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4775" windowHeight="438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152511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P7" i="19"/>
  <c r="AQ7" i="19"/>
  <c r="AR7" i="19"/>
  <c r="AN7" i="19" s="1"/>
  <c r="AT7" i="19"/>
  <c r="A8" i="19"/>
  <c r="B8" i="19"/>
  <c r="C8" i="19"/>
  <c r="D8" i="19"/>
  <c r="E8" i="19"/>
  <c r="F8" i="19"/>
  <c r="G8" i="19"/>
  <c r="I8" i="19"/>
  <c r="R8" i="19"/>
  <c r="AL8" i="19"/>
  <c r="AM8" i="19"/>
  <c r="AP8" i="19"/>
  <c r="AR8" i="19"/>
  <c r="AN8" i="19" s="1"/>
  <c r="AO8" i="19" s="1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O9" i="19"/>
  <c r="AP9" i="19"/>
  <c r="AQ9" i="19"/>
  <c r="AR9" i="19"/>
  <c r="AN9" i="19" s="1"/>
  <c r="AS9" i="19"/>
  <c r="AT9" i="19"/>
  <c r="AU9" i="19" s="1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 s="1"/>
  <c r="AT10" i="19"/>
  <c r="AU10" i="19" s="1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P11" i="19"/>
  <c r="AR11" i="19"/>
  <c r="AT11" i="19"/>
  <c r="A12" i="19"/>
  <c r="B12" i="19"/>
  <c r="C12" i="19"/>
  <c r="D12" i="19"/>
  <c r="E12" i="19"/>
  <c r="F12" i="19"/>
  <c r="G12" i="19"/>
  <c r="I12" i="19"/>
  <c r="R12" i="19"/>
  <c r="AL12" i="19"/>
  <c r="AM12" i="19"/>
  <c r="AP12" i="19"/>
  <c r="AQ12" i="19" s="1"/>
  <c r="AR12" i="19"/>
  <c r="AN12" i="19" s="1"/>
  <c r="AO12" i="19" s="1"/>
  <c r="AS12" i="19"/>
  <c r="AT12" i="19"/>
  <c r="AU12" i="19" s="1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P13" i="19"/>
  <c r="AR13" i="19"/>
  <c r="AS13" i="19"/>
  <c r="AT13" i="19"/>
  <c r="A14" i="19"/>
  <c r="B14" i="19"/>
  <c r="C14" i="19"/>
  <c r="D14" i="19"/>
  <c r="E14" i="19"/>
  <c r="F14" i="19"/>
  <c r="G14" i="19"/>
  <c r="I14" i="19"/>
  <c r="R14" i="19"/>
  <c r="AL14" i="19"/>
  <c r="AM14" i="19"/>
  <c r="AP14" i="19"/>
  <c r="AR14" i="19"/>
  <c r="AN14" i="19" s="1"/>
  <c r="AS14" i="19"/>
  <c r="AT14" i="19"/>
  <c r="AU14" i="19" s="1"/>
  <c r="A15" i="19"/>
  <c r="B15" i="19"/>
  <c r="C15" i="19"/>
  <c r="D15" i="19"/>
  <c r="E15" i="19"/>
  <c r="F15" i="19"/>
  <c r="G15" i="19"/>
  <c r="I15" i="19"/>
  <c r="R15" i="19"/>
  <c r="AL15" i="19"/>
  <c r="AM15" i="19"/>
  <c r="AP15" i="19"/>
  <c r="AQ15" i="19"/>
  <c r="AR15" i="19"/>
  <c r="AN15" i="19" s="1"/>
  <c r="AO15" i="19" s="1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R16" i="19"/>
  <c r="AT16" i="19"/>
  <c r="A17" i="19"/>
  <c r="B17" i="19"/>
  <c r="C17" i="19"/>
  <c r="D17" i="19"/>
  <c r="E17" i="19"/>
  <c r="F17" i="19"/>
  <c r="G17" i="19"/>
  <c r="I17" i="19"/>
  <c r="R17" i="19"/>
  <c r="AL17" i="19"/>
  <c r="AM17" i="19"/>
  <c r="AO17" i="19"/>
  <c r="AP17" i="19"/>
  <c r="AQ17" i="19"/>
  <c r="AR17" i="19"/>
  <c r="AN17" i="19" s="1"/>
  <c r="AS17" i="19"/>
  <c r="AT17" i="19"/>
  <c r="AU17" i="19" s="1"/>
  <c r="A18" i="19"/>
  <c r="B18" i="19"/>
  <c r="C18" i="19"/>
  <c r="D18" i="19"/>
  <c r="E18" i="19"/>
  <c r="F18" i="19"/>
  <c r="G18" i="19"/>
  <c r="I18" i="19"/>
  <c r="R18" i="19"/>
  <c r="AL18" i="19"/>
  <c r="AM18" i="19"/>
  <c r="AS18" i="19" s="1"/>
  <c r="AN18" i="19"/>
  <c r="AO18" i="19" s="1"/>
  <c r="AP18" i="19"/>
  <c r="AQ18" i="19"/>
  <c r="AR18" i="19"/>
  <c r="AT18" i="19"/>
  <c r="AU18" i="19" s="1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P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P20" i="19"/>
  <c r="AQ20" i="19"/>
  <c r="AR20" i="19"/>
  <c r="AN20" i="19" s="1"/>
  <c r="AO20" i="19" s="1"/>
  <c r="AS20" i="19"/>
  <c r="AT20" i="19"/>
  <c r="AU20" i="19" s="1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R21" i="19"/>
  <c r="AS21" i="19"/>
  <c r="AT21" i="19"/>
  <c r="A22" i="19"/>
  <c r="B22" i="19"/>
  <c r="C22" i="19"/>
  <c r="D22" i="19"/>
  <c r="E22" i="19"/>
  <c r="F22" i="19"/>
  <c r="G22" i="19"/>
  <c r="I22" i="19"/>
  <c r="R22" i="19"/>
  <c r="AL22" i="19"/>
  <c r="AM22" i="19"/>
  <c r="AP22" i="19"/>
  <c r="AR22" i="19"/>
  <c r="AN22" i="19" s="1"/>
  <c r="AS22" i="19"/>
  <c r="AT22" i="19"/>
  <c r="A23" i="19"/>
  <c r="B23" i="19"/>
  <c r="C23" i="19"/>
  <c r="D23" i="19"/>
  <c r="E23" i="19"/>
  <c r="F23" i="19"/>
  <c r="G23" i="19"/>
  <c r="I23" i="19"/>
  <c r="R23" i="19"/>
  <c r="AL23" i="19"/>
  <c r="AM23" i="19"/>
  <c r="AS23" i="19" s="1"/>
  <c r="AP23" i="19"/>
  <c r="AQ23" i="19" s="1"/>
  <c r="AR23" i="19"/>
  <c r="AN23" i="19" s="1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 s="1"/>
  <c r="AP24" i="19"/>
  <c r="AR24" i="19"/>
  <c r="AT24" i="19"/>
  <c r="A25" i="19"/>
  <c r="B25" i="19"/>
  <c r="C25" i="19"/>
  <c r="D25" i="19"/>
  <c r="E25" i="19"/>
  <c r="F25" i="19"/>
  <c r="G25" i="19"/>
  <c r="I25" i="19"/>
  <c r="R25" i="19"/>
  <c r="AL25" i="19"/>
  <c r="AM25" i="19"/>
  <c r="AP25" i="19"/>
  <c r="AQ25" i="19"/>
  <c r="AR25" i="19"/>
  <c r="AT25" i="19"/>
  <c r="AU25" i="19" s="1"/>
  <c r="A26" i="19"/>
  <c r="B26" i="19"/>
  <c r="C26" i="19"/>
  <c r="D26" i="19"/>
  <c r="E26" i="19"/>
  <c r="F26" i="19"/>
  <c r="G26" i="19"/>
  <c r="I26" i="19"/>
  <c r="R26" i="19"/>
  <c r="AL26" i="19"/>
  <c r="AM26" i="19"/>
  <c r="AS26" i="19" s="1"/>
  <c r="AN26" i="19"/>
  <c r="AO26" i="19"/>
  <c r="AP26" i="19"/>
  <c r="AQ26" i="19" s="1"/>
  <c r="AR26" i="19"/>
  <c r="AT26" i="19"/>
  <c r="AU26" i="19" s="1"/>
  <c r="A27" i="19"/>
  <c r="B27" i="19"/>
  <c r="C27" i="19"/>
  <c r="D27" i="19"/>
  <c r="E27" i="19"/>
  <c r="F27" i="19"/>
  <c r="G27" i="19"/>
  <c r="I27" i="19"/>
  <c r="R27" i="19"/>
  <c r="AL27" i="19"/>
  <c r="AM27" i="19"/>
  <c r="AQ27" i="19" s="1"/>
  <c r="AN27" i="19"/>
  <c r="AP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P28" i="19"/>
  <c r="AQ28" i="19"/>
  <c r="AR28" i="19"/>
  <c r="AN28" i="19" s="1"/>
  <c r="AO28" i="19" s="1"/>
  <c r="AT28" i="19"/>
  <c r="AU28" i="19" s="1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P30" i="19"/>
  <c r="AR30" i="19"/>
  <c r="AN30" i="19" s="1"/>
  <c r="AT30" i="19"/>
  <c r="A31" i="19"/>
  <c r="B31" i="19"/>
  <c r="C31" i="19"/>
  <c r="D31" i="19"/>
  <c r="E31" i="19"/>
  <c r="F31" i="19"/>
  <c r="G31" i="19"/>
  <c r="I31" i="19"/>
  <c r="R31" i="19"/>
  <c r="AL31" i="19"/>
  <c r="AM31" i="19"/>
  <c r="AO31" i="19"/>
  <c r="AP31" i="19"/>
  <c r="AR31" i="19"/>
  <c r="AN31" i="19" s="1"/>
  <c r="AT31" i="19"/>
  <c r="A32" i="19"/>
  <c r="B32" i="19"/>
  <c r="C32" i="19"/>
  <c r="D32" i="19"/>
  <c r="E32" i="19"/>
  <c r="F32" i="19"/>
  <c r="G32" i="19"/>
  <c r="I32" i="19"/>
  <c r="R32" i="19"/>
  <c r="AL32" i="19"/>
  <c r="AM32" i="19"/>
  <c r="AP32" i="19"/>
  <c r="AR32" i="19"/>
  <c r="AN32" i="19" s="1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O33" i="19"/>
  <c r="AP33" i="19"/>
  <c r="AQ33" i="19"/>
  <c r="AR33" i="19"/>
  <c r="AN33" i="19" s="1"/>
  <c r="AS33" i="19"/>
  <c r="AT33" i="19"/>
  <c r="AU33" i="19" s="1"/>
  <c r="A34" i="19"/>
  <c r="B34" i="19"/>
  <c r="C34" i="19"/>
  <c r="D34" i="19"/>
  <c r="E34" i="19"/>
  <c r="F34" i="19"/>
  <c r="G34" i="19"/>
  <c r="I34" i="19"/>
  <c r="R34" i="19"/>
  <c r="AL34" i="19"/>
  <c r="AM34" i="19"/>
  <c r="AS34" i="19" s="1"/>
  <c r="AN34" i="19"/>
  <c r="AO34" i="19"/>
  <c r="AP34" i="19"/>
  <c r="AQ34" i="19"/>
  <c r="AR34" i="19"/>
  <c r="AT34" i="19"/>
  <c r="AU34" i="19" s="1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P35" i="19"/>
  <c r="AQ35" i="19"/>
  <c r="AR35" i="19"/>
  <c r="AS35" i="19"/>
  <c r="AT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 s="1"/>
  <c r="AP36" i="19"/>
  <c r="AQ36" i="19" s="1"/>
  <c r="AR36" i="19"/>
  <c r="AS36" i="19" s="1"/>
  <c r="AT36" i="19"/>
  <c r="AU36" i="19" s="1"/>
  <c r="A37" i="19"/>
  <c r="B37" i="19"/>
  <c r="C37" i="19"/>
  <c r="D37" i="19"/>
  <c r="E37" i="19"/>
  <c r="F37" i="19"/>
  <c r="G37" i="19"/>
  <c r="I37" i="19"/>
  <c r="R37" i="19"/>
  <c r="AL37" i="19"/>
  <c r="AM37" i="19"/>
  <c r="AO37" i="19" s="1"/>
  <c r="AN37" i="19"/>
  <c r="AP37" i="19"/>
  <c r="AR37" i="19"/>
  <c r="AT37" i="19"/>
  <c r="A38" i="19"/>
  <c r="B38" i="19"/>
  <c r="C38" i="19"/>
  <c r="D38" i="19"/>
  <c r="E38" i="19"/>
  <c r="F38" i="19"/>
  <c r="G38" i="19"/>
  <c r="I38" i="19"/>
  <c r="R38" i="19"/>
  <c r="AL38" i="19"/>
  <c r="AM38" i="19"/>
  <c r="AP38" i="19"/>
  <c r="AR38" i="19"/>
  <c r="AN38" i="19" s="1"/>
  <c r="AT38" i="19"/>
  <c r="A39" i="19"/>
  <c r="B39" i="19"/>
  <c r="C39" i="19"/>
  <c r="D39" i="19"/>
  <c r="E39" i="19"/>
  <c r="F39" i="19"/>
  <c r="G39" i="19"/>
  <c r="I39" i="19"/>
  <c r="R39" i="19"/>
  <c r="AL39" i="19"/>
  <c r="AM39" i="19"/>
  <c r="AP39" i="19"/>
  <c r="AR39" i="19"/>
  <c r="AN39" i="19" s="1"/>
  <c r="AO39" i="19" s="1"/>
  <c r="AT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P40" i="19"/>
  <c r="AR40" i="19"/>
  <c r="AT40" i="19"/>
  <c r="A41" i="19"/>
  <c r="B41" i="19"/>
  <c r="C41" i="19"/>
  <c r="D41" i="19"/>
  <c r="E41" i="19"/>
  <c r="F41" i="19"/>
  <c r="G41" i="19"/>
  <c r="I41" i="19"/>
  <c r="R41" i="19"/>
  <c r="AL41" i="19"/>
  <c r="AM41" i="19"/>
  <c r="AP41" i="19"/>
  <c r="AQ41" i="19"/>
  <c r="AR41" i="19"/>
  <c r="AN41" i="19" s="1"/>
  <c r="AO41" i="19" s="1"/>
  <c r="AS41" i="19"/>
  <c r="AT41" i="19"/>
  <c r="AU41" i="19" s="1"/>
  <c r="A42" i="19"/>
  <c r="B42" i="19"/>
  <c r="C42" i="19"/>
  <c r="D42" i="19"/>
  <c r="E42" i="19"/>
  <c r="F42" i="19"/>
  <c r="G42" i="19"/>
  <c r="I42" i="19"/>
  <c r="R42" i="19"/>
  <c r="AL42" i="19"/>
  <c r="AM42" i="19"/>
  <c r="AS42" i="19" s="1"/>
  <c r="AN42" i="19"/>
  <c r="AO42" i="19" s="1"/>
  <c r="AP42" i="19"/>
  <c r="AQ42" i="19" s="1"/>
  <c r="AR42" i="19"/>
  <c r="AT42" i="19"/>
  <c r="AU42" i="19" s="1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P43" i="19"/>
  <c r="AQ43" i="19"/>
  <c r="AR43" i="19"/>
  <c r="AT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 s="1"/>
  <c r="AP44" i="19"/>
  <c r="AQ44" i="19" s="1"/>
  <c r="AR44" i="19"/>
  <c r="AS44" i="19"/>
  <c r="AT44" i="19"/>
  <c r="AU44" i="19" s="1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P45" i="19"/>
  <c r="AR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P46" i="19"/>
  <c r="AR46" i="19"/>
  <c r="AN46" i="19" s="1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P47" i="19"/>
  <c r="AR47" i="19"/>
  <c r="AN47" i="19" s="1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P48" i="19"/>
  <c r="AR48" i="19"/>
  <c r="AN48" i="19" s="1"/>
  <c r="AO48" i="19" s="1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P49" i="19"/>
  <c r="AQ49" i="19"/>
  <c r="AR49" i="19"/>
  <c r="AN49" i="19" s="1"/>
  <c r="AO49" i="19" s="1"/>
  <c r="AS49" i="19"/>
  <c r="AT49" i="19"/>
  <c r="AU49" i="19" s="1"/>
  <c r="A50" i="19"/>
  <c r="B50" i="19"/>
  <c r="C50" i="19"/>
  <c r="D50" i="19"/>
  <c r="E50" i="19"/>
  <c r="F50" i="19"/>
  <c r="G50" i="19"/>
  <c r="I50" i="19"/>
  <c r="R50" i="19"/>
  <c r="AL50" i="19"/>
  <c r="AM50" i="19"/>
  <c r="AS50" i="19" s="1"/>
  <c r="AN50" i="19"/>
  <c r="AO50" i="19"/>
  <c r="AP50" i="19"/>
  <c r="AQ50" i="19"/>
  <c r="AR50" i="19"/>
  <c r="AT50" i="19"/>
  <c r="AU50" i="19" s="1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 s="1"/>
  <c r="AP52" i="19"/>
  <c r="AQ52" i="19" s="1"/>
  <c r="AR52" i="19"/>
  <c r="AS52" i="19"/>
  <c r="AT52" i="19"/>
  <c r="AU52" i="19" s="1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P53" i="19"/>
  <c r="AR53" i="19"/>
  <c r="AT53" i="19"/>
  <c r="A54" i="19"/>
  <c r="B54" i="19"/>
  <c r="C54" i="19"/>
  <c r="D54" i="19"/>
  <c r="E54" i="19"/>
  <c r="F54" i="19"/>
  <c r="G54" i="19"/>
  <c r="I54" i="19"/>
  <c r="R54" i="19"/>
  <c r="AL54" i="19"/>
  <c r="AM54" i="19"/>
  <c r="AP54" i="19"/>
  <c r="AR54" i="19"/>
  <c r="AN54" i="19" s="1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Q55" i="19" s="1"/>
  <c r="AP55" i="19"/>
  <c r="AR55" i="19"/>
  <c r="AN55" i="19" s="1"/>
  <c r="AO55" i="19" s="1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P56" i="19"/>
  <c r="AR56" i="19"/>
  <c r="AT56" i="19"/>
  <c r="AU56" i="19" s="1"/>
  <c r="A57" i="19"/>
  <c r="B57" i="19"/>
  <c r="C57" i="19"/>
  <c r="D57" i="19"/>
  <c r="E57" i="19"/>
  <c r="F57" i="19"/>
  <c r="G57" i="19"/>
  <c r="I57" i="19"/>
  <c r="R57" i="19"/>
  <c r="AL57" i="19"/>
  <c r="AM57" i="19"/>
  <c r="AP57" i="19"/>
  <c r="AQ57" i="19"/>
  <c r="AR57" i="19"/>
  <c r="AN57" i="19" s="1"/>
  <c r="AO57" i="19" s="1"/>
  <c r="AS57" i="19"/>
  <c r="AT57" i="19"/>
  <c r="AU57" i="19" s="1"/>
  <c r="A58" i="19"/>
  <c r="B58" i="19"/>
  <c r="C58" i="19"/>
  <c r="D58" i="19"/>
  <c r="E58" i="19"/>
  <c r="F58" i="19"/>
  <c r="G58" i="19"/>
  <c r="I58" i="19"/>
  <c r="R58" i="19"/>
  <c r="AL58" i="19"/>
  <c r="AM58" i="19"/>
  <c r="AS58" i="19" s="1"/>
  <c r="AN58" i="19"/>
  <c r="AO58" i="19" s="1"/>
  <c r="AP58" i="19"/>
  <c r="AQ58" i="19"/>
  <c r="AR58" i="19"/>
  <c r="AT58" i="19"/>
  <c r="AU58" i="19" s="1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P59" i="19"/>
  <c r="AR59" i="19"/>
  <c r="AT59" i="19"/>
  <c r="A60" i="19"/>
  <c r="B60" i="19"/>
  <c r="C60" i="19"/>
  <c r="D60" i="19"/>
  <c r="E60" i="19"/>
  <c r="F60" i="19"/>
  <c r="G60" i="19"/>
  <c r="I60" i="19"/>
  <c r="R60" i="19"/>
  <c r="AL60" i="19"/>
  <c r="AM60" i="19"/>
  <c r="AP60" i="19"/>
  <c r="AQ60" i="19"/>
  <c r="AR60" i="19"/>
  <c r="AT60" i="19"/>
  <c r="AU60" i="19" s="1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P61" i="19"/>
  <c r="AR61" i="19"/>
  <c r="AT61" i="19"/>
  <c r="A62" i="19"/>
  <c r="B62" i="19"/>
  <c r="C62" i="19"/>
  <c r="D62" i="19"/>
  <c r="E62" i="19"/>
  <c r="F62" i="19"/>
  <c r="G62" i="19"/>
  <c r="I62" i="19"/>
  <c r="R62" i="19"/>
  <c r="AL62" i="19"/>
  <c r="AM62" i="19"/>
  <c r="AP62" i="19"/>
  <c r="AR62" i="19"/>
  <c r="AN62" i="19" s="1"/>
  <c r="AS62" i="19"/>
  <c r="AT62" i="19"/>
  <c r="AU62" i="19" s="1"/>
  <c r="A63" i="19"/>
  <c r="B63" i="19"/>
  <c r="C63" i="19"/>
  <c r="D63" i="19"/>
  <c r="E63" i="19"/>
  <c r="F63" i="19"/>
  <c r="G63" i="19"/>
  <c r="I63" i="19"/>
  <c r="R63" i="19"/>
  <c r="AL63" i="19"/>
  <c r="AM63" i="19"/>
  <c r="AO63" i="19"/>
  <c r="AP63" i="19"/>
  <c r="AQ63" i="19"/>
  <c r="AR63" i="19"/>
  <c r="AN63" i="19" s="1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O64" i="19" s="1"/>
  <c r="AP64" i="19"/>
  <c r="AR64" i="19"/>
  <c r="AN64" i="19" s="1"/>
  <c r="AT64" i="19"/>
  <c r="A65" i="19"/>
  <c r="B65" i="19"/>
  <c r="C65" i="19"/>
  <c r="D65" i="19"/>
  <c r="E65" i="19"/>
  <c r="F65" i="19"/>
  <c r="G65" i="19"/>
  <c r="I65" i="19"/>
  <c r="R65" i="19"/>
  <c r="AL65" i="19"/>
  <c r="AM65" i="19"/>
  <c r="AP65" i="19"/>
  <c r="AQ65" i="19"/>
  <c r="AR65" i="19"/>
  <c r="AT65" i="19"/>
  <c r="AU65" i="19" s="1"/>
  <c r="A66" i="19"/>
  <c r="B66" i="19"/>
  <c r="C66" i="19"/>
  <c r="D66" i="19"/>
  <c r="E66" i="19"/>
  <c r="F66" i="19"/>
  <c r="G66" i="19"/>
  <c r="I66" i="19"/>
  <c r="R66" i="19"/>
  <c r="AL66" i="19"/>
  <c r="AM66" i="19"/>
  <c r="AS66" i="19" s="1"/>
  <c r="AN66" i="19"/>
  <c r="AO66" i="19" s="1"/>
  <c r="AP66" i="19"/>
  <c r="AQ66" i="19" s="1"/>
  <c r="AR66" i="19"/>
  <c r="AT66" i="19"/>
  <c r="AU66" i="19" s="1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P67" i="19"/>
  <c r="AR67" i="19"/>
  <c r="AS67" i="19"/>
  <c r="AT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 s="1"/>
  <c r="AP68" i="19"/>
  <c r="AQ68" i="19"/>
  <c r="AR68" i="19"/>
  <c r="AS68" i="19"/>
  <c r="AT68" i="19"/>
  <c r="AU68" i="19" s="1"/>
  <c r="A69" i="19"/>
  <c r="B69" i="19"/>
  <c r="C69" i="19"/>
  <c r="D69" i="19"/>
  <c r="E69" i="19"/>
  <c r="F69" i="19"/>
  <c r="G69" i="19"/>
  <c r="I69" i="19"/>
  <c r="R69" i="19"/>
  <c r="AL69" i="19"/>
  <c r="AM69" i="19"/>
  <c r="AQ69" i="19" s="1"/>
  <c r="AN69" i="19"/>
  <c r="AO69" i="19"/>
  <c r="AP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P70" i="19"/>
  <c r="AR70" i="19"/>
  <c r="AN70" i="19" s="1"/>
  <c r="AS70" i="19"/>
  <c r="AT70" i="19"/>
  <c r="A71" i="19"/>
  <c r="B71" i="19"/>
  <c r="C71" i="19"/>
  <c r="D71" i="19"/>
  <c r="E71" i="19"/>
  <c r="F71" i="19"/>
  <c r="G71" i="19"/>
  <c r="I71" i="19"/>
  <c r="R71" i="19"/>
  <c r="AL71" i="19"/>
  <c r="AM71" i="19"/>
  <c r="AP71" i="19"/>
  <c r="AR71" i="19"/>
  <c r="AN71" i="19" s="1"/>
  <c r="AT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 s="1"/>
  <c r="AP72" i="19"/>
  <c r="AR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O73" i="19"/>
  <c r="AP73" i="19"/>
  <c r="AQ73" i="19"/>
  <c r="AR73" i="19"/>
  <c r="AN73" i="19" s="1"/>
  <c r="AS73" i="19"/>
  <c r="AT73" i="19"/>
  <c r="AU73" i="19" s="1"/>
  <c r="A74" i="19"/>
  <c r="B74" i="19"/>
  <c r="C74" i="19"/>
  <c r="D74" i="19"/>
  <c r="E74" i="19"/>
  <c r="F74" i="19"/>
  <c r="G74" i="19"/>
  <c r="I74" i="19"/>
  <c r="R74" i="19"/>
  <c r="AL74" i="19"/>
  <c r="AM74" i="19"/>
  <c r="AS74" i="19" s="1"/>
  <c r="AN74" i="19"/>
  <c r="AO74" i="19"/>
  <c r="AP74" i="19"/>
  <c r="AQ74" i="19"/>
  <c r="AR74" i="19"/>
  <c r="AT74" i="19"/>
  <c r="AU74" i="19" s="1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P75" i="19"/>
  <c r="AR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P76" i="19"/>
  <c r="AQ76" i="19" s="1"/>
  <c r="AR76" i="19"/>
  <c r="AN76" i="19" s="1"/>
  <c r="AO76" i="19" s="1"/>
  <c r="AS76" i="19"/>
  <c r="AT76" i="19"/>
  <c r="AU76" i="19" s="1"/>
  <c r="A77" i="19"/>
  <c r="B77" i="19"/>
  <c r="C77" i="19"/>
  <c r="D77" i="19"/>
  <c r="E77" i="19"/>
  <c r="F77" i="19"/>
  <c r="G77" i="19"/>
  <c r="I77" i="19"/>
  <c r="R77" i="19"/>
  <c r="AL77" i="19"/>
  <c r="AM77" i="19"/>
  <c r="AO77" i="19" s="1"/>
  <c r="AN77" i="19"/>
  <c r="AP77" i="19"/>
  <c r="AR77" i="19"/>
  <c r="AS77" i="19"/>
  <c r="AT77" i="19"/>
  <c r="A78" i="19"/>
  <c r="B78" i="19"/>
  <c r="C78" i="19"/>
  <c r="D78" i="19"/>
  <c r="E78" i="19"/>
  <c r="F78" i="19"/>
  <c r="G78" i="19"/>
  <c r="I78" i="19"/>
  <c r="R78" i="19"/>
  <c r="AL78" i="19"/>
  <c r="AM78" i="19"/>
  <c r="AP78" i="19"/>
  <c r="AR78" i="19"/>
  <c r="AT78" i="19"/>
  <c r="AU78" i="19" s="1"/>
  <c r="A79" i="19"/>
  <c r="B79" i="19"/>
  <c r="C79" i="19"/>
  <c r="D79" i="19"/>
  <c r="E79" i="19"/>
  <c r="F79" i="19"/>
  <c r="G79" i="19"/>
  <c r="I79" i="19"/>
  <c r="R79" i="19"/>
  <c r="AL79" i="19"/>
  <c r="AM79" i="19"/>
  <c r="AP79" i="19"/>
  <c r="AQ79" i="19"/>
  <c r="AR79" i="19"/>
  <c r="AN79" i="19" s="1"/>
  <c r="AO79" i="19" s="1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R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O81" i="19"/>
  <c r="AP81" i="19"/>
  <c r="AQ81" i="19"/>
  <c r="AR81" i="19"/>
  <c r="AN81" i="19" s="1"/>
  <c r="AS81" i="19"/>
  <c r="AT81" i="19"/>
  <c r="AU81" i="19" s="1"/>
  <c r="A82" i="19"/>
  <c r="B82" i="19"/>
  <c r="C82" i="19"/>
  <c r="D82" i="19"/>
  <c r="E82" i="19"/>
  <c r="F82" i="19"/>
  <c r="G82" i="19"/>
  <c r="I82" i="19"/>
  <c r="R82" i="19"/>
  <c r="AL82" i="19"/>
  <c r="AM82" i="19"/>
  <c r="AS82" i="19" s="1"/>
  <c r="AN82" i="19"/>
  <c r="AO82" i="19" s="1"/>
  <c r="AP82" i="19"/>
  <c r="AQ82" i="19"/>
  <c r="AR82" i="19"/>
  <c r="AT82" i="19"/>
  <c r="AU82" i="19" s="1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P83" i="19"/>
  <c r="AR83" i="19"/>
  <c r="AT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 s="1"/>
  <c r="AP84" i="19"/>
  <c r="AQ84" i="19"/>
  <c r="AR84" i="19"/>
  <c r="AS84" i="19" s="1"/>
  <c r="AT84" i="19"/>
  <c r="AU84" i="19" s="1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P85" i="19"/>
  <c r="AR85" i="19"/>
  <c r="AS85" i="19"/>
  <c r="AT85" i="19"/>
  <c r="A86" i="19"/>
  <c r="B86" i="19"/>
  <c r="C86" i="19"/>
  <c r="D86" i="19"/>
  <c r="E86" i="19"/>
  <c r="F86" i="19"/>
  <c r="G86" i="19"/>
  <c r="I86" i="19"/>
  <c r="R86" i="19"/>
  <c r="AL86" i="19"/>
  <c r="AM86" i="19"/>
  <c r="AP86" i="19"/>
  <c r="AR86" i="19"/>
  <c r="AN86" i="19" s="1"/>
  <c r="AT86" i="19"/>
  <c r="A87" i="19"/>
  <c r="B87" i="19"/>
  <c r="C87" i="19"/>
  <c r="D87" i="19"/>
  <c r="E87" i="19"/>
  <c r="F87" i="19"/>
  <c r="G87" i="19"/>
  <c r="I87" i="19"/>
  <c r="R87" i="19"/>
  <c r="AL87" i="19"/>
  <c r="AM87" i="19"/>
  <c r="AO87" i="19" s="1"/>
  <c r="AP87" i="19"/>
  <c r="AR87" i="19"/>
  <c r="AN87" i="19" s="1"/>
  <c r="AT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P88" i="19"/>
  <c r="AR88" i="19"/>
  <c r="AT88" i="19"/>
  <c r="A89" i="19"/>
  <c r="B89" i="19"/>
  <c r="C89" i="19"/>
  <c r="D89" i="19"/>
  <c r="E89" i="19"/>
  <c r="F89" i="19"/>
  <c r="G89" i="19"/>
  <c r="I89" i="19"/>
  <c r="R89" i="19"/>
  <c r="AL89" i="19"/>
  <c r="AM89" i="19"/>
  <c r="AP89" i="19"/>
  <c r="AQ89" i="19"/>
  <c r="AR89" i="19"/>
  <c r="AT89" i="19"/>
  <c r="AU89" i="19" s="1"/>
  <c r="A90" i="19"/>
  <c r="B90" i="19"/>
  <c r="C90" i="19"/>
  <c r="D90" i="19"/>
  <c r="E90" i="19"/>
  <c r="F90" i="19"/>
  <c r="G90" i="19"/>
  <c r="I90" i="19"/>
  <c r="R90" i="19"/>
  <c r="AL90" i="19"/>
  <c r="AM90" i="19"/>
  <c r="AS90" i="19" s="1"/>
  <c r="AN90" i="19"/>
  <c r="AO90" i="19"/>
  <c r="AP90" i="19"/>
  <c r="AQ90" i="19" s="1"/>
  <c r="AR90" i="19"/>
  <c r="AT90" i="19"/>
  <c r="AU90" i="19" s="1"/>
  <c r="A91" i="19"/>
  <c r="B91" i="19"/>
  <c r="C91" i="19"/>
  <c r="D91" i="19"/>
  <c r="E91" i="19"/>
  <c r="F91" i="19"/>
  <c r="G91" i="19"/>
  <c r="I91" i="19"/>
  <c r="R91" i="19"/>
  <c r="AL91" i="19"/>
  <c r="AM91" i="19"/>
  <c r="AQ91" i="19" s="1"/>
  <c r="AN91" i="19"/>
  <c r="AP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P92" i="19"/>
  <c r="AQ92" i="19" s="1"/>
  <c r="AR92" i="19"/>
  <c r="AT92" i="19"/>
  <c r="AU92" i="19" s="1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 s="1"/>
  <c r="AP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P94" i="19"/>
  <c r="AR94" i="19"/>
  <c r="AN94" i="19" s="1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O95" i="19" s="1"/>
  <c r="AP95" i="19"/>
  <c r="AR95" i="19"/>
  <c r="AN95" i="19" s="1"/>
  <c r="AT95" i="19"/>
  <c r="A96" i="19"/>
  <c r="B96" i="19"/>
  <c r="C96" i="19"/>
  <c r="D96" i="19"/>
  <c r="E96" i="19"/>
  <c r="F96" i="19"/>
  <c r="G96" i="19"/>
  <c r="I96" i="19"/>
  <c r="R96" i="19"/>
  <c r="AL96" i="19"/>
  <c r="AM96" i="19"/>
  <c r="AP96" i="19"/>
  <c r="AR96" i="19"/>
  <c r="AN96" i="19" s="1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O97" i="19"/>
  <c r="AP97" i="19"/>
  <c r="AQ97" i="19"/>
  <c r="AR97" i="19"/>
  <c r="AN97" i="19" s="1"/>
  <c r="AS97" i="19"/>
  <c r="AT97" i="19"/>
  <c r="AU97" i="19" s="1"/>
  <c r="A98" i="19"/>
  <c r="B98" i="19"/>
  <c r="C98" i="19"/>
  <c r="D98" i="19"/>
  <c r="E98" i="19"/>
  <c r="F98" i="19"/>
  <c r="G98" i="19"/>
  <c r="I98" i="19"/>
  <c r="R98" i="19"/>
  <c r="AL98" i="19"/>
  <c r="AM98" i="19"/>
  <c r="AS98" i="19" s="1"/>
  <c r="AN98" i="19"/>
  <c r="AO98" i="19"/>
  <c r="AP98" i="19"/>
  <c r="AQ98" i="19"/>
  <c r="AR98" i="19"/>
  <c r="AT98" i="19"/>
  <c r="AU98" i="19" s="1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P99" i="19"/>
  <c r="AQ99" i="19"/>
  <c r="AR99" i="19"/>
  <c r="AS99" i="19"/>
  <c r="AT99" i="19"/>
  <c r="A100" i="19"/>
  <c r="B100" i="19"/>
  <c r="C100" i="19"/>
  <c r="D100" i="19"/>
  <c r="E100" i="19"/>
  <c r="F100" i="19"/>
  <c r="G100" i="19"/>
  <c r="I100" i="19"/>
  <c r="R100" i="19"/>
  <c r="AL100" i="19"/>
  <c r="AM100" i="19"/>
  <c r="AP100" i="19"/>
  <c r="AQ100" i="19"/>
  <c r="AR100" i="19"/>
  <c r="AT100" i="19"/>
  <c r="AU100" i="19" s="1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P101" i="19"/>
  <c r="AR101" i="19"/>
  <c r="AT101" i="19"/>
  <c r="A102" i="19"/>
  <c r="B102" i="19"/>
  <c r="C102" i="19"/>
  <c r="D102" i="19"/>
  <c r="E102" i="19"/>
  <c r="F102" i="19"/>
  <c r="G102" i="19"/>
  <c r="I102" i="19"/>
  <c r="R102" i="19"/>
  <c r="AL102" i="19"/>
  <c r="AM102" i="19"/>
  <c r="AP102" i="19"/>
  <c r="AR102" i="19"/>
  <c r="AN102" i="19" s="1"/>
  <c r="AS102" i="19"/>
  <c r="AT102" i="19"/>
  <c r="A103" i="19"/>
  <c r="B103" i="19"/>
  <c r="C103" i="19"/>
  <c r="D103" i="19"/>
  <c r="E103" i="19"/>
  <c r="F103" i="19"/>
  <c r="G103" i="19"/>
  <c r="I103" i="19"/>
  <c r="R103" i="19"/>
  <c r="AL103" i="19"/>
  <c r="AM103" i="19"/>
  <c r="AP103" i="19"/>
  <c r="AQ103" i="19"/>
  <c r="AR103" i="19"/>
  <c r="AN103" i="19" s="1"/>
  <c r="AT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R104" i="19"/>
  <c r="AT104" i="19"/>
  <c r="A105" i="19"/>
  <c r="B105" i="19"/>
  <c r="C105" i="19"/>
  <c r="D105" i="19"/>
  <c r="E105" i="19"/>
  <c r="F105" i="19"/>
  <c r="G105" i="19"/>
  <c r="I105" i="19"/>
  <c r="R105" i="19"/>
  <c r="AL105" i="19"/>
  <c r="AM105" i="19"/>
  <c r="AO105" i="19"/>
  <c r="AP105" i="19"/>
  <c r="AQ105" i="19"/>
  <c r="AR105" i="19"/>
  <c r="AN105" i="19" s="1"/>
  <c r="AT105" i="19"/>
  <c r="AU105" i="19" s="1"/>
  <c r="A106" i="19"/>
  <c r="B106" i="19"/>
  <c r="C106" i="19"/>
  <c r="D106" i="19"/>
  <c r="E106" i="19"/>
  <c r="F106" i="19"/>
  <c r="G106" i="19"/>
  <c r="I106" i="19"/>
  <c r="R106" i="19"/>
  <c r="AL106" i="19"/>
  <c r="AM106" i="19"/>
  <c r="AS106" i="19" s="1"/>
  <c r="AN106" i="19"/>
  <c r="AO106" i="19" s="1"/>
  <c r="AP106" i="19"/>
  <c r="AQ106" i="19" s="1"/>
  <c r="AR106" i="19"/>
  <c r="AT106" i="19"/>
  <c r="AU106" i="19" s="1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P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 s="1"/>
  <c r="AP108" i="19"/>
  <c r="AQ108" i="19"/>
  <c r="AR108" i="19"/>
  <c r="AS108" i="19"/>
  <c r="AT108" i="19"/>
  <c r="AU108" i="19" s="1"/>
  <c r="A109" i="19"/>
  <c r="B109" i="19"/>
  <c r="C109" i="19"/>
  <c r="D109" i="19"/>
  <c r="E109" i="19"/>
  <c r="F109" i="19"/>
  <c r="G109" i="19"/>
  <c r="I109" i="19"/>
  <c r="R109" i="19"/>
  <c r="AL109" i="19"/>
  <c r="AM109" i="19"/>
  <c r="AQ109" i="19" s="1"/>
  <c r="AN109" i="19"/>
  <c r="AO109" i="19"/>
  <c r="AP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P110" i="19"/>
  <c r="AR110" i="19"/>
  <c r="AN110" i="19" s="1"/>
  <c r="AT110" i="19"/>
  <c r="A111" i="19"/>
  <c r="B111" i="19"/>
  <c r="C111" i="19"/>
  <c r="D111" i="19"/>
  <c r="E111" i="19"/>
  <c r="F111" i="19"/>
  <c r="G111" i="19"/>
  <c r="I111" i="19"/>
  <c r="R111" i="19"/>
  <c r="AL111" i="19"/>
  <c r="AM111" i="19"/>
  <c r="AP111" i="19"/>
  <c r="AQ111" i="19"/>
  <c r="AR111" i="19"/>
  <c r="AN111" i="19" s="1"/>
  <c r="AT111" i="19"/>
  <c r="A112" i="19"/>
  <c r="B112" i="19"/>
  <c r="C112" i="19"/>
  <c r="D112" i="19"/>
  <c r="E112" i="19"/>
  <c r="F112" i="19"/>
  <c r="G112" i="19"/>
  <c r="I112" i="19"/>
  <c r="R112" i="19"/>
  <c r="AL112" i="19"/>
  <c r="AM112" i="19"/>
  <c r="AP112" i="19"/>
  <c r="AR112" i="19"/>
  <c r="AN112" i="19" s="1"/>
  <c r="AO112" i="19" s="1"/>
  <c r="AT112" i="19"/>
  <c r="AU112" i="19" s="1"/>
  <c r="A113" i="19"/>
  <c r="B113" i="19"/>
  <c r="C113" i="19"/>
  <c r="D113" i="19"/>
  <c r="E113" i="19"/>
  <c r="F113" i="19"/>
  <c r="G113" i="19"/>
  <c r="I113" i="19"/>
  <c r="R113" i="19"/>
  <c r="AL113" i="19"/>
  <c r="AM113" i="19"/>
  <c r="AP113" i="19"/>
  <c r="AQ113" i="19"/>
  <c r="AR113" i="19"/>
  <c r="AT113" i="19"/>
  <c r="AU113" i="19" s="1"/>
  <c r="A114" i="19"/>
  <c r="B114" i="19"/>
  <c r="C114" i="19"/>
  <c r="D114" i="19"/>
  <c r="E114" i="19"/>
  <c r="F114" i="19"/>
  <c r="G114" i="19"/>
  <c r="I114" i="19"/>
  <c r="R114" i="19"/>
  <c r="AL114" i="19"/>
  <c r="AM114" i="19"/>
  <c r="AS114" i="19" s="1"/>
  <c r="AN114" i="19"/>
  <c r="AO114" i="19"/>
  <c r="AP114" i="19"/>
  <c r="AQ114" i="19" s="1"/>
  <c r="AR114" i="19"/>
  <c r="AT114" i="19"/>
  <c r="AU114" i="19" s="1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P116" i="19"/>
  <c r="AQ116" i="19" s="1"/>
  <c r="AR116" i="19"/>
  <c r="AT116" i="19"/>
  <c r="AU116" i="19" s="1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P117" i="19"/>
  <c r="AR117" i="19"/>
  <c r="AT117" i="19"/>
  <c r="A118" i="19"/>
  <c r="B118" i="19"/>
  <c r="C118" i="19"/>
  <c r="D118" i="19"/>
  <c r="E118" i="19"/>
  <c r="F118" i="19"/>
  <c r="G118" i="19"/>
  <c r="I118" i="19"/>
  <c r="R118" i="19"/>
  <c r="AL118" i="19"/>
  <c r="AM118" i="19"/>
  <c r="AS118" i="19" s="1"/>
  <c r="AP118" i="19"/>
  <c r="AR118" i="19"/>
  <c r="AN118" i="19" s="1"/>
  <c r="AT118" i="19"/>
  <c r="AU118" i="19" s="1"/>
  <c r="A119" i="19"/>
  <c r="B119" i="19"/>
  <c r="C119" i="19"/>
  <c r="D119" i="19"/>
  <c r="E119" i="19"/>
  <c r="F119" i="19"/>
  <c r="G119" i="19"/>
  <c r="I119" i="19"/>
  <c r="R119" i="19"/>
  <c r="AL119" i="19"/>
  <c r="AM119" i="19"/>
  <c r="AQ119" i="19" s="1"/>
  <c r="AO119" i="19"/>
  <c r="AP119" i="19"/>
  <c r="AR119" i="19"/>
  <c r="AN119" i="19" s="1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P120" i="19"/>
  <c r="AR120" i="19"/>
  <c r="AT120" i="19"/>
  <c r="A121" i="19"/>
  <c r="B121" i="19"/>
  <c r="C121" i="19"/>
  <c r="D121" i="19"/>
  <c r="E121" i="19"/>
  <c r="F121" i="19"/>
  <c r="G121" i="19"/>
  <c r="I121" i="19"/>
  <c r="R121" i="19"/>
  <c r="AL121" i="19"/>
  <c r="AM121" i="19"/>
  <c r="AP121" i="19"/>
  <c r="AQ121" i="19"/>
  <c r="AR121" i="19"/>
  <c r="AN121" i="19" s="1"/>
  <c r="AO121" i="19" s="1"/>
  <c r="AS121" i="19"/>
  <c r="AT121" i="19"/>
  <c r="AU121" i="19" s="1"/>
  <c r="A122" i="19"/>
  <c r="B122" i="19"/>
  <c r="C122" i="19"/>
  <c r="D122" i="19"/>
  <c r="E122" i="19"/>
  <c r="F122" i="19"/>
  <c r="G122" i="19"/>
  <c r="I122" i="19"/>
  <c r="R122" i="19"/>
  <c r="AL122" i="19"/>
  <c r="AM122" i="19"/>
  <c r="AS122" i="19" s="1"/>
  <c r="AN122" i="19"/>
  <c r="AO122" i="19" s="1"/>
  <c r="AP122" i="19"/>
  <c r="AQ122" i="19"/>
  <c r="AR122" i="19"/>
  <c r="AT122" i="19"/>
  <c r="AU122" i="19" s="1"/>
  <c r="A123" i="19"/>
  <c r="B123" i="19"/>
  <c r="C123" i="19"/>
  <c r="D123" i="19"/>
  <c r="E123" i="19"/>
  <c r="F123" i="19"/>
  <c r="G123" i="19"/>
  <c r="I123" i="19"/>
  <c r="R123" i="19"/>
  <c r="AL123" i="19"/>
  <c r="AM123" i="19"/>
  <c r="AQ123" i="19" s="1"/>
  <c r="AN123" i="19"/>
  <c r="AP123" i="19"/>
  <c r="AR123" i="19"/>
  <c r="AS123" i="19"/>
  <c r="AT123" i="19"/>
  <c r="A124" i="19"/>
  <c r="B124" i="19"/>
  <c r="C124" i="19"/>
  <c r="D124" i="19"/>
  <c r="E124" i="19"/>
  <c r="F124" i="19"/>
  <c r="G124" i="19"/>
  <c r="I124" i="19"/>
  <c r="R124" i="19"/>
  <c r="AL124" i="19"/>
  <c r="AM124" i="19"/>
  <c r="AP124" i="19"/>
  <c r="AQ124" i="19"/>
  <c r="AR124" i="19"/>
  <c r="AT124" i="19"/>
  <c r="AU124" i="19" s="1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S126" i="19" s="1"/>
  <c r="AP126" i="19"/>
  <c r="AR126" i="19"/>
  <c r="AN126" i="19" s="1"/>
  <c r="AT126" i="19"/>
  <c r="AU126" i="19" s="1"/>
  <c r="A127" i="19"/>
  <c r="B127" i="19"/>
  <c r="C127" i="19"/>
  <c r="D127" i="19"/>
  <c r="E127" i="19"/>
  <c r="F127" i="19"/>
  <c r="G127" i="19"/>
  <c r="I127" i="19"/>
  <c r="R127" i="19"/>
  <c r="AL127" i="19"/>
  <c r="AM127" i="19"/>
  <c r="AP127" i="19"/>
  <c r="AQ127" i="19"/>
  <c r="AR127" i="19"/>
  <c r="AN127" i="19" s="1"/>
  <c r="AT127" i="19"/>
  <c r="A128" i="19"/>
  <c r="B128" i="19"/>
  <c r="C128" i="19"/>
  <c r="D128" i="19"/>
  <c r="E128" i="19"/>
  <c r="F128" i="19"/>
  <c r="G128" i="19"/>
  <c r="I128" i="19"/>
  <c r="R128" i="19"/>
  <c r="AL128" i="19"/>
  <c r="AM128" i="19"/>
  <c r="AP128" i="19"/>
  <c r="AR128" i="19"/>
  <c r="AN128" i="19" s="1"/>
  <c r="AO128" i="19" s="1"/>
  <c r="AT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 s="1"/>
  <c r="A8" i="10"/>
  <c r="B8" i="10"/>
  <c r="C8" i="10"/>
  <c r="D8" i="10"/>
  <c r="E8" i="10"/>
  <c r="F8" i="10"/>
  <c r="G8" i="10"/>
  <c r="I8" i="10"/>
  <c r="J8" i="10"/>
  <c r="A9" i="10"/>
  <c r="B9" i="10"/>
  <c r="C9" i="10"/>
  <c r="D9" i="10"/>
  <c r="E9" i="10"/>
  <c r="G9" i="10"/>
  <c r="I9" i="10"/>
  <c r="A10" i="10"/>
  <c r="B10" i="10"/>
  <c r="C10" i="10"/>
  <c r="E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 s="1"/>
  <c r="A12" i="10"/>
  <c r="B12" i="10"/>
  <c r="C12" i="10"/>
  <c r="E12" i="10"/>
  <c r="G12" i="10"/>
  <c r="I12" i="10"/>
  <c r="J12" i="10"/>
  <c r="A13" i="10"/>
  <c r="B13" i="10"/>
  <c r="F13" i="10" s="1"/>
  <c r="C13" i="10"/>
  <c r="D13" i="10"/>
  <c r="E13" i="10"/>
  <c r="G13" i="10"/>
  <c r="H13" i="10"/>
  <c r="I13" i="10"/>
  <c r="J13" i="10"/>
  <c r="A14" i="10"/>
  <c r="B14" i="10"/>
  <c r="C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 s="1"/>
  <c r="A16" i="10"/>
  <c r="B16" i="10"/>
  <c r="C16" i="10"/>
  <c r="D16" i="10"/>
  <c r="E16" i="10"/>
  <c r="F16" i="10"/>
  <c r="G16" i="10"/>
  <c r="I16" i="10"/>
  <c r="J16" i="10"/>
  <c r="A17" i="10"/>
  <c r="B17" i="10"/>
  <c r="C17" i="10"/>
  <c r="D17" i="10"/>
  <c r="E17" i="10"/>
  <c r="G17" i="10"/>
  <c r="I17" i="10"/>
  <c r="A18" i="10"/>
  <c r="B18" i="10"/>
  <c r="C18" i="10"/>
  <c r="E18" i="10"/>
  <c r="G18" i="10"/>
  <c r="I18" i="10"/>
  <c r="J18" i="10"/>
  <c r="A19" i="10"/>
  <c r="B19" i="10"/>
  <c r="C19" i="10"/>
  <c r="D19" i="10"/>
  <c r="E19" i="10"/>
  <c r="F19" i="10"/>
  <c r="G19" i="10"/>
  <c r="H19" i="10"/>
  <c r="I19" i="10"/>
  <c r="J19" i="10" s="1"/>
  <c r="A20" i="10"/>
  <c r="B20" i="10"/>
  <c r="C20" i="10"/>
  <c r="E20" i="10"/>
  <c r="G20" i="10"/>
  <c r="I20" i="10"/>
  <c r="J20" i="10"/>
  <c r="A21" i="10"/>
  <c r="B21" i="10"/>
  <c r="F21" i="10" s="1"/>
  <c r="C21" i="10"/>
  <c r="D21" i="10"/>
  <c r="E21" i="10"/>
  <c r="G21" i="10"/>
  <c r="H21" i="10"/>
  <c r="I21" i="10"/>
  <c r="J21" i="10"/>
  <c r="A22" i="10"/>
  <c r="B22" i="10"/>
  <c r="C22" i="10"/>
  <c r="E22" i="10"/>
  <c r="F22" i="10"/>
  <c r="G22" i="10"/>
  <c r="H22" i="10"/>
  <c r="I22" i="10"/>
  <c r="J22" i="10" s="1"/>
  <c r="A23" i="10"/>
  <c r="B23" i="10"/>
  <c r="C23" i="10"/>
  <c r="D23" i="10"/>
  <c r="E23" i="10"/>
  <c r="F23" i="10"/>
  <c r="G23" i="10"/>
  <c r="H23" i="10" s="1"/>
  <c r="I23" i="10"/>
  <c r="J23" i="10" s="1"/>
  <c r="A24" i="10"/>
  <c r="B24" i="10"/>
  <c r="C24" i="10"/>
  <c r="D24" i="10"/>
  <c r="E24" i="10"/>
  <c r="F24" i="10"/>
  <c r="G24" i="10"/>
  <c r="I24" i="10"/>
  <c r="J24" i="10"/>
  <c r="A25" i="10"/>
  <c r="B25" i="10"/>
  <c r="C25" i="10"/>
  <c r="E25" i="10"/>
  <c r="G25" i="10"/>
  <c r="I25" i="10"/>
  <c r="A26" i="10"/>
  <c r="B26" i="10"/>
  <c r="C26" i="10"/>
  <c r="E26" i="10"/>
  <c r="G26" i="10"/>
  <c r="I26" i="10"/>
  <c r="A27" i="10"/>
  <c r="B27" i="10"/>
  <c r="C27" i="10"/>
  <c r="D27" i="10"/>
  <c r="E27" i="10"/>
  <c r="F27" i="10"/>
  <c r="G27" i="10"/>
  <c r="H27" i="10"/>
  <c r="I27" i="10"/>
  <c r="J27" i="10" s="1"/>
  <c r="A28" i="10"/>
  <c r="B28" i="10"/>
  <c r="C28" i="10"/>
  <c r="E28" i="10"/>
  <c r="G28" i="10"/>
  <c r="I28" i="10"/>
  <c r="A29" i="10"/>
  <c r="B29" i="10"/>
  <c r="F29" i="10" s="1"/>
  <c r="C29" i="10"/>
  <c r="D29" i="10"/>
  <c r="E29" i="10"/>
  <c r="G29" i="10"/>
  <c r="H29" i="10"/>
  <c r="I29" i="10"/>
  <c r="J29" i="10"/>
  <c r="A30" i="10"/>
  <c r="B30" i="10"/>
  <c r="C30" i="10"/>
  <c r="E30" i="10"/>
  <c r="F30" i="10"/>
  <c r="G30" i="10"/>
  <c r="H30" i="10"/>
  <c r="I30" i="10"/>
  <c r="J30" i="10" s="1"/>
  <c r="A31" i="10"/>
  <c r="B31" i="10"/>
  <c r="C31" i="10"/>
  <c r="D31" i="10"/>
  <c r="E31" i="10"/>
  <c r="F31" i="10"/>
  <c r="G31" i="10"/>
  <c r="H31" i="10" s="1"/>
  <c r="I31" i="10"/>
  <c r="J31" i="10" s="1"/>
  <c r="A32" i="10"/>
  <c r="B32" i="10"/>
  <c r="C32" i="10"/>
  <c r="D32" i="10"/>
  <c r="E32" i="10"/>
  <c r="F32" i="10"/>
  <c r="G32" i="10"/>
  <c r="I32" i="10"/>
  <c r="J32" i="10"/>
  <c r="A33" i="10"/>
  <c r="B33" i="10"/>
  <c r="C33" i="10"/>
  <c r="E33" i="10"/>
  <c r="G33" i="10"/>
  <c r="I33" i="10"/>
  <c r="A34" i="10"/>
  <c r="B34" i="10"/>
  <c r="C34" i="10"/>
  <c r="E34" i="10"/>
  <c r="G34" i="10"/>
  <c r="I34" i="10"/>
  <c r="J34" i="10"/>
  <c r="A35" i="10"/>
  <c r="B35" i="10"/>
  <c r="C35" i="10"/>
  <c r="D35" i="10"/>
  <c r="E35" i="10"/>
  <c r="F35" i="10"/>
  <c r="G35" i="10"/>
  <c r="H35" i="10"/>
  <c r="I35" i="10"/>
  <c r="J35" i="10" s="1"/>
  <c r="A36" i="10"/>
  <c r="B36" i="10"/>
  <c r="C36" i="10"/>
  <c r="E36" i="10"/>
  <c r="G36" i="10"/>
  <c r="I36" i="10"/>
  <c r="J36" i="10"/>
  <c r="A37" i="10"/>
  <c r="B37" i="10"/>
  <c r="F37" i="10" s="1"/>
  <c r="C37" i="10"/>
  <c r="D37" i="10"/>
  <c r="E37" i="10"/>
  <c r="G37" i="10"/>
  <c r="H37" i="10"/>
  <c r="I37" i="10"/>
  <c r="J37" i="10"/>
  <c r="A38" i="10"/>
  <c r="B38" i="10"/>
  <c r="C38" i="10"/>
  <c r="E38" i="10"/>
  <c r="F38" i="10"/>
  <c r="G38" i="10"/>
  <c r="H38" i="10"/>
  <c r="I38" i="10"/>
  <c r="J38" i="10" s="1"/>
  <c r="A39" i="10"/>
  <c r="B39" i="10"/>
  <c r="C39" i="10"/>
  <c r="D39" i="10"/>
  <c r="E39" i="10"/>
  <c r="F39" i="10"/>
  <c r="G39" i="10"/>
  <c r="H39" i="10" s="1"/>
  <c r="I39" i="10"/>
  <c r="J39" i="10" s="1"/>
  <c r="A40" i="10"/>
  <c r="B40" i="10"/>
  <c r="C40" i="10"/>
  <c r="D40" i="10"/>
  <c r="E40" i="10"/>
  <c r="F40" i="10" s="1"/>
  <c r="G40" i="10"/>
  <c r="I40" i="10"/>
  <c r="J40" i="10"/>
  <c r="A41" i="10"/>
  <c r="B41" i="10"/>
  <c r="C41" i="10"/>
  <c r="D41" i="10"/>
  <c r="E41" i="10"/>
  <c r="G41" i="10"/>
  <c r="I41" i="10"/>
  <c r="A42" i="10"/>
  <c r="B42" i="10"/>
  <c r="C42" i="10"/>
  <c r="E42" i="10"/>
  <c r="G42" i="10"/>
  <c r="I42" i="10"/>
  <c r="A43" i="10"/>
  <c r="B43" i="10"/>
  <c r="C43" i="10"/>
  <c r="E43" i="10"/>
  <c r="G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I45" i="10"/>
  <c r="A46" i="10"/>
  <c r="B46" i="10"/>
  <c r="F46" i="10" s="1"/>
  <c r="C46" i="10"/>
  <c r="D46" i="10"/>
  <c r="E46" i="10"/>
  <c r="G46" i="10"/>
  <c r="H46" i="10"/>
  <c r="I46" i="10"/>
  <c r="J46" i="10"/>
  <c r="A47" i="10"/>
  <c r="B47" i="10"/>
  <c r="C47" i="10"/>
  <c r="E47" i="10"/>
  <c r="F47" i="10"/>
  <c r="G47" i="10"/>
  <c r="I47" i="10"/>
  <c r="A48" i="10"/>
  <c r="B48" i="10"/>
  <c r="C48" i="10"/>
  <c r="D48" i="10"/>
  <c r="E48" i="10"/>
  <c r="F48" i="10"/>
  <c r="G48" i="10"/>
  <c r="H48" i="10" s="1"/>
  <c r="I48" i="10"/>
  <c r="J48" i="10"/>
  <c r="A49" i="10"/>
  <c r="B49" i="10"/>
  <c r="C49" i="10"/>
  <c r="E49" i="10"/>
  <c r="G49" i="10"/>
  <c r="I49" i="10"/>
  <c r="J49" i="10"/>
  <c r="A50" i="10"/>
  <c r="B50" i="10"/>
  <c r="F50" i="10" s="1"/>
  <c r="C50" i="10"/>
  <c r="D50" i="10"/>
  <c r="E50" i="10"/>
  <c r="G50" i="10"/>
  <c r="H50" i="10"/>
  <c r="I50" i="10"/>
  <c r="J50" i="10"/>
  <c r="A51" i="10"/>
  <c r="B51" i="10"/>
  <c r="D51" i="10" s="1"/>
  <c r="C51" i="10"/>
  <c r="E51" i="10"/>
  <c r="F51" i="10"/>
  <c r="G51" i="10"/>
  <c r="H51" i="10"/>
  <c r="I51" i="10"/>
  <c r="A52" i="10"/>
  <c r="B52" i="10"/>
  <c r="C52" i="10"/>
  <c r="D52" i="10"/>
  <c r="E52" i="10"/>
  <c r="F52" i="10"/>
  <c r="G52" i="10"/>
  <c r="H52" i="10" s="1"/>
  <c r="I52" i="10"/>
  <c r="J52" i="10"/>
  <c r="A53" i="10"/>
  <c r="B53" i="10"/>
  <c r="C53" i="10"/>
  <c r="D53" i="10"/>
  <c r="E53" i="10"/>
  <c r="G53" i="10"/>
  <c r="I53" i="10"/>
  <c r="A54" i="10"/>
  <c r="B54" i="10"/>
  <c r="F54" i="10" s="1"/>
  <c r="C54" i="10"/>
  <c r="D54" i="10" s="1"/>
  <c r="E54" i="10"/>
  <c r="G54" i="10"/>
  <c r="H54" i="10"/>
  <c r="I54" i="10"/>
  <c r="J54" i="10"/>
  <c r="A55" i="10"/>
  <c r="B55" i="10"/>
  <c r="C55" i="10"/>
  <c r="E55" i="10"/>
  <c r="G55" i="10"/>
  <c r="I55" i="10"/>
  <c r="J55" i="10" s="1"/>
  <c r="A56" i="10"/>
  <c r="B56" i="10"/>
  <c r="C56" i="10"/>
  <c r="D56" i="10"/>
  <c r="E56" i="10"/>
  <c r="F56" i="10"/>
  <c r="G56" i="10"/>
  <c r="H56" i="10" s="1"/>
  <c r="I56" i="10"/>
  <c r="J56" i="10"/>
  <c r="A57" i="10"/>
  <c r="B57" i="10"/>
  <c r="H57" i="10" s="1"/>
  <c r="C57" i="10"/>
  <c r="E57" i="10"/>
  <c r="F57" i="10"/>
  <c r="G57" i="10"/>
  <c r="I57" i="10"/>
  <c r="A58" i="10"/>
  <c r="B58" i="10"/>
  <c r="C58" i="10"/>
  <c r="D58" i="10"/>
  <c r="E58" i="10"/>
  <c r="G58" i="10"/>
  <c r="H58" i="10"/>
  <c r="I58" i="10"/>
  <c r="A59" i="10"/>
  <c r="B59" i="10"/>
  <c r="D59" i="10" s="1"/>
  <c r="C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E61" i="10"/>
  <c r="G61" i="10"/>
  <c r="I61" i="10"/>
  <c r="A62" i="10"/>
  <c r="B62" i="10"/>
  <c r="C62" i="10"/>
  <c r="E62" i="10"/>
  <c r="G62" i="10"/>
  <c r="I62" i="10"/>
  <c r="A63" i="10"/>
  <c r="B63" i="10"/>
  <c r="D63" i="10" s="1"/>
  <c r="C63" i="10"/>
  <c r="E63" i="10"/>
  <c r="G63" i="10"/>
  <c r="H63" i="10"/>
  <c r="I63" i="10"/>
  <c r="J63" i="10" s="1"/>
  <c r="A64" i="10"/>
  <c r="B64" i="10"/>
  <c r="C64" i="10"/>
  <c r="D64" i="10"/>
  <c r="E64" i="10"/>
  <c r="F64" i="10"/>
  <c r="G64" i="10"/>
  <c r="H64" i="10" s="1"/>
  <c r="I64" i="10"/>
  <c r="J64" i="10"/>
  <c r="A65" i="10"/>
  <c r="B65" i="10"/>
  <c r="H65" i="10" s="1"/>
  <c r="C65" i="10"/>
  <c r="D65" i="10"/>
  <c r="E65" i="10"/>
  <c r="F65" i="10" s="1"/>
  <c r="G65" i="10"/>
  <c r="I65" i="10"/>
  <c r="J65" i="10"/>
  <c r="A66" i="10"/>
  <c r="B66" i="10"/>
  <c r="C66" i="10"/>
  <c r="D66" i="10"/>
  <c r="E66" i="10"/>
  <c r="G66" i="10"/>
  <c r="I66" i="10"/>
  <c r="A67" i="10"/>
  <c r="B67" i="10"/>
  <c r="C67" i="10"/>
  <c r="E67" i="10"/>
  <c r="G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H69" i="10" s="1"/>
  <c r="C69" i="10"/>
  <c r="D69" i="10"/>
  <c r="E69" i="10"/>
  <c r="F69" i="10"/>
  <c r="G69" i="10"/>
  <c r="I69" i="10"/>
  <c r="J69" i="10"/>
  <c r="A70" i="10"/>
  <c r="B70" i="10"/>
  <c r="F70" i="10" s="1"/>
  <c r="C70" i="10"/>
  <c r="E70" i="10"/>
  <c r="G70" i="10"/>
  <c r="H70" i="10"/>
  <c r="I70" i="10"/>
  <c r="A71" i="10"/>
  <c r="B71" i="10"/>
  <c r="C71" i="10"/>
  <c r="E71" i="10"/>
  <c r="F71" i="10"/>
  <c r="G71" i="10"/>
  <c r="H71" i="10"/>
  <c r="I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G73" i="10"/>
  <c r="I73" i="10"/>
  <c r="A74" i="10"/>
  <c r="B74" i="10"/>
  <c r="C74" i="10"/>
  <c r="E74" i="10"/>
  <c r="G74" i="10"/>
  <c r="I74" i="10"/>
  <c r="J74" i="10"/>
  <c r="A75" i="10"/>
  <c r="B75" i="10"/>
  <c r="D75" i="10" s="1"/>
  <c r="C75" i="10"/>
  <c r="E75" i="10"/>
  <c r="F75" i="10"/>
  <c r="G75" i="10"/>
  <c r="H75" i="10"/>
  <c r="I75" i="10"/>
  <c r="A76" i="10"/>
  <c r="B76" i="10"/>
  <c r="C76" i="10"/>
  <c r="D76" i="10"/>
  <c r="E76" i="10"/>
  <c r="F76" i="10"/>
  <c r="G76" i="10"/>
  <c r="H76" i="10" s="1"/>
  <c r="I76" i="10"/>
  <c r="J76" i="10"/>
  <c r="A77" i="10"/>
  <c r="B77" i="10"/>
  <c r="C77" i="10"/>
  <c r="D77" i="10"/>
  <c r="E77" i="10"/>
  <c r="G77" i="10"/>
  <c r="I77" i="10"/>
  <c r="A78" i="10"/>
  <c r="B78" i="10"/>
  <c r="F78" i="10" s="1"/>
  <c r="C78" i="10"/>
  <c r="D78" i="10" s="1"/>
  <c r="E78" i="10"/>
  <c r="G78" i="10"/>
  <c r="H78" i="10"/>
  <c r="I78" i="10"/>
  <c r="J78" i="10"/>
  <c r="A79" i="10"/>
  <c r="B79" i="10"/>
  <c r="C79" i="10"/>
  <c r="E79" i="10"/>
  <c r="G79" i="10"/>
  <c r="I79" i="10"/>
  <c r="A80" i="10"/>
  <c r="B80" i="10"/>
  <c r="C80" i="10"/>
  <c r="D80" i="10"/>
  <c r="E80" i="10"/>
  <c r="F80" i="10"/>
  <c r="G80" i="10"/>
  <c r="H80" i="10" s="1"/>
  <c r="I80" i="10"/>
  <c r="J80" i="10"/>
  <c r="A81" i="10"/>
  <c r="B81" i="10"/>
  <c r="C81" i="10"/>
  <c r="E81" i="10"/>
  <c r="G81" i="10"/>
  <c r="I81" i="10"/>
  <c r="A82" i="10"/>
  <c r="B82" i="10"/>
  <c r="F82" i="10" s="1"/>
  <c r="C82" i="10"/>
  <c r="D82" i="10"/>
  <c r="E82" i="10"/>
  <c r="G82" i="10"/>
  <c r="H82" i="10"/>
  <c r="I82" i="10"/>
  <c r="J82" i="10"/>
  <c r="A83" i="10"/>
  <c r="B83" i="10"/>
  <c r="D83" i="10" s="1"/>
  <c r="C83" i="10"/>
  <c r="E83" i="10"/>
  <c r="F83" i="10"/>
  <c r="G83" i="10"/>
  <c r="H83" i="10"/>
  <c r="I83" i="10"/>
  <c r="A84" i="10"/>
  <c r="B84" i="10"/>
  <c r="C84" i="10"/>
  <c r="D84" i="10"/>
  <c r="E84" i="10"/>
  <c r="F84" i="10"/>
  <c r="G84" i="10"/>
  <c r="H84" i="10" s="1"/>
  <c r="I84" i="10"/>
  <c r="J84" i="10"/>
  <c r="A85" i="10"/>
  <c r="B85" i="10"/>
  <c r="C85" i="10"/>
  <c r="E85" i="10"/>
  <c r="G85" i="10"/>
  <c r="I85" i="10"/>
  <c r="A86" i="10"/>
  <c r="B86" i="10"/>
  <c r="C86" i="10"/>
  <c r="E86" i="10"/>
  <c r="G86" i="10"/>
  <c r="I86" i="10"/>
  <c r="J86" i="10"/>
  <c r="A87" i="10"/>
  <c r="B87" i="10"/>
  <c r="C87" i="10"/>
  <c r="E87" i="10"/>
  <c r="G87" i="10"/>
  <c r="I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H89" i="10" s="1"/>
  <c r="C89" i="10"/>
  <c r="E89" i="10"/>
  <c r="F89" i="10" s="1"/>
  <c r="G89" i="10"/>
  <c r="I89" i="10"/>
  <c r="A90" i="10"/>
  <c r="B90" i="10"/>
  <c r="C90" i="10"/>
  <c r="E90" i="10"/>
  <c r="G90" i="10"/>
  <c r="I90" i="10"/>
  <c r="A91" i="10"/>
  <c r="B91" i="10"/>
  <c r="D91" i="10" s="1"/>
  <c r="C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E93" i="10"/>
  <c r="F93" i="10"/>
  <c r="G93" i="10"/>
  <c r="I93" i="10"/>
  <c r="A94" i="10"/>
  <c r="B94" i="10"/>
  <c r="C94" i="10"/>
  <c r="E94" i="10"/>
  <c r="G94" i="10"/>
  <c r="H94" i="10"/>
  <c r="I94" i="10"/>
  <c r="A95" i="10"/>
  <c r="B95" i="10"/>
  <c r="D95" i="10" s="1"/>
  <c r="C95" i="10"/>
  <c r="E95" i="10"/>
  <c r="G95" i="10"/>
  <c r="H95" i="10"/>
  <c r="I95" i="10"/>
  <c r="J95" i="10" s="1"/>
  <c r="A96" i="10"/>
  <c r="B96" i="10"/>
  <c r="C96" i="10"/>
  <c r="D96" i="10"/>
  <c r="E96" i="10"/>
  <c r="F96" i="10"/>
  <c r="G96" i="10"/>
  <c r="H96" i="10" s="1"/>
  <c r="I96" i="10"/>
  <c r="J96" i="10"/>
  <c r="A97" i="10"/>
  <c r="B97" i="10"/>
  <c r="H97" i="10" s="1"/>
  <c r="C97" i="10"/>
  <c r="D97" i="10"/>
  <c r="E97" i="10"/>
  <c r="F97" i="10" s="1"/>
  <c r="G97" i="10"/>
  <c r="I97" i="10"/>
  <c r="J97" i="10"/>
  <c r="A98" i="10"/>
  <c r="B98" i="10"/>
  <c r="C98" i="10"/>
  <c r="E98" i="10"/>
  <c r="G98" i="10"/>
  <c r="I98" i="10"/>
  <c r="A99" i="10"/>
  <c r="B99" i="10"/>
  <c r="C99" i="10"/>
  <c r="E99" i="10"/>
  <c r="G99" i="10"/>
  <c r="I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H101" i="10" s="1"/>
  <c r="C101" i="10"/>
  <c r="D101" i="10"/>
  <c r="E101" i="10"/>
  <c r="F101" i="10"/>
  <c r="G101" i="10"/>
  <c r="I101" i="10"/>
  <c r="J101" i="10"/>
  <c r="A102" i="10"/>
  <c r="B102" i="10"/>
  <c r="F102" i="10" s="1"/>
  <c r="C102" i="10"/>
  <c r="E102" i="10"/>
  <c r="G102" i="10"/>
  <c r="H102" i="10"/>
  <c r="I102" i="10"/>
  <c r="A103" i="10"/>
  <c r="B103" i="10"/>
  <c r="C103" i="10"/>
  <c r="E103" i="10"/>
  <c r="G103" i="10"/>
  <c r="I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G105" i="10"/>
  <c r="I105" i="10"/>
  <c r="J105" i="10"/>
  <c r="A106" i="10"/>
  <c r="B106" i="10"/>
  <c r="C106" i="10"/>
  <c r="E106" i="10"/>
  <c r="G106" i="10"/>
  <c r="H106" i="10"/>
  <c r="I106" i="10"/>
  <c r="J106" i="10"/>
  <c r="A107" i="10"/>
  <c r="B107" i="10"/>
  <c r="D107" i="10" s="1"/>
  <c r="C107" i="10"/>
  <c r="E107" i="10"/>
  <c r="F107" i="10"/>
  <c r="G107" i="10"/>
  <c r="H107" i="10" s="1"/>
  <c r="I107" i="10"/>
  <c r="J107" i="10"/>
  <c r="A108" i="10"/>
  <c r="B108" i="10"/>
  <c r="C108" i="10"/>
  <c r="D108" i="10"/>
  <c r="E108" i="10"/>
  <c r="F108" i="10" s="1"/>
  <c r="G108" i="10"/>
  <c r="H108" i="10"/>
  <c r="I108" i="10"/>
  <c r="J108" i="10"/>
  <c r="A109" i="10"/>
  <c r="B109" i="10"/>
  <c r="C109" i="10"/>
  <c r="D109" i="10" s="1"/>
  <c r="E109" i="10"/>
  <c r="G109" i="10"/>
  <c r="I109" i="10"/>
  <c r="A110" i="10"/>
  <c r="B110" i="10"/>
  <c r="C110" i="10"/>
  <c r="E110" i="10"/>
  <c r="G110" i="10"/>
  <c r="H110" i="10"/>
  <c r="I110" i="10"/>
  <c r="A111" i="10"/>
  <c r="B111" i="10"/>
  <c r="D111" i="10" s="1"/>
  <c r="C111" i="10"/>
  <c r="E111" i="10"/>
  <c r="F111" i="10"/>
  <c r="G111" i="10"/>
  <c r="H111" i="10" s="1"/>
  <c r="I111" i="10"/>
  <c r="J111" i="10"/>
  <c r="A112" i="10"/>
  <c r="B112" i="10"/>
  <c r="C112" i="10"/>
  <c r="D112" i="10"/>
  <c r="E112" i="10"/>
  <c r="F112" i="10" s="1"/>
  <c r="G112" i="10"/>
  <c r="H112" i="10"/>
  <c r="I112" i="10"/>
  <c r="J112" i="10"/>
  <c r="A113" i="10"/>
  <c r="B113" i="10"/>
  <c r="C113" i="10"/>
  <c r="E113" i="10"/>
  <c r="G113" i="10"/>
  <c r="I113" i="10"/>
  <c r="A114" i="10"/>
  <c r="B114" i="10"/>
  <c r="C114" i="10"/>
  <c r="E114" i="10"/>
  <c r="G114" i="10"/>
  <c r="I114" i="10"/>
  <c r="J114" i="10"/>
  <c r="A115" i="10"/>
  <c r="B115" i="10"/>
  <c r="D115" i="10" s="1"/>
  <c r="C115" i="10"/>
  <c r="E115" i="10"/>
  <c r="F115" i="10"/>
  <c r="G115" i="10"/>
  <c r="H115" i="10" s="1"/>
  <c r="I115" i="10"/>
  <c r="J115" i="10"/>
  <c r="A116" i="10"/>
  <c r="B116" i="10"/>
  <c r="C116" i="10"/>
  <c r="D116" i="10"/>
  <c r="E116" i="10"/>
  <c r="F116" i="10" s="1"/>
  <c r="G116" i="10"/>
  <c r="H116" i="10"/>
  <c r="I116" i="10"/>
  <c r="J116" i="10"/>
  <c r="A117" i="10"/>
  <c r="B117" i="10"/>
  <c r="C117" i="10"/>
  <c r="D117" i="10" s="1"/>
  <c r="E117" i="10"/>
  <c r="G117" i="10"/>
  <c r="I117" i="10"/>
  <c r="J117" i="10"/>
  <c r="A118" i="10"/>
  <c r="B118" i="10"/>
  <c r="C118" i="10"/>
  <c r="E118" i="10"/>
  <c r="G118" i="10"/>
  <c r="H118" i="10"/>
  <c r="I118" i="10"/>
  <c r="J118" i="10"/>
  <c r="A119" i="10"/>
  <c r="B119" i="10"/>
  <c r="D119" i="10" s="1"/>
  <c r="C119" i="10"/>
  <c r="E119" i="10"/>
  <c r="F119" i="10"/>
  <c r="G119" i="10"/>
  <c r="H119" i="10" s="1"/>
  <c r="I119" i="10"/>
  <c r="J119" i="10"/>
  <c r="A120" i="10"/>
  <c r="B120" i="10"/>
  <c r="C120" i="10"/>
  <c r="D120" i="10"/>
  <c r="E120" i="10"/>
  <c r="F120" i="10" s="1"/>
  <c r="G120" i="10"/>
  <c r="H120" i="10"/>
  <c r="I120" i="10"/>
  <c r="J120" i="10"/>
  <c r="A121" i="10"/>
  <c r="B121" i="10"/>
  <c r="D121" i="10" s="1"/>
  <c r="C121" i="10"/>
  <c r="E121" i="10"/>
  <c r="G121" i="10"/>
  <c r="I121" i="10"/>
  <c r="A122" i="10"/>
  <c r="B122" i="10"/>
  <c r="C122" i="10"/>
  <c r="E122" i="10"/>
  <c r="G122" i="10"/>
  <c r="I122" i="10"/>
  <c r="A123" i="10"/>
  <c r="B123" i="10"/>
  <c r="D123" i="10" s="1"/>
  <c r="C123" i="10"/>
  <c r="E123" i="10"/>
  <c r="F123" i="10"/>
  <c r="G123" i="10"/>
  <c r="H123" i="10" s="1"/>
  <c r="I123" i="10"/>
  <c r="J123" i="10"/>
  <c r="A124" i="10"/>
  <c r="B124" i="10"/>
  <c r="C124" i="10"/>
  <c r="D124" i="10"/>
  <c r="E124" i="10"/>
  <c r="F124" i="10" s="1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O7" i="21"/>
  <c r="AN7" i="21" s="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O10" i="21"/>
  <c r="AN10" i="21" s="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O11" i="21"/>
  <c r="AN11" i="21" s="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O13" i="21"/>
  <c r="AN13" i="21" s="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O16" i="21"/>
  <c r="AN16" i="21" s="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O17" i="21"/>
  <c r="AN17" i="21" s="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O19" i="21"/>
  <c r="AN19" i="21" s="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O21" i="21"/>
  <c r="AN21" i="21" s="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O23" i="21"/>
  <c r="AN23" i="21" s="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O27" i="21"/>
  <c r="AN27" i="21" s="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O29" i="21"/>
  <c r="AN29" i="21" s="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O31" i="21"/>
  <c r="AN31" i="21" s="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O33" i="21"/>
  <c r="AN33" i="21" s="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O35" i="21"/>
  <c r="AN35" i="21" s="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O37" i="21"/>
  <c r="AN37" i="21" s="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O39" i="21"/>
  <c r="AN39" i="21" s="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O41" i="21"/>
  <c r="AN41" i="21" s="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O43" i="21"/>
  <c r="AN43" i="21" s="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O45" i="21"/>
  <c r="AN45" i="21" s="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O48" i="21"/>
  <c r="AN48" i="21" s="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O50" i="21"/>
  <c r="AN50" i="21" s="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O51" i="21"/>
  <c r="AN51" i="21" s="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O53" i="21"/>
  <c r="AN53" i="21" s="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O55" i="21"/>
  <c r="AN55" i="21" s="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O57" i="21"/>
  <c r="AN57" i="21" s="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O58" i="21"/>
  <c r="AN58" i="21" s="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O60" i="21"/>
  <c r="AN60" i="21" s="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O61" i="21"/>
  <c r="AN61" i="21" s="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O64" i="21"/>
  <c r="AN64" i="21" s="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O65" i="21"/>
  <c r="AN65" i="21" s="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O67" i="21"/>
  <c r="AN67" i="21" s="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O68" i="21"/>
  <c r="AN68" i="21" s="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O69" i="21"/>
  <c r="AN69" i="21" s="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O71" i="21"/>
  <c r="AN71" i="21" s="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O72" i="21"/>
  <c r="AN72" i="21" s="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O75" i="21"/>
  <c r="AN75" i="21" s="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O77" i="21"/>
  <c r="AN77" i="21" s="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O78" i="21"/>
  <c r="AN78" i="21" s="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O79" i="21"/>
  <c r="AN79" i="21" s="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O83" i="21"/>
  <c r="AN83" i="21" s="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O84" i="21"/>
  <c r="AN84" i="21" s="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O86" i="21"/>
  <c r="AN86" i="21" s="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O87" i="21"/>
  <c r="AN87" i="21" s="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O90" i="21"/>
  <c r="AN90" i="21" s="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O91" i="21"/>
  <c r="AN91" i="21" s="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O92" i="21"/>
  <c r="AN92" i="21" s="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O94" i="21"/>
  <c r="AN94" i="21" s="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O95" i="21"/>
  <c r="AN95" i="21" s="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O98" i="21"/>
  <c r="AN98" i="21" s="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O100" i="21"/>
  <c r="AN100" i="21" s="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O102" i="21"/>
  <c r="AN102" i="21" s="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O103" i="21"/>
  <c r="AN103" i="21" s="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O106" i="21"/>
  <c r="AN106" i="21" s="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O108" i="21"/>
  <c r="AN108" i="21" s="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O110" i="21"/>
  <c r="AN110" i="21" s="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O111" i="21"/>
  <c r="AN111" i="21" s="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O113" i="21"/>
  <c r="AN113" i="21" s="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O114" i="21"/>
  <c r="AN114" i="21" s="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O116" i="21"/>
  <c r="AN116" i="21" s="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O118" i="21"/>
  <c r="AN118" i="21" s="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O119" i="21"/>
  <c r="AN119" i="21" s="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O121" i="21"/>
  <c r="AN121" i="21" s="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O124" i="21"/>
  <c r="AN124" i="21" s="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O126" i="21"/>
  <c r="AN126" i="21" s="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O127" i="21"/>
  <c r="AN127" i="21" s="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K8" i="11"/>
  <c r="N8" i="11"/>
  <c r="P8" i="11"/>
  <c r="Q8" i="11"/>
  <c r="S8" i="11"/>
  <c r="AB8" i="11"/>
  <c r="AC8" i="11"/>
  <c r="AD8" i="11"/>
  <c r="J8" i="11" s="1"/>
  <c r="AE8" i="11"/>
  <c r="AF8" i="11"/>
  <c r="L8" i="11" s="1"/>
  <c r="AG8" i="11"/>
  <c r="M8" i="11" s="1"/>
  <c r="AH8" i="11"/>
  <c r="AI8" i="11"/>
  <c r="O8" i="11" s="1"/>
  <c r="AJ8" i="11"/>
  <c r="AK8" i="11"/>
  <c r="AL8" i="11"/>
  <c r="R8" i="11" s="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D9" i="11"/>
  <c r="E9" i="11"/>
  <c r="F9" i="11"/>
  <c r="I9" i="11"/>
  <c r="K9" i="11"/>
  <c r="L9" i="11"/>
  <c r="Q9" i="11"/>
  <c r="AB9" i="11"/>
  <c r="H9" i="11" s="1"/>
  <c r="AC9" i="11"/>
  <c r="AD9" i="11"/>
  <c r="J9" i="11" s="1"/>
  <c r="AE9" i="11"/>
  <c r="AF9" i="11"/>
  <c r="AG9" i="11"/>
  <c r="AH9" i="11"/>
  <c r="N9" i="11" s="1"/>
  <c r="AI9" i="11"/>
  <c r="O9" i="11" s="1"/>
  <c r="AJ9" i="11"/>
  <c r="P9" i="11" s="1"/>
  <c r="AK9" i="11"/>
  <c r="AL9" i="11"/>
  <c r="R9" i="11" s="1"/>
  <c r="AM9" i="11"/>
  <c r="S9" i="11" s="1"/>
  <c r="AN9" i="11"/>
  <c r="AO9" i="11"/>
  <c r="AP9" i="11"/>
  <c r="AQ9" i="11"/>
  <c r="AR9" i="11"/>
  <c r="AS9" i="11"/>
  <c r="AT9" i="11"/>
  <c r="AU9" i="11"/>
  <c r="AV9" i="11"/>
  <c r="AW9" i="11"/>
  <c r="BB9" i="5" s="1"/>
  <c r="BB28" i="5" s="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R9" i="5" s="1"/>
  <c r="BR28" i="5" s="1"/>
  <c r="BN9" i="11"/>
  <c r="BO9" i="11"/>
  <c r="BP9" i="11"/>
  <c r="BQ9" i="11"/>
  <c r="BR9" i="11"/>
  <c r="BS9" i="11"/>
  <c r="BT9" i="11"/>
  <c r="BU9" i="11"/>
  <c r="BZ9" i="5" s="1"/>
  <c r="BZ28" i="5" s="1"/>
  <c r="BV9" i="11"/>
  <c r="BW9" i="11"/>
  <c r="BX9" i="11"/>
  <c r="BY9" i="11"/>
  <c r="BZ9" i="11"/>
  <c r="CA9" i="11"/>
  <c r="CB9" i="11"/>
  <c r="CC9" i="11"/>
  <c r="CH9" i="5" s="1"/>
  <c r="CH28" i="5" s="1"/>
  <c r="CD9" i="11"/>
  <c r="CE9" i="11"/>
  <c r="CF9" i="11"/>
  <c r="CG9" i="11"/>
  <c r="CH9" i="11"/>
  <c r="CI9" i="11"/>
  <c r="CJ9" i="11"/>
  <c r="CK9" i="11"/>
  <c r="CP9" i="5" s="1"/>
  <c r="CP28" i="5" s="1"/>
  <c r="CL9" i="11"/>
  <c r="CM9" i="11"/>
  <c r="CN9" i="11"/>
  <c r="CO9" i="11"/>
  <c r="CP9" i="11"/>
  <c r="CQ9" i="11"/>
  <c r="CR9" i="11"/>
  <c r="CS9" i="11"/>
  <c r="CX9" i="5" s="1"/>
  <c r="CX28" i="5" s="1"/>
  <c r="CT9" i="11"/>
  <c r="CU9" i="11"/>
  <c r="CV9" i="11"/>
  <c r="CW9" i="11"/>
  <c r="CX9" i="11"/>
  <c r="CY9" i="11"/>
  <c r="CZ9" i="11"/>
  <c r="DA9" i="11"/>
  <c r="DF9" i="5" s="1"/>
  <c r="DF28" i="5" s="1"/>
  <c r="DB9" i="11"/>
  <c r="DC9" i="11"/>
  <c r="DD9" i="11"/>
  <c r="DE9" i="11"/>
  <c r="DF9" i="11"/>
  <c r="DG9" i="11"/>
  <c r="DH9" i="11"/>
  <c r="DI9" i="11"/>
  <c r="DN9" i="5" s="1"/>
  <c r="DN28" i="5" s="1"/>
  <c r="DJ9" i="11"/>
  <c r="DK9" i="11"/>
  <c r="DL9" i="11"/>
  <c r="DM9" i="11"/>
  <c r="DN9" i="11"/>
  <c r="DO9" i="11"/>
  <c r="DP9" i="11"/>
  <c r="DQ9" i="11"/>
  <c r="DV9" i="5" s="1"/>
  <c r="DV28" i="5" s="1"/>
  <c r="DR9" i="11"/>
  <c r="DS9" i="11"/>
  <c r="DT9" i="11"/>
  <c r="DU9" i="11"/>
  <c r="DV9" i="11"/>
  <c r="DW9" i="11"/>
  <c r="DX9" i="11"/>
  <c r="DY9" i="11"/>
  <c r="ED9" i="5" s="1"/>
  <c r="ED28" i="5" s="1"/>
  <c r="DZ9" i="11"/>
  <c r="EA9" i="11"/>
  <c r="EB9" i="11"/>
  <c r="EC9" i="11"/>
  <c r="ED9" i="11"/>
  <c r="EE9" i="11"/>
  <c r="D10" i="11"/>
  <c r="C10" i="5" s="1"/>
  <c r="E10" i="11"/>
  <c r="D10" i="5" s="1"/>
  <c r="F10" i="11"/>
  <c r="H10" i="11"/>
  <c r="J10" i="11"/>
  <c r="P10" i="11"/>
  <c r="R10" i="11"/>
  <c r="S10" i="11"/>
  <c r="AB10" i="11"/>
  <c r="AC10" i="11"/>
  <c r="I10" i="11" s="1"/>
  <c r="AD10" i="11"/>
  <c r="AE10" i="11"/>
  <c r="K10" i="11" s="1"/>
  <c r="AF10" i="11"/>
  <c r="AG10" i="11"/>
  <c r="M10" i="11" s="1"/>
  <c r="AH10" i="11"/>
  <c r="N10" i="11" s="1"/>
  <c r="AI10" i="11"/>
  <c r="O10" i="11" s="1"/>
  <c r="AJ10" i="11"/>
  <c r="AK10" i="11"/>
  <c r="Q10" i="11" s="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D11" i="11"/>
  <c r="C11" i="11" s="1"/>
  <c r="E11" i="11"/>
  <c r="F11" i="11"/>
  <c r="K11" i="11"/>
  <c r="L11" i="11"/>
  <c r="O11" i="11"/>
  <c r="AB11" i="11"/>
  <c r="H11" i="11" s="1"/>
  <c r="AC11" i="11"/>
  <c r="AD11" i="11"/>
  <c r="J11" i="11" s="1"/>
  <c r="AE11" i="11"/>
  <c r="AF11" i="11"/>
  <c r="AG11" i="11"/>
  <c r="M11" i="11" s="1"/>
  <c r="AH11" i="11"/>
  <c r="N11" i="11" s="1"/>
  <c r="AI11" i="11"/>
  <c r="AJ11" i="11"/>
  <c r="P11" i="11" s="1"/>
  <c r="AK11" i="11"/>
  <c r="Q11" i="11" s="1"/>
  <c r="AL11" i="11"/>
  <c r="R11" i="11" s="1"/>
  <c r="AM11" i="11"/>
  <c r="S11" i="11" s="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V11" i="11" s="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D12" i="11"/>
  <c r="C12" i="5" s="1"/>
  <c r="E12" i="11"/>
  <c r="F12" i="11"/>
  <c r="H12" i="11"/>
  <c r="I12" i="11"/>
  <c r="J12" i="11"/>
  <c r="K12" i="11"/>
  <c r="S12" i="11"/>
  <c r="AB12" i="11"/>
  <c r="AC12" i="11"/>
  <c r="AD12" i="11"/>
  <c r="AE12" i="11"/>
  <c r="AF12" i="11"/>
  <c r="L12" i="11" s="1"/>
  <c r="AG12" i="11"/>
  <c r="M12" i="11" s="1"/>
  <c r="AH12" i="11"/>
  <c r="N12" i="11" s="1"/>
  <c r="AI12" i="11"/>
  <c r="O12" i="11" s="1"/>
  <c r="AJ12" i="11"/>
  <c r="P12" i="11" s="1"/>
  <c r="AK12" i="11"/>
  <c r="Q12" i="11" s="1"/>
  <c r="AL12" i="11"/>
  <c r="R12" i="11" s="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V12" i="11" s="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D13" i="11"/>
  <c r="E13" i="11"/>
  <c r="F13" i="11"/>
  <c r="G13" i="11"/>
  <c r="H13" i="11"/>
  <c r="I13" i="11"/>
  <c r="Q13" i="11"/>
  <c r="R13" i="11"/>
  <c r="U13" i="11"/>
  <c r="AB13" i="11"/>
  <c r="AC13" i="11"/>
  <c r="AD13" i="11"/>
  <c r="J13" i="11" s="1"/>
  <c r="AE13" i="11"/>
  <c r="K13" i="11" s="1"/>
  <c r="AF13" i="11"/>
  <c r="L13" i="11" s="1"/>
  <c r="AG13" i="11"/>
  <c r="M13" i="11" s="1"/>
  <c r="AH13" i="11"/>
  <c r="N13" i="11" s="1"/>
  <c r="AI13" i="11"/>
  <c r="O13" i="11" s="1"/>
  <c r="AJ13" i="11"/>
  <c r="P13" i="11" s="1"/>
  <c r="AK13" i="11"/>
  <c r="AL13" i="11"/>
  <c r="AM13" i="11"/>
  <c r="S13" i="11" s="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D14" i="11"/>
  <c r="E14" i="11"/>
  <c r="F14" i="11"/>
  <c r="O14" i="11"/>
  <c r="P14" i="11"/>
  <c r="Q14" i="11"/>
  <c r="AB14" i="11"/>
  <c r="H14" i="11" s="1"/>
  <c r="AC14" i="11"/>
  <c r="I14" i="11" s="1"/>
  <c r="AD14" i="11"/>
  <c r="J14" i="11" s="1"/>
  <c r="AE14" i="11"/>
  <c r="K14" i="11" s="1"/>
  <c r="AF14" i="11"/>
  <c r="AG14" i="11"/>
  <c r="M14" i="11" s="1"/>
  <c r="AH14" i="11"/>
  <c r="N14" i="11" s="1"/>
  <c r="AI14" i="11"/>
  <c r="AJ14" i="11"/>
  <c r="AK14" i="11"/>
  <c r="AL14" i="11"/>
  <c r="R14" i="11" s="1"/>
  <c r="AM14" i="11"/>
  <c r="S14" i="11" s="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V14" i="11" s="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D15" i="11"/>
  <c r="C15" i="11" s="1"/>
  <c r="E15" i="11"/>
  <c r="F15" i="11"/>
  <c r="G15" i="11"/>
  <c r="K15" i="11"/>
  <c r="M15" i="11"/>
  <c r="N15" i="11"/>
  <c r="O15" i="11"/>
  <c r="AB15" i="11"/>
  <c r="AC15" i="11"/>
  <c r="I15" i="11" s="1"/>
  <c r="AD15" i="11"/>
  <c r="J15" i="11" s="1"/>
  <c r="AE15" i="11"/>
  <c r="AF15" i="11"/>
  <c r="L15" i="11" s="1"/>
  <c r="AG15" i="11"/>
  <c r="AH15" i="11"/>
  <c r="AI15" i="11"/>
  <c r="AJ15" i="11"/>
  <c r="P15" i="11" s="1"/>
  <c r="AK15" i="11"/>
  <c r="Q15" i="11" s="1"/>
  <c r="AL15" i="11"/>
  <c r="R15" i="11" s="1"/>
  <c r="AM15" i="11"/>
  <c r="S15" i="11" s="1"/>
  <c r="AN15" i="11"/>
  <c r="AO15" i="11"/>
  <c r="U15" i="11" s="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D18" i="11"/>
  <c r="G18" i="11" s="1"/>
  <c r="E18" i="11"/>
  <c r="F18" i="11"/>
  <c r="J18" i="11"/>
  <c r="L18" i="11"/>
  <c r="M18" i="11"/>
  <c r="R18" i="11"/>
  <c r="AB18" i="11"/>
  <c r="H18" i="11" s="1"/>
  <c r="AC18" i="11"/>
  <c r="I18" i="11" s="1"/>
  <c r="AD18" i="11"/>
  <c r="AE18" i="11"/>
  <c r="K18" i="11" s="1"/>
  <c r="AF18" i="11"/>
  <c r="AG18" i="11"/>
  <c r="AH18" i="11"/>
  <c r="N18" i="11" s="1"/>
  <c r="AI18" i="11"/>
  <c r="AJ18" i="11"/>
  <c r="P18" i="11" s="1"/>
  <c r="AK18" i="11"/>
  <c r="Q18" i="11" s="1"/>
  <c r="AL18" i="11"/>
  <c r="AM18" i="11"/>
  <c r="S18" i="11" s="1"/>
  <c r="AN18" i="11"/>
  <c r="AO18" i="11"/>
  <c r="AP18" i="11"/>
  <c r="AQ18" i="11"/>
  <c r="AV18" i="5" s="1"/>
  <c r="AV37" i="5" s="1"/>
  <c r="AR18" i="11"/>
  <c r="AS18" i="11"/>
  <c r="AT18" i="11"/>
  <c r="AU18" i="11"/>
  <c r="AV18" i="11"/>
  <c r="AW18" i="11"/>
  <c r="AX18" i="11"/>
  <c r="AY18" i="11"/>
  <c r="BD18" i="5" s="1"/>
  <c r="BD37" i="5" s="1"/>
  <c r="AZ18" i="11"/>
  <c r="BA18" i="11"/>
  <c r="BB18" i="11"/>
  <c r="BC18" i="11"/>
  <c r="BD18" i="11"/>
  <c r="BE18" i="11"/>
  <c r="BF18" i="11"/>
  <c r="BG18" i="11"/>
  <c r="BL18" i="5" s="1"/>
  <c r="BL37" i="5" s="1"/>
  <c r="Y18" i="5" s="1"/>
  <c r="Y37" i="5" s="1"/>
  <c r="BH18" i="11"/>
  <c r="BI18" i="11"/>
  <c r="BJ18" i="11"/>
  <c r="BK18" i="11"/>
  <c r="BL18" i="11"/>
  <c r="BM18" i="11"/>
  <c r="BN18" i="11"/>
  <c r="BO18" i="11"/>
  <c r="BT18" i="5" s="1"/>
  <c r="BT37" i="5" s="1"/>
  <c r="BP18" i="11"/>
  <c r="BQ18" i="11"/>
  <c r="BR18" i="11"/>
  <c r="BS18" i="11"/>
  <c r="BT18" i="11"/>
  <c r="BU18" i="11"/>
  <c r="BV18" i="11"/>
  <c r="BW18" i="11"/>
  <c r="CB18" i="5" s="1"/>
  <c r="CB37" i="5" s="1"/>
  <c r="BX18" i="11"/>
  <c r="BY18" i="11"/>
  <c r="BZ18" i="11"/>
  <c r="CA18" i="11"/>
  <c r="CB18" i="11"/>
  <c r="CC18" i="11"/>
  <c r="CD18" i="11"/>
  <c r="CE18" i="11"/>
  <c r="CJ18" i="5" s="1"/>
  <c r="CJ37" i="5" s="1"/>
  <c r="CF18" i="11"/>
  <c r="CG18" i="11"/>
  <c r="CH18" i="11"/>
  <c r="CI18" i="11"/>
  <c r="CJ18" i="11"/>
  <c r="CK18" i="11"/>
  <c r="CL18" i="11"/>
  <c r="CM18" i="11"/>
  <c r="CR18" i="5" s="1"/>
  <c r="CR37" i="5" s="1"/>
  <c r="CN18" i="11"/>
  <c r="CO18" i="11"/>
  <c r="CP18" i="11"/>
  <c r="CQ18" i="11"/>
  <c r="CR18" i="11"/>
  <c r="CS18" i="11"/>
  <c r="CT18" i="11"/>
  <c r="CU18" i="11"/>
  <c r="CZ18" i="5" s="1"/>
  <c r="CZ37" i="5" s="1"/>
  <c r="CV18" i="11"/>
  <c r="CW18" i="11"/>
  <c r="CX18" i="11"/>
  <c r="CY18" i="11"/>
  <c r="CZ18" i="11"/>
  <c r="DA18" i="11"/>
  <c r="DB18" i="11"/>
  <c r="DC18" i="11"/>
  <c r="DH18" i="5" s="1"/>
  <c r="DH37" i="5" s="1"/>
  <c r="DD18" i="11"/>
  <c r="DE18" i="11"/>
  <c r="DF18" i="11"/>
  <c r="DG18" i="11"/>
  <c r="DH18" i="11"/>
  <c r="DI18" i="11"/>
  <c r="DJ18" i="11"/>
  <c r="DK18" i="11"/>
  <c r="DP18" i="5" s="1"/>
  <c r="DP37" i="5" s="1"/>
  <c r="DL18" i="11"/>
  <c r="DM18" i="11"/>
  <c r="DN18" i="11"/>
  <c r="DO18" i="11"/>
  <c r="DP18" i="11"/>
  <c r="DQ18" i="11"/>
  <c r="DR18" i="11"/>
  <c r="DS18" i="11"/>
  <c r="DX18" i="5" s="1"/>
  <c r="DX37" i="5" s="1"/>
  <c r="DT18" i="11"/>
  <c r="DU18" i="11"/>
  <c r="DV18" i="11"/>
  <c r="DW18" i="11"/>
  <c r="DX18" i="11"/>
  <c r="DY18" i="11"/>
  <c r="DZ18" i="11"/>
  <c r="EA18" i="11"/>
  <c r="EF18" i="5" s="1"/>
  <c r="EF37" i="5" s="1"/>
  <c r="EB18" i="11"/>
  <c r="EC18" i="11"/>
  <c r="ED18" i="11"/>
  <c r="EE18" i="11"/>
  <c r="D28" i="11"/>
  <c r="F28" i="11"/>
  <c r="I28" i="11"/>
  <c r="S28" i="11"/>
  <c r="AB28" i="11"/>
  <c r="H28" i="11" s="1"/>
  <c r="AC28" i="11"/>
  <c r="AD28" i="11"/>
  <c r="J28" i="11" s="1"/>
  <c r="AE28" i="11"/>
  <c r="K28" i="11" s="1"/>
  <c r="AF28" i="11"/>
  <c r="L28" i="11" s="1"/>
  <c r="AG28" i="11"/>
  <c r="M28" i="11" s="1"/>
  <c r="AH28" i="11"/>
  <c r="N28" i="11" s="1"/>
  <c r="AI28" i="11"/>
  <c r="O28" i="11" s="1"/>
  <c r="AJ28" i="11"/>
  <c r="P28" i="11" s="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D29" i="11"/>
  <c r="F29" i="11"/>
  <c r="M29" i="11"/>
  <c r="P29" i="11"/>
  <c r="AB29" i="11"/>
  <c r="H29" i="11" s="1"/>
  <c r="AC29" i="11"/>
  <c r="I29" i="11" s="1"/>
  <c r="AD29" i="11"/>
  <c r="J29" i="11" s="1"/>
  <c r="AE29" i="11"/>
  <c r="K29" i="11" s="1"/>
  <c r="AF29" i="11"/>
  <c r="L29" i="11" s="1"/>
  <c r="AG29" i="11"/>
  <c r="AH29" i="11"/>
  <c r="N29" i="11" s="1"/>
  <c r="AI29" i="11"/>
  <c r="O29" i="11" s="1"/>
  <c r="AJ29" i="11"/>
  <c r="AK29" i="11"/>
  <c r="Q29" i="11" s="1"/>
  <c r="AL29" i="11"/>
  <c r="R29" i="11" s="1"/>
  <c r="AM29" i="11"/>
  <c r="S29" i="11" s="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D30" i="11"/>
  <c r="F30" i="11"/>
  <c r="K30" i="11"/>
  <c r="L30" i="11"/>
  <c r="O30" i="11"/>
  <c r="S30" i="11"/>
  <c r="AB30" i="11"/>
  <c r="H30" i="11" s="1"/>
  <c r="AC30" i="11"/>
  <c r="AD30" i="11"/>
  <c r="J30" i="11" s="1"/>
  <c r="AE30" i="11"/>
  <c r="AF30" i="11"/>
  <c r="AG30" i="11"/>
  <c r="M30" i="11" s="1"/>
  <c r="AH30" i="11"/>
  <c r="N30" i="11" s="1"/>
  <c r="AI30" i="11"/>
  <c r="AJ30" i="11"/>
  <c r="P30" i="11" s="1"/>
  <c r="AK30" i="11"/>
  <c r="Q30" i="11" s="1"/>
  <c r="AL30" i="11"/>
  <c r="R30" i="11" s="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D31" i="11"/>
  <c r="F31" i="11"/>
  <c r="H31" i="11"/>
  <c r="J31" i="11"/>
  <c r="K31" i="11"/>
  <c r="S31" i="11"/>
  <c r="V31" i="11"/>
  <c r="AB31" i="11"/>
  <c r="AC31" i="11"/>
  <c r="I31" i="11" s="1"/>
  <c r="AD31" i="11"/>
  <c r="AE31" i="11"/>
  <c r="AF31" i="11"/>
  <c r="L31" i="11" s="1"/>
  <c r="AG31" i="11"/>
  <c r="M31" i="11" s="1"/>
  <c r="AH31" i="11"/>
  <c r="N31" i="11" s="1"/>
  <c r="AI31" i="11"/>
  <c r="O31" i="11" s="1"/>
  <c r="AJ31" i="11"/>
  <c r="P31" i="11" s="1"/>
  <c r="AK31" i="11"/>
  <c r="Q31" i="11" s="1"/>
  <c r="AL31" i="11"/>
  <c r="R31" i="11" s="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D32" i="11"/>
  <c r="F32" i="11"/>
  <c r="H32" i="11"/>
  <c r="I32" i="11"/>
  <c r="O32" i="11"/>
  <c r="Q32" i="11"/>
  <c r="R32" i="11"/>
  <c r="AB32" i="11"/>
  <c r="AC32" i="11"/>
  <c r="AD32" i="11"/>
  <c r="J32" i="11" s="1"/>
  <c r="AE32" i="11"/>
  <c r="K32" i="11" s="1"/>
  <c r="AF32" i="11"/>
  <c r="L32" i="11" s="1"/>
  <c r="AG32" i="11"/>
  <c r="M32" i="11" s="1"/>
  <c r="AH32" i="11"/>
  <c r="N32" i="11" s="1"/>
  <c r="AI32" i="11"/>
  <c r="AJ32" i="11"/>
  <c r="P32" i="11" s="1"/>
  <c r="AK32" i="11"/>
  <c r="AL32" i="11"/>
  <c r="AM32" i="11"/>
  <c r="S32" i="11" s="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D33" i="11"/>
  <c r="F33" i="11"/>
  <c r="H33" i="11"/>
  <c r="P33" i="11"/>
  <c r="Q33" i="11"/>
  <c r="AB33" i="11"/>
  <c r="AC33" i="11"/>
  <c r="I33" i="11" s="1"/>
  <c r="AD33" i="11"/>
  <c r="J33" i="11" s="1"/>
  <c r="AE33" i="11"/>
  <c r="K33" i="11" s="1"/>
  <c r="AF33" i="11"/>
  <c r="AG33" i="11"/>
  <c r="M33" i="11" s="1"/>
  <c r="AH33" i="11"/>
  <c r="N33" i="11" s="1"/>
  <c r="AI33" i="11"/>
  <c r="O33" i="11" s="1"/>
  <c r="AJ33" i="11"/>
  <c r="AK33" i="11"/>
  <c r="AL33" i="11"/>
  <c r="R33" i="11" s="1"/>
  <c r="AM33" i="11"/>
  <c r="S33" i="11" s="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D34" i="11"/>
  <c r="F34" i="11"/>
  <c r="H34" i="11"/>
  <c r="M34" i="11"/>
  <c r="N34" i="11"/>
  <c r="O34" i="11"/>
  <c r="P34" i="11"/>
  <c r="AB34" i="11"/>
  <c r="AC34" i="11"/>
  <c r="I34" i="11" s="1"/>
  <c r="AD34" i="11"/>
  <c r="J34" i="11" s="1"/>
  <c r="AE34" i="11"/>
  <c r="K34" i="11" s="1"/>
  <c r="AF34" i="11"/>
  <c r="L34" i="11" s="1"/>
  <c r="AG34" i="11"/>
  <c r="AH34" i="11"/>
  <c r="AI34" i="11"/>
  <c r="AJ34" i="11"/>
  <c r="AK34" i="11"/>
  <c r="Q34" i="11" s="1"/>
  <c r="AL34" i="11"/>
  <c r="R34" i="11" s="1"/>
  <c r="AM34" i="11"/>
  <c r="S34" i="11" s="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D37" i="11"/>
  <c r="F37" i="11"/>
  <c r="J37" i="11"/>
  <c r="L37" i="11"/>
  <c r="M37" i="11"/>
  <c r="AB37" i="11"/>
  <c r="H37" i="11" s="1"/>
  <c r="AC37" i="11"/>
  <c r="I37" i="11" s="1"/>
  <c r="AD37" i="11"/>
  <c r="AE37" i="11"/>
  <c r="K37" i="11" s="1"/>
  <c r="AF37" i="11"/>
  <c r="AG37" i="11"/>
  <c r="AH37" i="11"/>
  <c r="N37" i="11" s="1"/>
  <c r="AI37" i="11"/>
  <c r="AJ37" i="11"/>
  <c r="P37" i="11" s="1"/>
  <c r="AK37" i="11"/>
  <c r="Q37" i="11" s="1"/>
  <c r="AL37" i="11"/>
  <c r="R37" i="11" s="1"/>
  <c r="AM37" i="11"/>
  <c r="S37" i="11" s="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D47" i="11"/>
  <c r="F47" i="11"/>
  <c r="I47" i="11"/>
  <c r="K47" i="11"/>
  <c r="N47" i="11"/>
  <c r="Q47" i="11"/>
  <c r="S47" i="11"/>
  <c r="T47" i="11"/>
  <c r="AB47" i="11"/>
  <c r="H47" i="11" s="1"/>
  <c r="AC47" i="11"/>
  <c r="AD47" i="11"/>
  <c r="J47" i="11" s="1"/>
  <c r="AE47" i="11"/>
  <c r="AF47" i="11"/>
  <c r="L47" i="11" s="1"/>
  <c r="AG47" i="11"/>
  <c r="M47" i="11" s="1"/>
  <c r="AH47" i="11"/>
  <c r="AI47" i="11"/>
  <c r="O47" i="11" s="1"/>
  <c r="AJ47" i="11"/>
  <c r="P47" i="11" s="1"/>
  <c r="AK47" i="11"/>
  <c r="AL47" i="11"/>
  <c r="R47" i="11" s="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V47" i="11" s="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D48" i="11"/>
  <c r="F48" i="11"/>
  <c r="M48" i="11"/>
  <c r="P48" i="11"/>
  <c r="AB48" i="11"/>
  <c r="AC48" i="11"/>
  <c r="I48" i="11" s="1"/>
  <c r="AD48" i="11"/>
  <c r="J48" i="11" s="1"/>
  <c r="AE48" i="11"/>
  <c r="K48" i="11" s="1"/>
  <c r="AF48" i="11"/>
  <c r="L48" i="11" s="1"/>
  <c r="AG48" i="11"/>
  <c r="AL10" i="5" s="1"/>
  <c r="AH48" i="11"/>
  <c r="N48" i="11" s="1"/>
  <c r="AI48" i="11"/>
  <c r="O48" i="11" s="1"/>
  <c r="AJ48" i="11"/>
  <c r="AK48" i="11"/>
  <c r="Q48" i="11" s="1"/>
  <c r="AL48" i="11"/>
  <c r="R48" i="11" s="1"/>
  <c r="AM48" i="11"/>
  <c r="S48" i="11" s="1"/>
  <c r="AN48" i="11"/>
  <c r="AO48" i="11"/>
  <c r="AT10" i="5" s="1"/>
  <c r="AT29" i="5" s="1"/>
  <c r="AP48" i="11"/>
  <c r="AQ48" i="11"/>
  <c r="AR48" i="11"/>
  <c r="AS48" i="11"/>
  <c r="AT48" i="11"/>
  <c r="AU48" i="11"/>
  <c r="AV48" i="11"/>
  <c r="AW48" i="11"/>
  <c r="BB10" i="5" s="1"/>
  <c r="AX48" i="11"/>
  <c r="AY48" i="11"/>
  <c r="AZ48" i="11"/>
  <c r="BA48" i="11"/>
  <c r="BB48" i="11"/>
  <c r="BC48" i="11"/>
  <c r="BD48" i="11"/>
  <c r="BE48" i="11"/>
  <c r="BJ10" i="5" s="1"/>
  <c r="BF48" i="11"/>
  <c r="BG48" i="11"/>
  <c r="BH48" i="11"/>
  <c r="BI48" i="11"/>
  <c r="BJ48" i="11"/>
  <c r="BK48" i="11"/>
  <c r="BL48" i="11"/>
  <c r="BM48" i="11"/>
  <c r="BR10" i="5" s="1"/>
  <c r="BR29" i="5" s="1"/>
  <c r="BN48" i="11"/>
  <c r="BO48" i="11"/>
  <c r="BP48" i="11"/>
  <c r="BQ48" i="11"/>
  <c r="BR48" i="11"/>
  <c r="BS48" i="11"/>
  <c r="BT48" i="11"/>
  <c r="BU48" i="11"/>
  <c r="BZ10" i="5" s="1"/>
  <c r="BZ29" i="5" s="1"/>
  <c r="BV48" i="11"/>
  <c r="BW48" i="11"/>
  <c r="BX48" i="11"/>
  <c r="BY48" i="11"/>
  <c r="BZ48" i="11"/>
  <c r="CA48" i="11"/>
  <c r="CB48" i="11"/>
  <c r="CC48" i="11"/>
  <c r="CH10" i="5" s="1"/>
  <c r="CD48" i="11"/>
  <c r="CE48" i="11"/>
  <c r="CF48" i="11"/>
  <c r="CG48" i="11"/>
  <c r="CH48" i="11"/>
  <c r="CI48" i="11"/>
  <c r="CJ48" i="11"/>
  <c r="CK48" i="11"/>
  <c r="CP10" i="5" s="1"/>
  <c r="CP29" i="5" s="1"/>
  <c r="CL48" i="11"/>
  <c r="CM48" i="11"/>
  <c r="CN48" i="11"/>
  <c r="CO48" i="11"/>
  <c r="CP48" i="11"/>
  <c r="CQ48" i="11"/>
  <c r="CR48" i="11"/>
  <c r="CS48" i="11"/>
  <c r="CX10" i="5" s="1"/>
  <c r="CX29" i="5" s="1"/>
  <c r="CT48" i="11"/>
  <c r="CU48" i="11"/>
  <c r="CV48" i="11"/>
  <c r="CW48" i="11"/>
  <c r="CX48" i="11"/>
  <c r="CY48" i="11"/>
  <c r="CZ48" i="11"/>
  <c r="DA48" i="11"/>
  <c r="DF10" i="5" s="1"/>
  <c r="DF29" i="5" s="1"/>
  <c r="DB48" i="11"/>
  <c r="DC48" i="11"/>
  <c r="DD48" i="11"/>
  <c r="DE48" i="11"/>
  <c r="DF48" i="11"/>
  <c r="DG48" i="11"/>
  <c r="DH48" i="11"/>
  <c r="DI48" i="11"/>
  <c r="DN10" i="5" s="1"/>
  <c r="DJ48" i="11"/>
  <c r="DK48" i="11"/>
  <c r="DL48" i="11"/>
  <c r="DM48" i="11"/>
  <c r="DN48" i="11"/>
  <c r="DO48" i="11"/>
  <c r="DP48" i="11"/>
  <c r="DQ48" i="11"/>
  <c r="DV10" i="5" s="1"/>
  <c r="DR48" i="11"/>
  <c r="DS48" i="11"/>
  <c r="DT48" i="11"/>
  <c r="DU48" i="11"/>
  <c r="DV48" i="11"/>
  <c r="DW48" i="11"/>
  <c r="DX48" i="11"/>
  <c r="DY48" i="11"/>
  <c r="ED10" i="5" s="1"/>
  <c r="ED29" i="5" s="1"/>
  <c r="DZ48" i="11"/>
  <c r="EA48" i="11"/>
  <c r="EB48" i="11"/>
  <c r="EC48" i="11"/>
  <c r="ED48" i="11"/>
  <c r="EE48" i="11"/>
  <c r="D49" i="11"/>
  <c r="F49" i="11"/>
  <c r="L49" i="11"/>
  <c r="O49" i="11"/>
  <c r="T49" i="11"/>
  <c r="AB49" i="11"/>
  <c r="H49" i="11" s="1"/>
  <c r="AC49" i="11"/>
  <c r="I49" i="11" s="1"/>
  <c r="AD49" i="11"/>
  <c r="J49" i="11" s="1"/>
  <c r="AE49" i="11"/>
  <c r="K49" i="11" s="1"/>
  <c r="AF49" i="11"/>
  <c r="AG49" i="11"/>
  <c r="M49" i="11" s="1"/>
  <c r="AH49" i="11"/>
  <c r="N49" i="11" s="1"/>
  <c r="AI49" i="11"/>
  <c r="AJ49" i="11"/>
  <c r="P49" i="11" s="1"/>
  <c r="AK49" i="11"/>
  <c r="Q49" i="11" s="1"/>
  <c r="AL49" i="11"/>
  <c r="R49" i="11" s="1"/>
  <c r="AM49" i="11"/>
  <c r="S49" i="11" s="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D50" i="11"/>
  <c r="F50" i="11"/>
  <c r="H50" i="11"/>
  <c r="I50" i="11"/>
  <c r="J50" i="11"/>
  <c r="K50" i="11"/>
  <c r="P50" i="11"/>
  <c r="Q50" i="11"/>
  <c r="R50" i="11"/>
  <c r="S50" i="11"/>
  <c r="AB50" i="11"/>
  <c r="AC50" i="11"/>
  <c r="AD50" i="11"/>
  <c r="AE50" i="11"/>
  <c r="AF50" i="11"/>
  <c r="L50" i="11" s="1"/>
  <c r="AG50" i="11"/>
  <c r="M50" i="11" s="1"/>
  <c r="AH50" i="11"/>
  <c r="N50" i="11" s="1"/>
  <c r="AI50" i="11"/>
  <c r="O50" i="11" s="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D51" i="11"/>
  <c r="F51" i="11"/>
  <c r="J51" i="11"/>
  <c r="M51" i="11"/>
  <c r="O51" i="11"/>
  <c r="Q51" i="11"/>
  <c r="AB51" i="11"/>
  <c r="AC51" i="11"/>
  <c r="I51" i="11" s="1"/>
  <c r="AD51" i="11"/>
  <c r="AE51" i="11"/>
  <c r="K51" i="11" s="1"/>
  <c r="AF51" i="11"/>
  <c r="L51" i="11" s="1"/>
  <c r="AG51" i="11"/>
  <c r="AH51" i="11"/>
  <c r="N51" i="11" s="1"/>
  <c r="AI51" i="11"/>
  <c r="AJ51" i="11"/>
  <c r="P51" i="11" s="1"/>
  <c r="AK51" i="11"/>
  <c r="AL51" i="11"/>
  <c r="R51" i="11" s="1"/>
  <c r="AM51" i="11"/>
  <c r="S51" i="11" s="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D52" i="11"/>
  <c r="F52" i="11"/>
  <c r="I52" i="11"/>
  <c r="L52" i="11"/>
  <c r="N52" i="11"/>
  <c r="Q52" i="11"/>
  <c r="AB52" i="11"/>
  <c r="AC52" i="11"/>
  <c r="AD52" i="11"/>
  <c r="J52" i="11" s="1"/>
  <c r="AE52" i="11"/>
  <c r="K52" i="11" s="1"/>
  <c r="AF52" i="11"/>
  <c r="AG52" i="11"/>
  <c r="M52" i="11" s="1"/>
  <c r="AH52" i="11"/>
  <c r="AI52" i="11"/>
  <c r="O52" i="11" s="1"/>
  <c r="AJ52" i="11"/>
  <c r="P52" i="11" s="1"/>
  <c r="AK52" i="11"/>
  <c r="AL52" i="11"/>
  <c r="R52" i="11" s="1"/>
  <c r="AM52" i="11"/>
  <c r="S52" i="11" s="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D53" i="11"/>
  <c r="F53" i="11"/>
  <c r="K53" i="11"/>
  <c r="L53" i="11"/>
  <c r="N53" i="11"/>
  <c r="P53" i="11"/>
  <c r="S53" i="11"/>
  <c r="AB53" i="11"/>
  <c r="AC53" i="11"/>
  <c r="I53" i="11" s="1"/>
  <c r="AD53" i="11"/>
  <c r="J53" i="11" s="1"/>
  <c r="AE53" i="11"/>
  <c r="AF53" i="11"/>
  <c r="AG53" i="11"/>
  <c r="M53" i="11" s="1"/>
  <c r="AH53" i="11"/>
  <c r="AI53" i="11"/>
  <c r="O53" i="11" s="1"/>
  <c r="AJ53" i="11"/>
  <c r="AK53" i="11"/>
  <c r="Q53" i="11" s="1"/>
  <c r="AL53" i="11"/>
  <c r="R53" i="11" s="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D56" i="11"/>
  <c r="F56" i="11"/>
  <c r="J56" i="11"/>
  <c r="O56" i="11"/>
  <c r="S56" i="11"/>
  <c r="AB56" i="11"/>
  <c r="H56" i="11" s="1"/>
  <c r="AC56" i="11"/>
  <c r="I56" i="11" s="1"/>
  <c r="AD56" i="11"/>
  <c r="AE56" i="11"/>
  <c r="K56" i="11" s="1"/>
  <c r="AF56" i="11"/>
  <c r="L56" i="11" s="1"/>
  <c r="AG56" i="11"/>
  <c r="M56" i="11" s="1"/>
  <c r="AH56" i="11"/>
  <c r="N56" i="11" s="1"/>
  <c r="AI56" i="11"/>
  <c r="AJ56" i="11"/>
  <c r="P56" i="11" s="1"/>
  <c r="AK56" i="11"/>
  <c r="Q56" i="11" s="1"/>
  <c r="AL56" i="11"/>
  <c r="R56" i="11" s="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A2" i="7"/>
  <c r="B7" i="7" s="1"/>
  <c r="B8" i="7" s="1"/>
  <c r="C7" i="7"/>
  <c r="AH8" i="7"/>
  <c r="B10" i="7"/>
  <c r="B29" i="7" s="1"/>
  <c r="B11" i="7"/>
  <c r="B30" i="7" s="1"/>
  <c r="B12" i="7"/>
  <c r="B31" i="7" s="1"/>
  <c r="B13" i="7"/>
  <c r="B32" i="7" s="1"/>
  <c r="B14" i="7"/>
  <c r="B33" i="7" s="1"/>
  <c r="B15" i="7"/>
  <c r="AK18" i="7"/>
  <c r="AG28" i="7"/>
  <c r="AG29" i="7"/>
  <c r="AG30" i="7"/>
  <c r="AG31" i="7"/>
  <c r="AG32" i="7"/>
  <c r="AG33" i="7"/>
  <c r="B34" i="7"/>
  <c r="AG37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S24" i="30" s="1"/>
  <c r="T15" i="30"/>
  <c r="U15" i="30"/>
  <c r="V15" i="30"/>
  <c r="V24" i="30" s="1"/>
  <c r="W15" i="30"/>
  <c r="X15" i="30"/>
  <c r="X24" i="30" s="1"/>
  <c r="Y15" i="30"/>
  <c r="Y24" i="30" s="1"/>
  <c r="Z15" i="30"/>
  <c r="Z24" i="30" s="1"/>
  <c r="AA15" i="30"/>
  <c r="AA24" i="30" s="1"/>
  <c r="AB15" i="30"/>
  <c r="AB24" i="30" s="1"/>
  <c r="AC15" i="30"/>
  <c r="AD15" i="30"/>
  <c r="AD24" i="30" s="1"/>
  <c r="AE15" i="30"/>
  <c r="AF15" i="30"/>
  <c r="AF24" i="30" s="1"/>
  <c r="AG15" i="30"/>
  <c r="AH15" i="30"/>
  <c r="AH24" i="30" s="1"/>
  <c r="AI15" i="30"/>
  <c r="AI24" i="30" s="1"/>
  <c r="AJ15" i="30"/>
  <c r="AJ24" i="30" s="1"/>
  <c r="AK15" i="30"/>
  <c r="AL15" i="30"/>
  <c r="AL24" i="30" s="1"/>
  <c r="AM15" i="30"/>
  <c r="AN15" i="30"/>
  <c r="AN24" i="30" s="1"/>
  <c r="AO15" i="30"/>
  <c r="AO24" i="30" s="1"/>
  <c r="AP15" i="30"/>
  <c r="AQ15" i="30"/>
  <c r="AQ24" i="30" s="1"/>
  <c r="AR15" i="30"/>
  <c r="AR24" i="30" s="1"/>
  <c r="AS15" i="30"/>
  <c r="AT15" i="30"/>
  <c r="AT24" i="30" s="1"/>
  <c r="AU15" i="30"/>
  <c r="AV15" i="30"/>
  <c r="AV24" i="30" s="1"/>
  <c r="AW15" i="30"/>
  <c r="AX15" i="30"/>
  <c r="AX24" i="30" s="1"/>
  <c r="AY15" i="30"/>
  <c r="AY24" i="30" s="1"/>
  <c r="AZ15" i="30"/>
  <c r="AZ24" i="30" s="1"/>
  <c r="BA15" i="30"/>
  <c r="BB15" i="30"/>
  <c r="BB24" i="30" s="1"/>
  <c r="BC15" i="30"/>
  <c r="BD15" i="30"/>
  <c r="BD24" i="30" s="1"/>
  <c r="BE15" i="30"/>
  <c r="BF15" i="30"/>
  <c r="BG15" i="30"/>
  <c r="BG24" i="30" s="1"/>
  <c r="BH15" i="30"/>
  <c r="BH24" i="30" s="1"/>
  <c r="BI15" i="30"/>
  <c r="BJ15" i="30"/>
  <c r="BJ24" i="30" s="1"/>
  <c r="BK15" i="30"/>
  <c r="BL15" i="30"/>
  <c r="BL24" i="30" s="1"/>
  <c r="BM15" i="30"/>
  <c r="BN15" i="30"/>
  <c r="BN24" i="30" s="1"/>
  <c r="BO15" i="30"/>
  <c r="BO24" i="30" s="1"/>
  <c r="BP15" i="30"/>
  <c r="BP24" i="30" s="1"/>
  <c r="BQ15" i="30"/>
  <c r="BR15" i="30"/>
  <c r="BR24" i="30" s="1"/>
  <c r="BS15" i="30"/>
  <c r="BT15" i="30"/>
  <c r="BT24" i="30" s="1"/>
  <c r="BU15" i="30"/>
  <c r="BU24" i="30" s="1"/>
  <c r="BV15" i="30"/>
  <c r="BV24" i="30" s="1"/>
  <c r="BW15" i="30"/>
  <c r="BW24" i="30" s="1"/>
  <c r="BX15" i="30"/>
  <c r="BX24" i="30" s="1"/>
  <c r="BY15" i="30"/>
  <c r="BZ15" i="30"/>
  <c r="BZ24" i="30" s="1"/>
  <c r="CA15" i="30"/>
  <c r="CB15" i="30"/>
  <c r="CB24" i="30" s="1"/>
  <c r="CC15" i="30"/>
  <c r="CD15" i="30"/>
  <c r="CD24" i="30" s="1"/>
  <c r="CE15" i="30"/>
  <c r="CE24" i="30" s="1"/>
  <c r="CF15" i="30"/>
  <c r="CF24" i="30" s="1"/>
  <c r="CG15" i="30"/>
  <c r="CH15" i="30"/>
  <c r="CH24" i="30" s="1"/>
  <c r="CI15" i="30"/>
  <c r="CJ15" i="30"/>
  <c r="CJ24" i="30" s="1"/>
  <c r="CK15" i="30"/>
  <c r="CL15" i="30"/>
  <c r="CM15" i="30"/>
  <c r="CM24" i="30" s="1"/>
  <c r="CN15" i="30"/>
  <c r="CO15" i="30"/>
  <c r="CP15" i="30"/>
  <c r="CP24" i="30" s="1"/>
  <c r="CQ15" i="30"/>
  <c r="CR15" i="30"/>
  <c r="CR24" i="30" s="1"/>
  <c r="CS15" i="30"/>
  <c r="CS24" i="30" s="1"/>
  <c r="CT15" i="30"/>
  <c r="CT24" i="30" s="1"/>
  <c r="CU15" i="30"/>
  <c r="CU24" i="30" s="1"/>
  <c r="CV15" i="30"/>
  <c r="CV24" i="30" s="1"/>
  <c r="CW15" i="30"/>
  <c r="CX15" i="30"/>
  <c r="CX24" i="30" s="1"/>
  <c r="CY15" i="30"/>
  <c r="CZ15" i="30"/>
  <c r="CZ24" i="30" s="1"/>
  <c r="DA15" i="30"/>
  <c r="DB15" i="30"/>
  <c r="DC15" i="30"/>
  <c r="DC24" i="30" s="1"/>
  <c r="DD15" i="30"/>
  <c r="DD24" i="30" s="1"/>
  <c r="DE15" i="30"/>
  <c r="DF15" i="30"/>
  <c r="DF24" i="30" s="1"/>
  <c r="DG15" i="30"/>
  <c r="DH15" i="30"/>
  <c r="DH24" i="30" s="1"/>
  <c r="DI15" i="30"/>
  <c r="DJ15" i="30"/>
  <c r="DJ24" i="30" s="1"/>
  <c r="DK15" i="30"/>
  <c r="DK24" i="30" s="1"/>
  <c r="DL15" i="30"/>
  <c r="DL24" i="30" s="1"/>
  <c r="DM15" i="30"/>
  <c r="DN15" i="30"/>
  <c r="DN24" i="30" s="1"/>
  <c r="DO15" i="30"/>
  <c r="DP15" i="30"/>
  <c r="DP24" i="30" s="1"/>
  <c r="DQ15" i="30"/>
  <c r="DQ24" i="30" s="1"/>
  <c r="DR15" i="30"/>
  <c r="DR24" i="30" s="1"/>
  <c r="DS15" i="30"/>
  <c r="DS24" i="30" s="1"/>
  <c r="DT15" i="30"/>
  <c r="DU15" i="30"/>
  <c r="DV15" i="30"/>
  <c r="DV24" i="30" s="1"/>
  <c r="DW15" i="30"/>
  <c r="DX15" i="30"/>
  <c r="DX24" i="30" s="1"/>
  <c r="DY15" i="30"/>
  <c r="DZ15" i="30"/>
  <c r="DZ24" i="30" s="1"/>
  <c r="EA15" i="30"/>
  <c r="EA24" i="30" s="1"/>
  <c r="EB15" i="30"/>
  <c r="EB24" i="30" s="1"/>
  <c r="EC15" i="30"/>
  <c r="ED15" i="30"/>
  <c r="ED24" i="30" s="1"/>
  <c r="EE15" i="30"/>
  <c r="EF15" i="30"/>
  <c r="EF24" i="30" s="1"/>
  <c r="EG15" i="30"/>
  <c r="EG24" i="30" s="1"/>
  <c r="EH15" i="30"/>
  <c r="EH24" i="30" s="1"/>
  <c r="EI15" i="30"/>
  <c r="EI24" i="30" s="1"/>
  <c r="EJ15" i="30"/>
  <c r="EJ24" i="30" s="1"/>
  <c r="EK15" i="30"/>
  <c r="EL15" i="30"/>
  <c r="EL24" i="30" s="1"/>
  <c r="EM15" i="30"/>
  <c r="EN15" i="30"/>
  <c r="EN24" i="30" s="1"/>
  <c r="EO15" i="30"/>
  <c r="EO24" i="30" s="1"/>
  <c r="EP15" i="30"/>
  <c r="EQ15" i="30"/>
  <c r="ER15" i="30"/>
  <c r="ES15" i="30"/>
  <c r="ET15" i="30"/>
  <c r="ET24" i="30" s="1"/>
  <c r="EU15" i="30"/>
  <c r="EV15" i="30"/>
  <c r="EV24" i="30" s="1"/>
  <c r="EW15" i="30"/>
  <c r="EX15" i="30"/>
  <c r="EX24" i="30" s="1"/>
  <c r="EY15" i="30"/>
  <c r="EY24" i="30" s="1"/>
  <c r="EZ15" i="30"/>
  <c r="EZ24" i="30" s="1"/>
  <c r="FA15" i="30"/>
  <c r="FB15" i="30"/>
  <c r="FB24" i="30" s="1"/>
  <c r="FC15" i="30"/>
  <c r="FD15" i="30"/>
  <c r="FD24" i="30" s="1"/>
  <c r="FE15" i="30"/>
  <c r="FF15" i="30"/>
  <c r="FF24" i="30" s="1"/>
  <c r="FG15" i="30"/>
  <c r="FH15" i="30"/>
  <c r="FH24" i="30" s="1"/>
  <c r="FI15" i="30"/>
  <c r="FJ15" i="30"/>
  <c r="FJ24" i="30" s="1"/>
  <c r="FK15" i="30"/>
  <c r="FL15" i="30"/>
  <c r="FL24" i="30" s="1"/>
  <c r="FM15" i="30"/>
  <c r="FN15" i="30"/>
  <c r="FO15" i="30"/>
  <c r="FO24" i="30" s="1"/>
  <c r="FP15" i="30"/>
  <c r="FP24" i="30" s="1"/>
  <c r="FQ15" i="30"/>
  <c r="FR15" i="30"/>
  <c r="FR24" i="30" s="1"/>
  <c r="FS15" i="30"/>
  <c r="FT15" i="30"/>
  <c r="FT24" i="30" s="1"/>
  <c r="FU15" i="30"/>
  <c r="FU24" i="30" s="1"/>
  <c r="FV15" i="30"/>
  <c r="FV24" i="30" s="1"/>
  <c r="FW15" i="30"/>
  <c r="FW24" i="30" s="1"/>
  <c r="FX15" i="30"/>
  <c r="FX24" i="30" s="1"/>
  <c r="FY15" i="30"/>
  <c r="FZ15" i="30"/>
  <c r="FZ24" i="30" s="1"/>
  <c r="GA15" i="30"/>
  <c r="GB15" i="30"/>
  <c r="GB24" i="30" s="1"/>
  <c r="GC15" i="30"/>
  <c r="GD15" i="30"/>
  <c r="GE15" i="30"/>
  <c r="GE24" i="30" s="1"/>
  <c r="GF15" i="30"/>
  <c r="GF24" i="30" s="1"/>
  <c r="GG15" i="30"/>
  <c r="GH15" i="30"/>
  <c r="GH24" i="30" s="1"/>
  <c r="GI15" i="30"/>
  <c r="GJ15" i="30"/>
  <c r="GJ24" i="30" s="1"/>
  <c r="GK15" i="30"/>
  <c r="GK24" i="30" s="1"/>
  <c r="GL15" i="30"/>
  <c r="GL24" i="30" s="1"/>
  <c r="GM15" i="30"/>
  <c r="GM24" i="30" s="1"/>
  <c r="GN15" i="30"/>
  <c r="GN24" i="30" s="1"/>
  <c r="GO15" i="30"/>
  <c r="GP15" i="30"/>
  <c r="GP24" i="30" s="1"/>
  <c r="GQ15" i="30"/>
  <c r="GR15" i="30"/>
  <c r="GR24" i="30" s="1"/>
  <c r="GS15" i="30"/>
  <c r="GS24" i="30" s="1"/>
  <c r="GT15" i="30"/>
  <c r="GT24" i="30" s="1"/>
  <c r="GU15" i="30"/>
  <c r="GU24" i="30" s="1"/>
  <c r="GV15" i="30"/>
  <c r="GV24" i="30" s="1"/>
  <c r="GW15" i="30"/>
  <c r="GX15" i="30"/>
  <c r="GX24" i="30" s="1"/>
  <c r="GY15" i="30"/>
  <c r="GZ15" i="30"/>
  <c r="GZ24" i="30" s="1"/>
  <c r="HA15" i="30"/>
  <c r="HA24" i="30" s="1"/>
  <c r="HB15" i="30"/>
  <c r="HC15" i="30"/>
  <c r="HC24" i="30" s="1"/>
  <c r="HD15" i="30"/>
  <c r="HD24" i="30" s="1"/>
  <c r="HE15" i="30"/>
  <c r="HF15" i="30"/>
  <c r="HF24" i="30" s="1"/>
  <c r="HG15" i="30"/>
  <c r="HH15" i="30"/>
  <c r="HH24" i="30" s="1"/>
  <c r="HI15" i="30"/>
  <c r="HJ15" i="30"/>
  <c r="HK15" i="30"/>
  <c r="HK24" i="30" s="1"/>
  <c r="HL15" i="30"/>
  <c r="HL24" i="30" s="1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T24" i="30"/>
  <c r="U24" i="30"/>
  <c r="W24" i="30"/>
  <c r="AC24" i="30"/>
  <c r="AE24" i="30"/>
  <c r="AG24" i="30"/>
  <c r="AK24" i="30"/>
  <c r="AM24" i="30"/>
  <c r="AP24" i="30"/>
  <c r="AS24" i="30"/>
  <c r="AU24" i="30"/>
  <c r="AW24" i="30"/>
  <c r="BA24" i="30"/>
  <c r="BC24" i="30"/>
  <c r="BE24" i="30"/>
  <c r="BF24" i="30"/>
  <c r="BI24" i="30"/>
  <c r="BK24" i="30"/>
  <c r="BM24" i="30"/>
  <c r="BQ24" i="30"/>
  <c r="BS24" i="30"/>
  <c r="BY24" i="30"/>
  <c r="CA24" i="30"/>
  <c r="CC24" i="30"/>
  <c r="CG24" i="30"/>
  <c r="CI24" i="30"/>
  <c r="CK24" i="30"/>
  <c r="CL24" i="30"/>
  <c r="CN24" i="30"/>
  <c r="CO24" i="30"/>
  <c r="CQ24" i="30"/>
  <c r="CW24" i="30"/>
  <c r="CY24" i="30"/>
  <c r="DA24" i="30"/>
  <c r="DB24" i="30"/>
  <c r="DE24" i="30"/>
  <c r="DG24" i="30"/>
  <c r="DI24" i="30"/>
  <c r="DM24" i="30"/>
  <c r="DO24" i="30"/>
  <c r="DT24" i="30"/>
  <c r="DU24" i="30"/>
  <c r="DW24" i="30"/>
  <c r="DY24" i="30"/>
  <c r="EC24" i="30"/>
  <c r="EE24" i="30"/>
  <c r="EK24" i="30"/>
  <c r="EM24" i="30"/>
  <c r="EP24" i="30"/>
  <c r="EQ24" i="30"/>
  <c r="ER24" i="30"/>
  <c r="ES24" i="30"/>
  <c r="EU24" i="30"/>
  <c r="EW24" i="30"/>
  <c r="FA24" i="30"/>
  <c r="FC24" i="30"/>
  <c r="FE24" i="30"/>
  <c r="FG24" i="30"/>
  <c r="FI24" i="30"/>
  <c r="FK24" i="30"/>
  <c r="FM24" i="30"/>
  <c r="FN24" i="30"/>
  <c r="FQ24" i="30"/>
  <c r="FS24" i="30"/>
  <c r="FY24" i="30"/>
  <c r="GA24" i="30"/>
  <c r="GC24" i="30"/>
  <c r="GD24" i="30"/>
  <c r="GG24" i="30"/>
  <c r="GI24" i="30"/>
  <c r="GO24" i="30"/>
  <c r="GQ24" i="30"/>
  <c r="GW24" i="30"/>
  <c r="GY24" i="30"/>
  <c r="HB24" i="30"/>
  <c r="HE24" i="30"/>
  <c r="HG24" i="30"/>
  <c r="HI24" i="30"/>
  <c r="HJ24" i="30"/>
  <c r="BF26" i="30"/>
  <c r="U9" i="8"/>
  <c r="AC9" i="8"/>
  <c r="A16" i="8"/>
  <c r="B16" i="8"/>
  <c r="A17" i="8"/>
  <c r="B17" i="8"/>
  <c r="A18" i="8"/>
  <c r="B18" i="8"/>
  <c r="A19" i="8"/>
  <c r="B19" i="8"/>
  <c r="A20" i="8"/>
  <c r="B20" i="8"/>
  <c r="A21" i="8"/>
  <c r="B21" i="8"/>
  <c r="A22" i="8"/>
  <c r="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A31" i="8"/>
  <c r="B31" i="8"/>
  <c r="A32" i="8"/>
  <c r="B32" i="8"/>
  <c r="A33" i="8"/>
  <c r="B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O52" i="8"/>
  <c r="U52" i="8"/>
  <c r="AC52" i="8"/>
  <c r="A53" i="8"/>
  <c r="B53" i="8"/>
  <c r="A54" i="8"/>
  <c r="B54" i="8"/>
  <c r="A55" i="8"/>
  <c r="B55" i="8"/>
  <c r="A56" i="8"/>
  <c r="B56" i="8"/>
  <c r="V56" i="8"/>
  <c r="A57" i="8"/>
  <c r="B57" i="8"/>
  <c r="A58" i="8"/>
  <c r="B58" i="8"/>
  <c r="A59" i="8"/>
  <c r="B59" i="8"/>
  <c r="H59" i="8"/>
  <c r="A60" i="8"/>
  <c r="B60" i="8"/>
  <c r="L60" i="8"/>
  <c r="A61" i="8"/>
  <c r="B61" i="8"/>
  <c r="A62" i="8"/>
  <c r="B62" i="8"/>
  <c r="A63" i="8"/>
  <c r="B63" i="8"/>
  <c r="A64" i="8"/>
  <c r="B64" i="8"/>
  <c r="A65" i="8"/>
  <c r="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A74" i="8"/>
  <c r="B74" i="8"/>
  <c r="U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S9" i="6" s="1"/>
  <c r="S28" i="6" s="1"/>
  <c r="T8" i="6"/>
  <c r="U8" i="6"/>
  <c r="V8" i="6"/>
  <c r="W8" i="6"/>
  <c r="X8" i="6"/>
  <c r="Y8" i="6"/>
  <c r="Z8" i="6"/>
  <c r="AA8" i="6"/>
  <c r="AB8" i="6"/>
  <c r="B9" i="6"/>
  <c r="C9" i="6"/>
  <c r="C28" i="6" s="1"/>
  <c r="G9" i="6"/>
  <c r="G6" i="9" s="1"/>
  <c r="H9" i="6"/>
  <c r="H28" i="6" s="1"/>
  <c r="I9" i="6"/>
  <c r="J9" i="6"/>
  <c r="J28" i="6" s="1"/>
  <c r="K9" i="6"/>
  <c r="O9" i="6"/>
  <c r="P9" i="6"/>
  <c r="Q9" i="6"/>
  <c r="R9" i="6"/>
  <c r="R28" i="6" s="1"/>
  <c r="W9" i="6"/>
  <c r="X9" i="6"/>
  <c r="Y9" i="6"/>
  <c r="AA9" i="6"/>
  <c r="B10" i="6"/>
  <c r="C10" i="6"/>
  <c r="C29" i="6" s="1"/>
  <c r="E10" i="6"/>
  <c r="G10" i="6"/>
  <c r="G29" i="6" s="1"/>
  <c r="H10" i="6"/>
  <c r="K10" i="6"/>
  <c r="L10" i="6"/>
  <c r="L29" i="6" s="1"/>
  <c r="O10" i="6"/>
  <c r="P10" i="6"/>
  <c r="S10" i="6"/>
  <c r="V10" i="6"/>
  <c r="V29" i="6" s="1"/>
  <c r="W10" i="6"/>
  <c r="X10" i="6"/>
  <c r="Z10" i="6"/>
  <c r="C11" i="6"/>
  <c r="G11" i="6"/>
  <c r="H11" i="6"/>
  <c r="H30" i="6" s="1"/>
  <c r="J11" i="6"/>
  <c r="K11" i="6"/>
  <c r="O11" i="6"/>
  <c r="P11" i="6"/>
  <c r="Q11" i="6"/>
  <c r="S11" i="6"/>
  <c r="W11" i="6"/>
  <c r="W30" i="6" s="1"/>
  <c r="X11" i="6"/>
  <c r="Y11" i="6"/>
  <c r="Y30" i="6" s="1"/>
  <c r="AA11" i="6"/>
  <c r="C12" i="6"/>
  <c r="D12" i="6"/>
  <c r="D31" i="6" s="1"/>
  <c r="E12" i="6"/>
  <c r="G12" i="6"/>
  <c r="H12" i="6"/>
  <c r="L12" i="6"/>
  <c r="M12" i="6"/>
  <c r="M31" i="6" s="1"/>
  <c r="O12" i="6"/>
  <c r="O31" i="6" s="1"/>
  <c r="P12" i="6"/>
  <c r="S12" i="6"/>
  <c r="S31" i="6" s="1"/>
  <c r="W12" i="6"/>
  <c r="W31" i="6" s="1"/>
  <c r="X12" i="6"/>
  <c r="Z12" i="6"/>
  <c r="Z31" i="6" s="1"/>
  <c r="AA12" i="6"/>
  <c r="AA31" i="6" s="1"/>
  <c r="AB12" i="6"/>
  <c r="B13" i="6"/>
  <c r="C13" i="6"/>
  <c r="C32" i="6" s="1"/>
  <c r="G13" i="6"/>
  <c r="H13" i="6"/>
  <c r="H32" i="6" s="1"/>
  <c r="I13" i="6"/>
  <c r="I32" i="6" s="1"/>
  <c r="J13" i="6"/>
  <c r="O13" i="6"/>
  <c r="P13" i="6"/>
  <c r="Q13" i="6"/>
  <c r="R13" i="6"/>
  <c r="R32" i="6" s="1"/>
  <c r="S13" i="6"/>
  <c r="S32" i="6" s="1"/>
  <c r="W13" i="6"/>
  <c r="X13" i="6"/>
  <c r="Y13" i="6"/>
  <c r="AA13" i="6"/>
  <c r="B14" i="6"/>
  <c r="C14" i="6"/>
  <c r="C33" i="6" s="1"/>
  <c r="D14" i="6"/>
  <c r="D33" i="6" s="1"/>
  <c r="G14" i="6"/>
  <c r="H14" i="6"/>
  <c r="K14" i="6"/>
  <c r="K33" i="6" s="1"/>
  <c r="L14" i="6"/>
  <c r="L33" i="6" s="1"/>
  <c r="M14" i="6"/>
  <c r="M33" i="6" s="1"/>
  <c r="O14" i="6"/>
  <c r="O33" i="6" s="1"/>
  <c r="P14" i="6"/>
  <c r="S14" i="6"/>
  <c r="S33" i="6" s="1"/>
  <c r="W14" i="6"/>
  <c r="X14" i="6"/>
  <c r="Z14" i="6"/>
  <c r="AA14" i="6"/>
  <c r="AB14" i="6"/>
  <c r="AB33" i="6" s="1"/>
  <c r="C15" i="6"/>
  <c r="C34" i="6" s="1"/>
  <c r="G15" i="6"/>
  <c r="G34" i="6" s="1"/>
  <c r="H15" i="6"/>
  <c r="I15" i="6"/>
  <c r="K15" i="6"/>
  <c r="O15" i="6"/>
  <c r="O34" i="6" s="1"/>
  <c r="P15" i="6"/>
  <c r="Q15" i="6"/>
  <c r="Q34" i="6" s="1"/>
  <c r="R15" i="6"/>
  <c r="R34" i="6" s="1"/>
  <c r="S15" i="6"/>
  <c r="W15" i="6"/>
  <c r="W34" i="6" s="1"/>
  <c r="X15" i="6"/>
  <c r="Y15" i="6"/>
  <c r="Y34" i="6" s="1"/>
  <c r="AA15" i="6"/>
  <c r="B18" i="6"/>
  <c r="C18" i="6"/>
  <c r="C37" i="6" s="1"/>
  <c r="D18" i="6"/>
  <c r="F18" i="6"/>
  <c r="F37" i="6" s="1"/>
  <c r="G18" i="6"/>
  <c r="H18" i="6"/>
  <c r="J18" i="6"/>
  <c r="J37" i="6" s="1"/>
  <c r="K18" i="6"/>
  <c r="L18" i="6"/>
  <c r="L37" i="6" s="1"/>
  <c r="M18" i="6"/>
  <c r="M37" i="6" s="1"/>
  <c r="O18" i="6"/>
  <c r="P18" i="6"/>
  <c r="S18" i="6"/>
  <c r="S37" i="6" s="1"/>
  <c r="T18" i="6"/>
  <c r="T37" i="6" s="1"/>
  <c r="U18" i="6"/>
  <c r="U37" i="6" s="1"/>
  <c r="W18" i="6"/>
  <c r="X18" i="6"/>
  <c r="Z18" i="6"/>
  <c r="Z37" i="6" s="1"/>
  <c r="B28" i="6"/>
  <c r="G28" i="6"/>
  <c r="I28" i="6"/>
  <c r="K28" i="6"/>
  <c r="O28" i="6"/>
  <c r="P28" i="6"/>
  <c r="X28" i="6"/>
  <c r="Y28" i="6"/>
  <c r="AA28" i="6"/>
  <c r="B29" i="6"/>
  <c r="E29" i="6"/>
  <c r="H29" i="6"/>
  <c r="K29" i="6"/>
  <c r="O29" i="6"/>
  <c r="P29" i="6"/>
  <c r="W29" i="6"/>
  <c r="X29" i="6"/>
  <c r="Z29" i="6"/>
  <c r="C30" i="6"/>
  <c r="G30" i="6"/>
  <c r="K30" i="6"/>
  <c r="O30" i="6"/>
  <c r="P30" i="6"/>
  <c r="Q30" i="6"/>
  <c r="X30" i="6"/>
  <c r="AA30" i="6"/>
  <c r="C31" i="6"/>
  <c r="G31" i="6"/>
  <c r="H31" i="6"/>
  <c r="L31" i="6"/>
  <c r="P31" i="6"/>
  <c r="X31" i="6"/>
  <c r="AB31" i="6"/>
  <c r="B32" i="6"/>
  <c r="J32" i="6"/>
  <c r="P32" i="6"/>
  <c r="Q32" i="6"/>
  <c r="W32" i="6"/>
  <c r="X32" i="6"/>
  <c r="Y32" i="6"/>
  <c r="AA32" i="6"/>
  <c r="G33" i="6"/>
  <c r="H33" i="6"/>
  <c r="P33" i="6"/>
  <c r="W33" i="6"/>
  <c r="X33" i="6"/>
  <c r="Z33" i="6"/>
  <c r="AA33" i="6"/>
  <c r="H34" i="6"/>
  <c r="I34" i="6"/>
  <c r="P34" i="6"/>
  <c r="X34" i="6"/>
  <c r="AA34" i="6"/>
  <c r="D37" i="6"/>
  <c r="G37" i="6"/>
  <c r="H37" i="6"/>
  <c r="K37" i="6"/>
  <c r="O37" i="6"/>
  <c r="P37" i="6"/>
  <c r="W37" i="6"/>
  <c r="X37" i="6"/>
  <c r="A2" i="2"/>
  <c r="B7" i="2"/>
  <c r="AD8" i="2"/>
  <c r="AG18" i="2"/>
  <c r="A2" i="5"/>
  <c r="A46" i="5" s="1"/>
  <c r="A106" i="5" s="1"/>
  <c r="A6" i="5"/>
  <c r="I8" i="5"/>
  <c r="K8" i="5"/>
  <c r="K66" i="5" s="1"/>
  <c r="M8" i="5"/>
  <c r="N8" i="5"/>
  <c r="N66" i="5" s="1"/>
  <c r="P8" i="5"/>
  <c r="T8" i="5"/>
  <c r="AG8" i="5"/>
  <c r="H8" i="5" s="1"/>
  <c r="AH8" i="5"/>
  <c r="AI8" i="5"/>
  <c r="AJ8" i="5"/>
  <c r="L8" i="5" s="1"/>
  <c r="L66" i="5" s="1"/>
  <c r="AK8" i="5"/>
  <c r="AL8" i="5"/>
  <c r="AM8" i="5"/>
  <c r="AN8" i="5"/>
  <c r="Q8" i="5" s="1"/>
  <c r="Q66" i="5" s="1"/>
  <c r="AO8" i="5"/>
  <c r="R8" i="5" s="1"/>
  <c r="AP8" i="5"/>
  <c r="AQ8" i="5"/>
  <c r="U8" i="5" s="1"/>
  <c r="U66" i="5" s="1"/>
  <c r="AR8" i="5"/>
  <c r="V8" i="5" s="1"/>
  <c r="V66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C28" i="5" s="1"/>
  <c r="E9" i="5"/>
  <c r="L9" i="5"/>
  <c r="L28" i="5" s="1"/>
  <c r="P9" i="5"/>
  <c r="V9" i="5"/>
  <c r="AG9" i="5"/>
  <c r="H9" i="5" s="1"/>
  <c r="AH9" i="5"/>
  <c r="AI9" i="5"/>
  <c r="AJ9" i="5"/>
  <c r="AJ28" i="5" s="1"/>
  <c r="AK9" i="5"/>
  <c r="AM9" i="5"/>
  <c r="AN9" i="5"/>
  <c r="Q9" i="5" s="1"/>
  <c r="Q28" i="5" s="1"/>
  <c r="AO9" i="5"/>
  <c r="R9" i="5" s="1"/>
  <c r="R67" i="5" s="1"/>
  <c r="AP9" i="5"/>
  <c r="T9" i="5" s="1"/>
  <c r="AQ9" i="5"/>
  <c r="AR9" i="5"/>
  <c r="AR28" i="5" s="1"/>
  <c r="AS9" i="5"/>
  <c r="AU9" i="5"/>
  <c r="AU28" i="5" s="1"/>
  <c r="AV9" i="5"/>
  <c r="AW9" i="5"/>
  <c r="AW28" i="5" s="1"/>
  <c r="AX9" i="5"/>
  <c r="AY9" i="5"/>
  <c r="AZ9" i="5"/>
  <c r="AZ28" i="5" s="1"/>
  <c r="BA9" i="5"/>
  <c r="BC9" i="5"/>
  <c r="BD9" i="5"/>
  <c r="BD28" i="5" s="1"/>
  <c r="BE9" i="5"/>
  <c r="BF9" i="5"/>
  <c r="BG9" i="5"/>
  <c r="BH9" i="5"/>
  <c r="BI9" i="5"/>
  <c r="BK9" i="5"/>
  <c r="BL9" i="5"/>
  <c r="BM9" i="5"/>
  <c r="BM28" i="5" s="1"/>
  <c r="BN9" i="5"/>
  <c r="BO9" i="5"/>
  <c r="BO28" i="5" s="1"/>
  <c r="BP9" i="5"/>
  <c r="BQ9" i="5"/>
  <c r="BS9" i="5"/>
  <c r="BT9" i="5"/>
  <c r="BU9" i="5"/>
  <c r="BU28" i="5" s="1"/>
  <c r="BV9" i="5"/>
  <c r="BV28" i="5" s="1"/>
  <c r="BW9" i="5"/>
  <c r="BX9" i="5"/>
  <c r="BX28" i="5" s="1"/>
  <c r="BY9" i="5"/>
  <c r="CA9" i="5"/>
  <c r="CB9" i="5"/>
  <c r="CB28" i="5" s="1"/>
  <c r="CC9" i="5"/>
  <c r="CC28" i="5" s="1"/>
  <c r="CD9" i="5"/>
  <c r="CE9" i="5"/>
  <c r="CE28" i="5" s="1"/>
  <c r="CF9" i="5"/>
  <c r="CG9" i="5"/>
  <c r="CG28" i="5" s="1"/>
  <c r="CI9" i="5"/>
  <c r="CJ9" i="5"/>
  <c r="CK9" i="5"/>
  <c r="CK28" i="5" s="1"/>
  <c r="CL9" i="5"/>
  <c r="CM9" i="5"/>
  <c r="CM28" i="5" s="1"/>
  <c r="CN9" i="5"/>
  <c r="CN28" i="5" s="1"/>
  <c r="CO9" i="5"/>
  <c r="CQ9" i="5"/>
  <c r="CR9" i="5"/>
  <c r="CS9" i="5"/>
  <c r="CT9" i="5"/>
  <c r="CU9" i="5"/>
  <c r="CU28" i="5" s="1"/>
  <c r="CV9" i="5"/>
  <c r="CV28" i="5" s="1"/>
  <c r="CW9" i="5"/>
  <c r="CW28" i="5" s="1"/>
  <c r="CY9" i="5"/>
  <c r="CZ9" i="5"/>
  <c r="DA9" i="5"/>
  <c r="DB9" i="5"/>
  <c r="DC9" i="5"/>
  <c r="DC28" i="5" s="1"/>
  <c r="DD9" i="5"/>
  <c r="DD28" i="5" s="1"/>
  <c r="DE9" i="5"/>
  <c r="DG9" i="5"/>
  <c r="DG28" i="5" s="1"/>
  <c r="DH9" i="5"/>
  <c r="DI9" i="5"/>
  <c r="DI28" i="5" s="1"/>
  <c r="DJ9" i="5"/>
  <c r="DK9" i="5"/>
  <c r="DL9" i="5"/>
  <c r="DL28" i="5" s="1"/>
  <c r="DM9" i="5"/>
  <c r="DO9" i="5"/>
  <c r="DP9" i="5"/>
  <c r="DP28" i="5" s="1"/>
  <c r="DQ9" i="5"/>
  <c r="DR9" i="5"/>
  <c r="DS9" i="5"/>
  <c r="DT9" i="5"/>
  <c r="DU9" i="5"/>
  <c r="DW9" i="5"/>
  <c r="DX9" i="5"/>
  <c r="DY9" i="5"/>
  <c r="DY28" i="5" s="1"/>
  <c r="DZ9" i="5"/>
  <c r="EA9" i="5"/>
  <c r="EA28" i="5" s="1"/>
  <c r="EB9" i="5"/>
  <c r="EC9" i="5"/>
  <c r="EE9" i="5"/>
  <c r="EF9" i="5"/>
  <c r="EG9" i="5"/>
  <c r="EG28" i="5" s="1"/>
  <c r="EH9" i="5"/>
  <c r="EH28" i="5" s="1"/>
  <c r="EI9" i="5"/>
  <c r="EJ9" i="5"/>
  <c r="EJ28" i="5" s="1"/>
  <c r="E10" i="5"/>
  <c r="H10" i="5"/>
  <c r="G10" i="5" s="1"/>
  <c r="G29" i="5" s="1"/>
  <c r="I10" i="5"/>
  <c r="I29" i="5" s="1"/>
  <c r="K10" i="5"/>
  <c r="M10" i="5"/>
  <c r="M68" i="5" s="1"/>
  <c r="P10" i="5"/>
  <c r="Q10" i="5"/>
  <c r="R10" i="5"/>
  <c r="U10" i="5"/>
  <c r="V10" i="5"/>
  <c r="V29" i="5" s="1"/>
  <c r="AG10" i="5"/>
  <c r="AH10" i="5"/>
  <c r="AH29" i="5" s="1"/>
  <c r="AI10" i="5"/>
  <c r="AJ10" i="5"/>
  <c r="L10" i="5" s="1"/>
  <c r="AK10" i="5"/>
  <c r="AK29" i="5" s="1"/>
  <c r="AM10" i="5"/>
  <c r="AN10" i="5"/>
  <c r="AO10" i="5"/>
  <c r="AP10" i="5"/>
  <c r="AQ10" i="5"/>
  <c r="AR10" i="5"/>
  <c r="AR29" i="5" s="1"/>
  <c r="AS10" i="5"/>
  <c r="AS29" i="5" s="1"/>
  <c r="AU10" i="5"/>
  <c r="AV10" i="5"/>
  <c r="AW10" i="5"/>
  <c r="AX10" i="5"/>
  <c r="AX29" i="5" s="1"/>
  <c r="AY10" i="5"/>
  <c r="AZ10" i="5"/>
  <c r="AZ29" i="5" s="1"/>
  <c r="BA10" i="5"/>
  <c r="BA29" i="5" s="1"/>
  <c r="BC10" i="5"/>
  <c r="BD10" i="5"/>
  <c r="BD29" i="5" s="1"/>
  <c r="BE10" i="5"/>
  <c r="BF10" i="5"/>
  <c r="BF29" i="5" s="1"/>
  <c r="BG10" i="5"/>
  <c r="BH10" i="5"/>
  <c r="BH29" i="5" s="1"/>
  <c r="BI10" i="5"/>
  <c r="BI29" i="5" s="1"/>
  <c r="BK10" i="5"/>
  <c r="BL10" i="5"/>
  <c r="BL29" i="5" s="1"/>
  <c r="BM10" i="5"/>
  <c r="BN10" i="5"/>
  <c r="BN29" i="5" s="1"/>
  <c r="BO10" i="5"/>
  <c r="BP10" i="5"/>
  <c r="BP29" i="5" s="1"/>
  <c r="BQ10" i="5"/>
  <c r="BQ29" i="5" s="1"/>
  <c r="BS10" i="5"/>
  <c r="BT10" i="5"/>
  <c r="BT29" i="5" s="1"/>
  <c r="BU10" i="5"/>
  <c r="BV10" i="5"/>
  <c r="BV29" i="5" s="1"/>
  <c r="BW10" i="5"/>
  <c r="BX10" i="5"/>
  <c r="BX29" i="5" s="1"/>
  <c r="BY10" i="5"/>
  <c r="BY29" i="5" s="1"/>
  <c r="CA10" i="5"/>
  <c r="CB10" i="5"/>
  <c r="CB29" i="5" s="1"/>
  <c r="CC10" i="5"/>
  <c r="CD10" i="5"/>
  <c r="CD29" i="5" s="1"/>
  <c r="CE10" i="5"/>
  <c r="CF10" i="5"/>
  <c r="CF29" i="5" s="1"/>
  <c r="CG10" i="5"/>
  <c r="CG29" i="5" s="1"/>
  <c r="CI10" i="5"/>
  <c r="CJ10" i="5"/>
  <c r="CJ29" i="5" s="1"/>
  <c r="CK10" i="5"/>
  <c r="CL10" i="5"/>
  <c r="CL29" i="5" s="1"/>
  <c r="CM10" i="5"/>
  <c r="CN10" i="5"/>
  <c r="CN29" i="5" s="1"/>
  <c r="CO10" i="5"/>
  <c r="CO29" i="5" s="1"/>
  <c r="CQ10" i="5"/>
  <c r="CR10" i="5"/>
  <c r="CS10" i="5"/>
  <c r="CT10" i="5"/>
  <c r="CT29" i="5" s="1"/>
  <c r="CU10" i="5"/>
  <c r="CV10" i="5"/>
  <c r="CV29" i="5" s="1"/>
  <c r="CW10" i="5"/>
  <c r="CW29" i="5" s="1"/>
  <c r="CY10" i="5"/>
  <c r="CZ10" i="5"/>
  <c r="DA10" i="5"/>
  <c r="DB10" i="5"/>
  <c r="DB29" i="5" s="1"/>
  <c r="DC10" i="5"/>
  <c r="DD10" i="5"/>
  <c r="DD29" i="5" s="1"/>
  <c r="DE10" i="5"/>
  <c r="DE29" i="5" s="1"/>
  <c r="DG10" i="5"/>
  <c r="DH10" i="5"/>
  <c r="DI10" i="5"/>
  <c r="DJ10" i="5"/>
  <c r="DJ29" i="5" s="1"/>
  <c r="DK10" i="5"/>
  <c r="DL10" i="5"/>
  <c r="DL29" i="5" s="1"/>
  <c r="DM10" i="5"/>
  <c r="DM29" i="5" s="1"/>
  <c r="DO10" i="5"/>
  <c r="DP10" i="5"/>
  <c r="DP29" i="5" s="1"/>
  <c r="DQ10" i="5"/>
  <c r="DR10" i="5"/>
  <c r="DR29" i="5" s="1"/>
  <c r="DS10" i="5"/>
  <c r="DT10" i="5"/>
  <c r="DT29" i="5" s="1"/>
  <c r="DU10" i="5"/>
  <c r="DU29" i="5" s="1"/>
  <c r="DW10" i="5"/>
  <c r="DX10" i="5"/>
  <c r="DX29" i="5" s="1"/>
  <c r="DY10" i="5"/>
  <c r="DZ10" i="5"/>
  <c r="DZ29" i="5" s="1"/>
  <c r="EA10" i="5"/>
  <c r="EB10" i="5"/>
  <c r="EB29" i="5" s="1"/>
  <c r="EC10" i="5"/>
  <c r="EC29" i="5" s="1"/>
  <c r="EE10" i="5"/>
  <c r="EF10" i="5"/>
  <c r="EF29" i="5" s="1"/>
  <c r="EG10" i="5"/>
  <c r="EH10" i="5"/>
  <c r="EH29" i="5" s="1"/>
  <c r="EI10" i="5"/>
  <c r="EJ10" i="5"/>
  <c r="EJ29" i="5" s="1"/>
  <c r="C11" i="5"/>
  <c r="C69" i="5" s="1"/>
  <c r="E11" i="5"/>
  <c r="H11" i="5"/>
  <c r="N11" i="5"/>
  <c r="P11" i="5"/>
  <c r="Q11" i="5"/>
  <c r="T11" i="5"/>
  <c r="V11" i="5"/>
  <c r="AG11" i="5"/>
  <c r="AH11" i="5"/>
  <c r="I11" i="5" s="1"/>
  <c r="I69" i="5" s="1"/>
  <c r="AI11" i="5"/>
  <c r="AJ11" i="5"/>
  <c r="L11" i="5" s="1"/>
  <c r="L69" i="5" s="1"/>
  <c r="AK11" i="5"/>
  <c r="M11" i="5" s="1"/>
  <c r="AL11" i="5"/>
  <c r="AL30" i="5" s="1"/>
  <c r="AM11" i="5"/>
  <c r="AN11" i="5"/>
  <c r="AO11" i="5"/>
  <c r="R11" i="5" s="1"/>
  <c r="AP11" i="5"/>
  <c r="AQ11" i="5"/>
  <c r="AR11" i="5"/>
  <c r="AR30" i="5" s="1"/>
  <c r="AS11" i="5"/>
  <c r="AT11" i="5"/>
  <c r="AT30" i="5" s="1"/>
  <c r="AU11" i="5"/>
  <c r="AV11" i="5"/>
  <c r="AW11" i="5"/>
  <c r="AX11" i="5"/>
  <c r="AX30" i="5" s="1"/>
  <c r="AY11" i="5"/>
  <c r="AY30" i="5" s="1"/>
  <c r="AZ11" i="5"/>
  <c r="AZ30" i="5" s="1"/>
  <c r="BA11" i="5"/>
  <c r="BB11" i="5"/>
  <c r="BB30" i="5" s="1"/>
  <c r="BC11" i="5"/>
  <c r="BD11" i="5"/>
  <c r="BE11" i="5"/>
  <c r="BF11" i="5"/>
  <c r="BG11" i="5"/>
  <c r="BG30" i="5" s="1"/>
  <c r="BH11" i="5"/>
  <c r="BI11" i="5"/>
  <c r="BJ11" i="5"/>
  <c r="BJ30" i="5" s="1"/>
  <c r="BK11" i="5"/>
  <c r="BL11" i="5"/>
  <c r="BM11" i="5"/>
  <c r="BN11" i="5"/>
  <c r="BO11" i="5"/>
  <c r="BO30" i="5" s="1"/>
  <c r="BP11" i="5"/>
  <c r="BP30" i="5" s="1"/>
  <c r="BQ11" i="5"/>
  <c r="BR11" i="5"/>
  <c r="BR30" i="5" s="1"/>
  <c r="BS11" i="5"/>
  <c r="BT11" i="5"/>
  <c r="BU11" i="5"/>
  <c r="BU30" i="5" s="1"/>
  <c r="BV11" i="5"/>
  <c r="BW11" i="5"/>
  <c r="BW30" i="5" s="1"/>
  <c r="BX11" i="5"/>
  <c r="BX30" i="5" s="1"/>
  <c r="BY11" i="5"/>
  <c r="BZ11" i="5"/>
  <c r="BZ30" i="5" s="1"/>
  <c r="CA11" i="5"/>
  <c r="CB11" i="5"/>
  <c r="CC11" i="5"/>
  <c r="CD11" i="5"/>
  <c r="CD30" i="5" s="1"/>
  <c r="CE11" i="5"/>
  <c r="CE30" i="5" s="1"/>
  <c r="CF11" i="5"/>
  <c r="CF30" i="5" s="1"/>
  <c r="CG11" i="5"/>
  <c r="CH11" i="5"/>
  <c r="CH30" i="5" s="1"/>
  <c r="CI11" i="5"/>
  <c r="CJ11" i="5"/>
  <c r="CK11" i="5"/>
  <c r="CL11" i="5"/>
  <c r="CM11" i="5"/>
  <c r="CM30" i="5" s="1"/>
  <c r="CN11" i="5"/>
  <c r="CO11" i="5"/>
  <c r="CP11" i="5"/>
  <c r="CP30" i="5" s="1"/>
  <c r="CQ11" i="5"/>
  <c r="CR11" i="5"/>
  <c r="CS11" i="5"/>
  <c r="CT11" i="5"/>
  <c r="CU11" i="5"/>
  <c r="CU30" i="5" s="1"/>
  <c r="CV11" i="5"/>
  <c r="CW11" i="5"/>
  <c r="CX11" i="5"/>
  <c r="CX30" i="5" s="1"/>
  <c r="CY11" i="5"/>
  <c r="CZ11" i="5"/>
  <c r="DA11" i="5"/>
  <c r="DA30" i="5" s="1"/>
  <c r="DB11" i="5"/>
  <c r="DC11" i="5"/>
  <c r="DC30" i="5" s="1"/>
  <c r="DD11" i="5"/>
  <c r="DD30" i="5" s="1"/>
  <c r="DE11" i="5"/>
  <c r="DF11" i="5"/>
  <c r="DF30" i="5" s="1"/>
  <c r="DG11" i="5"/>
  <c r="DH11" i="5"/>
  <c r="DI11" i="5"/>
  <c r="DJ11" i="5"/>
  <c r="DJ30" i="5" s="1"/>
  <c r="DK11" i="5"/>
  <c r="DK30" i="5" s="1"/>
  <c r="DL11" i="5"/>
  <c r="DL30" i="5" s="1"/>
  <c r="DM11" i="5"/>
  <c r="DN11" i="5"/>
  <c r="DN30" i="5" s="1"/>
  <c r="DO11" i="5"/>
  <c r="DP11" i="5"/>
  <c r="DQ11" i="5"/>
  <c r="DR11" i="5"/>
  <c r="DS11" i="5"/>
  <c r="DS30" i="5" s="1"/>
  <c r="DT11" i="5"/>
  <c r="DU11" i="5"/>
  <c r="DV11" i="5"/>
  <c r="DV30" i="5" s="1"/>
  <c r="DW11" i="5"/>
  <c r="DX11" i="5"/>
  <c r="DY11" i="5"/>
  <c r="DZ11" i="5"/>
  <c r="EA11" i="5"/>
  <c r="EA30" i="5" s="1"/>
  <c r="EB11" i="5"/>
  <c r="EB30" i="5" s="1"/>
  <c r="EC11" i="5"/>
  <c r="ED11" i="5"/>
  <c r="ED30" i="5" s="1"/>
  <c r="EE11" i="5"/>
  <c r="EF11" i="5"/>
  <c r="EG11" i="5"/>
  <c r="EG30" i="5" s="1"/>
  <c r="EH11" i="5"/>
  <c r="EI11" i="5"/>
  <c r="EI30" i="5" s="1"/>
  <c r="EJ11" i="5"/>
  <c r="EJ30" i="5" s="1"/>
  <c r="E12" i="5"/>
  <c r="H12" i="5"/>
  <c r="K12" i="5"/>
  <c r="M12" i="5"/>
  <c r="M70" i="5" s="1"/>
  <c r="Q12" i="5"/>
  <c r="R12" i="5"/>
  <c r="U12" i="5"/>
  <c r="AG12" i="5"/>
  <c r="AH12" i="5"/>
  <c r="AI12" i="5"/>
  <c r="AJ12" i="5"/>
  <c r="L12" i="5" s="1"/>
  <c r="AK12" i="5"/>
  <c r="AK31" i="5" s="1"/>
  <c r="AL12" i="5"/>
  <c r="AM12" i="5"/>
  <c r="AN12" i="5"/>
  <c r="AO12" i="5"/>
  <c r="AP12" i="5"/>
  <c r="AQ12" i="5"/>
  <c r="AR12" i="5"/>
  <c r="V12" i="5" s="1"/>
  <c r="AS12" i="5"/>
  <c r="AT12" i="5"/>
  <c r="AT31" i="5" s="1"/>
  <c r="AU12" i="5"/>
  <c r="AU31" i="5" s="1"/>
  <c r="AV12" i="5"/>
  <c r="AW12" i="5"/>
  <c r="AX12" i="5"/>
  <c r="AX31" i="5" s="1"/>
  <c r="AY12" i="5"/>
  <c r="AZ12" i="5"/>
  <c r="BA12" i="5"/>
  <c r="BB12" i="5"/>
  <c r="BB31" i="5" s="1"/>
  <c r="BC12" i="5"/>
  <c r="BC31" i="5" s="1"/>
  <c r="BD12" i="5"/>
  <c r="BE12" i="5"/>
  <c r="BF12" i="5"/>
  <c r="BF31" i="5" s="1"/>
  <c r="BG12" i="5"/>
  <c r="BH12" i="5"/>
  <c r="BI12" i="5"/>
  <c r="BI31" i="5" s="1"/>
  <c r="BJ12" i="5"/>
  <c r="BJ31" i="5" s="1"/>
  <c r="BK12" i="5"/>
  <c r="BK31" i="5" s="1"/>
  <c r="BL12" i="5"/>
  <c r="BM12" i="5"/>
  <c r="BN12" i="5"/>
  <c r="BO12" i="5"/>
  <c r="BP12" i="5"/>
  <c r="BQ12" i="5"/>
  <c r="BQ31" i="5" s="1"/>
  <c r="BR12" i="5"/>
  <c r="BR31" i="5" s="1"/>
  <c r="BS12" i="5"/>
  <c r="BS31" i="5" s="1"/>
  <c r="BT12" i="5"/>
  <c r="BU12" i="5"/>
  <c r="BV12" i="5"/>
  <c r="BV31" i="5" s="1"/>
  <c r="BW12" i="5"/>
  <c r="BX12" i="5"/>
  <c r="BY12" i="5"/>
  <c r="BZ12" i="5"/>
  <c r="BZ31" i="5" s="1"/>
  <c r="CA12" i="5"/>
  <c r="CA31" i="5" s="1"/>
  <c r="CB12" i="5"/>
  <c r="CC12" i="5"/>
  <c r="CD12" i="5"/>
  <c r="CD31" i="5" s="1"/>
  <c r="CE12" i="5"/>
  <c r="CF12" i="5"/>
  <c r="CG12" i="5"/>
  <c r="CH12" i="5"/>
  <c r="CH31" i="5" s="1"/>
  <c r="CI12" i="5"/>
  <c r="CI31" i="5" s="1"/>
  <c r="CJ12" i="5"/>
  <c r="CK12" i="5"/>
  <c r="CL12" i="5"/>
  <c r="CL31" i="5" s="1"/>
  <c r="CM12" i="5"/>
  <c r="CN12" i="5"/>
  <c r="CO12" i="5"/>
  <c r="CO31" i="5" s="1"/>
  <c r="CP12" i="5"/>
  <c r="CP31" i="5" s="1"/>
  <c r="CQ12" i="5"/>
  <c r="CQ31" i="5" s="1"/>
  <c r="CR12" i="5"/>
  <c r="CS12" i="5"/>
  <c r="CT12" i="5"/>
  <c r="CT31" i="5" s="1"/>
  <c r="CU12" i="5"/>
  <c r="CV12" i="5"/>
  <c r="CW12" i="5"/>
  <c r="CW31" i="5" s="1"/>
  <c r="CX12" i="5"/>
  <c r="CX31" i="5" s="1"/>
  <c r="CY12" i="5"/>
  <c r="CY31" i="5" s="1"/>
  <c r="CZ12" i="5"/>
  <c r="DA12" i="5"/>
  <c r="DB12" i="5"/>
  <c r="DB31" i="5" s="1"/>
  <c r="DC12" i="5"/>
  <c r="DD12" i="5"/>
  <c r="DE12" i="5"/>
  <c r="DF12" i="5"/>
  <c r="DF31" i="5" s="1"/>
  <c r="DG12" i="5"/>
  <c r="DG31" i="5" s="1"/>
  <c r="DH12" i="5"/>
  <c r="DI12" i="5"/>
  <c r="DJ12" i="5"/>
  <c r="DJ31" i="5" s="1"/>
  <c r="DK12" i="5"/>
  <c r="DL12" i="5"/>
  <c r="DM12" i="5"/>
  <c r="DN12" i="5"/>
  <c r="DN31" i="5" s="1"/>
  <c r="DO12" i="5"/>
  <c r="DO31" i="5" s="1"/>
  <c r="DP12" i="5"/>
  <c r="DQ12" i="5"/>
  <c r="DR12" i="5"/>
  <c r="DR31" i="5" s="1"/>
  <c r="DS12" i="5"/>
  <c r="DT12" i="5"/>
  <c r="DU12" i="5"/>
  <c r="DU31" i="5" s="1"/>
  <c r="DV12" i="5"/>
  <c r="DV31" i="5" s="1"/>
  <c r="DW12" i="5"/>
  <c r="DW31" i="5" s="1"/>
  <c r="DX12" i="5"/>
  <c r="DY12" i="5"/>
  <c r="DZ12" i="5"/>
  <c r="DZ31" i="5" s="1"/>
  <c r="EA12" i="5"/>
  <c r="EB12" i="5"/>
  <c r="EC12" i="5"/>
  <c r="EC31" i="5" s="1"/>
  <c r="ED12" i="5"/>
  <c r="ED31" i="5" s="1"/>
  <c r="EE12" i="5"/>
  <c r="EE31" i="5" s="1"/>
  <c r="EF12" i="5"/>
  <c r="EG12" i="5"/>
  <c r="EH12" i="5"/>
  <c r="EH31" i="5" s="1"/>
  <c r="EI12" i="5"/>
  <c r="EJ12" i="5"/>
  <c r="C13" i="5"/>
  <c r="E13" i="5"/>
  <c r="I13" i="5"/>
  <c r="I71" i="5" s="1"/>
  <c r="L13" i="5"/>
  <c r="M13" i="5"/>
  <c r="M32" i="5" s="1"/>
  <c r="P13" i="5"/>
  <c r="R13" i="5"/>
  <c r="T13" i="5"/>
  <c r="V13" i="5"/>
  <c r="X13" i="5"/>
  <c r="X32" i="5" s="1"/>
  <c r="AG13" i="5"/>
  <c r="H13" i="5" s="1"/>
  <c r="AH13" i="5"/>
  <c r="AI13" i="5"/>
  <c r="AJ13" i="5"/>
  <c r="AK13" i="5"/>
  <c r="AL13" i="5"/>
  <c r="AM13" i="5"/>
  <c r="AN13" i="5"/>
  <c r="Q13" i="5" s="1"/>
  <c r="Q71" i="5" s="1"/>
  <c r="AO13" i="5"/>
  <c r="AP13" i="5"/>
  <c r="AQ13" i="5"/>
  <c r="AR13" i="5"/>
  <c r="AS13" i="5"/>
  <c r="AT13" i="5"/>
  <c r="AT32" i="5" s="1"/>
  <c r="AU13" i="5"/>
  <c r="AV13" i="5"/>
  <c r="AW13" i="5"/>
  <c r="AW32" i="5" s="1"/>
  <c r="AX13" i="5"/>
  <c r="AY13" i="5"/>
  <c r="AY32" i="5" s="1"/>
  <c r="AZ13" i="5"/>
  <c r="BA13" i="5"/>
  <c r="BB13" i="5"/>
  <c r="BB32" i="5" s="1"/>
  <c r="BC13" i="5"/>
  <c r="BD13" i="5"/>
  <c r="BE13" i="5"/>
  <c r="BF13" i="5"/>
  <c r="BF32" i="5" s="1"/>
  <c r="BG13" i="5"/>
  <c r="BG32" i="5" s="1"/>
  <c r="BH13" i="5"/>
  <c r="BI13" i="5"/>
  <c r="BJ13" i="5"/>
  <c r="BJ32" i="5" s="1"/>
  <c r="BK13" i="5"/>
  <c r="BL13" i="5"/>
  <c r="BM13" i="5"/>
  <c r="BN13" i="5"/>
  <c r="BN32" i="5" s="1"/>
  <c r="BO13" i="5"/>
  <c r="BO32" i="5" s="1"/>
  <c r="BP13" i="5"/>
  <c r="BQ13" i="5"/>
  <c r="BR13" i="5"/>
  <c r="BR32" i="5" s="1"/>
  <c r="BS13" i="5"/>
  <c r="BT13" i="5"/>
  <c r="BU13" i="5"/>
  <c r="BU32" i="5" s="1"/>
  <c r="BV13" i="5"/>
  <c r="BV32" i="5" s="1"/>
  <c r="BW13" i="5"/>
  <c r="BW32" i="5" s="1"/>
  <c r="BX13" i="5"/>
  <c r="BY13" i="5"/>
  <c r="BZ13" i="5"/>
  <c r="BZ32" i="5" s="1"/>
  <c r="CA13" i="5"/>
  <c r="CB13" i="5"/>
  <c r="CC13" i="5"/>
  <c r="CD13" i="5"/>
  <c r="CD32" i="5" s="1"/>
  <c r="CE13" i="5"/>
  <c r="CE32" i="5" s="1"/>
  <c r="CF13" i="5"/>
  <c r="CG13" i="5"/>
  <c r="CH13" i="5"/>
  <c r="CH32" i="5" s="1"/>
  <c r="CI13" i="5"/>
  <c r="CJ13" i="5"/>
  <c r="CK13" i="5"/>
  <c r="CL13" i="5"/>
  <c r="CL32" i="5" s="1"/>
  <c r="CM13" i="5"/>
  <c r="CM32" i="5" s="1"/>
  <c r="CN13" i="5"/>
  <c r="CO13" i="5"/>
  <c r="CP13" i="5"/>
  <c r="CP32" i="5" s="1"/>
  <c r="CQ13" i="5"/>
  <c r="CR13" i="5"/>
  <c r="CS13" i="5"/>
  <c r="CT13" i="5"/>
  <c r="CT32" i="5" s="1"/>
  <c r="CU13" i="5"/>
  <c r="CU32" i="5" s="1"/>
  <c r="CV13" i="5"/>
  <c r="CW13" i="5"/>
  <c r="CX13" i="5"/>
  <c r="CX32" i="5" s="1"/>
  <c r="CY13" i="5"/>
  <c r="CZ13" i="5"/>
  <c r="DA13" i="5"/>
  <c r="DB13" i="5"/>
  <c r="DB32" i="5" s="1"/>
  <c r="DC13" i="5"/>
  <c r="DC32" i="5" s="1"/>
  <c r="DD13" i="5"/>
  <c r="DE13" i="5"/>
  <c r="DF13" i="5"/>
  <c r="DF32" i="5" s="1"/>
  <c r="DG13" i="5"/>
  <c r="DH13" i="5"/>
  <c r="DI13" i="5"/>
  <c r="DJ13" i="5"/>
  <c r="DJ32" i="5" s="1"/>
  <c r="DK13" i="5"/>
  <c r="DK32" i="5" s="1"/>
  <c r="DL13" i="5"/>
  <c r="DM13" i="5"/>
  <c r="DN13" i="5"/>
  <c r="DN32" i="5" s="1"/>
  <c r="DO13" i="5"/>
  <c r="DP13" i="5"/>
  <c r="DQ13" i="5"/>
  <c r="DR13" i="5"/>
  <c r="DR32" i="5" s="1"/>
  <c r="DS13" i="5"/>
  <c r="DS32" i="5" s="1"/>
  <c r="DT13" i="5"/>
  <c r="DU13" i="5"/>
  <c r="DV13" i="5"/>
  <c r="DV32" i="5" s="1"/>
  <c r="DW13" i="5"/>
  <c r="DX13" i="5"/>
  <c r="DY13" i="5"/>
  <c r="DZ13" i="5"/>
  <c r="DZ32" i="5" s="1"/>
  <c r="EA13" i="5"/>
  <c r="EA32" i="5" s="1"/>
  <c r="EB13" i="5"/>
  <c r="EC13" i="5"/>
  <c r="ED13" i="5"/>
  <c r="ED32" i="5" s="1"/>
  <c r="EE13" i="5"/>
  <c r="EF13" i="5"/>
  <c r="EG13" i="5"/>
  <c r="EG32" i="5" s="1"/>
  <c r="EH13" i="5"/>
  <c r="EH32" i="5" s="1"/>
  <c r="EI13" i="5"/>
  <c r="EI32" i="5" s="1"/>
  <c r="EJ13" i="5"/>
  <c r="E14" i="5"/>
  <c r="H14" i="5"/>
  <c r="H72" i="5" s="1"/>
  <c r="H64" i="8" s="1"/>
  <c r="I14" i="5"/>
  <c r="I72" i="5" s="1"/>
  <c r="N14" i="5"/>
  <c r="P14" i="5"/>
  <c r="Q14" i="5"/>
  <c r="Q72" i="5" s="1"/>
  <c r="R14" i="5"/>
  <c r="T14" i="5"/>
  <c r="AG14" i="5"/>
  <c r="AH14" i="5"/>
  <c r="AI14" i="5"/>
  <c r="K14" i="5" s="1"/>
  <c r="AJ14" i="5"/>
  <c r="AJ33" i="5" s="1"/>
  <c r="AK14" i="5"/>
  <c r="AL14" i="5"/>
  <c r="AM14" i="5"/>
  <c r="AN14" i="5"/>
  <c r="AO14" i="5"/>
  <c r="AP14" i="5"/>
  <c r="AQ14" i="5"/>
  <c r="U14" i="5" s="1"/>
  <c r="U33" i="5" s="1"/>
  <c r="AR14" i="5"/>
  <c r="AS14" i="5"/>
  <c r="AS33" i="5" s="1"/>
  <c r="AT14" i="5"/>
  <c r="AU14" i="5"/>
  <c r="AV14" i="5"/>
  <c r="AW14" i="5"/>
  <c r="AX14" i="5"/>
  <c r="AY14" i="5"/>
  <c r="AY33" i="5" s="1"/>
  <c r="X14" i="5" s="1"/>
  <c r="AZ14" i="5"/>
  <c r="AZ33" i="5" s="1"/>
  <c r="BA14" i="5"/>
  <c r="BA33" i="5" s="1"/>
  <c r="BB14" i="5"/>
  <c r="BC14" i="5"/>
  <c r="BD14" i="5"/>
  <c r="BE14" i="5"/>
  <c r="BF14" i="5"/>
  <c r="BG14" i="5"/>
  <c r="BG33" i="5" s="1"/>
  <c r="BH14" i="5"/>
  <c r="BH33" i="5" s="1"/>
  <c r="BI14" i="5"/>
  <c r="BI33" i="5" s="1"/>
  <c r="BJ14" i="5"/>
  <c r="BK14" i="5"/>
  <c r="BL14" i="5"/>
  <c r="BM14" i="5"/>
  <c r="BN14" i="5"/>
  <c r="BO14" i="5"/>
  <c r="BP14" i="5"/>
  <c r="BP33" i="5" s="1"/>
  <c r="BQ14" i="5"/>
  <c r="BQ33" i="5" s="1"/>
  <c r="BR14" i="5"/>
  <c r="BS14" i="5"/>
  <c r="BT14" i="5"/>
  <c r="BU14" i="5"/>
  <c r="BV14" i="5"/>
  <c r="BW14" i="5"/>
  <c r="BW33" i="5" s="1"/>
  <c r="BX14" i="5"/>
  <c r="BX33" i="5" s="1"/>
  <c r="BY14" i="5"/>
  <c r="BY33" i="5" s="1"/>
  <c r="BZ14" i="5"/>
  <c r="CA14" i="5"/>
  <c r="CB14" i="5"/>
  <c r="CC14" i="5"/>
  <c r="CD14" i="5"/>
  <c r="CE14" i="5"/>
  <c r="CF14" i="5"/>
  <c r="CF33" i="5" s="1"/>
  <c r="CG14" i="5"/>
  <c r="CG33" i="5" s="1"/>
  <c r="CH14" i="5"/>
  <c r="CI14" i="5"/>
  <c r="CJ14" i="5"/>
  <c r="CK14" i="5"/>
  <c r="CL14" i="5"/>
  <c r="CM14" i="5"/>
  <c r="CM33" i="5" s="1"/>
  <c r="CN14" i="5"/>
  <c r="CN33" i="5" s="1"/>
  <c r="CO14" i="5"/>
  <c r="CO33" i="5" s="1"/>
  <c r="CP14" i="5"/>
  <c r="CQ14" i="5"/>
  <c r="CR14" i="5"/>
  <c r="CS14" i="5"/>
  <c r="CT14" i="5"/>
  <c r="CU14" i="5"/>
  <c r="CV14" i="5"/>
  <c r="CV33" i="5" s="1"/>
  <c r="CW14" i="5"/>
  <c r="CW33" i="5" s="1"/>
  <c r="CX14" i="5"/>
  <c r="CY14" i="5"/>
  <c r="CZ14" i="5"/>
  <c r="DA14" i="5"/>
  <c r="DB14" i="5"/>
  <c r="DC14" i="5"/>
  <c r="DC33" i="5" s="1"/>
  <c r="DD14" i="5"/>
  <c r="DD33" i="5" s="1"/>
  <c r="DE14" i="5"/>
  <c r="DE33" i="5" s="1"/>
  <c r="DF14" i="5"/>
  <c r="DG14" i="5"/>
  <c r="DH14" i="5"/>
  <c r="DI14" i="5"/>
  <c r="DJ14" i="5"/>
  <c r="DK14" i="5"/>
  <c r="DL14" i="5"/>
  <c r="DL33" i="5" s="1"/>
  <c r="DM14" i="5"/>
  <c r="DM33" i="5" s="1"/>
  <c r="DN14" i="5"/>
  <c r="DO14" i="5"/>
  <c r="DP14" i="5"/>
  <c r="DQ14" i="5"/>
  <c r="DR14" i="5"/>
  <c r="DS14" i="5"/>
  <c r="DS33" i="5" s="1"/>
  <c r="DT14" i="5"/>
  <c r="DT33" i="5" s="1"/>
  <c r="DU14" i="5"/>
  <c r="DU33" i="5" s="1"/>
  <c r="DV14" i="5"/>
  <c r="DW14" i="5"/>
  <c r="DX14" i="5"/>
  <c r="DY14" i="5"/>
  <c r="DZ14" i="5"/>
  <c r="EA14" i="5"/>
  <c r="EA33" i="5" s="1"/>
  <c r="EB14" i="5"/>
  <c r="EB33" i="5" s="1"/>
  <c r="EC14" i="5"/>
  <c r="EC33" i="5" s="1"/>
  <c r="ED14" i="5"/>
  <c r="EE14" i="5"/>
  <c r="EF14" i="5"/>
  <c r="EG14" i="5"/>
  <c r="EH14" i="5"/>
  <c r="EI14" i="5"/>
  <c r="EJ14" i="5"/>
  <c r="EJ33" i="5" s="1"/>
  <c r="C15" i="5"/>
  <c r="E15" i="5"/>
  <c r="E73" i="5" s="1"/>
  <c r="E65" i="8" s="1"/>
  <c r="H15" i="5"/>
  <c r="I15" i="5"/>
  <c r="I34" i="5" s="1"/>
  <c r="M15" i="5"/>
  <c r="P15" i="5"/>
  <c r="Q15" i="5"/>
  <c r="R15" i="5"/>
  <c r="AG15" i="5"/>
  <c r="AH15" i="5"/>
  <c r="AI15" i="5"/>
  <c r="AJ15" i="5"/>
  <c r="L15" i="5" s="1"/>
  <c r="L34" i="5" s="1"/>
  <c r="AK15" i="5"/>
  <c r="AL15" i="5"/>
  <c r="N15" i="5" s="1"/>
  <c r="AM15" i="5"/>
  <c r="AN15" i="5"/>
  <c r="AN34" i="5" s="1"/>
  <c r="AO15" i="5"/>
  <c r="AP15" i="5"/>
  <c r="T15" i="5" s="1"/>
  <c r="T34" i="5" s="1"/>
  <c r="AQ15" i="5"/>
  <c r="AR15" i="5"/>
  <c r="V15" i="5" s="1"/>
  <c r="AS15" i="5"/>
  <c r="AT15" i="5"/>
  <c r="AU15" i="5"/>
  <c r="AV15" i="5"/>
  <c r="AV34" i="5" s="1"/>
  <c r="AW15" i="5"/>
  <c r="AX15" i="5"/>
  <c r="AY15" i="5"/>
  <c r="AY34" i="5" s="1"/>
  <c r="AZ15" i="5"/>
  <c r="BA15" i="5"/>
  <c r="BB15" i="5"/>
  <c r="BC15" i="5"/>
  <c r="BD15" i="5"/>
  <c r="BD34" i="5" s="1"/>
  <c r="BE15" i="5"/>
  <c r="BF15" i="5"/>
  <c r="BG15" i="5"/>
  <c r="BG34" i="5" s="1"/>
  <c r="BH15" i="5"/>
  <c r="BI15" i="5"/>
  <c r="BJ15" i="5"/>
  <c r="BK15" i="5"/>
  <c r="BL15" i="5"/>
  <c r="BL34" i="5" s="1"/>
  <c r="BM15" i="5"/>
  <c r="BN15" i="5"/>
  <c r="BO15" i="5"/>
  <c r="BO34" i="5" s="1"/>
  <c r="BP15" i="5"/>
  <c r="BQ15" i="5"/>
  <c r="BR15" i="5"/>
  <c r="BS15" i="5"/>
  <c r="BT15" i="5"/>
  <c r="BT34" i="5" s="1"/>
  <c r="BU15" i="5"/>
  <c r="BV15" i="5"/>
  <c r="BW15" i="5"/>
  <c r="BW34" i="5" s="1"/>
  <c r="BX15" i="5"/>
  <c r="BY15" i="5"/>
  <c r="BZ15" i="5"/>
  <c r="CA15" i="5"/>
  <c r="CB15" i="5"/>
  <c r="CB34" i="5" s="1"/>
  <c r="CC15" i="5"/>
  <c r="CD15" i="5"/>
  <c r="CE15" i="5"/>
  <c r="CE34" i="5" s="1"/>
  <c r="CF15" i="5"/>
  <c r="CG15" i="5"/>
  <c r="CH15" i="5"/>
  <c r="CI15" i="5"/>
  <c r="CJ15" i="5"/>
  <c r="CJ34" i="5" s="1"/>
  <c r="CK15" i="5"/>
  <c r="CL15" i="5"/>
  <c r="CM15" i="5"/>
  <c r="CM34" i="5" s="1"/>
  <c r="CN15" i="5"/>
  <c r="CO15" i="5"/>
  <c r="CP15" i="5"/>
  <c r="CQ15" i="5"/>
  <c r="CR15" i="5"/>
  <c r="CR34" i="5" s="1"/>
  <c r="CS15" i="5"/>
  <c r="CT15" i="5"/>
  <c r="CU15" i="5"/>
  <c r="CU34" i="5" s="1"/>
  <c r="CV15" i="5"/>
  <c r="CW15" i="5"/>
  <c r="CX15" i="5"/>
  <c r="CY15" i="5"/>
  <c r="CZ15" i="5"/>
  <c r="CZ34" i="5" s="1"/>
  <c r="DA15" i="5"/>
  <c r="DB15" i="5"/>
  <c r="DC15" i="5"/>
  <c r="DC34" i="5" s="1"/>
  <c r="DD15" i="5"/>
  <c r="DE15" i="5"/>
  <c r="DF15" i="5"/>
  <c r="DG15" i="5"/>
  <c r="DH15" i="5"/>
  <c r="DH34" i="5" s="1"/>
  <c r="DI15" i="5"/>
  <c r="DJ15" i="5"/>
  <c r="DK15" i="5"/>
  <c r="DK34" i="5" s="1"/>
  <c r="DL15" i="5"/>
  <c r="DM15" i="5"/>
  <c r="DN15" i="5"/>
  <c r="DO15" i="5"/>
  <c r="DP15" i="5"/>
  <c r="DP34" i="5" s="1"/>
  <c r="DQ15" i="5"/>
  <c r="DR15" i="5"/>
  <c r="DS15" i="5"/>
  <c r="DS34" i="5" s="1"/>
  <c r="DT15" i="5"/>
  <c r="DU15" i="5"/>
  <c r="DV15" i="5"/>
  <c r="DW15" i="5"/>
  <c r="DX15" i="5"/>
  <c r="DX34" i="5" s="1"/>
  <c r="DY15" i="5"/>
  <c r="DZ15" i="5"/>
  <c r="EA15" i="5"/>
  <c r="EA34" i="5" s="1"/>
  <c r="EB15" i="5"/>
  <c r="EC15" i="5"/>
  <c r="ED15" i="5"/>
  <c r="EE15" i="5"/>
  <c r="EF15" i="5"/>
  <c r="EF34" i="5" s="1"/>
  <c r="EG15" i="5"/>
  <c r="EH15" i="5"/>
  <c r="EI15" i="5"/>
  <c r="EI34" i="5" s="1"/>
  <c r="EJ15" i="5"/>
  <c r="E18" i="5"/>
  <c r="I18" i="5"/>
  <c r="K18" i="5"/>
  <c r="L18" i="5"/>
  <c r="N18" i="5"/>
  <c r="S18" i="5"/>
  <c r="S37" i="5" s="1"/>
  <c r="T18" i="5"/>
  <c r="V18" i="5"/>
  <c r="AG18" i="5"/>
  <c r="AH18" i="5"/>
  <c r="AI18" i="5"/>
  <c r="AJ18" i="5"/>
  <c r="AK18" i="5"/>
  <c r="AL18" i="5"/>
  <c r="AM18" i="5"/>
  <c r="P18" i="5" s="1"/>
  <c r="AO18" i="5"/>
  <c r="AP18" i="5"/>
  <c r="AQ18" i="5"/>
  <c r="U18" i="5" s="1"/>
  <c r="U37" i="5" s="1"/>
  <c r="AR18" i="5"/>
  <c r="AS18" i="5"/>
  <c r="AT18" i="5"/>
  <c r="AT37" i="5" s="1"/>
  <c r="AU18" i="5"/>
  <c r="AW18" i="5"/>
  <c r="AX18" i="5"/>
  <c r="AY18" i="5"/>
  <c r="AZ18" i="5"/>
  <c r="AZ37" i="5" s="1"/>
  <c r="BA18" i="5"/>
  <c r="BB18" i="5"/>
  <c r="BC18" i="5"/>
  <c r="BC37" i="5" s="1"/>
  <c r="BE18" i="5"/>
  <c r="BF18" i="5"/>
  <c r="BG18" i="5"/>
  <c r="BH18" i="5"/>
  <c r="BH37" i="5" s="1"/>
  <c r="BI18" i="5"/>
  <c r="BI37" i="5" s="1"/>
  <c r="BJ18" i="5"/>
  <c r="BK18" i="5"/>
  <c r="BM18" i="5"/>
  <c r="BM37" i="5" s="1"/>
  <c r="BN18" i="5"/>
  <c r="BO18" i="5"/>
  <c r="BP18" i="5"/>
  <c r="BQ18" i="5"/>
  <c r="BQ37" i="5" s="1"/>
  <c r="BR18" i="5"/>
  <c r="BR37" i="5" s="1"/>
  <c r="BS18" i="5"/>
  <c r="BU18" i="5"/>
  <c r="BV18" i="5"/>
  <c r="BW18" i="5"/>
  <c r="BX18" i="5"/>
  <c r="BY18" i="5"/>
  <c r="BY37" i="5" s="1"/>
  <c r="BZ18" i="5"/>
  <c r="BZ37" i="5" s="1"/>
  <c r="CA18" i="5"/>
  <c r="CA37" i="5" s="1"/>
  <c r="CC18" i="5"/>
  <c r="CD18" i="5"/>
  <c r="CE18" i="5"/>
  <c r="CF18" i="5"/>
  <c r="CG18" i="5"/>
  <c r="CH18" i="5"/>
  <c r="CI18" i="5"/>
  <c r="CI37" i="5" s="1"/>
  <c r="CK18" i="5"/>
  <c r="CK37" i="5" s="1"/>
  <c r="CL18" i="5"/>
  <c r="CM18" i="5"/>
  <c r="CN18" i="5"/>
  <c r="CN37" i="5" s="1"/>
  <c r="CO18" i="5"/>
  <c r="CP18" i="5"/>
  <c r="CQ18" i="5"/>
  <c r="CQ37" i="5" s="1"/>
  <c r="CS18" i="5"/>
  <c r="CS37" i="5" s="1"/>
  <c r="CT18" i="5"/>
  <c r="CU18" i="5"/>
  <c r="CV18" i="5"/>
  <c r="CW18" i="5"/>
  <c r="CW37" i="5" s="1"/>
  <c r="CX18" i="5"/>
  <c r="CY18" i="5"/>
  <c r="DA18" i="5"/>
  <c r="DA37" i="5" s="1"/>
  <c r="DB18" i="5"/>
  <c r="DC18" i="5"/>
  <c r="DD18" i="5"/>
  <c r="DE18" i="5"/>
  <c r="DF18" i="5"/>
  <c r="DF37" i="5" s="1"/>
  <c r="DG18" i="5"/>
  <c r="DI18" i="5"/>
  <c r="DJ18" i="5"/>
  <c r="DK18" i="5"/>
  <c r="DL18" i="5"/>
  <c r="DL37" i="5" s="1"/>
  <c r="DM18" i="5"/>
  <c r="DN18" i="5"/>
  <c r="DO18" i="5"/>
  <c r="DO37" i="5" s="1"/>
  <c r="DQ18" i="5"/>
  <c r="DR18" i="5"/>
  <c r="DS18" i="5"/>
  <c r="DT18" i="5"/>
  <c r="DT37" i="5" s="1"/>
  <c r="DU18" i="5"/>
  <c r="DU37" i="5" s="1"/>
  <c r="DV18" i="5"/>
  <c r="DW18" i="5"/>
  <c r="DY18" i="5"/>
  <c r="DY37" i="5" s="1"/>
  <c r="DZ18" i="5"/>
  <c r="EA18" i="5"/>
  <c r="EB18" i="5"/>
  <c r="EB37" i="5" s="1"/>
  <c r="EC18" i="5"/>
  <c r="EC37" i="5" s="1"/>
  <c r="ED18" i="5"/>
  <c r="ED37" i="5" s="1"/>
  <c r="EE18" i="5"/>
  <c r="EG18" i="5"/>
  <c r="EH18" i="5"/>
  <c r="EI18" i="5"/>
  <c r="EJ18" i="5"/>
  <c r="E28" i="5"/>
  <c r="H28" i="5"/>
  <c r="R28" i="5"/>
  <c r="AG28" i="5"/>
  <c r="AM28" i="5"/>
  <c r="AN28" i="5"/>
  <c r="AO28" i="5"/>
  <c r="AP28" i="5"/>
  <c r="AS28" i="5"/>
  <c r="AV28" i="5"/>
  <c r="AX28" i="5"/>
  <c r="AY28" i="5"/>
  <c r="BA28" i="5"/>
  <c r="BC28" i="5"/>
  <c r="BE28" i="5"/>
  <c r="BF28" i="5"/>
  <c r="BG28" i="5"/>
  <c r="BH28" i="5"/>
  <c r="BI28" i="5"/>
  <c r="BK28" i="5"/>
  <c r="BL28" i="5"/>
  <c r="BN28" i="5"/>
  <c r="BP28" i="5"/>
  <c r="BQ28" i="5"/>
  <c r="BS28" i="5"/>
  <c r="BT28" i="5"/>
  <c r="BW28" i="5"/>
  <c r="BY28" i="5"/>
  <c r="CA28" i="5"/>
  <c r="CD28" i="5"/>
  <c r="CF28" i="5"/>
  <c r="CI28" i="5"/>
  <c r="CJ28" i="5"/>
  <c r="CL28" i="5"/>
  <c r="CO28" i="5"/>
  <c r="CQ28" i="5"/>
  <c r="CR28" i="5"/>
  <c r="CS28" i="5"/>
  <c r="CT28" i="5"/>
  <c r="CY28" i="5"/>
  <c r="CZ28" i="5"/>
  <c r="DA28" i="5"/>
  <c r="DB28" i="5"/>
  <c r="DE28" i="5"/>
  <c r="DH28" i="5"/>
  <c r="DJ28" i="5"/>
  <c r="DK28" i="5"/>
  <c r="DM28" i="5"/>
  <c r="DO28" i="5"/>
  <c r="DQ28" i="5"/>
  <c r="DR28" i="5"/>
  <c r="DS28" i="5"/>
  <c r="DT28" i="5"/>
  <c r="DU28" i="5"/>
  <c r="DW28" i="5"/>
  <c r="DX28" i="5"/>
  <c r="DZ28" i="5"/>
  <c r="EB28" i="5"/>
  <c r="EC28" i="5"/>
  <c r="EE28" i="5"/>
  <c r="EF28" i="5"/>
  <c r="EI28" i="5"/>
  <c r="E29" i="5"/>
  <c r="H29" i="5"/>
  <c r="K29" i="5"/>
  <c r="L29" i="5"/>
  <c r="M29" i="5"/>
  <c r="U29" i="5"/>
  <c r="AG29" i="5"/>
  <c r="AI29" i="5"/>
  <c r="AJ29" i="5"/>
  <c r="AM29" i="5"/>
  <c r="AN29" i="5"/>
  <c r="AO29" i="5"/>
  <c r="AQ29" i="5"/>
  <c r="AU29" i="5"/>
  <c r="AV29" i="5"/>
  <c r="AW29" i="5"/>
  <c r="AY29" i="5"/>
  <c r="BB29" i="5"/>
  <c r="BC29" i="5"/>
  <c r="BE29" i="5"/>
  <c r="BG29" i="5"/>
  <c r="BJ29" i="5"/>
  <c r="BK29" i="5"/>
  <c r="BM29" i="5"/>
  <c r="BO29" i="5"/>
  <c r="BS29" i="5"/>
  <c r="BU29" i="5"/>
  <c r="BW29" i="5"/>
  <c r="CA29" i="5"/>
  <c r="CC29" i="5"/>
  <c r="CE29" i="5"/>
  <c r="CH29" i="5"/>
  <c r="CI29" i="5"/>
  <c r="CK29" i="5"/>
  <c r="CM29" i="5"/>
  <c r="CQ29" i="5"/>
  <c r="CR29" i="5"/>
  <c r="CS29" i="5"/>
  <c r="CU29" i="5"/>
  <c r="CY29" i="5"/>
  <c r="CZ29" i="5"/>
  <c r="DA29" i="5"/>
  <c r="DC29" i="5"/>
  <c r="DG29" i="5"/>
  <c r="DH29" i="5"/>
  <c r="DI29" i="5"/>
  <c r="DK29" i="5"/>
  <c r="DN29" i="5"/>
  <c r="DO29" i="5"/>
  <c r="DQ29" i="5"/>
  <c r="DS29" i="5"/>
  <c r="DV29" i="5"/>
  <c r="DW29" i="5"/>
  <c r="DY29" i="5"/>
  <c r="EA29" i="5"/>
  <c r="EE29" i="5"/>
  <c r="EG29" i="5"/>
  <c r="EI29" i="5"/>
  <c r="E30" i="5"/>
  <c r="I30" i="5"/>
  <c r="L30" i="5"/>
  <c r="M30" i="5"/>
  <c r="P30" i="5"/>
  <c r="AG30" i="5"/>
  <c r="AH30" i="5"/>
  <c r="AJ30" i="5"/>
  <c r="AK30" i="5"/>
  <c r="AM30" i="5"/>
  <c r="AN30" i="5"/>
  <c r="AP30" i="5"/>
  <c r="AS30" i="5"/>
  <c r="AU30" i="5"/>
  <c r="AV30" i="5"/>
  <c r="AW30" i="5"/>
  <c r="BA30" i="5"/>
  <c r="BC30" i="5"/>
  <c r="BD30" i="5"/>
  <c r="BE30" i="5"/>
  <c r="BF30" i="5"/>
  <c r="BH30" i="5"/>
  <c r="BI30" i="5"/>
  <c r="BK30" i="5"/>
  <c r="BL30" i="5"/>
  <c r="BM30" i="5"/>
  <c r="BN30" i="5"/>
  <c r="BQ30" i="5"/>
  <c r="BS30" i="5"/>
  <c r="Z11" i="5" s="1"/>
  <c r="BT30" i="5"/>
  <c r="BV30" i="5"/>
  <c r="BY30" i="5"/>
  <c r="CA30" i="5"/>
  <c r="CB30" i="5"/>
  <c r="CC30" i="5"/>
  <c r="CG30" i="5"/>
  <c r="CI30" i="5"/>
  <c r="CJ30" i="5"/>
  <c r="CK30" i="5"/>
  <c r="CL30" i="5"/>
  <c r="CN30" i="5"/>
  <c r="CO30" i="5"/>
  <c r="CQ30" i="5"/>
  <c r="CR30" i="5"/>
  <c r="CS30" i="5"/>
  <c r="CT30" i="5"/>
  <c r="CV30" i="5"/>
  <c r="CW30" i="5"/>
  <c r="CY30" i="5"/>
  <c r="CZ30" i="5"/>
  <c r="DB30" i="5"/>
  <c r="DE30" i="5"/>
  <c r="DG30" i="5"/>
  <c r="DH30" i="5"/>
  <c r="DI30" i="5"/>
  <c r="DM30" i="5"/>
  <c r="DO30" i="5"/>
  <c r="DP30" i="5"/>
  <c r="DQ30" i="5"/>
  <c r="DR30" i="5"/>
  <c r="DT30" i="5"/>
  <c r="DU30" i="5"/>
  <c r="DW30" i="5"/>
  <c r="DX30" i="5"/>
  <c r="DY30" i="5"/>
  <c r="DZ30" i="5"/>
  <c r="EC30" i="5"/>
  <c r="EE30" i="5"/>
  <c r="EF30" i="5"/>
  <c r="EH30" i="5"/>
  <c r="E31" i="5"/>
  <c r="M31" i="5"/>
  <c r="R31" i="5"/>
  <c r="U31" i="5"/>
  <c r="V31" i="5"/>
  <c r="AG31" i="5"/>
  <c r="AI31" i="5"/>
  <c r="AJ31" i="5"/>
  <c r="AN31" i="5"/>
  <c r="AO31" i="5"/>
  <c r="AQ31" i="5"/>
  <c r="AR31" i="5"/>
  <c r="AS31" i="5"/>
  <c r="AV31" i="5"/>
  <c r="AW31" i="5"/>
  <c r="AY31" i="5"/>
  <c r="AZ31" i="5"/>
  <c r="BA31" i="5"/>
  <c r="BD31" i="5"/>
  <c r="BE31" i="5"/>
  <c r="BG31" i="5"/>
  <c r="BH31" i="5"/>
  <c r="BL31" i="5"/>
  <c r="BM31" i="5"/>
  <c r="BN31" i="5"/>
  <c r="BO31" i="5"/>
  <c r="BP31" i="5"/>
  <c r="BT31" i="5"/>
  <c r="BU31" i="5"/>
  <c r="BW31" i="5"/>
  <c r="BX31" i="5"/>
  <c r="BY31" i="5"/>
  <c r="CB31" i="5"/>
  <c r="CC31" i="5"/>
  <c r="CE31" i="5"/>
  <c r="CF31" i="5"/>
  <c r="CG31" i="5"/>
  <c r="CJ31" i="5"/>
  <c r="CK31" i="5"/>
  <c r="CM31" i="5"/>
  <c r="CN31" i="5"/>
  <c r="CR31" i="5"/>
  <c r="CS31" i="5"/>
  <c r="CU31" i="5"/>
  <c r="CV31" i="5"/>
  <c r="CZ31" i="5"/>
  <c r="DA31" i="5"/>
  <c r="DC31" i="5"/>
  <c r="DD31" i="5"/>
  <c r="DE31" i="5"/>
  <c r="DH31" i="5"/>
  <c r="DI31" i="5"/>
  <c r="DK31" i="5"/>
  <c r="DL31" i="5"/>
  <c r="DM31" i="5"/>
  <c r="DP31" i="5"/>
  <c r="DQ31" i="5"/>
  <c r="DS31" i="5"/>
  <c r="DT31" i="5"/>
  <c r="DX31" i="5"/>
  <c r="DY31" i="5"/>
  <c r="EA31" i="5"/>
  <c r="EB31" i="5"/>
  <c r="EF31" i="5"/>
  <c r="EG31" i="5"/>
  <c r="EI31" i="5"/>
  <c r="EJ31" i="5"/>
  <c r="C32" i="5"/>
  <c r="H32" i="5"/>
  <c r="I32" i="5"/>
  <c r="V32" i="5"/>
  <c r="AG32" i="5"/>
  <c r="AH32" i="5"/>
  <c r="AJ32" i="5"/>
  <c r="AK32" i="5"/>
  <c r="AM32" i="5"/>
  <c r="AN32" i="5"/>
  <c r="AO32" i="5"/>
  <c r="AP32" i="5"/>
  <c r="AR32" i="5"/>
  <c r="AS32" i="5"/>
  <c r="AU32" i="5"/>
  <c r="AV32" i="5"/>
  <c r="AX32" i="5"/>
  <c r="AZ32" i="5"/>
  <c r="BA32" i="5"/>
  <c r="BC32" i="5"/>
  <c r="BD32" i="5"/>
  <c r="BE32" i="5"/>
  <c r="BH32" i="5"/>
  <c r="BI32" i="5"/>
  <c r="BK32" i="5"/>
  <c r="BL32" i="5"/>
  <c r="BM32" i="5"/>
  <c r="BP32" i="5"/>
  <c r="BQ32" i="5"/>
  <c r="BS32" i="5"/>
  <c r="BT32" i="5"/>
  <c r="BX32" i="5"/>
  <c r="BY32" i="5"/>
  <c r="CA32" i="5"/>
  <c r="CB32" i="5"/>
  <c r="CC32" i="5"/>
  <c r="CF32" i="5"/>
  <c r="CG32" i="5"/>
  <c r="CI32" i="5"/>
  <c r="CJ32" i="5"/>
  <c r="CK32" i="5"/>
  <c r="CN32" i="5"/>
  <c r="CO32" i="5"/>
  <c r="CQ32" i="5"/>
  <c r="CR32" i="5"/>
  <c r="CS32" i="5"/>
  <c r="CV32" i="5"/>
  <c r="CW32" i="5"/>
  <c r="CY32" i="5"/>
  <c r="CZ32" i="5"/>
  <c r="DA32" i="5"/>
  <c r="DD32" i="5"/>
  <c r="DE32" i="5"/>
  <c r="DG32" i="5"/>
  <c r="DH32" i="5"/>
  <c r="DI32" i="5"/>
  <c r="DL32" i="5"/>
  <c r="DM32" i="5"/>
  <c r="DO32" i="5"/>
  <c r="DP32" i="5"/>
  <c r="DQ32" i="5"/>
  <c r="DT32" i="5"/>
  <c r="DU32" i="5"/>
  <c r="DW32" i="5"/>
  <c r="DX32" i="5"/>
  <c r="DY32" i="5"/>
  <c r="EB32" i="5"/>
  <c r="EC32" i="5"/>
  <c r="EE32" i="5"/>
  <c r="EF32" i="5"/>
  <c r="EJ32" i="5"/>
  <c r="E33" i="5"/>
  <c r="H33" i="5"/>
  <c r="I33" i="5"/>
  <c r="N33" i="5"/>
  <c r="Q33" i="5"/>
  <c r="R33" i="5"/>
  <c r="T33" i="5"/>
  <c r="AG33" i="5"/>
  <c r="AH33" i="5"/>
  <c r="AI33" i="5"/>
  <c r="AL33" i="5"/>
  <c r="AM33" i="5"/>
  <c r="AN33" i="5"/>
  <c r="AO33" i="5"/>
  <c r="AP33" i="5"/>
  <c r="AQ33" i="5"/>
  <c r="AT33" i="5"/>
  <c r="AU33" i="5"/>
  <c r="AV33" i="5"/>
  <c r="AW33" i="5"/>
  <c r="AX33" i="5"/>
  <c r="BB33" i="5"/>
  <c r="BC33" i="5"/>
  <c r="BD33" i="5"/>
  <c r="BE33" i="5"/>
  <c r="BF33" i="5"/>
  <c r="BJ33" i="5"/>
  <c r="BK33" i="5"/>
  <c r="BL33" i="5"/>
  <c r="BM33" i="5"/>
  <c r="BN33" i="5"/>
  <c r="BO33" i="5"/>
  <c r="BR33" i="5"/>
  <c r="BS33" i="5"/>
  <c r="BT33" i="5"/>
  <c r="BU33" i="5"/>
  <c r="BV33" i="5"/>
  <c r="BZ33" i="5"/>
  <c r="CA33" i="5"/>
  <c r="CB33" i="5"/>
  <c r="CC33" i="5"/>
  <c r="CD33" i="5"/>
  <c r="CE33" i="5"/>
  <c r="CH33" i="5"/>
  <c r="CI33" i="5"/>
  <c r="CJ33" i="5"/>
  <c r="CK33" i="5"/>
  <c r="CL33" i="5"/>
  <c r="CP33" i="5"/>
  <c r="CQ33" i="5"/>
  <c r="CR33" i="5"/>
  <c r="CS33" i="5"/>
  <c r="CT33" i="5"/>
  <c r="CU33" i="5"/>
  <c r="CX33" i="5"/>
  <c r="CY33" i="5"/>
  <c r="CZ33" i="5"/>
  <c r="DA33" i="5"/>
  <c r="DB33" i="5"/>
  <c r="DF33" i="5"/>
  <c r="DG33" i="5"/>
  <c r="DH33" i="5"/>
  <c r="DI33" i="5"/>
  <c r="DJ33" i="5"/>
  <c r="DK33" i="5"/>
  <c r="DN33" i="5"/>
  <c r="DO33" i="5"/>
  <c r="DP33" i="5"/>
  <c r="DQ33" i="5"/>
  <c r="DR33" i="5"/>
  <c r="DV33" i="5"/>
  <c r="DW33" i="5"/>
  <c r="DX33" i="5"/>
  <c r="DY33" i="5"/>
  <c r="DZ33" i="5"/>
  <c r="ED33" i="5"/>
  <c r="EE33" i="5"/>
  <c r="EF33" i="5"/>
  <c r="EG33" i="5"/>
  <c r="EH33" i="5"/>
  <c r="EI33" i="5"/>
  <c r="E34" i="5"/>
  <c r="H34" i="5"/>
  <c r="R34" i="5"/>
  <c r="AG34" i="5"/>
  <c r="AH34" i="5"/>
  <c r="AJ34" i="5"/>
  <c r="AK34" i="5"/>
  <c r="AL34" i="5"/>
  <c r="AM34" i="5"/>
  <c r="AO34" i="5"/>
  <c r="AP34" i="5"/>
  <c r="AR34" i="5"/>
  <c r="AS34" i="5"/>
  <c r="AT34" i="5"/>
  <c r="AU34" i="5"/>
  <c r="AW34" i="5"/>
  <c r="AX34" i="5"/>
  <c r="AZ34" i="5"/>
  <c r="BA34" i="5"/>
  <c r="BB34" i="5"/>
  <c r="BC34" i="5"/>
  <c r="BE34" i="5"/>
  <c r="BF34" i="5"/>
  <c r="BH34" i="5"/>
  <c r="BI34" i="5"/>
  <c r="BJ34" i="5"/>
  <c r="BK34" i="5"/>
  <c r="BM34" i="5"/>
  <c r="BN34" i="5"/>
  <c r="BP34" i="5"/>
  <c r="BQ34" i="5"/>
  <c r="BR34" i="5"/>
  <c r="BS34" i="5"/>
  <c r="BU34" i="5"/>
  <c r="BV34" i="5"/>
  <c r="BX34" i="5"/>
  <c r="BY34" i="5"/>
  <c r="BZ34" i="5"/>
  <c r="CA34" i="5"/>
  <c r="CC34" i="5"/>
  <c r="CD34" i="5"/>
  <c r="CF34" i="5"/>
  <c r="AA15" i="5" s="1"/>
  <c r="CG34" i="5"/>
  <c r="CH34" i="5"/>
  <c r="CI34" i="5"/>
  <c r="CK34" i="5"/>
  <c r="CL34" i="5"/>
  <c r="CN34" i="5"/>
  <c r="CO34" i="5"/>
  <c r="CP34" i="5"/>
  <c r="CQ34" i="5"/>
  <c r="CS34" i="5"/>
  <c r="CT34" i="5"/>
  <c r="CV34" i="5"/>
  <c r="CW34" i="5"/>
  <c r="CX34" i="5"/>
  <c r="CY34" i="5"/>
  <c r="DA34" i="5"/>
  <c r="DB34" i="5"/>
  <c r="DD34" i="5"/>
  <c r="DE34" i="5"/>
  <c r="DF34" i="5"/>
  <c r="DG34" i="5"/>
  <c r="DI34" i="5"/>
  <c r="DJ34" i="5"/>
  <c r="DL34" i="5"/>
  <c r="DM34" i="5"/>
  <c r="DN34" i="5"/>
  <c r="DO34" i="5"/>
  <c r="DQ34" i="5"/>
  <c r="DR34" i="5"/>
  <c r="DT34" i="5"/>
  <c r="DU34" i="5"/>
  <c r="DV34" i="5"/>
  <c r="DW34" i="5"/>
  <c r="DY34" i="5"/>
  <c r="DZ34" i="5"/>
  <c r="EB34" i="5"/>
  <c r="EC34" i="5"/>
  <c r="ED34" i="5"/>
  <c r="EE34" i="5"/>
  <c r="EG34" i="5"/>
  <c r="EH34" i="5"/>
  <c r="EJ34" i="5"/>
  <c r="E37" i="5"/>
  <c r="I37" i="5"/>
  <c r="L37" i="5"/>
  <c r="N37" i="5"/>
  <c r="T37" i="5"/>
  <c r="V37" i="5"/>
  <c r="AH37" i="5"/>
  <c r="AI37" i="5"/>
  <c r="AJ37" i="5"/>
  <c r="AL37" i="5"/>
  <c r="AM37" i="5"/>
  <c r="AP37" i="5"/>
  <c r="AQ37" i="5"/>
  <c r="AR37" i="5"/>
  <c r="AS37" i="5"/>
  <c r="AU37" i="5"/>
  <c r="AW37" i="5"/>
  <c r="AX37" i="5"/>
  <c r="AY37" i="5"/>
  <c r="BA37" i="5"/>
  <c r="BB37" i="5"/>
  <c r="BE37" i="5"/>
  <c r="BF37" i="5"/>
  <c r="BG37" i="5"/>
  <c r="BJ37" i="5"/>
  <c r="BK37" i="5"/>
  <c r="BN37" i="5"/>
  <c r="BO37" i="5"/>
  <c r="BP37" i="5"/>
  <c r="BS37" i="5"/>
  <c r="BU37" i="5"/>
  <c r="BV37" i="5"/>
  <c r="BW37" i="5"/>
  <c r="BX37" i="5"/>
  <c r="CC37" i="5"/>
  <c r="CD37" i="5"/>
  <c r="CE37" i="5"/>
  <c r="CF37" i="5"/>
  <c r="CG37" i="5"/>
  <c r="CH37" i="5"/>
  <c r="CL37" i="5"/>
  <c r="CM37" i="5"/>
  <c r="CO37" i="5"/>
  <c r="CP37" i="5"/>
  <c r="CT37" i="5"/>
  <c r="CU37" i="5"/>
  <c r="CV37" i="5"/>
  <c r="CX37" i="5"/>
  <c r="CY37" i="5"/>
  <c r="DB37" i="5"/>
  <c r="DC37" i="5"/>
  <c r="DD37" i="5"/>
  <c r="DE37" i="5"/>
  <c r="DG37" i="5"/>
  <c r="DI37" i="5"/>
  <c r="DJ37" i="5"/>
  <c r="DK37" i="5"/>
  <c r="DM37" i="5"/>
  <c r="DN37" i="5"/>
  <c r="DQ37" i="5"/>
  <c r="DR37" i="5"/>
  <c r="DS37" i="5"/>
  <c r="DV37" i="5"/>
  <c r="DW37" i="5"/>
  <c r="DZ37" i="5"/>
  <c r="EA37" i="5"/>
  <c r="EE37" i="5"/>
  <c r="EG37" i="5"/>
  <c r="EH37" i="5"/>
  <c r="EI37" i="5"/>
  <c r="EJ37" i="5"/>
  <c r="AG38" i="5"/>
  <c r="AG39" i="5"/>
  <c r="AG40" i="5"/>
  <c r="AG41" i="5"/>
  <c r="AG42" i="5"/>
  <c r="AG43" i="5"/>
  <c r="C66" i="5"/>
  <c r="D66" i="5"/>
  <c r="E66" i="5"/>
  <c r="F66" i="5"/>
  <c r="G66" i="5"/>
  <c r="H66" i="5"/>
  <c r="I66" i="5"/>
  <c r="J66" i="5"/>
  <c r="M66" i="5"/>
  <c r="O66" i="5"/>
  <c r="P66" i="5"/>
  <c r="R66" i="5"/>
  <c r="S66" i="5"/>
  <c r="T66" i="5"/>
  <c r="W66" i="5"/>
  <c r="X66" i="5"/>
  <c r="Y66" i="5"/>
  <c r="Z66" i="5"/>
  <c r="AA66" i="5"/>
  <c r="AB66" i="5"/>
  <c r="E67" i="5"/>
  <c r="E59" i="8" s="1"/>
  <c r="H67" i="5"/>
  <c r="H53" i="8" s="1"/>
  <c r="L67" i="5"/>
  <c r="E68" i="5"/>
  <c r="H68" i="5"/>
  <c r="I68" i="5"/>
  <c r="K68" i="5"/>
  <c r="L68" i="5"/>
  <c r="L54" i="8" s="1"/>
  <c r="U68" i="5"/>
  <c r="V68" i="5"/>
  <c r="E69" i="5"/>
  <c r="M69" i="5"/>
  <c r="M61" i="8" s="1"/>
  <c r="P69" i="5"/>
  <c r="T69" i="5"/>
  <c r="E70" i="5"/>
  <c r="R70" i="5"/>
  <c r="U70" i="5"/>
  <c r="V70" i="5"/>
  <c r="V62" i="8" s="1"/>
  <c r="M71" i="5"/>
  <c r="T71" i="5"/>
  <c r="T57" i="8" s="1"/>
  <c r="V71" i="5"/>
  <c r="E72" i="5"/>
  <c r="E64" i="8" s="1"/>
  <c r="N72" i="5"/>
  <c r="R72" i="5"/>
  <c r="T72" i="5"/>
  <c r="U72" i="5"/>
  <c r="H73" i="5"/>
  <c r="I73" i="5"/>
  <c r="R73" i="5"/>
  <c r="T73" i="5"/>
  <c r="E87" i="5"/>
  <c r="H87" i="5"/>
  <c r="L87" i="5"/>
  <c r="E88" i="5"/>
  <c r="E74" i="8" s="1"/>
  <c r="L88" i="5"/>
  <c r="U88" i="5"/>
  <c r="U80" i="8" s="1"/>
  <c r="I89" i="5"/>
  <c r="U90" i="5"/>
  <c r="V90" i="5"/>
  <c r="I91" i="5"/>
  <c r="Q91" i="5"/>
  <c r="Q83" i="8" s="1"/>
  <c r="T91" i="5"/>
  <c r="T83" i="8" s="1"/>
  <c r="E92" i="5"/>
  <c r="N92" i="5"/>
  <c r="R92" i="5"/>
  <c r="E93" i="5"/>
  <c r="E85" i="8" s="1"/>
  <c r="A2" i="4"/>
  <c r="A6" i="4"/>
  <c r="H8" i="4"/>
  <c r="I8" i="4"/>
  <c r="K8" i="4"/>
  <c r="L8" i="4"/>
  <c r="M8" i="4"/>
  <c r="M66" i="4" s="1"/>
  <c r="M9" i="8" s="1"/>
  <c r="M52" i="8" s="1"/>
  <c r="N8" i="4"/>
  <c r="P8" i="4"/>
  <c r="Q8" i="4"/>
  <c r="R8" i="4"/>
  <c r="T8" i="4"/>
  <c r="U8" i="4"/>
  <c r="V8" i="4"/>
  <c r="D9" i="4"/>
  <c r="D28" i="4" s="1"/>
  <c r="E9" i="4"/>
  <c r="E67" i="4" s="1"/>
  <c r="E16" i="8" s="1"/>
  <c r="H9" i="4"/>
  <c r="I9" i="4"/>
  <c r="J9" i="4"/>
  <c r="P9" i="4"/>
  <c r="R9" i="4"/>
  <c r="T9" i="4"/>
  <c r="U9" i="4"/>
  <c r="AG9" i="4"/>
  <c r="AH9" i="4"/>
  <c r="AI9" i="4"/>
  <c r="K9" i="4" s="1"/>
  <c r="AJ9" i="4"/>
  <c r="L9" i="4" s="1"/>
  <c r="L28" i="4" s="1"/>
  <c r="AK9" i="4"/>
  <c r="M9" i="4" s="1"/>
  <c r="M67" i="4" s="1"/>
  <c r="M16" i="8" s="1"/>
  <c r="AL9" i="4"/>
  <c r="N9" i="4" s="1"/>
  <c r="AM9" i="4"/>
  <c r="AN9" i="4"/>
  <c r="Q9" i="4" s="1"/>
  <c r="Q67" i="4" s="1"/>
  <c r="AO9" i="4"/>
  <c r="AP9" i="4"/>
  <c r="AQ9" i="4"/>
  <c r="AR9" i="4"/>
  <c r="V9" i="4" s="1"/>
  <c r="V28" i="4" s="1"/>
  <c r="AS9" i="4"/>
  <c r="AT9" i="4"/>
  <c r="AU9" i="4"/>
  <c r="AV9" i="4"/>
  <c r="AV28" i="4" s="1"/>
  <c r="AW9" i="4"/>
  <c r="AX9" i="4"/>
  <c r="AY9" i="4"/>
  <c r="AZ9" i="4"/>
  <c r="BA9" i="4"/>
  <c r="BB9" i="4"/>
  <c r="BC9" i="4"/>
  <c r="BD9" i="4"/>
  <c r="BD28" i="4" s="1"/>
  <c r="BE9" i="4"/>
  <c r="BF9" i="4"/>
  <c r="BG9" i="4"/>
  <c r="BH9" i="4"/>
  <c r="BI9" i="4"/>
  <c r="BJ9" i="4"/>
  <c r="BK9" i="4"/>
  <c r="BL9" i="4"/>
  <c r="BL28" i="4" s="1"/>
  <c r="BM9" i="4"/>
  <c r="BN9" i="4"/>
  <c r="BO9" i="4"/>
  <c r="BP9" i="4"/>
  <c r="BQ9" i="4"/>
  <c r="BR9" i="4"/>
  <c r="BS9" i="4"/>
  <c r="BT9" i="4"/>
  <c r="BT28" i="4" s="1"/>
  <c r="BU9" i="4"/>
  <c r="BV9" i="4"/>
  <c r="BW9" i="4"/>
  <c r="BX9" i="4"/>
  <c r="BY9" i="4"/>
  <c r="BZ9" i="4"/>
  <c r="CA9" i="4"/>
  <c r="CB9" i="4"/>
  <c r="CB28" i="4" s="1"/>
  <c r="CC9" i="4"/>
  <c r="CD9" i="4"/>
  <c r="CE9" i="4"/>
  <c r="CF9" i="4"/>
  <c r="CG9" i="4"/>
  <c r="CH9" i="4"/>
  <c r="CI9" i="4"/>
  <c r="CJ9" i="4"/>
  <c r="CJ28" i="4" s="1"/>
  <c r="CK9" i="4"/>
  <c r="CL9" i="4"/>
  <c r="CM9" i="4"/>
  <c r="CN9" i="4"/>
  <c r="CO9" i="4"/>
  <c r="CP9" i="4"/>
  <c r="CQ9" i="4"/>
  <c r="CR9" i="4"/>
  <c r="CR28" i="4" s="1"/>
  <c r="CS9" i="4"/>
  <c r="CT9" i="4"/>
  <c r="CU9" i="4"/>
  <c r="CV9" i="4"/>
  <c r="CW9" i="4"/>
  <c r="CX9" i="4"/>
  <c r="CY9" i="4"/>
  <c r="CZ9" i="4"/>
  <c r="CZ28" i="4" s="1"/>
  <c r="DA9" i="4"/>
  <c r="DB9" i="4"/>
  <c r="DC9" i="4"/>
  <c r="DD9" i="4"/>
  <c r="DE9" i="4"/>
  <c r="DF9" i="4"/>
  <c r="DG9" i="4"/>
  <c r="DH9" i="4"/>
  <c r="DH28" i="4" s="1"/>
  <c r="DI9" i="4"/>
  <c r="DJ9" i="4"/>
  <c r="DK9" i="4"/>
  <c r="DL9" i="4"/>
  <c r="DM9" i="4"/>
  <c r="DN9" i="4"/>
  <c r="DO9" i="4"/>
  <c r="DP9" i="4"/>
  <c r="DP28" i="4" s="1"/>
  <c r="DQ9" i="4"/>
  <c r="DR9" i="4"/>
  <c r="DS9" i="4"/>
  <c r="DT9" i="4"/>
  <c r="DU9" i="4"/>
  <c r="DV9" i="4"/>
  <c r="DW9" i="4"/>
  <c r="DX9" i="4"/>
  <c r="DX28" i="4" s="1"/>
  <c r="DY9" i="4"/>
  <c r="DZ9" i="4"/>
  <c r="EA9" i="4"/>
  <c r="EB9" i="4"/>
  <c r="EC9" i="4"/>
  <c r="ED9" i="4"/>
  <c r="EE9" i="4"/>
  <c r="EF9" i="4"/>
  <c r="EF28" i="4" s="1"/>
  <c r="EG9" i="4"/>
  <c r="EH9" i="4"/>
  <c r="EI9" i="4"/>
  <c r="EJ9" i="4"/>
  <c r="D10" i="4"/>
  <c r="D68" i="4" s="1"/>
  <c r="D17" i="8" s="1"/>
  <c r="E10" i="4"/>
  <c r="I10" i="4"/>
  <c r="K10" i="4"/>
  <c r="J10" i="4" s="1"/>
  <c r="Q10" i="4"/>
  <c r="Q29" i="4" s="1"/>
  <c r="S10" i="4"/>
  <c r="S29" i="4" s="1"/>
  <c r="T10" i="4"/>
  <c r="U10" i="4"/>
  <c r="V10" i="4"/>
  <c r="AG10" i="4"/>
  <c r="H10" i="4" s="1"/>
  <c r="AH10" i="4"/>
  <c r="AI10" i="4"/>
  <c r="AJ10" i="4"/>
  <c r="L10" i="4" s="1"/>
  <c r="AK10" i="4"/>
  <c r="M10" i="4" s="1"/>
  <c r="M68" i="4" s="1"/>
  <c r="AL10" i="4"/>
  <c r="AL29" i="4" s="1"/>
  <c r="AM10" i="4"/>
  <c r="P10" i="4" s="1"/>
  <c r="AN10" i="4"/>
  <c r="AO10" i="4"/>
  <c r="R10" i="4" s="1"/>
  <c r="AP10" i="4"/>
  <c r="AQ10" i="4"/>
  <c r="AR10" i="4"/>
  <c r="AS10" i="4"/>
  <c r="AS29" i="4" s="1"/>
  <c r="AT10" i="4"/>
  <c r="AT29" i="4" s="1"/>
  <c r="AU10" i="4"/>
  <c r="AU29" i="4" s="1"/>
  <c r="AV10" i="4"/>
  <c r="AW10" i="4"/>
  <c r="AX10" i="4"/>
  <c r="AY10" i="4"/>
  <c r="AZ10" i="4"/>
  <c r="BA10" i="4"/>
  <c r="BA29" i="4" s="1"/>
  <c r="BB10" i="4"/>
  <c r="BB29" i="4" s="1"/>
  <c r="BC10" i="4"/>
  <c r="BD10" i="4"/>
  <c r="BE10" i="4"/>
  <c r="BF10" i="4"/>
  <c r="BG10" i="4"/>
  <c r="BH10" i="4"/>
  <c r="BI10" i="4"/>
  <c r="BI29" i="4" s="1"/>
  <c r="BJ10" i="4"/>
  <c r="BJ29" i="4" s="1"/>
  <c r="BK10" i="4"/>
  <c r="BL10" i="4"/>
  <c r="BM10" i="4"/>
  <c r="BN10" i="4"/>
  <c r="BO10" i="4"/>
  <c r="BP10" i="4"/>
  <c r="BP29" i="4" s="1"/>
  <c r="BQ10" i="4"/>
  <c r="BQ29" i="4" s="1"/>
  <c r="BR10" i="4"/>
  <c r="BR29" i="4" s="1"/>
  <c r="BS10" i="4"/>
  <c r="BT10" i="4"/>
  <c r="BU10" i="4"/>
  <c r="BV10" i="4"/>
  <c r="BW10" i="4"/>
  <c r="BX10" i="4"/>
  <c r="BY10" i="4"/>
  <c r="BY29" i="4" s="1"/>
  <c r="BZ10" i="4"/>
  <c r="BZ29" i="4" s="1"/>
  <c r="CA10" i="4"/>
  <c r="CA29" i="4" s="1"/>
  <c r="CB10" i="4"/>
  <c r="CC10" i="4"/>
  <c r="CD10" i="4"/>
  <c r="CE10" i="4"/>
  <c r="CF10" i="4"/>
  <c r="CG10" i="4"/>
  <c r="CG29" i="4" s="1"/>
  <c r="CH10" i="4"/>
  <c r="CH29" i="4" s="1"/>
  <c r="CI10" i="4"/>
  <c r="CJ10" i="4"/>
  <c r="CK10" i="4"/>
  <c r="CL10" i="4"/>
  <c r="CM10" i="4"/>
  <c r="CN10" i="4"/>
  <c r="CO10" i="4"/>
  <c r="CO29" i="4" s="1"/>
  <c r="CP10" i="4"/>
  <c r="CP29" i="4" s="1"/>
  <c r="CQ10" i="4"/>
  <c r="CR10" i="4"/>
  <c r="CS10" i="4"/>
  <c r="CT10" i="4"/>
  <c r="CU10" i="4"/>
  <c r="CV10" i="4"/>
  <c r="CV29" i="4" s="1"/>
  <c r="CW10" i="4"/>
  <c r="CW29" i="4" s="1"/>
  <c r="CX10" i="4"/>
  <c r="CX29" i="4" s="1"/>
  <c r="CY10" i="4"/>
  <c r="CZ10" i="4"/>
  <c r="DA10" i="4"/>
  <c r="DB10" i="4"/>
  <c r="DC10" i="4"/>
  <c r="DD10" i="4"/>
  <c r="DE10" i="4"/>
  <c r="DE29" i="4" s="1"/>
  <c r="DF10" i="4"/>
  <c r="DF29" i="4" s="1"/>
  <c r="DG10" i="4"/>
  <c r="DG29" i="4" s="1"/>
  <c r="DH10" i="4"/>
  <c r="DI10" i="4"/>
  <c r="DJ10" i="4"/>
  <c r="DK10" i="4"/>
  <c r="DL10" i="4"/>
  <c r="DM10" i="4"/>
  <c r="DM29" i="4" s="1"/>
  <c r="DN10" i="4"/>
  <c r="DN29" i="4" s="1"/>
  <c r="DO10" i="4"/>
  <c r="DP10" i="4"/>
  <c r="DQ10" i="4"/>
  <c r="DR10" i="4"/>
  <c r="DS10" i="4"/>
  <c r="DT10" i="4"/>
  <c r="DU10" i="4"/>
  <c r="DU29" i="4" s="1"/>
  <c r="DV10" i="4"/>
  <c r="DV29" i="4" s="1"/>
  <c r="DW10" i="4"/>
  <c r="DX10" i="4"/>
  <c r="DY10" i="4"/>
  <c r="DZ10" i="4"/>
  <c r="EA10" i="4"/>
  <c r="EB10" i="4"/>
  <c r="EB29" i="4" s="1"/>
  <c r="EC10" i="4"/>
  <c r="EC29" i="4" s="1"/>
  <c r="ED10" i="4"/>
  <c r="ED29" i="4" s="1"/>
  <c r="EE10" i="4"/>
  <c r="EF10" i="4"/>
  <c r="EG10" i="4"/>
  <c r="EH10" i="4"/>
  <c r="EI10" i="4"/>
  <c r="EJ10" i="4"/>
  <c r="D11" i="4"/>
  <c r="E11" i="4"/>
  <c r="J11" i="4"/>
  <c r="K11" i="4"/>
  <c r="L11" i="4"/>
  <c r="M11" i="4"/>
  <c r="R11" i="4"/>
  <c r="S11" i="4"/>
  <c r="S30" i="4" s="1"/>
  <c r="T11" i="4"/>
  <c r="U11" i="4"/>
  <c r="V11" i="4"/>
  <c r="AG11" i="4"/>
  <c r="H11" i="4" s="1"/>
  <c r="H30" i="4" s="1"/>
  <c r="AH11" i="4"/>
  <c r="AI11" i="4"/>
  <c r="AJ11" i="4"/>
  <c r="AK11" i="4"/>
  <c r="AL11" i="4"/>
  <c r="N11" i="4" s="1"/>
  <c r="AM11" i="4"/>
  <c r="P11" i="4" s="1"/>
  <c r="AN11" i="4"/>
  <c r="AO11" i="4"/>
  <c r="AP11" i="4"/>
  <c r="AP30" i="4" s="1"/>
  <c r="AQ11" i="4"/>
  <c r="AR11" i="4"/>
  <c r="AS11" i="4"/>
  <c r="AT11" i="4"/>
  <c r="AU11" i="4"/>
  <c r="AV11" i="4"/>
  <c r="AV30" i="4" s="1"/>
  <c r="AW11" i="4"/>
  <c r="AX11" i="4"/>
  <c r="AX30" i="4" s="1"/>
  <c r="AY11" i="4"/>
  <c r="AZ11" i="4"/>
  <c r="BA11" i="4"/>
  <c r="BB11" i="4"/>
  <c r="BC11" i="4"/>
  <c r="BD11" i="4"/>
  <c r="BD30" i="4" s="1"/>
  <c r="BE11" i="4"/>
  <c r="BF11" i="4"/>
  <c r="BF30" i="4" s="1"/>
  <c r="BG11" i="4"/>
  <c r="BH11" i="4"/>
  <c r="BI11" i="4"/>
  <c r="BJ11" i="4"/>
  <c r="BK11" i="4"/>
  <c r="BL11" i="4"/>
  <c r="BL30" i="4" s="1"/>
  <c r="BM11" i="4"/>
  <c r="BN11" i="4"/>
  <c r="BN30" i="4" s="1"/>
  <c r="BO11" i="4"/>
  <c r="BP11" i="4"/>
  <c r="BQ11" i="4"/>
  <c r="BR11" i="4"/>
  <c r="BS11" i="4"/>
  <c r="BT11" i="4"/>
  <c r="BU11" i="4"/>
  <c r="BV11" i="4"/>
  <c r="BV30" i="4" s="1"/>
  <c r="BW11" i="4"/>
  <c r="BX11" i="4"/>
  <c r="BY11" i="4"/>
  <c r="BZ11" i="4"/>
  <c r="CA11" i="4"/>
  <c r="CB11" i="4"/>
  <c r="CB30" i="4" s="1"/>
  <c r="CC11" i="4"/>
  <c r="CD11" i="4"/>
  <c r="CD30" i="4" s="1"/>
  <c r="CE11" i="4"/>
  <c r="CF11" i="4"/>
  <c r="CG11" i="4"/>
  <c r="CG30" i="4" s="1"/>
  <c r="CH11" i="4"/>
  <c r="CI11" i="4"/>
  <c r="CJ11" i="4"/>
  <c r="CK11" i="4"/>
  <c r="CL11" i="4"/>
  <c r="CL30" i="4" s="1"/>
  <c r="CM11" i="4"/>
  <c r="CN11" i="4"/>
  <c r="CO11" i="4"/>
  <c r="CP11" i="4"/>
  <c r="CQ11" i="4"/>
  <c r="CR11" i="4"/>
  <c r="CR30" i="4" s="1"/>
  <c r="CS11" i="4"/>
  <c r="CT11" i="4"/>
  <c r="CT30" i="4" s="1"/>
  <c r="CU11" i="4"/>
  <c r="CV11" i="4"/>
  <c r="CW11" i="4"/>
  <c r="CX11" i="4"/>
  <c r="CY11" i="4"/>
  <c r="CZ11" i="4"/>
  <c r="CZ30" i="4" s="1"/>
  <c r="DA11" i="4"/>
  <c r="DB11" i="4"/>
  <c r="DB30" i="4" s="1"/>
  <c r="DC11" i="4"/>
  <c r="DD11" i="4"/>
  <c r="DE11" i="4"/>
  <c r="DF11" i="4"/>
  <c r="DG11" i="4"/>
  <c r="DH11" i="4"/>
  <c r="DH30" i="4" s="1"/>
  <c r="DI11" i="4"/>
  <c r="DJ11" i="4"/>
  <c r="DJ30" i="4" s="1"/>
  <c r="DK11" i="4"/>
  <c r="DL11" i="4"/>
  <c r="DM11" i="4"/>
  <c r="DN11" i="4"/>
  <c r="DO11" i="4"/>
  <c r="DP11" i="4"/>
  <c r="DP30" i="4" s="1"/>
  <c r="DQ11" i="4"/>
  <c r="DR11" i="4"/>
  <c r="DR30" i="4" s="1"/>
  <c r="DS11" i="4"/>
  <c r="DT11" i="4"/>
  <c r="DU11" i="4"/>
  <c r="DV11" i="4"/>
  <c r="DW11" i="4"/>
  <c r="DX11" i="4"/>
  <c r="DX30" i="4" s="1"/>
  <c r="DY11" i="4"/>
  <c r="DZ11" i="4"/>
  <c r="DZ30" i="4" s="1"/>
  <c r="EA11" i="4"/>
  <c r="EB11" i="4"/>
  <c r="EC11" i="4"/>
  <c r="ED11" i="4"/>
  <c r="EE11" i="4"/>
  <c r="EF11" i="4"/>
  <c r="EF30" i="4" s="1"/>
  <c r="EG11" i="4"/>
  <c r="EH11" i="4"/>
  <c r="EH30" i="4" s="1"/>
  <c r="EI11" i="4"/>
  <c r="EJ11" i="4"/>
  <c r="D12" i="4"/>
  <c r="D70" i="4" s="1"/>
  <c r="D19" i="8" s="1"/>
  <c r="E12" i="4"/>
  <c r="E70" i="4" s="1"/>
  <c r="E19" i="8" s="1"/>
  <c r="K12" i="4"/>
  <c r="L12" i="4"/>
  <c r="L70" i="4" s="1"/>
  <c r="L19" i="8" s="1"/>
  <c r="M12" i="4"/>
  <c r="N12" i="4"/>
  <c r="N70" i="4" s="1"/>
  <c r="N19" i="8" s="1"/>
  <c r="T12" i="4"/>
  <c r="U12" i="4"/>
  <c r="V12" i="4"/>
  <c r="V31" i="4" s="1"/>
  <c r="AG12" i="4"/>
  <c r="H12" i="4" s="1"/>
  <c r="AH12" i="4"/>
  <c r="I12" i="4" s="1"/>
  <c r="I31" i="4" s="1"/>
  <c r="AI12" i="4"/>
  <c r="AJ12" i="4"/>
  <c r="AK12" i="4"/>
  <c r="AL12" i="4"/>
  <c r="AM12" i="4"/>
  <c r="P12" i="4" s="1"/>
  <c r="AN12" i="4"/>
  <c r="AO12" i="4"/>
  <c r="R12" i="4" s="1"/>
  <c r="R31" i="4" s="1"/>
  <c r="AP12" i="4"/>
  <c r="AQ12" i="4"/>
  <c r="AR12" i="4"/>
  <c r="AS12" i="4"/>
  <c r="AT12" i="4"/>
  <c r="AU12" i="4"/>
  <c r="AV12" i="4"/>
  <c r="AV31" i="4" s="1"/>
  <c r="AW12" i="4"/>
  <c r="AX12" i="4"/>
  <c r="AY12" i="4"/>
  <c r="AZ12" i="4"/>
  <c r="BA12" i="4"/>
  <c r="BB12" i="4"/>
  <c r="BC12" i="4"/>
  <c r="BC31" i="4" s="1"/>
  <c r="BD12" i="4"/>
  <c r="BD31" i="4" s="1"/>
  <c r="BE12" i="4"/>
  <c r="BF12" i="4"/>
  <c r="BG12" i="4"/>
  <c r="BH12" i="4"/>
  <c r="BI12" i="4"/>
  <c r="BJ12" i="4"/>
  <c r="BK12" i="4"/>
  <c r="BK31" i="4" s="1"/>
  <c r="BL12" i="4"/>
  <c r="BL31" i="4" s="1"/>
  <c r="BM12" i="4"/>
  <c r="BN12" i="4"/>
  <c r="BO12" i="4"/>
  <c r="BP12" i="4"/>
  <c r="BQ12" i="4"/>
  <c r="BR12" i="4"/>
  <c r="BS12" i="4"/>
  <c r="BT12" i="4"/>
  <c r="BT31" i="4" s="1"/>
  <c r="BU12" i="4"/>
  <c r="BV12" i="4"/>
  <c r="BW12" i="4"/>
  <c r="BX12" i="4"/>
  <c r="BY12" i="4"/>
  <c r="BZ12" i="4"/>
  <c r="CA12" i="4"/>
  <c r="CB12" i="4"/>
  <c r="CB31" i="4" s="1"/>
  <c r="CC12" i="4"/>
  <c r="CD12" i="4"/>
  <c r="CE12" i="4"/>
  <c r="CF12" i="4"/>
  <c r="CG12" i="4"/>
  <c r="CH12" i="4"/>
  <c r="CI12" i="4"/>
  <c r="CI31" i="4" s="1"/>
  <c r="CJ12" i="4"/>
  <c r="CJ31" i="4" s="1"/>
  <c r="CK12" i="4"/>
  <c r="CL12" i="4"/>
  <c r="CM12" i="4"/>
  <c r="CN12" i="4"/>
  <c r="CO12" i="4"/>
  <c r="CP12" i="4"/>
  <c r="CQ12" i="4"/>
  <c r="CQ31" i="4" s="1"/>
  <c r="CR12" i="4"/>
  <c r="CR31" i="4" s="1"/>
  <c r="CS12" i="4"/>
  <c r="CT12" i="4"/>
  <c r="CU12" i="4"/>
  <c r="CV12" i="4"/>
  <c r="CW12" i="4"/>
  <c r="CX12" i="4"/>
  <c r="CY12" i="4"/>
  <c r="CY31" i="4" s="1"/>
  <c r="CZ12" i="4"/>
  <c r="CZ31" i="4" s="1"/>
  <c r="DA12" i="4"/>
  <c r="DB12" i="4"/>
  <c r="DC12" i="4"/>
  <c r="DD12" i="4"/>
  <c r="DE12" i="4"/>
  <c r="DF12" i="4"/>
  <c r="DG12" i="4"/>
  <c r="DG31" i="4" s="1"/>
  <c r="DH12" i="4"/>
  <c r="DH31" i="4" s="1"/>
  <c r="DI12" i="4"/>
  <c r="DJ12" i="4"/>
  <c r="DK12" i="4"/>
  <c r="DL12" i="4"/>
  <c r="DM12" i="4"/>
  <c r="DN12" i="4"/>
  <c r="DO12" i="4"/>
  <c r="DO31" i="4" s="1"/>
  <c r="DP12" i="4"/>
  <c r="DP31" i="4" s="1"/>
  <c r="DQ12" i="4"/>
  <c r="DR12" i="4"/>
  <c r="DS12" i="4"/>
  <c r="DT12" i="4"/>
  <c r="DU12" i="4"/>
  <c r="DV12" i="4"/>
  <c r="DW12" i="4"/>
  <c r="DW31" i="4" s="1"/>
  <c r="DX12" i="4"/>
  <c r="DX31" i="4" s="1"/>
  <c r="DY12" i="4"/>
  <c r="DZ12" i="4"/>
  <c r="EA12" i="4"/>
  <c r="EB12" i="4"/>
  <c r="EC12" i="4"/>
  <c r="ED12" i="4"/>
  <c r="EE12" i="4"/>
  <c r="EE31" i="4" s="1"/>
  <c r="EF12" i="4"/>
  <c r="EF31" i="4" s="1"/>
  <c r="EG12" i="4"/>
  <c r="EH12" i="4"/>
  <c r="EI12" i="4"/>
  <c r="EJ12" i="4"/>
  <c r="D13" i="4"/>
  <c r="E13" i="4"/>
  <c r="G13" i="4"/>
  <c r="G32" i="4" s="1"/>
  <c r="I13" i="4"/>
  <c r="I71" i="4" s="1"/>
  <c r="I20" i="8" s="1"/>
  <c r="M13" i="4"/>
  <c r="M32" i="4" s="1"/>
  <c r="N13" i="4"/>
  <c r="Q13" i="4"/>
  <c r="Q71" i="4" s="1"/>
  <c r="Q20" i="8" s="1"/>
  <c r="T13" i="4"/>
  <c r="T32" i="4" s="1"/>
  <c r="U13" i="4"/>
  <c r="U32" i="4" s="1"/>
  <c r="V13" i="4"/>
  <c r="V32" i="4" s="1"/>
  <c r="AG13" i="4"/>
  <c r="H13" i="4" s="1"/>
  <c r="AH13" i="4"/>
  <c r="AH32" i="4" s="1"/>
  <c r="AI13" i="4"/>
  <c r="K13" i="4" s="1"/>
  <c r="AJ13" i="4"/>
  <c r="L13" i="4" s="1"/>
  <c r="AK13" i="4"/>
  <c r="AL13" i="4"/>
  <c r="AM13" i="4"/>
  <c r="P13" i="4" s="1"/>
  <c r="O13" i="4" s="1"/>
  <c r="AN13" i="4"/>
  <c r="AO13" i="4"/>
  <c r="R13" i="4" s="1"/>
  <c r="R32" i="4" s="1"/>
  <c r="AP13" i="4"/>
  <c r="AP32" i="4" s="1"/>
  <c r="AQ13" i="4"/>
  <c r="AR13" i="4"/>
  <c r="AR32" i="4" s="1"/>
  <c r="AS13" i="4"/>
  <c r="AT13" i="4"/>
  <c r="AU13" i="4"/>
  <c r="AV13" i="4"/>
  <c r="AW13" i="4"/>
  <c r="AX13" i="4"/>
  <c r="AX32" i="4" s="1"/>
  <c r="AY13" i="4"/>
  <c r="AZ13" i="4"/>
  <c r="AZ32" i="4" s="1"/>
  <c r="BA13" i="4"/>
  <c r="BB13" i="4"/>
  <c r="BC13" i="4"/>
  <c r="BD13" i="4"/>
  <c r="BE13" i="4"/>
  <c r="BF13" i="4"/>
  <c r="BF32" i="4" s="1"/>
  <c r="BG13" i="4"/>
  <c r="BH13" i="4"/>
  <c r="BI13" i="4"/>
  <c r="BJ13" i="4"/>
  <c r="BK13" i="4"/>
  <c r="BL13" i="4"/>
  <c r="BM13" i="4"/>
  <c r="BN13" i="4"/>
  <c r="BN32" i="4" s="1"/>
  <c r="BO13" i="4"/>
  <c r="BP13" i="4"/>
  <c r="BP32" i="4" s="1"/>
  <c r="BQ13" i="4"/>
  <c r="BR13" i="4"/>
  <c r="BS13" i="4"/>
  <c r="BT13" i="4"/>
  <c r="BU13" i="4"/>
  <c r="BV13" i="4"/>
  <c r="BV32" i="4" s="1"/>
  <c r="BW13" i="4"/>
  <c r="BX13" i="4"/>
  <c r="BX32" i="4" s="1"/>
  <c r="BY13" i="4"/>
  <c r="BZ13" i="4"/>
  <c r="CA13" i="4"/>
  <c r="CB13" i="4"/>
  <c r="CC13" i="4"/>
  <c r="CD13" i="4"/>
  <c r="CD32" i="4" s="1"/>
  <c r="CE13" i="4"/>
  <c r="CF13" i="4"/>
  <c r="CF32" i="4" s="1"/>
  <c r="CG13" i="4"/>
  <c r="CH13" i="4"/>
  <c r="CI13" i="4"/>
  <c r="CJ13" i="4"/>
  <c r="CK13" i="4"/>
  <c r="CL13" i="4"/>
  <c r="CL32" i="4" s="1"/>
  <c r="CM13" i="4"/>
  <c r="CN13" i="4"/>
  <c r="CO13" i="4"/>
  <c r="CP13" i="4"/>
  <c r="CQ13" i="4"/>
  <c r="CQ32" i="4" s="1"/>
  <c r="CR13" i="4"/>
  <c r="CS13" i="4"/>
  <c r="CT13" i="4"/>
  <c r="CT32" i="4" s="1"/>
  <c r="CU13" i="4"/>
  <c r="CV13" i="4"/>
  <c r="CV32" i="4" s="1"/>
  <c r="CW13" i="4"/>
  <c r="CX13" i="4"/>
  <c r="CY13" i="4"/>
  <c r="CZ13" i="4"/>
  <c r="DA13" i="4"/>
  <c r="DB13" i="4"/>
  <c r="DB32" i="4" s="1"/>
  <c r="DC13" i="4"/>
  <c r="DD13" i="4"/>
  <c r="DD32" i="4" s="1"/>
  <c r="DE13" i="4"/>
  <c r="DF13" i="4"/>
  <c r="DG13" i="4"/>
  <c r="DH13" i="4"/>
  <c r="DI13" i="4"/>
  <c r="DJ13" i="4"/>
  <c r="DJ32" i="4" s="1"/>
  <c r="DK13" i="4"/>
  <c r="DL13" i="4"/>
  <c r="DL32" i="4" s="1"/>
  <c r="DM13" i="4"/>
  <c r="DN13" i="4"/>
  <c r="DO13" i="4"/>
  <c r="DP13" i="4"/>
  <c r="DQ13" i="4"/>
  <c r="DR13" i="4"/>
  <c r="DR32" i="4" s="1"/>
  <c r="DS13" i="4"/>
  <c r="DT13" i="4"/>
  <c r="DT32" i="4" s="1"/>
  <c r="DU13" i="4"/>
  <c r="DV13" i="4"/>
  <c r="DW13" i="4"/>
  <c r="DX13" i="4"/>
  <c r="DY13" i="4"/>
  <c r="DZ13" i="4"/>
  <c r="DZ32" i="4" s="1"/>
  <c r="EA13" i="4"/>
  <c r="EB13" i="4"/>
  <c r="EB32" i="4" s="1"/>
  <c r="EC13" i="4"/>
  <c r="ED13" i="4"/>
  <c r="EE13" i="4"/>
  <c r="EF13" i="4"/>
  <c r="EG13" i="4"/>
  <c r="EH13" i="4"/>
  <c r="EH32" i="4" s="1"/>
  <c r="EI13" i="4"/>
  <c r="EJ13" i="4"/>
  <c r="EJ32" i="4" s="1"/>
  <c r="D14" i="4"/>
  <c r="E14" i="4"/>
  <c r="E72" i="4" s="1"/>
  <c r="E21" i="8" s="1"/>
  <c r="J14" i="4"/>
  <c r="M14" i="4"/>
  <c r="N14" i="4"/>
  <c r="N72" i="4" s="1"/>
  <c r="N21" i="8" s="1"/>
  <c r="P14" i="4"/>
  <c r="P72" i="4" s="1"/>
  <c r="R14" i="4"/>
  <c r="V14" i="4"/>
  <c r="V72" i="4" s="1"/>
  <c r="V21" i="8" s="1"/>
  <c r="AG14" i="4"/>
  <c r="H14" i="4" s="1"/>
  <c r="AH14" i="4"/>
  <c r="AI14" i="4"/>
  <c r="K14" i="4" s="1"/>
  <c r="K33" i="4" s="1"/>
  <c r="AJ14" i="4"/>
  <c r="L14" i="4" s="1"/>
  <c r="AK14" i="4"/>
  <c r="AL14" i="4"/>
  <c r="AM14" i="4"/>
  <c r="AN14" i="4"/>
  <c r="Q14" i="4" s="1"/>
  <c r="Q33" i="4" s="1"/>
  <c r="AO14" i="4"/>
  <c r="AP14" i="4"/>
  <c r="AQ14" i="4"/>
  <c r="U14" i="4" s="1"/>
  <c r="U33" i="4" s="1"/>
  <c r="AR14" i="4"/>
  <c r="AS14" i="4"/>
  <c r="AT14" i="4"/>
  <c r="AU14" i="4"/>
  <c r="AV14" i="4"/>
  <c r="AV33" i="4" s="1"/>
  <c r="AW14" i="4"/>
  <c r="AX14" i="4"/>
  <c r="AX33" i="4" s="1"/>
  <c r="AY14" i="4"/>
  <c r="AZ14" i="4"/>
  <c r="BA14" i="4"/>
  <c r="BB14" i="4"/>
  <c r="BC14" i="4"/>
  <c r="BD14" i="4"/>
  <c r="BD33" i="4" s="1"/>
  <c r="BE14" i="4"/>
  <c r="BF14" i="4"/>
  <c r="BF33" i="4" s="1"/>
  <c r="BG14" i="4"/>
  <c r="BH14" i="4"/>
  <c r="BI14" i="4"/>
  <c r="BJ14" i="4"/>
  <c r="BK14" i="4"/>
  <c r="BL14" i="4"/>
  <c r="BL33" i="4" s="1"/>
  <c r="BM14" i="4"/>
  <c r="BN14" i="4"/>
  <c r="BN33" i="4" s="1"/>
  <c r="BO14" i="4"/>
  <c r="BP14" i="4"/>
  <c r="BQ14" i="4"/>
  <c r="BR14" i="4"/>
  <c r="BS14" i="4"/>
  <c r="BT14" i="4"/>
  <c r="BT33" i="4" s="1"/>
  <c r="BU14" i="4"/>
  <c r="BV14" i="4"/>
  <c r="BV33" i="4" s="1"/>
  <c r="BW14" i="4"/>
  <c r="BX14" i="4"/>
  <c r="BY14" i="4"/>
  <c r="BZ14" i="4"/>
  <c r="CA14" i="4"/>
  <c r="CB14" i="4"/>
  <c r="CB33" i="4" s="1"/>
  <c r="CC14" i="4"/>
  <c r="CD14" i="4"/>
  <c r="CD33" i="4" s="1"/>
  <c r="CE14" i="4"/>
  <c r="CF14" i="4"/>
  <c r="CG14" i="4"/>
  <c r="CH14" i="4"/>
  <c r="CI14" i="4"/>
  <c r="CJ14" i="4"/>
  <c r="CJ33" i="4" s="1"/>
  <c r="CK14" i="4"/>
  <c r="CL14" i="4"/>
  <c r="CL33" i="4" s="1"/>
  <c r="CM14" i="4"/>
  <c r="CN14" i="4"/>
  <c r="CO14" i="4"/>
  <c r="CP14" i="4"/>
  <c r="CQ14" i="4"/>
  <c r="CR14" i="4"/>
  <c r="CR33" i="4" s="1"/>
  <c r="CS14" i="4"/>
  <c r="CT14" i="4"/>
  <c r="CT33" i="4" s="1"/>
  <c r="CU14" i="4"/>
  <c r="CV14" i="4"/>
  <c r="CW14" i="4"/>
  <c r="CX14" i="4"/>
  <c r="CY14" i="4"/>
  <c r="CZ14" i="4"/>
  <c r="CZ33" i="4" s="1"/>
  <c r="DA14" i="4"/>
  <c r="DB14" i="4"/>
  <c r="DB33" i="4" s="1"/>
  <c r="DC14" i="4"/>
  <c r="DD14" i="4"/>
  <c r="DE14" i="4"/>
  <c r="DF14" i="4"/>
  <c r="DG14" i="4"/>
  <c r="DH14" i="4"/>
  <c r="DH33" i="4" s="1"/>
  <c r="DI14" i="4"/>
  <c r="DJ14" i="4"/>
  <c r="DJ33" i="4" s="1"/>
  <c r="DK14" i="4"/>
  <c r="DL14" i="4"/>
  <c r="DM14" i="4"/>
  <c r="DN14" i="4"/>
  <c r="DO14" i="4"/>
  <c r="DP14" i="4"/>
  <c r="DP33" i="4" s="1"/>
  <c r="DQ14" i="4"/>
  <c r="DR14" i="4"/>
  <c r="DR33" i="4" s="1"/>
  <c r="DS14" i="4"/>
  <c r="DT14" i="4"/>
  <c r="DU14" i="4"/>
  <c r="DV14" i="4"/>
  <c r="DW14" i="4"/>
  <c r="DX14" i="4"/>
  <c r="DX33" i="4" s="1"/>
  <c r="DY14" i="4"/>
  <c r="DZ14" i="4"/>
  <c r="DZ33" i="4" s="1"/>
  <c r="EA14" i="4"/>
  <c r="EB14" i="4"/>
  <c r="EC14" i="4"/>
  <c r="ED14" i="4"/>
  <c r="EE14" i="4"/>
  <c r="EF14" i="4"/>
  <c r="EF33" i="4" s="1"/>
  <c r="EG14" i="4"/>
  <c r="EH14" i="4"/>
  <c r="EH33" i="4" s="1"/>
  <c r="EI14" i="4"/>
  <c r="EJ14" i="4"/>
  <c r="D15" i="4"/>
  <c r="D34" i="4" s="1"/>
  <c r="E15" i="4"/>
  <c r="N15" i="4"/>
  <c r="P15" i="4"/>
  <c r="O15" i="4" s="1"/>
  <c r="O34" i="4" s="1"/>
  <c r="Q15" i="4"/>
  <c r="V15" i="4"/>
  <c r="V34" i="4" s="1"/>
  <c r="AG15" i="4"/>
  <c r="AG34" i="4" s="1"/>
  <c r="AH15" i="4"/>
  <c r="AI15" i="4"/>
  <c r="AJ15" i="4"/>
  <c r="L15" i="4" s="1"/>
  <c r="L34" i="4" s="1"/>
  <c r="AK15" i="4"/>
  <c r="M15" i="4" s="1"/>
  <c r="AL15" i="4"/>
  <c r="AM15" i="4"/>
  <c r="AN15" i="4"/>
  <c r="AO15" i="4"/>
  <c r="AP15" i="4"/>
  <c r="AQ15" i="4"/>
  <c r="AR15" i="4"/>
  <c r="AS15" i="4"/>
  <c r="AT15" i="4"/>
  <c r="AU15" i="4"/>
  <c r="AV15" i="4"/>
  <c r="AW15" i="4"/>
  <c r="AW34" i="4" s="1"/>
  <c r="AX15" i="4"/>
  <c r="AX34" i="4" s="1"/>
  <c r="AY15" i="4"/>
  <c r="AY34" i="4" s="1"/>
  <c r="AZ15" i="4"/>
  <c r="BA15" i="4"/>
  <c r="BB15" i="4"/>
  <c r="BC15" i="4"/>
  <c r="BD15" i="4"/>
  <c r="BE15" i="4"/>
  <c r="BE34" i="4" s="1"/>
  <c r="Y15" i="4" s="1"/>
  <c r="BF15" i="4"/>
  <c r="BF34" i="4" s="1"/>
  <c r="BG15" i="4"/>
  <c r="BG34" i="4" s="1"/>
  <c r="BH15" i="4"/>
  <c r="BI15" i="4"/>
  <c r="BJ15" i="4"/>
  <c r="BK15" i="4"/>
  <c r="BL15" i="4"/>
  <c r="BM15" i="4"/>
  <c r="BM34" i="4" s="1"/>
  <c r="BN15" i="4"/>
  <c r="BN34" i="4" s="1"/>
  <c r="BO15" i="4"/>
  <c r="BO34" i="4" s="1"/>
  <c r="BP15" i="4"/>
  <c r="BQ15" i="4"/>
  <c r="BR15" i="4"/>
  <c r="BS15" i="4"/>
  <c r="BT15" i="4"/>
  <c r="BU15" i="4"/>
  <c r="BU34" i="4" s="1"/>
  <c r="BV15" i="4"/>
  <c r="BV34" i="4" s="1"/>
  <c r="BW15" i="4"/>
  <c r="BW34" i="4" s="1"/>
  <c r="BX15" i="4"/>
  <c r="BY15" i="4"/>
  <c r="BZ15" i="4"/>
  <c r="CA15" i="4"/>
  <c r="CB15" i="4"/>
  <c r="CC15" i="4"/>
  <c r="CC34" i="4" s="1"/>
  <c r="CD15" i="4"/>
  <c r="CD34" i="4" s="1"/>
  <c r="CE15" i="4"/>
  <c r="CE34" i="4" s="1"/>
  <c r="CF15" i="4"/>
  <c r="CG15" i="4"/>
  <c r="CH15" i="4"/>
  <c r="CI15" i="4"/>
  <c r="CJ15" i="4"/>
  <c r="CK15" i="4"/>
  <c r="CL15" i="4"/>
  <c r="CL34" i="4" s="1"/>
  <c r="CM15" i="4"/>
  <c r="CM34" i="4" s="1"/>
  <c r="CN15" i="4"/>
  <c r="CO15" i="4"/>
  <c r="CP15" i="4"/>
  <c r="CQ15" i="4"/>
  <c r="CR15" i="4"/>
  <c r="CS15" i="4"/>
  <c r="CS34" i="4" s="1"/>
  <c r="CT15" i="4"/>
  <c r="CT34" i="4" s="1"/>
  <c r="CU15" i="4"/>
  <c r="CU34" i="4" s="1"/>
  <c r="CV15" i="4"/>
  <c r="CW15" i="4"/>
  <c r="CX15" i="4"/>
  <c r="CY15" i="4"/>
  <c r="CZ15" i="4"/>
  <c r="DA15" i="4"/>
  <c r="DA34" i="4" s="1"/>
  <c r="DB15" i="4"/>
  <c r="DB34" i="4" s="1"/>
  <c r="DC15" i="4"/>
  <c r="DC34" i="4" s="1"/>
  <c r="DD15" i="4"/>
  <c r="DE15" i="4"/>
  <c r="DF15" i="4"/>
  <c r="DG15" i="4"/>
  <c r="DH15" i="4"/>
  <c r="DI15" i="4"/>
  <c r="DI34" i="4" s="1"/>
  <c r="DJ15" i="4"/>
  <c r="DJ34" i="4" s="1"/>
  <c r="DK15" i="4"/>
  <c r="DK34" i="4" s="1"/>
  <c r="DL15" i="4"/>
  <c r="DM15" i="4"/>
  <c r="DN15" i="4"/>
  <c r="DO15" i="4"/>
  <c r="DP15" i="4"/>
  <c r="DQ15" i="4"/>
  <c r="DR15" i="4"/>
  <c r="DR34" i="4" s="1"/>
  <c r="DS15" i="4"/>
  <c r="DS34" i="4" s="1"/>
  <c r="DT15" i="4"/>
  <c r="DU15" i="4"/>
  <c r="DV15" i="4"/>
  <c r="DW15" i="4"/>
  <c r="DX15" i="4"/>
  <c r="DY15" i="4"/>
  <c r="DY34" i="4" s="1"/>
  <c r="DZ15" i="4"/>
  <c r="DZ34" i="4" s="1"/>
  <c r="EA15" i="4"/>
  <c r="EA34" i="4" s="1"/>
  <c r="EB15" i="4"/>
  <c r="EC15" i="4"/>
  <c r="ED15" i="4"/>
  <c r="EE15" i="4"/>
  <c r="EF15" i="4"/>
  <c r="EG15" i="4"/>
  <c r="EG34" i="4" s="1"/>
  <c r="EH15" i="4"/>
  <c r="EH34" i="4" s="1"/>
  <c r="EI15" i="4"/>
  <c r="EI34" i="4" s="1"/>
  <c r="EJ15" i="4"/>
  <c r="D18" i="4"/>
  <c r="E18" i="4"/>
  <c r="H18" i="4"/>
  <c r="H37" i="4" s="1"/>
  <c r="Q18" i="4"/>
  <c r="R18" i="4"/>
  <c r="R37" i="4" s="1"/>
  <c r="AG18" i="4"/>
  <c r="AH18" i="4"/>
  <c r="AI18" i="4"/>
  <c r="K18" i="4" s="1"/>
  <c r="K37" i="4" s="1"/>
  <c r="AJ18" i="4"/>
  <c r="AK18" i="4"/>
  <c r="M18" i="4" s="1"/>
  <c r="M37" i="4" s="1"/>
  <c r="AL18" i="4"/>
  <c r="N18" i="4" s="1"/>
  <c r="N37" i="4" s="1"/>
  <c r="AM18" i="4"/>
  <c r="AN18" i="4"/>
  <c r="AO18" i="4"/>
  <c r="AP18" i="4"/>
  <c r="T18" i="4" s="1"/>
  <c r="AQ18" i="4"/>
  <c r="U18" i="4" s="1"/>
  <c r="U37" i="4" s="1"/>
  <c r="AR18" i="4"/>
  <c r="AS18" i="4"/>
  <c r="AS37" i="4" s="1"/>
  <c r="AT18" i="4"/>
  <c r="AU18" i="4"/>
  <c r="AU37" i="4" s="1"/>
  <c r="AV18" i="4"/>
  <c r="AW18" i="4"/>
  <c r="AX18" i="4"/>
  <c r="AX37" i="4" s="1"/>
  <c r="AY18" i="4"/>
  <c r="AZ18" i="4"/>
  <c r="AZ37" i="4" s="1"/>
  <c r="BA18" i="4"/>
  <c r="BA37" i="4" s="1"/>
  <c r="BB18" i="4"/>
  <c r="BC18" i="4"/>
  <c r="BC37" i="4" s="1"/>
  <c r="BD18" i="4"/>
  <c r="BE18" i="4"/>
  <c r="BF18" i="4"/>
  <c r="BF37" i="4" s="1"/>
  <c r="BG18" i="4"/>
  <c r="BH18" i="4"/>
  <c r="BI18" i="4"/>
  <c r="BI37" i="4" s="1"/>
  <c r="BJ18" i="4"/>
  <c r="BK18" i="4"/>
  <c r="BK37" i="4" s="1"/>
  <c r="BL18" i="4"/>
  <c r="BM18" i="4"/>
  <c r="BN18" i="4"/>
  <c r="BN37" i="4" s="1"/>
  <c r="BO18" i="4"/>
  <c r="BP18" i="4"/>
  <c r="BQ18" i="4"/>
  <c r="BQ37" i="4" s="1"/>
  <c r="BR18" i="4"/>
  <c r="BS18" i="4"/>
  <c r="BS37" i="4" s="1"/>
  <c r="BT18" i="4"/>
  <c r="BU18" i="4"/>
  <c r="BV18" i="4"/>
  <c r="BV37" i="4" s="1"/>
  <c r="BW18" i="4"/>
  <c r="BX18" i="4"/>
  <c r="BY18" i="4"/>
  <c r="BY37" i="4" s="1"/>
  <c r="BZ18" i="4"/>
  <c r="CA18" i="4"/>
  <c r="CA37" i="4" s="1"/>
  <c r="CB18" i="4"/>
  <c r="CC18" i="4"/>
  <c r="CD18" i="4"/>
  <c r="CD37" i="4" s="1"/>
  <c r="CE18" i="4"/>
  <c r="CF18" i="4"/>
  <c r="CF37" i="4" s="1"/>
  <c r="CG18" i="4"/>
  <c r="CG37" i="4" s="1"/>
  <c r="CH18" i="4"/>
  <c r="CI18" i="4"/>
  <c r="CI37" i="4" s="1"/>
  <c r="CJ18" i="4"/>
  <c r="CK18" i="4"/>
  <c r="CL18" i="4"/>
  <c r="CL37" i="4" s="1"/>
  <c r="CM18" i="4"/>
  <c r="CM37" i="4" s="1"/>
  <c r="CN18" i="4"/>
  <c r="CO18" i="4"/>
  <c r="CO37" i="4" s="1"/>
  <c r="CP18" i="4"/>
  <c r="CQ18" i="4"/>
  <c r="CQ37" i="4" s="1"/>
  <c r="CR18" i="4"/>
  <c r="CS18" i="4"/>
  <c r="CT18" i="4"/>
  <c r="CT37" i="4" s="1"/>
  <c r="CU18" i="4"/>
  <c r="CV18" i="4"/>
  <c r="CV37" i="4" s="1"/>
  <c r="CW18" i="4"/>
  <c r="CX18" i="4"/>
  <c r="CY18" i="4"/>
  <c r="CY37" i="4" s="1"/>
  <c r="CZ18" i="4"/>
  <c r="DA18" i="4"/>
  <c r="DB18" i="4"/>
  <c r="DC18" i="4"/>
  <c r="DD18" i="4"/>
  <c r="DD37" i="4" s="1"/>
  <c r="DE18" i="4"/>
  <c r="DE37" i="4" s="1"/>
  <c r="DF18" i="4"/>
  <c r="DG18" i="4"/>
  <c r="DG37" i="4" s="1"/>
  <c r="DH18" i="4"/>
  <c r="DI18" i="4"/>
  <c r="DJ18" i="4"/>
  <c r="DJ37" i="4" s="1"/>
  <c r="DK18" i="4"/>
  <c r="DL18" i="4"/>
  <c r="DL37" i="4" s="1"/>
  <c r="DM18" i="4"/>
  <c r="DM37" i="4" s="1"/>
  <c r="DN18" i="4"/>
  <c r="DO18" i="4"/>
  <c r="DO37" i="4" s="1"/>
  <c r="DP18" i="4"/>
  <c r="DQ18" i="4"/>
  <c r="DR18" i="4"/>
  <c r="DS18" i="4"/>
  <c r="DT18" i="4"/>
  <c r="DU18" i="4"/>
  <c r="DU37" i="4" s="1"/>
  <c r="DV18" i="4"/>
  <c r="DW18" i="4"/>
  <c r="DW37" i="4" s="1"/>
  <c r="DX18" i="4"/>
  <c r="DY18" i="4"/>
  <c r="DZ18" i="4"/>
  <c r="DZ37" i="4" s="1"/>
  <c r="EA18" i="4"/>
  <c r="EB18" i="4"/>
  <c r="EC18" i="4"/>
  <c r="ED18" i="4"/>
  <c r="EE18" i="4"/>
  <c r="EE37" i="4" s="1"/>
  <c r="EF18" i="4"/>
  <c r="EG18" i="4"/>
  <c r="EH18" i="4"/>
  <c r="EH37" i="4" s="1"/>
  <c r="EI18" i="4"/>
  <c r="EJ18" i="4"/>
  <c r="E28" i="4"/>
  <c r="H28" i="4"/>
  <c r="I28" i="4"/>
  <c r="J28" i="4"/>
  <c r="K28" i="4"/>
  <c r="M28" i="4"/>
  <c r="P28" i="4"/>
  <c r="Q28" i="4"/>
  <c r="R28" i="4"/>
  <c r="T28" i="4"/>
  <c r="U28" i="4"/>
  <c r="AG28" i="4"/>
  <c r="AH28" i="4"/>
  <c r="AI28" i="4"/>
  <c r="AJ28" i="4"/>
  <c r="AK28" i="4"/>
  <c r="AL28" i="4"/>
  <c r="AM28" i="4"/>
  <c r="AO28" i="4"/>
  <c r="AP28" i="4"/>
  <c r="AQ28" i="4"/>
  <c r="AR28" i="4"/>
  <c r="AS28" i="4"/>
  <c r="AT28" i="4"/>
  <c r="AU28" i="4"/>
  <c r="AW28" i="4"/>
  <c r="AX28" i="4"/>
  <c r="AY28" i="4"/>
  <c r="AZ28" i="4"/>
  <c r="BA28" i="4"/>
  <c r="BB28" i="4"/>
  <c r="BC28" i="4"/>
  <c r="BE28" i="4"/>
  <c r="BF28" i="4"/>
  <c r="BG28" i="4"/>
  <c r="BH28" i="4"/>
  <c r="BI28" i="4"/>
  <c r="BJ28" i="4"/>
  <c r="BK28" i="4"/>
  <c r="BM28" i="4"/>
  <c r="BN28" i="4"/>
  <c r="BO28" i="4"/>
  <c r="BP28" i="4"/>
  <c r="BQ28" i="4"/>
  <c r="BR28" i="4"/>
  <c r="BS28" i="4"/>
  <c r="BU28" i="4"/>
  <c r="BV28" i="4"/>
  <c r="BW28" i="4"/>
  <c r="BX28" i="4"/>
  <c r="BY28" i="4"/>
  <c r="BZ28" i="4"/>
  <c r="CA28" i="4"/>
  <c r="CC28" i="4"/>
  <c r="CD28" i="4"/>
  <c r="CE28" i="4"/>
  <c r="CF28" i="4"/>
  <c r="CG28" i="4"/>
  <c r="CH28" i="4"/>
  <c r="CI28" i="4"/>
  <c r="CK28" i="4"/>
  <c r="CL28" i="4"/>
  <c r="CM28" i="4"/>
  <c r="CN28" i="4"/>
  <c r="CO28" i="4"/>
  <c r="CP28" i="4"/>
  <c r="CQ28" i="4"/>
  <c r="CS28" i="4"/>
  <c r="CT28" i="4"/>
  <c r="CU28" i="4"/>
  <c r="CV28" i="4"/>
  <c r="CW28" i="4"/>
  <c r="CX28" i="4"/>
  <c r="CY28" i="4"/>
  <c r="DA28" i="4"/>
  <c r="DB28" i="4"/>
  <c r="DC28" i="4"/>
  <c r="DD28" i="4"/>
  <c r="DE28" i="4"/>
  <c r="DF28" i="4"/>
  <c r="DG28" i="4"/>
  <c r="DI28" i="4"/>
  <c r="DJ28" i="4"/>
  <c r="DK28" i="4"/>
  <c r="DL28" i="4"/>
  <c r="DM28" i="4"/>
  <c r="DN28" i="4"/>
  <c r="DO28" i="4"/>
  <c r="DQ28" i="4"/>
  <c r="DR28" i="4"/>
  <c r="DS28" i="4"/>
  <c r="DT28" i="4"/>
  <c r="DU28" i="4"/>
  <c r="DV28" i="4"/>
  <c r="DW28" i="4"/>
  <c r="DY28" i="4"/>
  <c r="DZ28" i="4"/>
  <c r="EA28" i="4"/>
  <c r="EB28" i="4"/>
  <c r="EC28" i="4"/>
  <c r="ED28" i="4"/>
  <c r="EE28" i="4"/>
  <c r="EG28" i="4"/>
  <c r="EH28" i="4"/>
  <c r="EI28" i="4"/>
  <c r="EJ28" i="4"/>
  <c r="D29" i="4"/>
  <c r="E29" i="4"/>
  <c r="I29" i="4"/>
  <c r="J29" i="4"/>
  <c r="L29" i="4"/>
  <c r="M29" i="4"/>
  <c r="P29" i="4"/>
  <c r="T29" i="4"/>
  <c r="U29" i="4"/>
  <c r="AG29" i="4"/>
  <c r="AH29" i="4"/>
  <c r="AI29" i="4"/>
  <c r="AM29" i="4"/>
  <c r="AN29" i="4"/>
  <c r="AO29" i="4"/>
  <c r="AP29" i="4"/>
  <c r="AQ29" i="4"/>
  <c r="AR29" i="4"/>
  <c r="AV29" i="4"/>
  <c r="AW29" i="4"/>
  <c r="AX29" i="4"/>
  <c r="AY29" i="4"/>
  <c r="AZ29" i="4"/>
  <c r="BC29" i="4"/>
  <c r="BD29" i="4"/>
  <c r="BE29" i="4"/>
  <c r="BF29" i="4"/>
  <c r="BG29" i="4"/>
  <c r="BH29" i="4"/>
  <c r="BK29" i="4"/>
  <c r="BL29" i="4"/>
  <c r="BM29" i="4"/>
  <c r="BN29" i="4"/>
  <c r="BO29" i="4"/>
  <c r="BS29" i="4"/>
  <c r="BT29" i="4"/>
  <c r="BU29" i="4"/>
  <c r="BV29" i="4"/>
  <c r="BW29" i="4"/>
  <c r="BX29" i="4"/>
  <c r="CB29" i="4"/>
  <c r="CC29" i="4"/>
  <c r="AA10" i="4" s="1"/>
  <c r="CD29" i="4"/>
  <c r="CE29" i="4"/>
  <c r="CF29" i="4"/>
  <c r="CI29" i="4"/>
  <c r="CJ29" i="4"/>
  <c r="CK29" i="4"/>
  <c r="CL29" i="4"/>
  <c r="CM29" i="4"/>
  <c r="CN29" i="4"/>
  <c r="CQ29" i="4"/>
  <c r="CR29" i="4"/>
  <c r="CS29" i="4"/>
  <c r="CT29" i="4"/>
  <c r="CU29" i="4"/>
  <c r="CY29" i="4"/>
  <c r="CZ29" i="4"/>
  <c r="DA29" i="4"/>
  <c r="DB29" i="4"/>
  <c r="DC29" i="4"/>
  <c r="DD29" i="4"/>
  <c r="DH29" i="4"/>
  <c r="DI29" i="4"/>
  <c r="DJ29" i="4"/>
  <c r="DK29" i="4"/>
  <c r="DL29" i="4"/>
  <c r="DO29" i="4"/>
  <c r="DP29" i="4"/>
  <c r="DQ29" i="4"/>
  <c r="DR29" i="4"/>
  <c r="DS29" i="4"/>
  <c r="DT29" i="4"/>
  <c r="DW29" i="4"/>
  <c r="DX29" i="4"/>
  <c r="DY29" i="4"/>
  <c r="DZ29" i="4"/>
  <c r="EA29" i="4"/>
  <c r="EE29" i="4"/>
  <c r="EF29" i="4"/>
  <c r="EG29" i="4"/>
  <c r="EH29" i="4"/>
  <c r="EI29" i="4"/>
  <c r="EJ29" i="4"/>
  <c r="J30" i="4"/>
  <c r="K30" i="4"/>
  <c r="L30" i="4"/>
  <c r="N30" i="4"/>
  <c r="R30" i="4"/>
  <c r="T30" i="4"/>
  <c r="V30" i="4"/>
  <c r="AG30" i="4"/>
  <c r="AI30" i="4"/>
  <c r="AJ30" i="4"/>
  <c r="AK30" i="4"/>
  <c r="AL30" i="4"/>
  <c r="AM30" i="4"/>
  <c r="AO30" i="4"/>
  <c r="AQ30" i="4"/>
  <c r="AR30" i="4"/>
  <c r="AS30" i="4"/>
  <c r="AT30" i="4"/>
  <c r="AU30" i="4"/>
  <c r="AW30" i="4"/>
  <c r="AY30" i="4"/>
  <c r="AZ30" i="4"/>
  <c r="BA30" i="4"/>
  <c r="BB30" i="4"/>
  <c r="BC30" i="4"/>
  <c r="BE30" i="4"/>
  <c r="BG30" i="4"/>
  <c r="BH30" i="4"/>
  <c r="BI30" i="4"/>
  <c r="BJ30" i="4"/>
  <c r="BK30" i="4"/>
  <c r="BM30" i="4"/>
  <c r="BO30" i="4"/>
  <c r="BP30" i="4"/>
  <c r="BQ30" i="4"/>
  <c r="BR30" i="4"/>
  <c r="BS30" i="4"/>
  <c r="BT30" i="4"/>
  <c r="BU30" i="4"/>
  <c r="BW30" i="4"/>
  <c r="BX30" i="4"/>
  <c r="BY30" i="4"/>
  <c r="BZ30" i="4"/>
  <c r="CA30" i="4"/>
  <c r="CC30" i="4"/>
  <c r="CE30" i="4"/>
  <c r="CF30" i="4"/>
  <c r="CH30" i="4"/>
  <c r="CI30" i="4"/>
  <c r="CJ30" i="4"/>
  <c r="CK30" i="4"/>
  <c r="CM30" i="4"/>
  <c r="CN30" i="4"/>
  <c r="CO30" i="4"/>
  <c r="CP30" i="4"/>
  <c r="CQ30" i="4"/>
  <c r="CS30" i="4"/>
  <c r="CU30" i="4"/>
  <c r="CV30" i="4"/>
  <c r="CW30" i="4"/>
  <c r="CX30" i="4"/>
  <c r="CY30" i="4"/>
  <c r="DA30" i="4"/>
  <c r="DC30" i="4"/>
  <c r="DD30" i="4"/>
  <c r="DE30" i="4"/>
  <c r="DF30" i="4"/>
  <c r="DG30" i="4"/>
  <c r="DI30" i="4"/>
  <c r="DK30" i="4"/>
  <c r="DL30" i="4"/>
  <c r="DM30" i="4"/>
  <c r="DN30" i="4"/>
  <c r="DO30" i="4"/>
  <c r="DQ30" i="4"/>
  <c r="DS30" i="4"/>
  <c r="DT30" i="4"/>
  <c r="DU30" i="4"/>
  <c r="DV30" i="4"/>
  <c r="DW30" i="4"/>
  <c r="DY30" i="4"/>
  <c r="EA30" i="4"/>
  <c r="EB30" i="4"/>
  <c r="EC30" i="4"/>
  <c r="ED30" i="4"/>
  <c r="EE30" i="4"/>
  <c r="EG30" i="4"/>
  <c r="EI30" i="4"/>
  <c r="EJ30" i="4"/>
  <c r="E31" i="4"/>
  <c r="L31" i="4"/>
  <c r="M31" i="4"/>
  <c r="N31" i="4"/>
  <c r="T31" i="4"/>
  <c r="U31" i="4"/>
  <c r="AG31" i="4"/>
  <c r="AH31" i="4"/>
  <c r="AI31" i="4"/>
  <c r="AJ31" i="4"/>
  <c r="AK31" i="4"/>
  <c r="AL31" i="4"/>
  <c r="AO31" i="4"/>
  <c r="AP31" i="4"/>
  <c r="AQ31" i="4"/>
  <c r="AR31" i="4"/>
  <c r="AS31" i="4"/>
  <c r="AT31" i="4"/>
  <c r="AU31" i="4"/>
  <c r="AW31" i="4"/>
  <c r="AX31" i="4"/>
  <c r="AY31" i="4"/>
  <c r="AZ31" i="4"/>
  <c r="BA31" i="4"/>
  <c r="BB31" i="4"/>
  <c r="BE31" i="4"/>
  <c r="BF31" i="4"/>
  <c r="BG31" i="4"/>
  <c r="BH31" i="4"/>
  <c r="BI31" i="4"/>
  <c r="BJ31" i="4"/>
  <c r="BM31" i="4"/>
  <c r="BN31" i="4"/>
  <c r="BO31" i="4"/>
  <c r="BP31" i="4"/>
  <c r="BQ31" i="4"/>
  <c r="BR31" i="4"/>
  <c r="BS31" i="4"/>
  <c r="BU31" i="4"/>
  <c r="BV31" i="4"/>
  <c r="BW31" i="4"/>
  <c r="BX31" i="4"/>
  <c r="BY31" i="4"/>
  <c r="BZ31" i="4"/>
  <c r="CA31" i="4"/>
  <c r="CC31" i="4"/>
  <c r="CD31" i="4"/>
  <c r="CE31" i="4"/>
  <c r="CF31" i="4"/>
  <c r="CG31" i="4"/>
  <c r="CH31" i="4"/>
  <c r="CK31" i="4"/>
  <c r="CL31" i="4"/>
  <c r="CM31" i="4"/>
  <c r="CN31" i="4"/>
  <c r="CO31" i="4"/>
  <c r="CP31" i="4"/>
  <c r="CS31" i="4"/>
  <c r="CT31" i="4"/>
  <c r="CU31" i="4"/>
  <c r="CV31" i="4"/>
  <c r="CW31" i="4"/>
  <c r="CX31" i="4"/>
  <c r="DA31" i="4"/>
  <c r="DB31" i="4"/>
  <c r="DC31" i="4"/>
  <c r="DD31" i="4"/>
  <c r="DE31" i="4"/>
  <c r="DF31" i="4"/>
  <c r="DI31" i="4"/>
  <c r="DJ31" i="4"/>
  <c r="DK31" i="4"/>
  <c r="DL31" i="4"/>
  <c r="DM31" i="4"/>
  <c r="DN31" i="4"/>
  <c r="DQ31" i="4"/>
  <c r="DR31" i="4"/>
  <c r="DS31" i="4"/>
  <c r="DT31" i="4"/>
  <c r="DU31" i="4"/>
  <c r="DV31" i="4"/>
  <c r="DY31" i="4"/>
  <c r="DZ31" i="4"/>
  <c r="EA31" i="4"/>
  <c r="EB31" i="4"/>
  <c r="EC31" i="4"/>
  <c r="ED31" i="4"/>
  <c r="EG31" i="4"/>
  <c r="EH31" i="4"/>
  <c r="EI31" i="4"/>
  <c r="EJ31" i="4"/>
  <c r="D32" i="4"/>
  <c r="E32" i="4"/>
  <c r="H32" i="4"/>
  <c r="I32" i="4"/>
  <c r="O32" i="4"/>
  <c r="Q32" i="4"/>
  <c r="AG32" i="4"/>
  <c r="AI32" i="4"/>
  <c r="AJ32" i="4"/>
  <c r="AK32" i="4"/>
  <c r="AL32" i="4"/>
  <c r="AM32" i="4"/>
  <c r="AN32" i="4"/>
  <c r="AO32" i="4"/>
  <c r="AQ32" i="4"/>
  <c r="AS32" i="4"/>
  <c r="AT32" i="4"/>
  <c r="AU32" i="4"/>
  <c r="AV32" i="4"/>
  <c r="AW32" i="4"/>
  <c r="AY32" i="4"/>
  <c r="BA32" i="4"/>
  <c r="BB32" i="4"/>
  <c r="BC32" i="4"/>
  <c r="BD32" i="4"/>
  <c r="BE32" i="4"/>
  <c r="BG32" i="4"/>
  <c r="BH32" i="4"/>
  <c r="Y13" i="4" s="1"/>
  <c r="BI32" i="4"/>
  <c r="BJ32" i="4"/>
  <c r="BK32" i="4"/>
  <c r="BL32" i="4"/>
  <c r="BM32" i="4"/>
  <c r="BO32" i="4"/>
  <c r="BQ32" i="4"/>
  <c r="BR32" i="4"/>
  <c r="BS32" i="4"/>
  <c r="BT32" i="4"/>
  <c r="BU32" i="4"/>
  <c r="BW32" i="4"/>
  <c r="BY32" i="4"/>
  <c r="BZ32" i="4"/>
  <c r="CA32" i="4"/>
  <c r="CB32" i="4"/>
  <c r="CC32" i="4"/>
  <c r="CE32" i="4"/>
  <c r="CG32" i="4"/>
  <c r="CH32" i="4"/>
  <c r="CI32" i="4"/>
  <c r="CJ32" i="4"/>
  <c r="CK32" i="4"/>
  <c r="CM32" i="4"/>
  <c r="CN32" i="4"/>
  <c r="CO32" i="4"/>
  <c r="CP32" i="4"/>
  <c r="CR32" i="4"/>
  <c r="CS32" i="4"/>
  <c r="CU32" i="4"/>
  <c r="CW32" i="4"/>
  <c r="CX32" i="4"/>
  <c r="CY32" i="4"/>
  <c r="CZ32" i="4"/>
  <c r="DA32" i="4"/>
  <c r="DC32" i="4"/>
  <c r="DE32" i="4"/>
  <c r="DF32" i="4"/>
  <c r="DG32" i="4"/>
  <c r="DH32" i="4"/>
  <c r="DI32" i="4"/>
  <c r="DK32" i="4"/>
  <c r="DM32" i="4"/>
  <c r="DN32" i="4"/>
  <c r="DO32" i="4"/>
  <c r="DP32" i="4"/>
  <c r="DQ32" i="4"/>
  <c r="DS32" i="4"/>
  <c r="DU32" i="4"/>
  <c r="DV32" i="4"/>
  <c r="DW32" i="4"/>
  <c r="DX32" i="4"/>
  <c r="DY32" i="4"/>
  <c r="EA32" i="4"/>
  <c r="EC32" i="4"/>
  <c r="ED32" i="4"/>
  <c r="EE32" i="4"/>
  <c r="EF32" i="4"/>
  <c r="EG32" i="4"/>
  <c r="EI32" i="4"/>
  <c r="D33" i="4"/>
  <c r="E33" i="4"/>
  <c r="J33" i="4"/>
  <c r="L33" i="4"/>
  <c r="N33" i="4"/>
  <c r="P33" i="4"/>
  <c r="V33" i="4"/>
  <c r="AG33" i="4"/>
  <c r="AI33" i="4"/>
  <c r="AJ33" i="4"/>
  <c r="AK33" i="4"/>
  <c r="AL33" i="4"/>
  <c r="AM33" i="4"/>
  <c r="AO33" i="4"/>
  <c r="AQ33" i="4"/>
  <c r="AR33" i="4"/>
  <c r="AS33" i="4"/>
  <c r="AT33" i="4"/>
  <c r="AU33" i="4"/>
  <c r="AW33" i="4"/>
  <c r="AY33" i="4"/>
  <c r="AZ33" i="4"/>
  <c r="BA33" i="4"/>
  <c r="BB33" i="4"/>
  <c r="BC33" i="4"/>
  <c r="BE33" i="4"/>
  <c r="BG33" i="4"/>
  <c r="BH33" i="4"/>
  <c r="BI33" i="4"/>
  <c r="BJ33" i="4"/>
  <c r="BK33" i="4"/>
  <c r="BM33" i="4"/>
  <c r="BO33" i="4"/>
  <c r="BP33" i="4"/>
  <c r="BQ33" i="4"/>
  <c r="Z14" i="4" s="1"/>
  <c r="BR33" i="4"/>
  <c r="BS33" i="4"/>
  <c r="BU33" i="4"/>
  <c r="BW33" i="4"/>
  <c r="BX33" i="4"/>
  <c r="BY33" i="4"/>
  <c r="BZ33" i="4"/>
  <c r="CA33" i="4"/>
  <c r="CC33" i="4"/>
  <c r="CE33" i="4"/>
  <c r="CF33" i="4"/>
  <c r="CG33" i="4"/>
  <c r="CH33" i="4"/>
  <c r="CI33" i="4"/>
  <c r="CK33" i="4"/>
  <c r="CM33" i="4"/>
  <c r="CN33" i="4"/>
  <c r="CO33" i="4"/>
  <c r="CP33" i="4"/>
  <c r="CQ33" i="4"/>
  <c r="CS33" i="4"/>
  <c r="CU33" i="4"/>
  <c r="CV33" i="4"/>
  <c r="CW33" i="4"/>
  <c r="CX33" i="4"/>
  <c r="CY33" i="4"/>
  <c r="DA33" i="4"/>
  <c r="DC33" i="4"/>
  <c r="DD33" i="4"/>
  <c r="DE33" i="4"/>
  <c r="DF33" i="4"/>
  <c r="DG33" i="4"/>
  <c r="DI33" i="4"/>
  <c r="DK33" i="4"/>
  <c r="DL33" i="4"/>
  <c r="DM33" i="4"/>
  <c r="DN33" i="4"/>
  <c r="DO33" i="4"/>
  <c r="DQ33" i="4"/>
  <c r="DS33" i="4"/>
  <c r="DT33" i="4"/>
  <c r="DU33" i="4"/>
  <c r="DV33" i="4"/>
  <c r="DW33" i="4"/>
  <c r="DY33" i="4"/>
  <c r="EA33" i="4"/>
  <c r="EB33" i="4"/>
  <c r="EC33" i="4"/>
  <c r="ED33" i="4"/>
  <c r="EE33" i="4"/>
  <c r="EG33" i="4"/>
  <c r="EI33" i="4"/>
  <c r="EJ33" i="4"/>
  <c r="E34" i="4"/>
  <c r="M34" i="4"/>
  <c r="Q34" i="4"/>
  <c r="AJ34" i="4"/>
  <c r="AK34" i="4"/>
  <c r="AL34" i="4"/>
  <c r="AM34" i="4"/>
  <c r="AN34" i="4"/>
  <c r="AR34" i="4"/>
  <c r="AS34" i="4"/>
  <c r="AT34" i="4"/>
  <c r="AU34" i="4"/>
  <c r="AV34" i="4"/>
  <c r="AZ34" i="4"/>
  <c r="BA34" i="4"/>
  <c r="BB34" i="4"/>
  <c r="BC34" i="4"/>
  <c r="BD34" i="4"/>
  <c r="BH34" i="4"/>
  <c r="BI34" i="4"/>
  <c r="BJ34" i="4"/>
  <c r="BK34" i="4"/>
  <c r="BL34" i="4"/>
  <c r="BP34" i="4"/>
  <c r="BQ34" i="4"/>
  <c r="BR34" i="4"/>
  <c r="BS34" i="4"/>
  <c r="BT34" i="4"/>
  <c r="BX34" i="4"/>
  <c r="BY34" i="4"/>
  <c r="BZ34" i="4"/>
  <c r="CA34" i="4"/>
  <c r="CB34" i="4"/>
  <c r="CF34" i="4"/>
  <c r="CG34" i="4"/>
  <c r="CH34" i="4"/>
  <c r="AA15" i="4" s="1"/>
  <c r="CI34" i="4"/>
  <c r="CJ34" i="4"/>
  <c r="CK34" i="4"/>
  <c r="CN34" i="4"/>
  <c r="CO34" i="4"/>
  <c r="CP34" i="4"/>
  <c r="CQ34" i="4"/>
  <c r="CR34" i="4"/>
  <c r="CV34" i="4"/>
  <c r="CW34" i="4"/>
  <c r="CX34" i="4"/>
  <c r="CY34" i="4"/>
  <c r="CZ34" i="4"/>
  <c r="DD34" i="4"/>
  <c r="DE34" i="4"/>
  <c r="DF34" i="4"/>
  <c r="DG34" i="4"/>
  <c r="DH34" i="4"/>
  <c r="DL34" i="4"/>
  <c r="DM34" i="4"/>
  <c r="DN34" i="4"/>
  <c r="DO34" i="4"/>
  <c r="DP34" i="4"/>
  <c r="DQ34" i="4"/>
  <c r="DT34" i="4"/>
  <c r="DU34" i="4"/>
  <c r="DV34" i="4"/>
  <c r="DW34" i="4"/>
  <c r="DX34" i="4"/>
  <c r="EB34" i="4"/>
  <c r="EC34" i="4"/>
  <c r="ED34" i="4"/>
  <c r="EE34" i="4"/>
  <c r="EF34" i="4"/>
  <c r="EJ34" i="4"/>
  <c r="D37" i="4"/>
  <c r="E37" i="4"/>
  <c r="Q37" i="4"/>
  <c r="AG37" i="4"/>
  <c r="AI37" i="4"/>
  <c r="AK37" i="4"/>
  <c r="AL37" i="4"/>
  <c r="AN37" i="4"/>
  <c r="AO37" i="4"/>
  <c r="AP37" i="4"/>
  <c r="AQ37" i="4"/>
  <c r="AT37" i="4"/>
  <c r="AV37" i="4"/>
  <c r="AW37" i="4"/>
  <c r="AY37" i="4"/>
  <c r="BB37" i="4"/>
  <c r="BD37" i="4"/>
  <c r="BE37" i="4"/>
  <c r="BG37" i="4"/>
  <c r="BH37" i="4"/>
  <c r="BJ37" i="4"/>
  <c r="BL37" i="4"/>
  <c r="BM37" i="4"/>
  <c r="BO37" i="4"/>
  <c r="BP37" i="4"/>
  <c r="BR37" i="4"/>
  <c r="BT37" i="4"/>
  <c r="BU37" i="4"/>
  <c r="BW37" i="4"/>
  <c r="BX37" i="4"/>
  <c r="BZ37" i="4"/>
  <c r="CB37" i="4"/>
  <c r="CC37" i="4"/>
  <c r="CE37" i="4"/>
  <c r="CH37" i="4"/>
  <c r="CJ37" i="4"/>
  <c r="CK37" i="4"/>
  <c r="CN37" i="4"/>
  <c r="CP37" i="4"/>
  <c r="CR37" i="4"/>
  <c r="CS37" i="4"/>
  <c r="CU37" i="4"/>
  <c r="CW37" i="4"/>
  <c r="CX37" i="4"/>
  <c r="CZ37" i="4"/>
  <c r="DA37" i="4"/>
  <c r="DB37" i="4"/>
  <c r="DC37" i="4"/>
  <c r="DF37" i="4"/>
  <c r="DH37" i="4"/>
  <c r="DI37" i="4"/>
  <c r="DK37" i="4"/>
  <c r="DN37" i="4"/>
  <c r="DP37" i="4"/>
  <c r="DQ37" i="4"/>
  <c r="DR37" i="4"/>
  <c r="DS37" i="4"/>
  <c r="DT37" i="4"/>
  <c r="DV37" i="4"/>
  <c r="DX37" i="4"/>
  <c r="DY37" i="4"/>
  <c r="EA37" i="4"/>
  <c r="EB37" i="4"/>
  <c r="EC37" i="4"/>
  <c r="ED37" i="4"/>
  <c r="EF37" i="4"/>
  <c r="EG37" i="4"/>
  <c r="EI37" i="4"/>
  <c r="EJ37" i="4"/>
  <c r="AG38" i="4"/>
  <c r="AG39" i="4"/>
  <c r="AG40" i="4"/>
  <c r="AG41" i="4"/>
  <c r="AG42" i="4"/>
  <c r="AG43" i="4"/>
  <c r="A46" i="4"/>
  <c r="C66" i="4"/>
  <c r="C9" i="8" s="1"/>
  <c r="C52" i="8" s="1"/>
  <c r="D66" i="4"/>
  <c r="D9" i="8" s="1"/>
  <c r="D52" i="8" s="1"/>
  <c r="E66" i="4"/>
  <c r="E9" i="8" s="1"/>
  <c r="E52" i="8" s="1"/>
  <c r="F66" i="4"/>
  <c r="F9" i="8" s="1"/>
  <c r="F52" i="8" s="1"/>
  <c r="G66" i="4"/>
  <c r="G9" i="8" s="1"/>
  <c r="G52" i="8" s="1"/>
  <c r="H66" i="4"/>
  <c r="H9" i="8" s="1"/>
  <c r="H52" i="8" s="1"/>
  <c r="I66" i="4"/>
  <c r="I9" i="8" s="1"/>
  <c r="I52" i="8" s="1"/>
  <c r="J66" i="4"/>
  <c r="J9" i="8" s="1"/>
  <c r="J52" i="8" s="1"/>
  <c r="K66" i="4"/>
  <c r="K9" i="8" s="1"/>
  <c r="K52" i="8" s="1"/>
  <c r="L66" i="4"/>
  <c r="L9" i="8" s="1"/>
  <c r="L52" i="8" s="1"/>
  <c r="N66" i="4"/>
  <c r="N9" i="8" s="1"/>
  <c r="N52" i="8" s="1"/>
  <c r="O66" i="4"/>
  <c r="O9" i="8" s="1"/>
  <c r="P66" i="4"/>
  <c r="P9" i="8" s="1"/>
  <c r="P52" i="8" s="1"/>
  <c r="Q66" i="4"/>
  <c r="Q9" i="8" s="1"/>
  <c r="Q52" i="8" s="1"/>
  <c r="R66" i="4"/>
  <c r="R9" i="8" s="1"/>
  <c r="R52" i="8" s="1"/>
  <c r="S66" i="4"/>
  <c r="S9" i="8" s="1"/>
  <c r="S52" i="8" s="1"/>
  <c r="T66" i="4"/>
  <c r="T9" i="8" s="1"/>
  <c r="T52" i="8" s="1"/>
  <c r="U66" i="4"/>
  <c r="V66" i="4"/>
  <c r="V9" i="8" s="1"/>
  <c r="V52" i="8" s="1"/>
  <c r="W66" i="4"/>
  <c r="W9" i="8" s="1"/>
  <c r="W52" i="8" s="1"/>
  <c r="X66" i="4"/>
  <c r="X9" i="8" s="1"/>
  <c r="X52" i="8" s="1"/>
  <c r="Y66" i="4"/>
  <c r="Y9" i="8" s="1"/>
  <c r="Y52" i="8" s="1"/>
  <c r="Z66" i="4"/>
  <c r="Z9" i="8" s="1"/>
  <c r="Z52" i="8" s="1"/>
  <c r="AA66" i="4"/>
  <c r="AA9" i="8" s="1"/>
  <c r="AA52" i="8" s="1"/>
  <c r="AB66" i="4"/>
  <c r="AB9" i="8" s="1"/>
  <c r="AB52" i="8" s="1"/>
  <c r="H67" i="4"/>
  <c r="I67" i="4"/>
  <c r="I16" i="8" s="1"/>
  <c r="K67" i="4"/>
  <c r="K16" i="8" s="1"/>
  <c r="P67" i="4"/>
  <c r="R67" i="4"/>
  <c r="R16" i="8" s="1"/>
  <c r="T67" i="4"/>
  <c r="T16" i="8" s="1"/>
  <c r="E68" i="4"/>
  <c r="G68" i="4"/>
  <c r="H68" i="4"/>
  <c r="H17" i="8" s="1"/>
  <c r="I68" i="4"/>
  <c r="K68" i="4"/>
  <c r="L68" i="4"/>
  <c r="T68" i="4"/>
  <c r="T17" i="8" s="1"/>
  <c r="U68" i="4"/>
  <c r="H69" i="4"/>
  <c r="J69" i="4"/>
  <c r="K69" i="4"/>
  <c r="K18" i="8" s="1"/>
  <c r="L69" i="4"/>
  <c r="L18" i="8" s="1"/>
  <c r="N69" i="4"/>
  <c r="N18" i="8" s="1"/>
  <c r="P69" i="4"/>
  <c r="R69" i="4"/>
  <c r="T69" i="4"/>
  <c r="V69" i="4"/>
  <c r="V18" i="8" s="1"/>
  <c r="M70" i="4"/>
  <c r="M19" i="8" s="1"/>
  <c r="R70" i="4"/>
  <c r="R19" i="8" s="1"/>
  <c r="U70" i="4"/>
  <c r="U19" i="8" s="1"/>
  <c r="V70" i="4"/>
  <c r="V19" i="8" s="1"/>
  <c r="D71" i="4"/>
  <c r="D20" i="8" s="1"/>
  <c r="E71" i="4"/>
  <c r="E20" i="8" s="1"/>
  <c r="G71" i="4"/>
  <c r="G20" i="8" s="1"/>
  <c r="H71" i="4"/>
  <c r="H20" i="8" s="1"/>
  <c r="K71" i="4"/>
  <c r="M71" i="4"/>
  <c r="M20" i="8" s="1"/>
  <c r="P71" i="4"/>
  <c r="R71" i="4"/>
  <c r="R20" i="8" s="1"/>
  <c r="U71" i="4"/>
  <c r="D72" i="4"/>
  <c r="D21" i="8" s="1"/>
  <c r="H72" i="4"/>
  <c r="J72" i="4"/>
  <c r="K72" i="4"/>
  <c r="L72" i="4"/>
  <c r="L21" i="8" s="1"/>
  <c r="Q72" i="4"/>
  <c r="U72" i="4"/>
  <c r="D73" i="4"/>
  <c r="E73" i="4"/>
  <c r="E22" i="8" s="1"/>
  <c r="L73" i="4"/>
  <c r="L22" i="8" s="1"/>
  <c r="M73" i="4"/>
  <c r="P73" i="4"/>
  <c r="Q73" i="4"/>
  <c r="Q22" i="8" s="1"/>
  <c r="E87" i="4"/>
  <c r="I87" i="4"/>
  <c r="K87" i="4"/>
  <c r="M87" i="4"/>
  <c r="M30" i="8" s="1"/>
  <c r="R87" i="4"/>
  <c r="T87" i="4"/>
  <c r="D88" i="4"/>
  <c r="H88" i="4"/>
  <c r="K89" i="4"/>
  <c r="N89" i="4"/>
  <c r="V89" i="4"/>
  <c r="E90" i="4"/>
  <c r="L90" i="4"/>
  <c r="M90" i="4"/>
  <c r="N90" i="4"/>
  <c r="R90" i="4"/>
  <c r="U90" i="4"/>
  <c r="D91" i="4"/>
  <c r="E91" i="4"/>
  <c r="G91" i="4"/>
  <c r="H91" i="4"/>
  <c r="I91" i="4"/>
  <c r="M91" i="4"/>
  <c r="P91" i="4"/>
  <c r="Q91" i="4"/>
  <c r="R91" i="4"/>
  <c r="E92" i="4"/>
  <c r="L92" i="4"/>
  <c r="N92" i="4"/>
  <c r="P92" i="4"/>
  <c r="V92" i="4"/>
  <c r="E93" i="4"/>
  <c r="E42" i="8" s="1"/>
  <c r="L93" i="4"/>
  <c r="L42" i="8" s="1"/>
  <c r="Q93" i="4"/>
  <c r="Q42" i="8" s="1"/>
  <c r="A106" i="4"/>
  <c r="A1" i="14"/>
  <c r="D1" i="14" s="1"/>
  <c r="P1" i="14"/>
  <c r="B3" i="14"/>
  <c r="B3" i="14" a="1"/>
  <c r="C3" i="14" a="1"/>
  <c r="C7" i="14" s="1"/>
  <c r="D3" i="14" a="1"/>
  <c r="D53" i="14" s="1"/>
  <c r="J53" i="14" s="1"/>
  <c r="E3" i="14" a="1"/>
  <c r="F3" i="14" a="1"/>
  <c r="F7" i="14" s="1"/>
  <c r="L7" i="14" s="1"/>
  <c r="H3" i="14"/>
  <c r="A4" i="14"/>
  <c r="A5" i="14" s="1"/>
  <c r="C4" i="14"/>
  <c r="I4" i="14" s="1"/>
  <c r="E4" i="14"/>
  <c r="K4" i="14" s="1"/>
  <c r="B5" i="14"/>
  <c r="H5" i="14" s="1"/>
  <c r="C5" i="14"/>
  <c r="I5" i="14"/>
  <c r="A6" i="14"/>
  <c r="A7" i="14" s="1"/>
  <c r="A8" i="14" s="1"/>
  <c r="A9" i="14" s="1"/>
  <c r="E7" i="14"/>
  <c r="K7" i="14" s="1"/>
  <c r="I7" i="14"/>
  <c r="B8" i="14"/>
  <c r="E8" i="14"/>
  <c r="K8" i="14" s="1"/>
  <c r="H8" i="14"/>
  <c r="C9" i="14"/>
  <c r="I9" i="14" s="1"/>
  <c r="D9" i="14"/>
  <c r="J9" i="14" s="1"/>
  <c r="E9" i="14"/>
  <c r="K9" i="14"/>
  <c r="A10" i="14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B10" i="14"/>
  <c r="H10" i="14" s="1"/>
  <c r="C10" i="14"/>
  <c r="E10" i="14"/>
  <c r="I10" i="14"/>
  <c r="K10" i="14"/>
  <c r="E12" i="14"/>
  <c r="K12" i="14" s="1"/>
  <c r="B13" i="14"/>
  <c r="H13" i="14" s="1"/>
  <c r="D13" i="14"/>
  <c r="J13" i="14" s="1"/>
  <c r="C14" i="14"/>
  <c r="I14" i="14" s="1"/>
  <c r="E14" i="14"/>
  <c r="K14" i="14" s="1"/>
  <c r="B15" i="14"/>
  <c r="H15" i="14" s="1"/>
  <c r="C15" i="14"/>
  <c r="I15" i="14" s="1"/>
  <c r="E15" i="14"/>
  <c r="K15" i="14"/>
  <c r="C16" i="14"/>
  <c r="I16" i="14"/>
  <c r="E17" i="14"/>
  <c r="K17" i="14" s="1"/>
  <c r="B18" i="14"/>
  <c r="H18" i="14" s="1"/>
  <c r="E18" i="14"/>
  <c r="K18" i="14" s="1"/>
  <c r="B19" i="14"/>
  <c r="H19" i="14" s="1"/>
  <c r="D19" i="14"/>
  <c r="E19" i="14"/>
  <c r="K19" i="14" s="1"/>
  <c r="J19" i="14"/>
  <c r="B20" i="14"/>
  <c r="C20" i="14"/>
  <c r="I20" i="14" s="1"/>
  <c r="E20" i="14"/>
  <c r="H20" i="14"/>
  <c r="K20" i="14"/>
  <c r="C21" i="14"/>
  <c r="I21" i="14"/>
  <c r="E22" i="14"/>
  <c r="K22" i="14" s="1"/>
  <c r="B23" i="14"/>
  <c r="H23" i="14" s="1"/>
  <c r="C23" i="14"/>
  <c r="I23" i="14" s="1"/>
  <c r="E23" i="14"/>
  <c r="K23" i="14" s="1"/>
  <c r="B24" i="14"/>
  <c r="H24" i="14" s="1"/>
  <c r="C24" i="14"/>
  <c r="I24" i="14" s="1"/>
  <c r="E24" i="14"/>
  <c r="K24" i="14" s="1"/>
  <c r="B25" i="14"/>
  <c r="H25" i="14" s="1"/>
  <c r="C25" i="14"/>
  <c r="I25" i="14" s="1"/>
  <c r="E25" i="14"/>
  <c r="K25" i="14"/>
  <c r="C26" i="14"/>
  <c r="E26" i="14"/>
  <c r="K26" i="14" s="1"/>
  <c r="I26" i="14"/>
  <c r="E27" i="14"/>
  <c r="K27" i="14"/>
  <c r="B28" i="14"/>
  <c r="H28" i="14" s="1"/>
  <c r="C28" i="14"/>
  <c r="I28" i="14" s="1"/>
  <c r="E28" i="14"/>
  <c r="K28" i="14" s="1"/>
  <c r="B29" i="14"/>
  <c r="H29" i="14" s="1"/>
  <c r="C29" i="14"/>
  <c r="I29" i="14" s="1"/>
  <c r="D29" i="14"/>
  <c r="J29" i="14" s="1"/>
  <c r="C30" i="14"/>
  <c r="I30" i="14" s="1"/>
  <c r="E30" i="14"/>
  <c r="K30" i="14" s="1"/>
  <c r="C31" i="14"/>
  <c r="E31" i="14"/>
  <c r="I31" i="14"/>
  <c r="K31" i="14"/>
  <c r="C32" i="14"/>
  <c r="E32" i="14"/>
  <c r="I32" i="14"/>
  <c r="K32" i="14"/>
  <c r="B33" i="14"/>
  <c r="H33" i="14" s="1"/>
  <c r="C33" i="14"/>
  <c r="E33" i="14"/>
  <c r="K33" i="14" s="1"/>
  <c r="I33" i="14"/>
  <c r="B34" i="14"/>
  <c r="H34" i="14" s="1"/>
  <c r="C34" i="14"/>
  <c r="I34" i="14" s="1"/>
  <c r="D34" i="14"/>
  <c r="J34" i="14" s="1"/>
  <c r="B35" i="14"/>
  <c r="E35" i="14"/>
  <c r="H35" i="14"/>
  <c r="K35" i="14"/>
  <c r="C36" i="14"/>
  <c r="I36" i="14" s="1"/>
  <c r="E36" i="14"/>
  <c r="K36" i="14" s="1"/>
  <c r="C37" i="14"/>
  <c r="I37" i="14"/>
  <c r="C38" i="14"/>
  <c r="E38" i="14"/>
  <c r="K38" i="14" s="1"/>
  <c r="I38" i="14"/>
  <c r="B39" i="14"/>
  <c r="H39" i="14" s="1"/>
  <c r="C39" i="14"/>
  <c r="I39" i="14" s="1"/>
  <c r="B40" i="14"/>
  <c r="H40" i="14" s="1"/>
  <c r="E40" i="14"/>
  <c r="K40" i="14"/>
  <c r="C41" i="14"/>
  <c r="E41" i="14"/>
  <c r="I41" i="14"/>
  <c r="K41" i="14"/>
  <c r="C42" i="14"/>
  <c r="E42" i="14"/>
  <c r="K42" i="14" s="1"/>
  <c r="I42" i="14"/>
  <c r="D43" i="14"/>
  <c r="J43" i="14" s="1"/>
  <c r="E43" i="14"/>
  <c r="F43" i="14"/>
  <c r="L43" i="14" s="1"/>
  <c r="K43" i="14"/>
  <c r="B44" i="14"/>
  <c r="H44" i="14" s="1"/>
  <c r="C44" i="14"/>
  <c r="I44" i="14" s="1"/>
  <c r="B45" i="14"/>
  <c r="H45" i="14"/>
  <c r="C46" i="14"/>
  <c r="E46" i="14"/>
  <c r="K46" i="14" s="1"/>
  <c r="I46" i="14"/>
  <c r="C47" i="14"/>
  <c r="E47" i="14"/>
  <c r="K47" i="14" s="1"/>
  <c r="F47" i="14"/>
  <c r="L47" i="14" s="1"/>
  <c r="I47" i="14"/>
  <c r="C48" i="14"/>
  <c r="I48" i="14" s="1"/>
  <c r="E48" i="14"/>
  <c r="K48" i="14" s="1"/>
  <c r="B49" i="14"/>
  <c r="H49" i="14" s="1"/>
  <c r="C49" i="14"/>
  <c r="D49" i="14"/>
  <c r="J49" i="14" s="1"/>
  <c r="I49" i="14"/>
  <c r="B50" i="14"/>
  <c r="H50" i="14" s="1"/>
  <c r="E51" i="14"/>
  <c r="K51" i="14" s="1"/>
  <c r="C52" i="14"/>
  <c r="I52" i="14" s="1"/>
  <c r="E52" i="14"/>
  <c r="K52" i="14" s="1"/>
  <c r="C53" i="14"/>
  <c r="I53" i="14" s="1"/>
  <c r="F53" i="14"/>
  <c r="L53" i="14" s="1"/>
  <c r="B54" i="14"/>
  <c r="H54" i="14" s="1"/>
  <c r="C54" i="14"/>
  <c r="I54" i="14" s="1"/>
  <c r="E54" i="14"/>
  <c r="K54" i="14"/>
  <c r="E55" i="14"/>
  <c r="K55" i="14"/>
  <c r="C56" i="14"/>
  <c r="I56" i="14" s="1"/>
  <c r="E56" i="14"/>
  <c r="K56" i="14" s="1"/>
  <c r="B58" i="14"/>
  <c r="C58" i="14"/>
  <c r="I58" i="14" s="1"/>
  <c r="D58" i="14"/>
  <c r="E58" i="14"/>
  <c r="F58" i="14"/>
  <c r="H58" i="14"/>
  <c r="J58" i="14"/>
  <c r="K58" i="14"/>
  <c r="L58" i="14"/>
  <c r="B59" i="14"/>
  <c r="C59" i="14"/>
  <c r="D59" i="14"/>
  <c r="E59" i="14"/>
  <c r="K59" i="14" s="1"/>
  <c r="F59" i="14"/>
  <c r="H59" i="14"/>
  <c r="I59" i="14"/>
  <c r="J59" i="14"/>
  <c r="L59" i="14"/>
  <c r="B60" i="14"/>
  <c r="C60" i="14"/>
  <c r="I60" i="14" s="1"/>
  <c r="D60" i="14"/>
  <c r="E60" i="14"/>
  <c r="K60" i="14" s="1"/>
  <c r="F60" i="14"/>
  <c r="H60" i="14"/>
  <c r="J60" i="14"/>
  <c r="L60" i="14"/>
  <c r="B61" i="14"/>
  <c r="C61" i="14"/>
  <c r="I61" i="14" s="1"/>
  <c r="D61" i="14"/>
  <c r="J61" i="14" s="1"/>
  <c r="E61" i="14"/>
  <c r="K61" i="14" s="1"/>
  <c r="F61" i="14"/>
  <c r="H61" i="14"/>
  <c r="L61" i="14"/>
  <c r="B62" i="14"/>
  <c r="H62" i="14" s="1"/>
  <c r="C62" i="14"/>
  <c r="I62" i="14" s="1"/>
  <c r="D62" i="14"/>
  <c r="E62" i="14"/>
  <c r="F62" i="14"/>
  <c r="J62" i="14"/>
  <c r="K62" i="14"/>
  <c r="L62" i="14"/>
  <c r="B63" i="14"/>
  <c r="C63" i="14"/>
  <c r="D63" i="14"/>
  <c r="E63" i="14"/>
  <c r="K63" i="14" s="1"/>
  <c r="F63" i="14"/>
  <c r="H63" i="14"/>
  <c r="I63" i="14"/>
  <c r="J63" i="14"/>
  <c r="L63" i="14"/>
  <c r="B64" i="14"/>
  <c r="C64" i="14"/>
  <c r="I64" i="14" s="1"/>
  <c r="D64" i="14"/>
  <c r="E64" i="14"/>
  <c r="K64" i="14" s="1"/>
  <c r="F64" i="14"/>
  <c r="H64" i="14"/>
  <c r="J64" i="14"/>
  <c r="L64" i="14"/>
  <c r="B65" i="14"/>
  <c r="C65" i="14"/>
  <c r="I65" i="14" s="1"/>
  <c r="D65" i="14"/>
  <c r="E65" i="14"/>
  <c r="K65" i="14" s="1"/>
  <c r="F65" i="14"/>
  <c r="H65" i="14"/>
  <c r="J65" i="14"/>
  <c r="L65" i="14"/>
  <c r="B66" i="14"/>
  <c r="C66" i="14"/>
  <c r="I66" i="14" s="1"/>
  <c r="D66" i="14"/>
  <c r="E66" i="14"/>
  <c r="F66" i="14"/>
  <c r="H66" i="14"/>
  <c r="J66" i="14"/>
  <c r="K66" i="14"/>
  <c r="L66" i="14"/>
  <c r="B67" i="14"/>
  <c r="C67" i="14"/>
  <c r="D67" i="14"/>
  <c r="E67" i="14"/>
  <c r="K67" i="14" s="1"/>
  <c r="F67" i="14"/>
  <c r="H67" i="14"/>
  <c r="I67" i="14"/>
  <c r="J67" i="14"/>
  <c r="L67" i="14"/>
  <c r="C4" i="28"/>
  <c r="C16" i="28" s="1"/>
  <c r="D4" i="28"/>
  <c r="D16" i="28" s="1"/>
  <c r="E4" i="28"/>
  <c r="F4" i="28"/>
  <c r="F16" i="28" s="1"/>
  <c r="G4" i="28"/>
  <c r="G16" i="28" s="1"/>
  <c r="H4" i="28"/>
  <c r="I4" i="28"/>
  <c r="J4" i="28"/>
  <c r="K4" i="28"/>
  <c r="K16" i="28" s="1"/>
  <c r="L4" i="28"/>
  <c r="L16" i="28" s="1"/>
  <c r="M4" i="28"/>
  <c r="N4" i="28"/>
  <c r="N16" i="28" s="1"/>
  <c r="O4" i="28"/>
  <c r="P4" i="28"/>
  <c r="Q4" i="28"/>
  <c r="R4" i="28"/>
  <c r="S4" i="28"/>
  <c r="S16" i="28" s="1"/>
  <c r="T4" i="28"/>
  <c r="T16" i="28" s="1"/>
  <c r="U4" i="28"/>
  <c r="V4" i="28"/>
  <c r="V16" i="28" s="1"/>
  <c r="W4" i="28"/>
  <c r="W16" i="28" s="1"/>
  <c r="X4" i="28"/>
  <c r="Y4" i="28"/>
  <c r="Z4" i="28"/>
  <c r="AA4" i="28"/>
  <c r="AA16" i="28" s="1"/>
  <c r="AB4" i="28"/>
  <c r="AB16" i="28" s="1"/>
  <c r="C5" i="28"/>
  <c r="D5" i="28"/>
  <c r="D17" i="28" s="1"/>
  <c r="E5" i="28"/>
  <c r="E17" i="28" s="1"/>
  <c r="F5" i="28"/>
  <c r="G5" i="28"/>
  <c r="H5" i="28"/>
  <c r="I5" i="28"/>
  <c r="I17" i="28" s="1"/>
  <c r="J5" i="28"/>
  <c r="J17" i="28" s="1"/>
  <c r="K5" i="28"/>
  <c r="L5" i="28"/>
  <c r="L17" i="28" s="1"/>
  <c r="M5" i="28"/>
  <c r="M17" i="28" s="1"/>
  <c r="N5" i="28"/>
  <c r="O5" i="28"/>
  <c r="P5" i="28"/>
  <c r="Q5" i="28"/>
  <c r="Q17" i="28" s="1"/>
  <c r="R5" i="28"/>
  <c r="R17" i="28" s="1"/>
  <c r="S5" i="28"/>
  <c r="T5" i="28"/>
  <c r="T17" i="28" s="1"/>
  <c r="U5" i="28"/>
  <c r="U17" i="28" s="1"/>
  <c r="V5" i="28"/>
  <c r="W5" i="28"/>
  <c r="X5" i="28"/>
  <c r="Y5" i="28"/>
  <c r="Y17" i="28" s="1"/>
  <c r="Z5" i="28"/>
  <c r="Z17" i="28" s="1"/>
  <c r="AA5" i="28"/>
  <c r="AB5" i="28"/>
  <c r="AB17" i="28" s="1"/>
  <c r="C6" i="28"/>
  <c r="C18" i="28" s="1"/>
  <c r="D6" i="28"/>
  <c r="E6" i="28"/>
  <c r="F6" i="28"/>
  <c r="G6" i="28"/>
  <c r="G18" i="28" s="1"/>
  <c r="H6" i="28"/>
  <c r="H18" i="28" s="1"/>
  <c r="I6" i="28"/>
  <c r="J6" i="28"/>
  <c r="J18" i="28" s="1"/>
  <c r="K6" i="28"/>
  <c r="K18" i="28" s="1"/>
  <c r="L6" i="28"/>
  <c r="M6" i="28"/>
  <c r="N6" i="28"/>
  <c r="O6" i="28"/>
  <c r="O18" i="28" s="1"/>
  <c r="P6" i="28"/>
  <c r="P18" i="28" s="1"/>
  <c r="Q6" i="28"/>
  <c r="R6" i="28"/>
  <c r="R18" i="28" s="1"/>
  <c r="S6" i="28"/>
  <c r="T6" i="28"/>
  <c r="U6" i="28"/>
  <c r="V6" i="28"/>
  <c r="W6" i="28"/>
  <c r="W18" i="28" s="1"/>
  <c r="X6" i="28"/>
  <c r="X18" i="28" s="1"/>
  <c r="Y6" i="28"/>
  <c r="Z6" i="28"/>
  <c r="Z18" i="28" s="1"/>
  <c r="AA6" i="28"/>
  <c r="AA18" i="28" s="1"/>
  <c r="AB6" i="28"/>
  <c r="C7" i="28"/>
  <c r="D7" i="28"/>
  <c r="E7" i="28"/>
  <c r="E19" i="28" s="1"/>
  <c r="F7" i="28"/>
  <c r="F19" i="28" s="1"/>
  <c r="G7" i="28"/>
  <c r="H7" i="28"/>
  <c r="H19" i="28" s="1"/>
  <c r="I7" i="28"/>
  <c r="I19" i="28" s="1"/>
  <c r="J7" i="28"/>
  <c r="K7" i="28"/>
  <c r="L7" i="28"/>
  <c r="M7" i="28"/>
  <c r="M19" i="28" s="1"/>
  <c r="N7" i="28"/>
  <c r="N19" i="28" s="1"/>
  <c r="O7" i="28"/>
  <c r="P7" i="28"/>
  <c r="P19" i="28" s="1"/>
  <c r="Q7" i="28"/>
  <c r="Q19" i="28" s="1"/>
  <c r="R7" i="28"/>
  <c r="S7" i="28"/>
  <c r="T7" i="28"/>
  <c r="U7" i="28"/>
  <c r="U19" i="28" s="1"/>
  <c r="V7" i="28"/>
  <c r="V19" i="28" s="1"/>
  <c r="W7" i="28"/>
  <c r="X7" i="28"/>
  <c r="X19" i="28" s="1"/>
  <c r="Y7" i="28"/>
  <c r="Y19" i="28" s="1"/>
  <c r="Z7" i="28"/>
  <c r="AA7" i="28"/>
  <c r="AB7" i="28"/>
  <c r="C8" i="28"/>
  <c r="C20" i="28" s="1"/>
  <c r="D8" i="28"/>
  <c r="D20" i="28" s="1"/>
  <c r="E8" i="28"/>
  <c r="F8" i="28"/>
  <c r="F20" i="28" s="1"/>
  <c r="G8" i="28"/>
  <c r="H8" i="28"/>
  <c r="I8" i="28"/>
  <c r="J8" i="28"/>
  <c r="K8" i="28"/>
  <c r="K20" i="28" s="1"/>
  <c r="L8" i="28"/>
  <c r="L20" i="28" s="1"/>
  <c r="M8" i="28"/>
  <c r="N8" i="28"/>
  <c r="N20" i="28" s="1"/>
  <c r="O8" i="28"/>
  <c r="O20" i="28" s="1"/>
  <c r="P8" i="28"/>
  <c r="Q8" i="28"/>
  <c r="R8" i="28"/>
  <c r="S8" i="28"/>
  <c r="S20" i="28" s="1"/>
  <c r="T8" i="28"/>
  <c r="T20" i="28" s="1"/>
  <c r="U8" i="28"/>
  <c r="V8" i="28"/>
  <c r="V20" i="28" s="1"/>
  <c r="W8" i="28"/>
  <c r="W20" i="28" s="1"/>
  <c r="X8" i="28"/>
  <c r="Y8" i="28"/>
  <c r="Z8" i="28"/>
  <c r="AA8" i="28"/>
  <c r="AA20" i="28" s="1"/>
  <c r="AB8" i="28"/>
  <c r="AB20" i="28" s="1"/>
  <c r="C9" i="28"/>
  <c r="D9" i="28"/>
  <c r="D21" i="28" s="1"/>
  <c r="E9" i="28"/>
  <c r="E21" i="28" s="1"/>
  <c r="F9" i="28"/>
  <c r="G9" i="28"/>
  <c r="H9" i="28"/>
  <c r="I9" i="28"/>
  <c r="I21" i="28" s="1"/>
  <c r="J9" i="28"/>
  <c r="J21" i="28" s="1"/>
  <c r="K9" i="28"/>
  <c r="L9" i="28"/>
  <c r="L21" i="28" s="1"/>
  <c r="M9" i="28"/>
  <c r="M21" i="28" s="1"/>
  <c r="N9" i="28"/>
  <c r="O9" i="28"/>
  <c r="P9" i="28"/>
  <c r="Q9" i="28"/>
  <c r="Q21" i="28" s="1"/>
  <c r="R9" i="28"/>
  <c r="R21" i="28" s="1"/>
  <c r="S9" i="28"/>
  <c r="T9" i="28"/>
  <c r="T21" i="28" s="1"/>
  <c r="U9" i="28"/>
  <c r="V9" i="28"/>
  <c r="W9" i="28"/>
  <c r="X9" i="28"/>
  <c r="Y9" i="28"/>
  <c r="Y21" i="28" s="1"/>
  <c r="Z9" i="28"/>
  <c r="Z21" i="28" s="1"/>
  <c r="AA9" i="28"/>
  <c r="AB9" i="28"/>
  <c r="AB21" i="28" s="1"/>
  <c r="C10" i="28"/>
  <c r="C22" i="28" s="1"/>
  <c r="D10" i="28"/>
  <c r="E10" i="28"/>
  <c r="F10" i="28"/>
  <c r="G10" i="28"/>
  <c r="G22" i="28" s="1"/>
  <c r="H10" i="28"/>
  <c r="H22" i="28" s="1"/>
  <c r="I10" i="28"/>
  <c r="J10" i="28"/>
  <c r="J22" i="28" s="1"/>
  <c r="K10" i="28"/>
  <c r="K22" i="28" s="1"/>
  <c r="L10" i="28"/>
  <c r="M10" i="28"/>
  <c r="N10" i="28"/>
  <c r="O10" i="28"/>
  <c r="O22" i="28" s="1"/>
  <c r="P10" i="28"/>
  <c r="P22" i="28" s="1"/>
  <c r="Q10" i="28"/>
  <c r="R10" i="28"/>
  <c r="R22" i="28" s="1"/>
  <c r="S10" i="28"/>
  <c r="S22" i="28" s="1"/>
  <c r="T10" i="28"/>
  <c r="U10" i="28"/>
  <c r="V10" i="28"/>
  <c r="W10" i="28"/>
  <c r="W22" i="28" s="1"/>
  <c r="X10" i="28"/>
  <c r="X22" i="28" s="1"/>
  <c r="Y10" i="28"/>
  <c r="Z10" i="28"/>
  <c r="Z22" i="28" s="1"/>
  <c r="AA10" i="28"/>
  <c r="AA22" i="28" s="1"/>
  <c r="AB10" i="28"/>
  <c r="E16" i="28"/>
  <c r="H16" i="28"/>
  <c r="I16" i="28"/>
  <c r="J16" i="28"/>
  <c r="M16" i="28"/>
  <c r="O16" i="28"/>
  <c r="P16" i="28"/>
  <c r="Q16" i="28"/>
  <c r="R16" i="28"/>
  <c r="U16" i="28"/>
  <c r="X16" i="28"/>
  <c r="Y16" i="28"/>
  <c r="Z16" i="28"/>
  <c r="C17" i="28"/>
  <c r="F17" i="28"/>
  <c r="G17" i="28"/>
  <c r="H17" i="28"/>
  <c r="K17" i="28"/>
  <c r="N17" i="28"/>
  <c r="O17" i="28"/>
  <c r="P17" i="28"/>
  <c r="S17" i="28"/>
  <c r="V17" i="28"/>
  <c r="W17" i="28"/>
  <c r="X17" i="28"/>
  <c r="AA17" i="28"/>
  <c r="D18" i="28"/>
  <c r="E18" i="28"/>
  <c r="F18" i="28"/>
  <c r="I18" i="28"/>
  <c r="L18" i="28"/>
  <c r="M18" i="28"/>
  <c r="N18" i="28"/>
  <c r="Q18" i="28"/>
  <c r="S18" i="28"/>
  <c r="T18" i="28"/>
  <c r="U18" i="28"/>
  <c r="V18" i="28"/>
  <c r="Y18" i="28"/>
  <c r="AB18" i="28"/>
  <c r="C19" i="28"/>
  <c r="D19" i="28"/>
  <c r="G19" i="28"/>
  <c r="J19" i="28"/>
  <c r="K19" i="28"/>
  <c r="L19" i="28"/>
  <c r="O19" i="28"/>
  <c r="R19" i="28"/>
  <c r="S19" i="28"/>
  <c r="T19" i="28"/>
  <c r="W19" i="28"/>
  <c r="Z19" i="28"/>
  <c r="AA19" i="28"/>
  <c r="AB19" i="28"/>
  <c r="E20" i="28"/>
  <c r="G20" i="28"/>
  <c r="H20" i="28"/>
  <c r="I20" i="28"/>
  <c r="J20" i="28"/>
  <c r="M20" i="28"/>
  <c r="P20" i="28"/>
  <c r="Q20" i="28"/>
  <c r="R20" i="28"/>
  <c r="U20" i="28"/>
  <c r="X20" i="28"/>
  <c r="Y20" i="28"/>
  <c r="Z20" i="28"/>
  <c r="C21" i="28"/>
  <c r="F21" i="28"/>
  <c r="G21" i="28"/>
  <c r="H21" i="28"/>
  <c r="K21" i="28"/>
  <c r="N21" i="28"/>
  <c r="O21" i="28"/>
  <c r="P21" i="28"/>
  <c r="S21" i="28"/>
  <c r="U21" i="28"/>
  <c r="V21" i="28"/>
  <c r="W21" i="28"/>
  <c r="X21" i="28"/>
  <c r="AA21" i="28"/>
  <c r="D22" i="28"/>
  <c r="E22" i="28"/>
  <c r="F22" i="28"/>
  <c r="I22" i="28"/>
  <c r="L22" i="28"/>
  <c r="M22" i="28"/>
  <c r="N22" i="28"/>
  <c r="Q22" i="28"/>
  <c r="T22" i="28"/>
  <c r="U22" i="28"/>
  <c r="V22" i="28"/>
  <c r="Y22" i="28"/>
  <c r="AB22" i="28"/>
  <c r="A2" i="12"/>
  <c r="C4" i="12"/>
  <c r="D4" i="12"/>
  <c r="E4" i="12"/>
  <c r="E16" i="12" s="1"/>
  <c r="F4" i="12"/>
  <c r="F16" i="12" s="1"/>
  <c r="G4" i="12"/>
  <c r="H4" i="12"/>
  <c r="H16" i="12" s="1"/>
  <c r="I4" i="12"/>
  <c r="I16" i="12" s="1"/>
  <c r="J4" i="12"/>
  <c r="K4" i="12"/>
  <c r="L4" i="12"/>
  <c r="M4" i="12"/>
  <c r="M16" i="12" s="1"/>
  <c r="N4" i="12"/>
  <c r="N16" i="12" s="1"/>
  <c r="O4" i="12"/>
  <c r="P4" i="12"/>
  <c r="P16" i="12" s="1"/>
  <c r="Q4" i="12"/>
  <c r="R4" i="12"/>
  <c r="S4" i="12"/>
  <c r="T4" i="12"/>
  <c r="U4" i="12"/>
  <c r="U16" i="12" s="1"/>
  <c r="V4" i="12"/>
  <c r="V16" i="12" s="1"/>
  <c r="W4" i="12"/>
  <c r="X4" i="12"/>
  <c r="X16" i="12" s="1"/>
  <c r="Y4" i="12"/>
  <c r="Z4" i="12"/>
  <c r="AA4" i="12"/>
  <c r="AB4" i="12"/>
  <c r="C5" i="12"/>
  <c r="C17" i="12" s="1"/>
  <c r="D5" i="12"/>
  <c r="D17" i="12" s="1"/>
  <c r="E5" i="12"/>
  <c r="F5" i="12"/>
  <c r="F17" i="12" s="1"/>
  <c r="G5" i="12"/>
  <c r="H5" i="12"/>
  <c r="I5" i="12"/>
  <c r="J5" i="12"/>
  <c r="K5" i="12"/>
  <c r="K17" i="12" s="1"/>
  <c r="L5" i="12"/>
  <c r="L17" i="12" s="1"/>
  <c r="M5" i="12"/>
  <c r="N5" i="12"/>
  <c r="N17" i="12" s="1"/>
  <c r="O5" i="12"/>
  <c r="O17" i="12" s="1"/>
  <c r="P5" i="12"/>
  <c r="Q5" i="12"/>
  <c r="R5" i="12"/>
  <c r="S5" i="12"/>
  <c r="S17" i="12" s="1"/>
  <c r="T5" i="12"/>
  <c r="T17" i="12" s="1"/>
  <c r="U5" i="12"/>
  <c r="U17" i="12" s="1"/>
  <c r="V5" i="12"/>
  <c r="V17" i="12" s="1"/>
  <c r="W5" i="12"/>
  <c r="W17" i="12" s="1"/>
  <c r="X5" i="12"/>
  <c r="Y5" i="12"/>
  <c r="Z5" i="12"/>
  <c r="AA5" i="12"/>
  <c r="AA17" i="12" s="1"/>
  <c r="AB5" i="12"/>
  <c r="AB17" i="12" s="1"/>
  <c r="C6" i="12"/>
  <c r="D6" i="12"/>
  <c r="D18" i="12" s="1"/>
  <c r="E6" i="12"/>
  <c r="F6" i="12"/>
  <c r="G6" i="12"/>
  <c r="H6" i="12"/>
  <c r="I6" i="12"/>
  <c r="I18" i="12" s="1"/>
  <c r="J6" i="12"/>
  <c r="J18" i="12" s="1"/>
  <c r="K6" i="12"/>
  <c r="L6" i="12"/>
  <c r="L18" i="12" s="1"/>
  <c r="M6" i="12"/>
  <c r="N6" i="12"/>
  <c r="O6" i="12"/>
  <c r="P6" i="12"/>
  <c r="Q6" i="12"/>
  <c r="Q18" i="12" s="1"/>
  <c r="R6" i="12"/>
  <c r="R18" i="12" s="1"/>
  <c r="S6" i="12"/>
  <c r="T6" i="12"/>
  <c r="T18" i="12" s="1"/>
  <c r="U6" i="12"/>
  <c r="U18" i="12" s="1"/>
  <c r="V6" i="12"/>
  <c r="W6" i="12"/>
  <c r="X6" i="12"/>
  <c r="Y6" i="12"/>
  <c r="Y18" i="12" s="1"/>
  <c r="Z6" i="12"/>
  <c r="Z18" i="12" s="1"/>
  <c r="AA6" i="12"/>
  <c r="AB6" i="12"/>
  <c r="AB18" i="12" s="1"/>
  <c r="C7" i="12"/>
  <c r="D7" i="12"/>
  <c r="E7" i="12"/>
  <c r="F7" i="12"/>
  <c r="G7" i="12"/>
  <c r="G19" i="12" s="1"/>
  <c r="H7" i="12"/>
  <c r="H19" i="12" s="1"/>
  <c r="I7" i="12"/>
  <c r="J7" i="12"/>
  <c r="J19" i="12" s="1"/>
  <c r="K7" i="12"/>
  <c r="K19" i="12" s="1"/>
  <c r="L7" i="12"/>
  <c r="M7" i="12"/>
  <c r="N7" i="12"/>
  <c r="O7" i="12"/>
  <c r="O19" i="12" s="1"/>
  <c r="P7" i="12"/>
  <c r="P19" i="12" s="1"/>
  <c r="Q7" i="12"/>
  <c r="R7" i="12"/>
  <c r="R19" i="12" s="1"/>
  <c r="S7" i="12"/>
  <c r="T7" i="12"/>
  <c r="U7" i="12"/>
  <c r="V7" i="12"/>
  <c r="W7" i="12"/>
  <c r="W19" i="12" s="1"/>
  <c r="X7" i="12"/>
  <c r="X19" i="12" s="1"/>
  <c r="Y7" i="12"/>
  <c r="Z7" i="12"/>
  <c r="Z19" i="12" s="1"/>
  <c r="AA7" i="12"/>
  <c r="AB7" i="12"/>
  <c r="C8" i="12"/>
  <c r="D8" i="12"/>
  <c r="E8" i="12"/>
  <c r="E20" i="12" s="1"/>
  <c r="F8" i="12"/>
  <c r="F20" i="12" s="1"/>
  <c r="G8" i="12"/>
  <c r="G20" i="12" s="1"/>
  <c r="H8" i="12"/>
  <c r="H20" i="12" s="1"/>
  <c r="I8" i="12"/>
  <c r="J8" i="12"/>
  <c r="K8" i="12"/>
  <c r="L8" i="12"/>
  <c r="M8" i="12"/>
  <c r="M20" i="12" s="1"/>
  <c r="N8" i="12"/>
  <c r="N20" i="12" s="1"/>
  <c r="O8" i="12"/>
  <c r="P8" i="12"/>
  <c r="P20" i="12" s="1"/>
  <c r="Q8" i="12"/>
  <c r="R8" i="12"/>
  <c r="S8" i="12"/>
  <c r="T8" i="12"/>
  <c r="U8" i="12"/>
  <c r="U20" i="12" s="1"/>
  <c r="V8" i="12"/>
  <c r="V20" i="12" s="1"/>
  <c r="W8" i="12"/>
  <c r="X8" i="12"/>
  <c r="X20" i="12" s="1"/>
  <c r="Y8" i="12"/>
  <c r="Y20" i="12" s="1"/>
  <c r="Z8" i="12"/>
  <c r="AA8" i="12"/>
  <c r="AB8" i="12"/>
  <c r="C9" i="12"/>
  <c r="C21" i="12" s="1"/>
  <c r="D9" i="12"/>
  <c r="D21" i="12" s="1"/>
  <c r="E9" i="12"/>
  <c r="F9" i="12"/>
  <c r="F21" i="12" s="1"/>
  <c r="G9" i="12"/>
  <c r="G21" i="12" s="1"/>
  <c r="H9" i="12"/>
  <c r="I9" i="12"/>
  <c r="J9" i="12"/>
  <c r="K9" i="12"/>
  <c r="K21" i="12" s="1"/>
  <c r="L9" i="12"/>
  <c r="L21" i="12" s="1"/>
  <c r="M9" i="12"/>
  <c r="N9" i="12"/>
  <c r="N21" i="12" s="1"/>
  <c r="O9" i="12"/>
  <c r="P9" i="12"/>
  <c r="Q9" i="12"/>
  <c r="R9" i="12"/>
  <c r="S9" i="12"/>
  <c r="S21" i="12" s="1"/>
  <c r="T9" i="12"/>
  <c r="T21" i="12" s="1"/>
  <c r="U9" i="12"/>
  <c r="V9" i="12"/>
  <c r="V21" i="12" s="1"/>
  <c r="W9" i="12"/>
  <c r="X9" i="12"/>
  <c r="Y9" i="12"/>
  <c r="Z9" i="12"/>
  <c r="AA9" i="12"/>
  <c r="AA21" i="12" s="1"/>
  <c r="AB9" i="12"/>
  <c r="AB21" i="12" s="1"/>
  <c r="C10" i="12"/>
  <c r="D10" i="12"/>
  <c r="D22" i="12" s="1"/>
  <c r="E10" i="12"/>
  <c r="F10" i="12"/>
  <c r="G10" i="12"/>
  <c r="H10" i="12"/>
  <c r="I10" i="12"/>
  <c r="I22" i="12" s="1"/>
  <c r="J10" i="12"/>
  <c r="J22" i="12" s="1"/>
  <c r="K10" i="12"/>
  <c r="L10" i="12"/>
  <c r="L22" i="12" s="1"/>
  <c r="M10" i="12"/>
  <c r="M22" i="12" s="1"/>
  <c r="N10" i="12"/>
  <c r="O10" i="12"/>
  <c r="P10" i="12"/>
  <c r="Q10" i="12"/>
  <c r="Q22" i="12" s="1"/>
  <c r="R10" i="12"/>
  <c r="R22" i="12" s="1"/>
  <c r="S10" i="12"/>
  <c r="S22" i="12" s="1"/>
  <c r="T10" i="12"/>
  <c r="T22" i="12" s="1"/>
  <c r="U10" i="12"/>
  <c r="U22" i="12" s="1"/>
  <c r="V10" i="12"/>
  <c r="W10" i="12"/>
  <c r="X10" i="12"/>
  <c r="Y10" i="12"/>
  <c r="Y22" i="12" s="1"/>
  <c r="Z10" i="12"/>
  <c r="Z22" i="12" s="1"/>
  <c r="AA10" i="12"/>
  <c r="AB10" i="12"/>
  <c r="AB22" i="12" s="1"/>
  <c r="C16" i="12"/>
  <c r="D16" i="12"/>
  <c r="G16" i="12"/>
  <c r="J16" i="12"/>
  <c r="K16" i="12"/>
  <c r="L16" i="12"/>
  <c r="O16" i="12"/>
  <c r="Q16" i="12"/>
  <c r="R16" i="12"/>
  <c r="S16" i="12"/>
  <c r="T16" i="12"/>
  <c r="W16" i="12"/>
  <c r="Y16" i="12"/>
  <c r="Z16" i="12"/>
  <c r="AA16" i="12"/>
  <c r="AB16" i="12"/>
  <c r="E17" i="12"/>
  <c r="G17" i="12"/>
  <c r="H17" i="12"/>
  <c r="I17" i="12"/>
  <c r="J17" i="12"/>
  <c r="M17" i="12"/>
  <c r="P17" i="12"/>
  <c r="Q17" i="12"/>
  <c r="R17" i="12"/>
  <c r="X17" i="12"/>
  <c r="Y17" i="12"/>
  <c r="Z17" i="12"/>
  <c r="C18" i="12"/>
  <c r="E18" i="12"/>
  <c r="F18" i="12"/>
  <c r="G18" i="12"/>
  <c r="H18" i="12"/>
  <c r="K18" i="12"/>
  <c r="M18" i="12"/>
  <c r="N18" i="12"/>
  <c r="O18" i="12"/>
  <c r="P18" i="12"/>
  <c r="S18" i="12"/>
  <c r="V18" i="12"/>
  <c r="W18" i="12"/>
  <c r="X18" i="12"/>
  <c r="AA18" i="12"/>
  <c r="C19" i="12"/>
  <c r="D19" i="12"/>
  <c r="E19" i="12"/>
  <c r="F19" i="12"/>
  <c r="I19" i="12"/>
  <c r="L19" i="12"/>
  <c r="M19" i="12"/>
  <c r="N19" i="12"/>
  <c r="Q19" i="12"/>
  <c r="S19" i="12"/>
  <c r="T19" i="12"/>
  <c r="U19" i="12"/>
  <c r="V19" i="12"/>
  <c r="Y19" i="12"/>
  <c r="AA19" i="12"/>
  <c r="AB19" i="12"/>
  <c r="C20" i="12"/>
  <c r="D20" i="12"/>
  <c r="I20" i="12"/>
  <c r="J20" i="12"/>
  <c r="K20" i="12"/>
  <c r="L20" i="12"/>
  <c r="O20" i="12"/>
  <c r="Q20" i="12"/>
  <c r="R20" i="12"/>
  <c r="S20" i="12"/>
  <c r="T20" i="12"/>
  <c r="W20" i="12"/>
  <c r="Z20" i="12"/>
  <c r="AA20" i="12"/>
  <c r="AB20" i="12"/>
  <c r="E21" i="12"/>
  <c r="H21" i="12"/>
  <c r="I21" i="12"/>
  <c r="J21" i="12"/>
  <c r="M21" i="12"/>
  <c r="O21" i="12"/>
  <c r="P21" i="12"/>
  <c r="Q21" i="12"/>
  <c r="R21" i="12"/>
  <c r="U21" i="12"/>
  <c r="W21" i="12"/>
  <c r="X21" i="12"/>
  <c r="Y21" i="12"/>
  <c r="Z21" i="12"/>
  <c r="C22" i="12"/>
  <c r="E22" i="12"/>
  <c r="F22" i="12"/>
  <c r="G22" i="12"/>
  <c r="H22" i="12"/>
  <c r="K22" i="12"/>
  <c r="N22" i="12"/>
  <c r="O22" i="12"/>
  <c r="P22" i="12"/>
  <c r="V22" i="12"/>
  <c r="W22" i="12"/>
  <c r="X22" i="12"/>
  <c r="AA22" i="12"/>
  <c r="A25" i="12"/>
  <c r="A2" i="27"/>
  <c r="A2" i="28" s="1"/>
  <c r="A25" i="28" s="1"/>
  <c r="C4" i="27"/>
  <c r="D4" i="27"/>
  <c r="E4" i="27"/>
  <c r="E15" i="27" s="1"/>
  <c r="F4" i="27"/>
  <c r="G4" i="27"/>
  <c r="G15" i="27" s="1"/>
  <c r="H4" i="27"/>
  <c r="I4" i="27"/>
  <c r="I15" i="27" s="1"/>
  <c r="J4" i="27"/>
  <c r="J15" i="27" s="1"/>
  <c r="K4" i="27"/>
  <c r="L4" i="27"/>
  <c r="M4" i="27"/>
  <c r="M15" i="27" s="1"/>
  <c r="N4" i="27"/>
  <c r="O4" i="27"/>
  <c r="O15" i="27" s="1"/>
  <c r="P4" i="27"/>
  <c r="Q4" i="27"/>
  <c r="Q15" i="27" s="1"/>
  <c r="R4" i="27"/>
  <c r="R15" i="27" s="1"/>
  <c r="S4" i="27"/>
  <c r="T4" i="27"/>
  <c r="U4" i="27"/>
  <c r="U15" i="27" s="1"/>
  <c r="V4" i="27"/>
  <c r="W4" i="27"/>
  <c r="W15" i="27" s="1"/>
  <c r="X4" i="27"/>
  <c r="Y4" i="27"/>
  <c r="Y15" i="27" s="1"/>
  <c r="Z4" i="27"/>
  <c r="Z15" i="27" s="1"/>
  <c r="AA4" i="27"/>
  <c r="C5" i="27"/>
  <c r="D5" i="27"/>
  <c r="D16" i="27" s="1"/>
  <c r="E5" i="27"/>
  <c r="F5" i="27"/>
  <c r="F16" i="27" s="1"/>
  <c r="G5" i="27"/>
  <c r="H5" i="27"/>
  <c r="H16" i="27" s="1"/>
  <c r="I5" i="27"/>
  <c r="I16" i="27" s="1"/>
  <c r="J5" i="27"/>
  <c r="K5" i="27"/>
  <c r="L5" i="27"/>
  <c r="L16" i="27" s="1"/>
  <c r="M5" i="27"/>
  <c r="N5" i="27"/>
  <c r="N16" i="27" s="1"/>
  <c r="O5" i="27"/>
  <c r="P5" i="27"/>
  <c r="P16" i="27" s="1"/>
  <c r="Q5" i="27"/>
  <c r="R5" i="27"/>
  <c r="S5" i="27"/>
  <c r="T5" i="27"/>
  <c r="T16" i="27" s="1"/>
  <c r="U5" i="27"/>
  <c r="V5" i="27"/>
  <c r="V16" i="27" s="1"/>
  <c r="W5" i="27"/>
  <c r="X5" i="27"/>
  <c r="X16" i="27" s="1"/>
  <c r="Y5" i="27"/>
  <c r="Y16" i="27" s="1"/>
  <c r="Z5" i="27"/>
  <c r="AA5" i="27"/>
  <c r="C6" i="27"/>
  <c r="C17" i="27" s="1"/>
  <c r="D6" i="27"/>
  <c r="E6" i="27"/>
  <c r="E17" i="27" s="1"/>
  <c r="F6" i="27"/>
  <c r="G6" i="27"/>
  <c r="G17" i="27" s="1"/>
  <c r="H6" i="27"/>
  <c r="H17" i="27" s="1"/>
  <c r="I6" i="27"/>
  <c r="J6" i="27"/>
  <c r="K6" i="27"/>
  <c r="K17" i="27" s="1"/>
  <c r="L6" i="27"/>
  <c r="M6" i="27"/>
  <c r="M17" i="27" s="1"/>
  <c r="N6" i="27"/>
  <c r="O6" i="27"/>
  <c r="O17" i="27" s="1"/>
  <c r="P6" i="27"/>
  <c r="P17" i="27" s="1"/>
  <c r="Q6" i="27"/>
  <c r="R6" i="27"/>
  <c r="S6" i="27"/>
  <c r="S17" i="27" s="1"/>
  <c r="T6" i="27"/>
  <c r="U6" i="27"/>
  <c r="U17" i="27" s="1"/>
  <c r="V6" i="27"/>
  <c r="W6" i="27"/>
  <c r="W17" i="27" s="1"/>
  <c r="X6" i="27"/>
  <c r="X17" i="27" s="1"/>
  <c r="Y6" i="27"/>
  <c r="Z6" i="27"/>
  <c r="AA6" i="27"/>
  <c r="AA17" i="27" s="1"/>
  <c r="C7" i="27"/>
  <c r="D7" i="27"/>
  <c r="D18" i="27" s="1"/>
  <c r="E7" i="27"/>
  <c r="F7" i="27"/>
  <c r="F18" i="27" s="1"/>
  <c r="G7" i="27"/>
  <c r="G18" i="27" s="1"/>
  <c r="H7" i="27"/>
  <c r="H18" i="27" s="1"/>
  <c r="I7" i="27"/>
  <c r="J7" i="27"/>
  <c r="J18" i="27" s="1"/>
  <c r="K7" i="27"/>
  <c r="L7" i="27"/>
  <c r="L18" i="27" s="1"/>
  <c r="M7" i="27"/>
  <c r="N7" i="27"/>
  <c r="N18" i="27" s="1"/>
  <c r="O7" i="27"/>
  <c r="O18" i="27" s="1"/>
  <c r="P7" i="27"/>
  <c r="Q7" i="27"/>
  <c r="R7" i="27"/>
  <c r="R18" i="27" s="1"/>
  <c r="S7" i="27"/>
  <c r="T7" i="27"/>
  <c r="T18" i="27" s="1"/>
  <c r="U7" i="27"/>
  <c r="V7" i="27"/>
  <c r="V18" i="27" s="1"/>
  <c r="W7" i="27"/>
  <c r="W18" i="27" s="1"/>
  <c r="X7" i="27"/>
  <c r="Y7" i="27"/>
  <c r="Z7" i="27"/>
  <c r="Z18" i="27" s="1"/>
  <c r="AA7" i="27"/>
  <c r="C8" i="27"/>
  <c r="C19" i="27" s="1"/>
  <c r="D8" i="27"/>
  <c r="E8" i="27"/>
  <c r="E19" i="27" s="1"/>
  <c r="F8" i="27"/>
  <c r="G8" i="27"/>
  <c r="H8" i="27"/>
  <c r="I8" i="27"/>
  <c r="I19" i="27" s="1"/>
  <c r="J8" i="27"/>
  <c r="K8" i="27"/>
  <c r="K19" i="27" s="1"/>
  <c r="L8" i="27"/>
  <c r="M8" i="27"/>
  <c r="M19" i="27" s="1"/>
  <c r="N8" i="27"/>
  <c r="N19" i="27" s="1"/>
  <c r="O8" i="27"/>
  <c r="O19" i="27" s="1"/>
  <c r="P8" i="27"/>
  <c r="Q8" i="27"/>
  <c r="Q19" i="27" s="1"/>
  <c r="R8" i="27"/>
  <c r="S8" i="27"/>
  <c r="S19" i="27" s="1"/>
  <c r="T8" i="27"/>
  <c r="U8" i="27"/>
  <c r="U19" i="27" s="1"/>
  <c r="V8" i="27"/>
  <c r="V19" i="27" s="1"/>
  <c r="W8" i="27"/>
  <c r="X8" i="27"/>
  <c r="Y8" i="27"/>
  <c r="Y19" i="27" s="1"/>
  <c r="Z8" i="27"/>
  <c r="AA8" i="27"/>
  <c r="AA19" i="27" s="1"/>
  <c r="C9" i="27"/>
  <c r="D9" i="27"/>
  <c r="D20" i="27" s="1"/>
  <c r="E9" i="27"/>
  <c r="E20" i="27" s="1"/>
  <c r="F9" i="27"/>
  <c r="G9" i="27"/>
  <c r="H9" i="27"/>
  <c r="H20" i="27" s="1"/>
  <c r="I9" i="27"/>
  <c r="J9" i="27"/>
  <c r="J20" i="27" s="1"/>
  <c r="K9" i="27"/>
  <c r="L9" i="27"/>
  <c r="L20" i="27" s="1"/>
  <c r="M9" i="27"/>
  <c r="M20" i="27" s="1"/>
  <c r="N9" i="27"/>
  <c r="O9" i="27"/>
  <c r="P9" i="27"/>
  <c r="P20" i="27" s="1"/>
  <c r="Q9" i="27"/>
  <c r="R9" i="27"/>
  <c r="R20" i="27" s="1"/>
  <c r="S9" i="27"/>
  <c r="T9" i="27"/>
  <c r="T20" i="27" s="1"/>
  <c r="U9" i="27"/>
  <c r="U20" i="27" s="1"/>
  <c r="V9" i="27"/>
  <c r="V20" i="27" s="1"/>
  <c r="W9" i="27"/>
  <c r="X9" i="27"/>
  <c r="X20" i="27" s="1"/>
  <c r="Y9" i="27"/>
  <c r="Z9" i="27"/>
  <c r="Z20" i="27" s="1"/>
  <c r="AA9" i="27"/>
  <c r="C10" i="27"/>
  <c r="C21" i="27" s="1"/>
  <c r="D10" i="27"/>
  <c r="D21" i="27" s="1"/>
  <c r="E10" i="27"/>
  <c r="F10" i="27"/>
  <c r="G10" i="27"/>
  <c r="G21" i="27" s="1"/>
  <c r="H10" i="27"/>
  <c r="I10" i="27"/>
  <c r="I21" i="27" s="1"/>
  <c r="J10" i="27"/>
  <c r="K10" i="27"/>
  <c r="K21" i="27" s="1"/>
  <c r="L10" i="27"/>
  <c r="L21" i="27" s="1"/>
  <c r="M10" i="27"/>
  <c r="M21" i="27" s="1"/>
  <c r="N10" i="27"/>
  <c r="O10" i="27"/>
  <c r="O21" i="27" s="1"/>
  <c r="P10" i="27"/>
  <c r="Q10" i="27"/>
  <c r="Q21" i="27" s="1"/>
  <c r="R10" i="27"/>
  <c r="S10" i="27"/>
  <c r="S21" i="27" s="1"/>
  <c r="T10" i="27"/>
  <c r="U10" i="27"/>
  <c r="V10" i="27"/>
  <c r="W10" i="27"/>
  <c r="W21" i="27" s="1"/>
  <c r="X10" i="27"/>
  <c r="Y10" i="27"/>
  <c r="Y21" i="27" s="1"/>
  <c r="Z10" i="27"/>
  <c r="AA10" i="27"/>
  <c r="AA21" i="27" s="1"/>
  <c r="C15" i="27"/>
  <c r="D15" i="27"/>
  <c r="F15" i="27"/>
  <c r="H15" i="27"/>
  <c r="K15" i="27"/>
  <c r="L15" i="27"/>
  <c r="N15" i="27"/>
  <c r="P15" i="27"/>
  <c r="S15" i="27"/>
  <c r="T15" i="27"/>
  <c r="V15" i="27"/>
  <c r="X15" i="27"/>
  <c r="AA15" i="27"/>
  <c r="C16" i="27"/>
  <c r="E16" i="27"/>
  <c r="G16" i="27"/>
  <c r="J16" i="27"/>
  <c r="K16" i="27"/>
  <c r="M16" i="27"/>
  <c r="O16" i="27"/>
  <c r="Q16" i="27"/>
  <c r="R16" i="27"/>
  <c r="S16" i="27"/>
  <c r="U16" i="27"/>
  <c r="W16" i="27"/>
  <c r="Z16" i="27"/>
  <c r="AA16" i="27"/>
  <c r="D17" i="27"/>
  <c r="F17" i="27"/>
  <c r="I17" i="27"/>
  <c r="J17" i="27"/>
  <c r="L17" i="27"/>
  <c r="N17" i="27"/>
  <c r="Q17" i="27"/>
  <c r="R17" i="27"/>
  <c r="T17" i="27"/>
  <c r="V17" i="27"/>
  <c r="Y17" i="27"/>
  <c r="Z17" i="27"/>
  <c r="C18" i="27"/>
  <c r="E18" i="27"/>
  <c r="I18" i="27"/>
  <c r="K18" i="27"/>
  <c r="M18" i="27"/>
  <c r="P18" i="27"/>
  <c r="Q18" i="27"/>
  <c r="S18" i="27"/>
  <c r="U18" i="27"/>
  <c r="X18" i="27"/>
  <c r="Y18" i="27"/>
  <c r="AA18" i="27"/>
  <c r="D19" i="27"/>
  <c r="F19" i="27"/>
  <c r="G19" i="27"/>
  <c r="H19" i="27"/>
  <c r="J19" i="27"/>
  <c r="L19" i="27"/>
  <c r="P19" i="27"/>
  <c r="R19" i="27"/>
  <c r="T19" i="27"/>
  <c r="W19" i="27"/>
  <c r="X19" i="27"/>
  <c r="Z19" i="27"/>
  <c r="C20" i="27"/>
  <c r="F20" i="27"/>
  <c r="G20" i="27"/>
  <c r="I20" i="27"/>
  <c r="K20" i="27"/>
  <c r="N20" i="27"/>
  <c r="O20" i="27"/>
  <c r="Q20" i="27"/>
  <c r="S20" i="27"/>
  <c r="W20" i="27"/>
  <c r="Y20" i="27"/>
  <c r="AA20" i="27"/>
  <c r="E21" i="27"/>
  <c r="F21" i="27"/>
  <c r="H21" i="27"/>
  <c r="J21" i="27"/>
  <c r="N21" i="27"/>
  <c r="P21" i="27"/>
  <c r="R21" i="27"/>
  <c r="T21" i="27"/>
  <c r="U21" i="27"/>
  <c r="V21" i="27"/>
  <c r="X21" i="27"/>
  <c r="Z21" i="27"/>
  <c r="A24" i="27"/>
  <c r="A1" i="13"/>
  <c r="P1" i="13" s="1"/>
  <c r="D1" i="13"/>
  <c r="B3" i="13"/>
  <c r="B3" i="13" a="1"/>
  <c r="C3" i="13"/>
  <c r="I3" i="13" s="1"/>
  <c r="C3" i="13" a="1"/>
  <c r="C4" i="13" s="1"/>
  <c r="I4" i="13" s="1"/>
  <c r="D3" i="13" a="1"/>
  <c r="D8" i="13" s="1"/>
  <c r="J8" i="13" s="1"/>
  <c r="E3" i="13"/>
  <c r="E3" i="13" a="1"/>
  <c r="E6" i="13" s="1"/>
  <c r="K6" i="13" s="1"/>
  <c r="F3" i="13"/>
  <c r="F3" i="13" a="1"/>
  <c r="H3" i="13"/>
  <c r="K3" i="13"/>
  <c r="L3" i="13"/>
  <c r="A4" i="13"/>
  <c r="B4" i="13"/>
  <c r="D4" i="13"/>
  <c r="J4" i="13" s="1"/>
  <c r="E4" i="13"/>
  <c r="F4" i="13"/>
  <c r="L4" i="13" s="1"/>
  <c r="H4" i="13"/>
  <c r="K4" i="13"/>
  <c r="A5" i="13"/>
  <c r="B5" i="13"/>
  <c r="C5" i="13"/>
  <c r="I5" i="13" s="1"/>
  <c r="E5" i="13"/>
  <c r="K5" i="13" s="1"/>
  <c r="F5" i="13"/>
  <c r="H5" i="13"/>
  <c r="L5" i="13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6" i="13"/>
  <c r="H6" i="13" s="1"/>
  <c r="C6" i="13"/>
  <c r="F6" i="13"/>
  <c r="L6" i="13" s="1"/>
  <c r="I6" i="13"/>
  <c r="B7" i="13"/>
  <c r="C7" i="13"/>
  <c r="I7" i="13" s="1"/>
  <c r="E7" i="13"/>
  <c r="K7" i="13" s="1"/>
  <c r="F7" i="13"/>
  <c r="H7" i="13"/>
  <c r="L7" i="13"/>
  <c r="B8" i="13"/>
  <c r="H8" i="13" s="1"/>
  <c r="C8" i="13"/>
  <c r="I8" i="13" s="1"/>
  <c r="E8" i="13"/>
  <c r="F8" i="13"/>
  <c r="K8" i="13"/>
  <c r="L8" i="13"/>
  <c r="B9" i="13"/>
  <c r="C9" i="13"/>
  <c r="E9" i="13"/>
  <c r="K9" i="13" s="1"/>
  <c r="F9" i="13"/>
  <c r="H9" i="13"/>
  <c r="I9" i="13"/>
  <c r="L9" i="13"/>
  <c r="B10" i="13"/>
  <c r="H10" i="13" s="1"/>
  <c r="C10" i="13"/>
  <c r="D10" i="13"/>
  <c r="J10" i="13" s="1"/>
  <c r="E10" i="13"/>
  <c r="K10" i="13" s="1"/>
  <c r="F10" i="13"/>
  <c r="L10" i="13" s="1"/>
  <c r="I10" i="13"/>
  <c r="B11" i="13"/>
  <c r="H11" i="13" s="1"/>
  <c r="C11" i="13"/>
  <c r="I11" i="13" s="1"/>
  <c r="E11" i="13"/>
  <c r="F11" i="13"/>
  <c r="K11" i="13"/>
  <c r="L11" i="13"/>
  <c r="B12" i="13"/>
  <c r="E12" i="13"/>
  <c r="F12" i="13"/>
  <c r="L12" i="13" s="1"/>
  <c r="H12" i="13"/>
  <c r="K12" i="13"/>
  <c r="B13" i="13"/>
  <c r="C13" i="13"/>
  <c r="I13" i="13" s="1"/>
  <c r="D13" i="13"/>
  <c r="J13" i="13" s="1"/>
  <c r="E13" i="13"/>
  <c r="K13" i="13" s="1"/>
  <c r="F13" i="13"/>
  <c r="H13" i="13"/>
  <c r="L13" i="13"/>
  <c r="B14" i="13"/>
  <c r="H14" i="13" s="1"/>
  <c r="C14" i="13"/>
  <c r="F14" i="13"/>
  <c r="L14" i="13" s="1"/>
  <c r="I14" i="13"/>
  <c r="B15" i="13"/>
  <c r="C15" i="13"/>
  <c r="I15" i="13" s="1"/>
  <c r="E15" i="13"/>
  <c r="K15" i="13" s="1"/>
  <c r="F15" i="13"/>
  <c r="L15" i="13" s="1"/>
  <c r="H15" i="13"/>
  <c r="B16" i="13"/>
  <c r="H16" i="13" s="1"/>
  <c r="C16" i="13"/>
  <c r="E16" i="13"/>
  <c r="F16" i="13"/>
  <c r="I16" i="13"/>
  <c r="K16" i="13"/>
  <c r="L16" i="13"/>
  <c r="B17" i="13"/>
  <c r="C17" i="13"/>
  <c r="E17" i="13"/>
  <c r="K17" i="13" s="1"/>
  <c r="F17" i="13"/>
  <c r="H17" i="13"/>
  <c r="I17" i="13"/>
  <c r="L17" i="13"/>
  <c r="B18" i="13"/>
  <c r="H18" i="13" s="1"/>
  <c r="C18" i="13"/>
  <c r="D18" i="13"/>
  <c r="J18" i="13" s="1"/>
  <c r="E18" i="13"/>
  <c r="F18" i="13"/>
  <c r="L18" i="13" s="1"/>
  <c r="I18" i="13"/>
  <c r="K18" i="13"/>
  <c r="B19" i="13"/>
  <c r="C19" i="13"/>
  <c r="I19" i="13" s="1"/>
  <c r="E19" i="13"/>
  <c r="F19" i="13"/>
  <c r="H19" i="13"/>
  <c r="K19" i="13"/>
  <c r="L19" i="13"/>
  <c r="B20" i="13"/>
  <c r="E20" i="13"/>
  <c r="F20" i="13"/>
  <c r="L20" i="13" s="1"/>
  <c r="H20" i="13"/>
  <c r="K20" i="13"/>
  <c r="B21" i="13"/>
  <c r="C21" i="13"/>
  <c r="I21" i="13" s="1"/>
  <c r="D21" i="13"/>
  <c r="J21" i="13" s="1"/>
  <c r="E21" i="13"/>
  <c r="K21" i="13" s="1"/>
  <c r="F21" i="13"/>
  <c r="H21" i="13"/>
  <c r="L21" i="13"/>
  <c r="B22" i="13"/>
  <c r="H22" i="13" s="1"/>
  <c r="C22" i="13"/>
  <c r="F22" i="13"/>
  <c r="L22" i="13" s="1"/>
  <c r="I22" i="13"/>
  <c r="B23" i="13"/>
  <c r="C23" i="13"/>
  <c r="I23" i="13" s="1"/>
  <c r="E23" i="13"/>
  <c r="K23" i="13" s="1"/>
  <c r="F23" i="13"/>
  <c r="H23" i="13"/>
  <c r="L23" i="13"/>
  <c r="B24" i="13"/>
  <c r="H24" i="13" s="1"/>
  <c r="C24" i="13"/>
  <c r="E24" i="13"/>
  <c r="F24" i="13"/>
  <c r="I24" i="13"/>
  <c r="K24" i="13"/>
  <c r="L24" i="13"/>
  <c r="B25" i="13"/>
  <c r="C25" i="13"/>
  <c r="E25" i="13"/>
  <c r="K25" i="13" s="1"/>
  <c r="F25" i="13"/>
  <c r="H25" i="13"/>
  <c r="I25" i="13"/>
  <c r="L25" i="13"/>
  <c r="B26" i="13"/>
  <c r="H26" i="13" s="1"/>
  <c r="C26" i="13"/>
  <c r="E26" i="13"/>
  <c r="F26" i="13"/>
  <c r="L26" i="13" s="1"/>
  <c r="I26" i="13"/>
  <c r="K26" i="13"/>
  <c r="B27" i="13"/>
  <c r="C27" i="13"/>
  <c r="I27" i="13" s="1"/>
  <c r="E27" i="13"/>
  <c r="F27" i="13"/>
  <c r="H27" i="13"/>
  <c r="K27" i="13"/>
  <c r="L27" i="13"/>
  <c r="B28" i="13"/>
  <c r="E28" i="13"/>
  <c r="F28" i="13"/>
  <c r="L28" i="13" s="1"/>
  <c r="H28" i="13"/>
  <c r="K28" i="13"/>
  <c r="B29" i="13"/>
  <c r="C29" i="13"/>
  <c r="I29" i="13" s="1"/>
  <c r="E29" i="13"/>
  <c r="K29" i="13" s="1"/>
  <c r="F29" i="13"/>
  <c r="H29" i="13"/>
  <c r="L29" i="13"/>
  <c r="B30" i="13"/>
  <c r="H30" i="13" s="1"/>
  <c r="C30" i="13"/>
  <c r="F30" i="13"/>
  <c r="L30" i="13" s="1"/>
  <c r="I30" i="13"/>
  <c r="B31" i="13"/>
  <c r="C31" i="13"/>
  <c r="I31" i="13" s="1"/>
  <c r="E31" i="13"/>
  <c r="K31" i="13" s="1"/>
  <c r="F31" i="13"/>
  <c r="H31" i="13"/>
  <c r="L31" i="13"/>
  <c r="B32" i="13"/>
  <c r="H32" i="13" s="1"/>
  <c r="C32" i="13"/>
  <c r="I32" i="13" s="1"/>
  <c r="D32" i="13"/>
  <c r="J32" i="13" s="1"/>
  <c r="E32" i="13"/>
  <c r="F32" i="13"/>
  <c r="K32" i="13"/>
  <c r="L32" i="13"/>
  <c r="B33" i="13"/>
  <c r="C33" i="13"/>
  <c r="E33" i="13"/>
  <c r="K33" i="13" s="1"/>
  <c r="F33" i="13"/>
  <c r="H33" i="13"/>
  <c r="I33" i="13"/>
  <c r="L33" i="13"/>
  <c r="B34" i="13"/>
  <c r="H34" i="13" s="1"/>
  <c r="C34" i="13"/>
  <c r="E34" i="13"/>
  <c r="F34" i="13"/>
  <c r="L34" i="13" s="1"/>
  <c r="I34" i="13"/>
  <c r="K34" i="13"/>
  <c r="B35" i="13"/>
  <c r="H35" i="13" s="1"/>
  <c r="C35" i="13"/>
  <c r="I35" i="13" s="1"/>
  <c r="E35" i="13"/>
  <c r="F35" i="13"/>
  <c r="K35" i="13"/>
  <c r="L35" i="13"/>
  <c r="B36" i="13"/>
  <c r="D36" i="13"/>
  <c r="J36" i="13" s="1"/>
  <c r="E36" i="13"/>
  <c r="F36" i="13"/>
  <c r="L36" i="13" s="1"/>
  <c r="H36" i="13"/>
  <c r="K36" i="13"/>
  <c r="B37" i="13"/>
  <c r="C37" i="13"/>
  <c r="I37" i="13" s="1"/>
  <c r="E37" i="13"/>
  <c r="K37" i="13" s="1"/>
  <c r="F37" i="13"/>
  <c r="H37" i="13"/>
  <c r="L37" i="13"/>
  <c r="B38" i="13"/>
  <c r="H38" i="13" s="1"/>
  <c r="C38" i="13"/>
  <c r="F38" i="13"/>
  <c r="L38" i="13" s="1"/>
  <c r="I38" i="13"/>
  <c r="B39" i="13"/>
  <c r="C39" i="13"/>
  <c r="I39" i="13" s="1"/>
  <c r="E39" i="13"/>
  <c r="K39" i="13" s="1"/>
  <c r="F39" i="13"/>
  <c r="H39" i="13"/>
  <c r="L39" i="13"/>
  <c r="B40" i="13"/>
  <c r="H40" i="13" s="1"/>
  <c r="C40" i="13"/>
  <c r="I40" i="13" s="1"/>
  <c r="E40" i="13"/>
  <c r="F40" i="13"/>
  <c r="K40" i="13"/>
  <c r="L40" i="13"/>
  <c r="B41" i="13"/>
  <c r="C41" i="13"/>
  <c r="E41" i="13"/>
  <c r="K41" i="13" s="1"/>
  <c r="F41" i="13"/>
  <c r="H41" i="13"/>
  <c r="I41" i="13"/>
  <c r="L41" i="13"/>
  <c r="B42" i="13"/>
  <c r="H42" i="13" s="1"/>
  <c r="C42" i="13"/>
  <c r="D42" i="13"/>
  <c r="J42" i="13" s="1"/>
  <c r="E42" i="13"/>
  <c r="K42" i="13" s="1"/>
  <c r="F42" i="13"/>
  <c r="L42" i="13" s="1"/>
  <c r="I42" i="13"/>
  <c r="B43" i="13"/>
  <c r="H43" i="13" s="1"/>
  <c r="C43" i="13"/>
  <c r="I43" i="13" s="1"/>
  <c r="E43" i="13"/>
  <c r="F43" i="13"/>
  <c r="K43" i="13"/>
  <c r="L43" i="13"/>
  <c r="B44" i="13"/>
  <c r="E44" i="13"/>
  <c r="F44" i="13"/>
  <c r="L44" i="13" s="1"/>
  <c r="H44" i="13"/>
  <c r="K44" i="13"/>
  <c r="B45" i="13"/>
  <c r="C45" i="13"/>
  <c r="I45" i="13" s="1"/>
  <c r="D45" i="13"/>
  <c r="J45" i="13" s="1"/>
  <c r="E45" i="13"/>
  <c r="K45" i="13" s="1"/>
  <c r="F45" i="13"/>
  <c r="H45" i="13"/>
  <c r="L45" i="13"/>
  <c r="B46" i="13"/>
  <c r="H46" i="13" s="1"/>
  <c r="C46" i="13"/>
  <c r="F46" i="13"/>
  <c r="L46" i="13" s="1"/>
  <c r="I46" i="13"/>
  <c r="B47" i="13"/>
  <c r="C47" i="13"/>
  <c r="I47" i="13" s="1"/>
  <c r="E47" i="13"/>
  <c r="K47" i="13" s="1"/>
  <c r="F47" i="13"/>
  <c r="L47" i="13" s="1"/>
  <c r="H47" i="13"/>
  <c r="B48" i="13"/>
  <c r="H48" i="13" s="1"/>
  <c r="C48" i="13"/>
  <c r="E48" i="13"/>
  <c r="F48" i="13"/>
  <c r="I48" i="13"/>
  <c r="K48" i="13"/>
  <c r="L48" i="13"/>
  <c r="B49" i="13"/>
  <c r="C49" i="13"/>
  <c r="E49" i="13"/>
  <c r="K49" i="13" s="1"/>
  <c r="F49" i="13"/>
  <c r="H49" i="13"/>
  <c r="I49" i="13"/>
  <c r="L49" i="13"/>
  <c r="B50" i="13"/>
  <c r="H50" i="13" s="1"/>
  <c r="C50" i="13"/>
  <c r="D50" i="13"/>
  <c r="J50" i="13" s="1"/>
  <c r="E50" i="13"/>
  <c r="F50" i="13"/>
  <c r="L50" i="13" s="1"/>
  <c r="I50" i="13"/>
  <c r="K50" i="13"/>
  <c r="B51" i="13"/>
  <c r="C51" i="13"/>
  <c r="I51" i="13" s="1"/>
  <c r="E51" i="13"/>
  <c r="F51" i="13"/>
  <c r="H51" i="13"/>
  <c r="K51" i="13"/>
  <c r="L51" i="13"/>
  <c r="B52" i="13"/>
  <c r="E52" i="13"/>
  <c r="F52" i="13"/>
  <c r="L52" i="13" s="1"/>
  <c r="H52" i="13"/>
  <c r="K52" i="13"/>
  <c r="B53" i="13"/>
  <c r="C53" i="13"/>
  <c r="I53" i="13" s="1"/>
  <c r="D53" i="13"/>
  <c r="J53" i="13" s="1"/>
  <c r="E53" i="13"/>
  <c r="K53" i="13" s="1"/>
  <c r="F53" i="13"/>
  <c r="H53" i="13"/>
  <c r="L53" i="13"/>
  <c r="B54" i="13"/>
  <c r="H54" i="13" s="1"/>
  <c r="C54" i="13"/>
  <c r="F54" i="13"/>
  <c r="L54" i="13" s="1"/>
  <c r="I54" i="13"/>
  <c r="B55" i="13"/>
  <c r="C55" i="13"/>
  <c r="I55" i="13" s="1"/>
  <c r="E55" i="13"/>
  <c r="K55" i="13" s="1"/>
  <c r="F55" i="13"/>
  <c r="H55" i="13"/>
  <c r="L55" i="13"/>
  <c r="B56" i="13"/>
  <c r="H56" i="13" s="1"/>
  <c r="C56" i="13"/>
  <c r="E56" i="13"/>
  <c r="F56" i="13"/>
  <c r="I56" i="13"/>
  <c r="K56" i="13"/>
  <c r="L56" i="13"/>
  <c r="B58" i="13"/>
  <c r="H58" i="13" s="1"/>
  <c r="C58" i="13"/>
  <c r="D58" i="13"/>
  <c r="E58" i="13"/>
  <c r="F58" i="13"/>
  <c r="L58" i="13" s="1"/>
  <c r="I58" i="13"/>
  <c r="J58" i="13"/>
  <c r="K58" i="13"/>
  <c r="B59" i="13"/>
  <c r="C59" i="13"/>
  <c r="D59" i="13"/>
  <c r="J59" i="13" s="1"/>
  <c r="E59" i="13"/>
  <c r="F59" i="13"/>
  <c r="L59" i="13" s="1"/>
  <c r="H59" i="13"/>
  <c r="I59" i="13"/>
  <c r="K59" i="13"/>
  <c r="B60" i="13"/>
  <c r="H60" i="13" s="1"/>
  <c r="C60" i="13"/>
  <c r="D60" i="13"/>
  <c r="J60" i="13" s="1"/>
  <c r="E60" i="13"/>
  <c r="K60" i="13" s="1"/>
  <c r="F60" i="13"/>
  <c r="L60" i="13" s="1"/>
  <c r="I60" i="13"/>
  <c r="B61" i="13"/>
  <c r="H61" i="13" s="1"/>
  <c r="C61" i="13"/>
  <c r="I61" i="13" s="1"/>
  <c r="D61" i="13"/>
  <c r="J61" i="13" s="1"/>
  <c r="E61" i="13"/>
  <c r="F61" i="13"/>
  <c r="K61" i="13"/>
  <c r="L61" i="13"/>
  <c r="B62" i="13"/>
  <c r="H62" i="13" s="1"/>
  <c r="C62" i="13"/>
  <c r="D62" i="13"/>
  <c r="E62" i="13"/>
  <c r="F62" i="13"/>
  <c r="L62" i="13" s="1"/>
  <c r="I62" i="13"/>
  <c r="J62" i="13"/>
  <c r="K62" i="13"/>
  <c r="B63" i="13"/>
  <c r="C63" i="13"/>
  <c r="D63" i="13"/>
  <c r="J63" i="13" s="1"/>
  <c r="E63" i="13"/>
  <c r="F63" i="13"/>
  <c r="L63" i="13" s="1"/>
  <c r="H63" i="13"/>
  <c r="I63" i="13"/>
  <c r="K63" i="13"/>
  <c r="B64" i="13"/>
  <c r="H64" i="13" s="1"/>
  <c r="C64" i="13"/>
  <c r="D64" i="13"/>
  <c r="J64" i="13" s="1"/>
  <c r="E64" i="13"/>
  <c r="F64" i="13"/>
  <c r="L64" i="13" s="1"/>
  <c r="I64" i="13"/>
  <c r="K64" i="13"/>
  <c r="B65" i="13"/>
  <c r="H65" i="13" s="1"/>
  <c r="C65" i="13"/>
  <c r="I65" i="13" s="1"/>
  <c r="D65" i="13"/>
  <c r="J65" i="13" s="1"/>
  <c r="E65" i="13"/>
  <c r="F65" i="13"/>
  <c r="K65" i="13"/>
  <c r="L65" i="13"/>
  <c r="B66" i="13"/>
  <c r="H66" i="13" s="1"/>
  <c r="C66" i="13"/>
  <c r="D66" i="13"/>
  <c r="E66" i="13"/>
  <c r="F66" i="13"/>
  <c r="L66" i="13" s="1"/>
  <c r="I66" i="13"/>
  <c r="J66" i="13"/>
  <c r="K66" i="13"/>
  <c r="B67" i="13"/>
  <c r="C67" i="13"/>
  <c r="D67" i="13"/>
  <c r="J67" i="13" s="1"/>
  <c r="E67" i="13"/>
  <c r="F67" i="13"/>
  <c r="L67" i="13" s="1"/>
  <c r="H67" i="13"/>
  <c r="I67" i="13"/>
  <c r="K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E33" i="11" s="1"/>
  <c r="G33" i="11" s="1"/>
  <c r="C9" i="23"/>
  <c r="D9" i="23"/>
  <c r="E28" i="11" s="1"/>
  <c r="E9" i="23"/>
  <c r="E30" i="11" s="1"/>
  <c r="F9" i="23"/>
  <c r="E32" i="11" s="1"/>
  <c r="G9" i="23"/>
  <c r="E34" i="11" s="1"/>
  <c r="I9" i="23"/>
  <c r="E31" i="11" s="1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AL7" i="22" s="1"/>
  <c r="B7" i="22"/>
  <c r="C7" i="22"/>
  <c r="D7" i="22"/>
  <c r="E7" i="22"/>
  <c r="F7" i="22"/>
  <c r="G7" i="22"/>
  <c r="I7" i="22"/>
  <c r="R7" i="22"/>
  <c r="A8" i="22"/>
  <c r="AL8" i="22" s="1"/>
  <c r="B8" i="22"/>
  <c r="C8" i="22"/>
  <c r="D8" i="22"/>
  <c r="E8" i="22"/>
  <c r="F8" i="22"/>
  <c r="G8" i="22"/>
  <c r="I8" i="22"/>
  <c r="R8" i="22"/>
  <c r="A9" i="22"/>
  <c r="B9" i="22"/>
  <c r="E52" i="11" s="1"/>
  <c r="C9" i="22"/>
  <c r="E48" i="11" s="1"/>
  <c r="D9" i="22"/>
  <c r="E47" i="11" s="1"/>
  <c r="E9" i="22"/>
  <c r="E49" i="11" s="1"/>
  <c r="F9" i="22"/>
  <c r="E51" i="11" s="1"/>
  <c r="G9" i="22"/>
  <c r="E53" i="11" s="1"/>
  <c r="I9" i="22"/>
  <c r="E50" i="11" s="1"/>
  <c r="R9" i="22"/>
  <c r="E56" i="11" s="1"/>
  <c r="G56" i="11" s="1"/>
  <c r="AL9" i="22"/>
  <c r="A10" i="22"/>
  <c r="B10" i="22"/>
  <c r="C10" i="22"/>
  <c r="D10" i="22"/>
  <c r="E10" i="22"/>
  <c r="F10" i="22"/>
  <c r="G10" i="22"/>
  <c r="I10" i="22"/>
  <c r="R10" i="22"/>
  <c r="AL10" i="22"/>
  <c r="A11" i="22"/>
  <c r="AL11" i="22" s="1"/>
  <c r="B11" i="22"/>
  <c r="C11" i="22"/>
  <c r="D11" i="22"/>
  <c r="E11" i="22"/>
  <c r="F11" i="22"/>
  <c r="G11" i="22"/>
  <c r="I11" i="22"/>
  <c r="R11" i="22"/>
  <c r="A12" i="22"/>
  <c r="AL12" i="22" s="1"/>
  <c r="B12" i="22"/>
  <c r="C12" i="22"/>
  <c r="D12" i="22"/>
  <c r="E12" i="22"/>
  <c r="F12" i="22"/>
  <c r="G12" i="22"/>
  <c r="I12" i="22"/>
  <c r="R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AL16" i="22" s="1"/>
  <c r="B16" i="22"/>
  <c r="C16" i="22"/>
  <c r="D16" i="22"/>
  <c r="E16" i="22"/>
  <c r="F16" i="22"/>
  <c r="G16" i="22"/>
  <c r="I16" i="22"/>
  <c r="R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AL20" i="22" s="1"/>
  <c r="B20" i="22"/>
  <c r="C20" i="22"/>
  <c r="D20" i="22"/>
  <c r="E20" i="22"/>
  <c r="F20" i="22"/>
  <c r="G20" i="22"/>
  <c r="I20" i="22"/>
  <c r="R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AL23" i="22" s="1"/>
  <c r="B23" i="22"/>
  <c r="C23" i="22"/>
  <c r="D23" i="22"/>
  <c r="E23" i="22"/>
  <c r="F23" i="22"/>
  <c r="G23" i="22"/>
  <c r="I23" i="22"/>
  <c r="R23" i="22"/>
  <c r="A24" i="22"/>
  <c r="AL24" i="22" s="1"/>
  <c r="B24" i="22"/>
  <c r="C24" i="22"/>
  <c r="D24" i="22"/>
  <c r="E24" i="22"/>
  <c r="F24" i="22"/>
  <c r="G24" i="22"/>
  <c r="I24" i="22"/>
  <c r="R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AL28" i="22" s="1"/>
  <c r="B28" i="22"/>
  <c r="C28" i="22"/>
  <c r="D28" i="22"/>
  <c r="E28" i="22"/>
  <c r="F28" i="22"/>
  <c r="G28" i="22"/>
  <c r="I28" i="22"/>
  <c r="R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AL31" i="22" s="1"/>
  <c r="B31" i="22"/>
  <c r="C31" i="22"/>
  <c r="D31" i="22"/>
  <c r="E31" i="22"/>
  <c r="F31" i="22"/>
  <c r="G31" i="22"/>
  <c r="I31" i="22"/>
  <c r="R31" i="22"/>
  <c r="A32" i="22"/>
  <c r="AL32" i="22" s="1"/>
  <c r="B32" i="22"/>
  <c r="C32" i="22"/>
  <c r="D32" i="22"/>
  <c r="E32" i="22"/>
  <c r="F32" i="22"/>
  <c r="G32" i="22"/>
  <c r="I32" i="22"/>
  <c r="R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AL36" i="22" s="1"/>
  <c r="B36" i="22"/>
  <c r="C36" i="22"/>
  <c r="D36" i="22"/>
  <c r="E36" i="22"/>
  <c r="F36" i="22"/>
  <c r="G36" i="22"/>
  <c r="I36" i="22"/>
  <c r="R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AL39" i="22" s="1"/>
  <c r="B39" i="22"/>
  <c r="C39" i="22"/>
  <c r="D39" i="22"/>
  <c r="E39" i="22"/>
  <c r="F39" i="22"/>
  <c r="G39" i="22"/>
  <c r="I39" i="22"/>
  <c r="R39" i="22"/>
  <c r="A40" i="22"/>
  <c r="AL40" i="22" s="1"/>
  <c r="B40" i="22"/>
  <c r="C40" i="22"/>
  <c r="D40" i="22"/>
  <c r="E40" i="22"/>
  <c r="F40" i="22"/>
  <c r="G40" i="22"/>
  <c r="I40" i="22"/>
  <c r="R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AL43" i="22" s="1"/>
  <c r="B43" i="22"/>
  <c r="C43" i="22"/>
  <c r="D43" i="22"/>
  <c r="E43" i="22"/>
  <c r="F43" i="22"/>
  <c r="G43" i="22"/>
  <c r="I43" i="22"/>
  <c r="R43" i="22"/>
  <c r="A44" i="22"/>
  <c r="AL44" i="22" s="1"/>
  <c r="B44" i="22"/>
  <c r="C44" i="22"/>
  <c r="D44" i="22"/>
  <c r="E44" i="22"/>
  <c r="F44" i="22"/>
  <c r="G44" i="22"/>
  <c r="I44" i="22"/>
  <c r="R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AL48" i="22" s="1"/>
  <c r="B48" i="22"/>
  <c r="C48" i="22"/>
  <c r="D48" i="22"/>
  <c r="E48" i="22"/>
  <c r="F48" i="22"/>
  <c r="G48" i="22"/>
  <c r="I48" i="22"/>
  <c r="R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AL52" i="22" s="1"/>
  <c r="B52" i="22"/>
  <c r="C52" i="22"/>
  <c r="D52" i="22"/>
  <c r="E52" i="22"/>
  <c r="F52" i="22"/>
  <c r="G52" i="22"/>
  <c r="I52" i="22"/>
  <c r="R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AL55" i="22" s="1"/>
  <c r="B55" i="22"/>
  <c r="C55" i="22"/>
  <c r="D55" i="22"/>
  <c r="E55" i="22"/>
  <c r="F55" i="22"/>
  <c r="G55" i="22"/>
  <c r="I55" i="22"/>
  <c r="R55" i="22"/>
  <c r="A56" i="22"/>
  <c r="AL56" i="22" s="1"/>
  <c r="B56" i="22"/>
  <c r="C56" i="22"/>
  <c r="D56" i="22"/>
  <c r="E56" i="22"/>
  <c r="F56" i="22"/>
  <c r="G56" i="22"/>
  <c r="I56" i="22"/>
  <c r="R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AL60" i="22" s="1"/>
  <c r="B60" i="22"/>
  <c r="C60" i="22"/>
  <c r="D60" i="22"/>
  <c r="E60" i="22"/>
  <c r="F60" i="22"/>
  <c r="G60" i="22"/>
  <c r="I60" i="22"/>
  <c r="R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AL63" i="22" s="1"/>
  <c r="B63" i="22"/>
  <c r="C63" i="22"/>
  <c r="D63" i="22"/>
  <c r="E63" i="22"/>
  <c r="F63" i="22"/>
  <c r="G63" i="22"/>
  <c r="I63" i="22"/>
  <c r="R63" i="22"/>
  <c r="A64" i="22"/>
  <c r="AL64" i="22" s="1"/>
  <c r="B64" i="22"/>
  <c r="C64" i="22"/>
  <c r="D64" i="22"/>
  <c r="E64" i="22"/>
  <c r="F64" i="22"/>
  <c r="G64" i="22"/>
  <c r="I64" i="22"/>
  <c r="R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AL68" i="22" s="1"/>
  <c r="B68" i="22"/>
  <c r="C68" i="22"/>
  <c r="D68" i="22"/>
  <c r="E68" i="22"/>
  <c r="F68" i="22"/>
  <c r="G68" i="22"/>
  <c r="I68" i="22"/>
  <c r="R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AL71" i="22" s="1"/>
  <c r="B71" i="22"/>
  <c r="C71" i="22"/>
  <c r="D71" i="22"/>
  <c r="E71" i="22"/>
  <c r="F71" i="22"/>
  <c r="G71" i="22"/>
  <c r="I71" i="22"/>
  <c r="R71" i="22"/>
  <c r="A72" i="22"/>
  <c r="AL72" i="22" s="1"/>
  <c r="B72" i="22"/>
  <c r="C72" i="22"/>
  <c r="D72" i="22"/>
  <c r="E72" i="22"/>
  <c r="F72" i="22"/>
  <c r="G72" i="22"/>
  <c r="I72" i="22"/>
  <c r="R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AL75" i="22" s="1"/>
  <c r="B75" i="22"/>
  <c r="C75" i="22"/>
  <c r="D75" i="22"/>
  <c r="E75" i="22"/>
  <c r="F75" i="22"/>
  <c r="G75" i="22"/>
  <c r="I75" i="22"/>
  <c r="R75" i="22"/>
  <c r="A76" i="22"/>
  <c r="AL76" i="22" s="1"/>
  <c r="B76" i="22"/>
  <c r="C76" i="22"/>
  <c r="D76" i="22"/>
  <c r="E76" i="22"/>
  <c r="F76" i="22"/>
  <c r="G76" i="22"/>
  <c r="I76" i="22"/>
  <c r="R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AL80" i="22" s="1"/>
  <c r="B80" i="22"/>
  <c r="C80" i="22"/>
  <c r="D80" i="22"/>
  <c r="E80" i="22"/>
  <c r="F80" i="22"/>
  <c r="G80" i="22"/>
  <c r="I80" i="22"/>
  <c r="R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AL84" i="22" s="1"/>
  <c r="B84" i="22"/>
  <c r="C84" i="22"/>
  <c r="D84" i="22"/>
  <c r="E84" i="22"/>
  <c r="F84" i="22"/>
  <c r="G84" i="22"/>
  <c r="I84" i="22"/>
  <c r="R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AL87" i="22" s="1"/>
  <c r="B87" i="22"/>
  <c r="C87" i="22"/>
  <c r="D87" i="22"/>
  <c r="E87" i="22"/>
  <c r="F87" i="22"/>
  <c r="G87" i="22"/>
  <c r="I87" i="22"/>
  <c r="R87" i="22"/>
  <c r="A88" i="22"/>
  <c r="AL88" i="22" s="1"/>
  <c r="B88" i="22"/>
  <c r="C88" i="22"/>
  <c r="D88" i="22"/>
  <c r="E88" i="22"/>
  <c r="F88" i="22"/>
  <c r="G88" i="22"/>
  <c r="I88" i="22"/>
  <c r="R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AL92" i="22" s="1"/>
  <c r="B92" i="22"/>
  <c r="C92" i="22"/>
  <c r="D92" i="22"/>
  <c r="E92" i="22"/>
  <c r="F92" i="22"/>
  <c r="G92" i="22"/>
  <c r="I92" i="22"/>
  <c r="R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AL95" i="22" s="1"/>
  <c r="B95" i="22"/>
  <c r="C95" i="22"/>
  <c r="D95" i="22"/>
  <c r="E95" i="22"/>
  <c r="F95" i="22"/>
  <c r="G95" i="22"/>
  <c r="I95" i="22"/>
  <c r="R95" i="22"/>
  <c r="A96" i="22"/>
  <c r="AL96" i="22" s="1"/>
  <c r="B96" i="22"/>
  <c r="C96" i="22"/>
  <c r="D96" i="22"/>
  <c r="E96" i="22"/>
  <c r="F96" i="22"/>
  <c r="G96" i="22"/>
  <c r="I96" i="22"/>
  <c r="R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AL100" i="22" s="1"/>
  <c r="B100" i="22"/>
  <c r="C100" i="22"/>
  <c r="D100" i="22"/>
  <c r="E100" i="22"/>
  <c r="F100" i="22"/>
  <c r="G100" i="22"/>
  <c r="I100" i="22"/>
  <c r="R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AL103" i="22" s="1"/>
  <c r="B103" i="22"/>
  <c r="C103" i="22"/>
  <c r="D103" i="22"/>
  <c r="E103" i="22"/>
  <c r="F103" i="22"/>
  <c r="G103" i="22"/>
  <c r="I103" i="22"/>
  <c r="R103" i="22"/>
  <c r="A104" i="22"/>
  <c r="AL104" i="22" s="1"/>
  <c r="B104" i="22"/>
  <c r="C104" i="22"/>
  <c r="D104" i="22"/>
  <c r="E104" i="22"/>
  <c r="F104" i="22"/>
  <c r="G104" i="22"/>
  <c r="I104" i="22"/>
  <c r="R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AL107" i="22" s="1"/>
  <c r="B107" i="22"/>
  <c r="C107" i="22"/>
  <c r="D107" i="22"/>
  <c r="E107" i="22"/>
  <c r="F107" i="22"/>
  <c r="G107" i="22"/>
  <c r="I107" i="22"/>
  <c r="R107" i="22"/>
  <c r="A108" i="22"/>
  <c r="AL108" i="22" s="1"/>
  <c r="B108" i="22"/>
  <c r="C108" i="22"/>
  <c r="D108" i="22"/>
  <c r="E108" i="22"/>
  <c r="F108" i="22"/>
  <c r="G108" i="22"/>
  <c r="I108" i="22"/>
  <c r="R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AL112" i="22" s="1"/>
  <c r="B112" i="22"/>
  <c r="C112" i="22"/>
  <c r="D112" i="22"/>
  <c r="E112" i="22"/>
  <c r="F112" i="22"/>
  <c r="G112" i="22"/>
  <c r="I112" i="22"/>
  <c r="R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AL116" i="22" s="1"/>
  <c r="B116" i="22"/>
  <c r="C116" i="22"/>
  <c r="D116" i="22"/>
  <c r="E116" i="22"/>
  <c r="F116" i="22"/>
  <c r="G116" i="22"/>
  <c r="I116" i="22"/>
  <c r="R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AL119" i="22" s="1"/>
  <c r="B119" i="22"/>
  <c r="C119" i="22"/>
  <c r="D119" i="22"/>
  <c r="E119" i="22"/>
  <c r="F119" i="22"/>
  <c r="G119" i="22"/>
  <c r="I119" i="22"/>
  <c r="R119" i="22"/>
  <c r="A120" i="22"/>
  <c r="AL120" i="22" s="1"/>
  <c r="B120" i="22"/>
  <c r="C120" i="22"/>
  <c r="D120" i="22"/>
  <c r="E120" i="22"/>
  <c r="F120" i="22"/>
  <c r="G120" i="22"/>
  <c r="I120" i="22"/>
  <c r="R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AL124" i="22" s="1"/>
  <c r="B124" i="22"/>
  <c r="C124" i="22"/>
  <c r="D124" i="22"/>
  <c r="E124" i="22"/>
  <c r="F124" i="22"/>
  <c r="G124" i="22"/>
  <c r="I124" i="22"/>
  <c r="R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AL127" i="22" s="1"/>
  <c r="B127" i="22"/>
  <c r="C127" i="22"/>
  <c r="D127" i="22"/>
  <c r="E127" i="22"/>
  <c r="F127" i="22"/>
  <c r="G127" i="22"/>
  <c r="I127" i="22"/>
  <c r="R127" i="22"/>
  <c r="A128" i="22"/>
  <c r="AL128" i="22" s="1"/>
  <c r="B128" i="22"/>
  <c r="C128" i="22"/>
  <c r="D128" i="22"/>
  <c r="E128" i="22"/>
  <c r="F128" i="22"/>
  <c r="G128" i="22"/>
  <c r="I128" i="22"/>
  <c r="R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AL132" i="22" s="1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AL135" i="22" s="1"/>
  <c r="B135" i="22"/>
  <c r="C135" i="22"/>
  <c r="D135" i="22"/>
  <c r="E135" i="22"/>
  <c r="F135" i="22"/>
  <c r="G135" i="22"/>
  <c r="I135" i="22"/>
  <c r="R135" i="22"/>
  <c r="A136" i="22"/>
  <c r="AL136" i="22" s="1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AL139" i="22" s="1"/>
  <c r="B139" i="22"/>
  <c r="C139" i="22"/>
  <c r="D139" i="22"/>
  <c r="E139" i="22"/>
  <c r="F139" i="22"/>
  <c r="G139" i="22"/>
  <c r="I139" i="22"/>
  <c r="R139" i="22"/>
  <c r="A140" i="22"/>
  <c r="AL140" i="22" s="1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AL144" i="22" s="1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AL148" i="22" s="1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AL151" i="22" s="1"/>
  <c r="B151" i="22"/>
  <c r="C151" i="22"/>
  <c r="D151" i="22"/>
  <c r="E151" i="22"/>
  <c r="F151" i="22"/>
  <c r="G151" i="22"/>
  <c r="I151" i="22"/>
  <c r="R151" i="22"/>
  <c r="A152" i="22"/>
  <c r="AL152" i="22" s="1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AL156" i="22" s="1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AL159" i="22" s="1"/>
  <c r="B159" i="22"/>
  <c r="C159" i="22"/>
  <c r="D159" i="22"/>
  <c r="E159" i="22"/>
  <c r="F159" i="22"/>
  <c r="G159" i="22"/>
  <c r="I159" i="22"/>
  <c r="R159" i="22"/>
  <c r="A160" i="22"/>
  <c r="AL160" i="22" s="1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L161" i="22"/>
  <c r="G3" i="3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H6" i="9"/>
  <c r="I6" i="9"/>
  <c r="J6" i="9"/>
  <c r="K6" i="9"/>
  <c r="O6" i="9"/>
  <c r="P6" i="9"/>
  <c r="R6" i="9"/>
  <c r="S6" i="9"/>
  <c r="X6" i="9"/>
  <c r="Y6" i="9"/>
  <c r="AA6" i="9"/>
  <c r="A7" i="9"/>
  <c r="B7" i="9"/>
  <c r="C7" i="9"/>
  <c r="E7" i="9"/>
  <c r="G7" i="9"/>
  <c r="H7" i="9"/>
  <c r="K7" i="9"/>
  <c r="L7" i="9"/>
  <c r="O7" i="9"/>
  <c r="P7" i="9"/>
  <c r="V7" i="9"/>
  <c r="W7" i="9"/>
  <c r="X7" i="9"/>
  <c r="Z7" i="9"/>
  <c r="A8" i="9"/>
  <c r="C8" i="9"/>
  <c r="G8" i="9"/>
  <c r="H8" i="9"/>
  <c r="K8" i="9"/>
  <c r="O8" i="9"/>
  <c r="P8" i="9"/>
  <c r="Q8" i="9"/>
  <c r="W8" i="9"/>
  <c r="X8" i="9"/>
  <c r="Y8" i="9"/>
  <c r="AA8" i="9"/>
  <c r="A9" i="9"/>
  <c r="C9" i="9"/>
  <c r="D9" i="9"/>
  <c r="G9" i="9"/>
  <c r="H9" i="9"/>
  <c r="L9" i="9"/>
  <c r="M9" i="9"/>
  <c r="O9" i="9"/>
  <c r="P9" i="9"/>
  <c r="S9" i="9"/>
  <c r="W9" i="9"/>
  <c r="X9" i="9"/>
  <c r="Z9" i="9"/>
  <c r="AA9" i="9"/>
  <c r="AB9" i="9"/>
  <c r="A10" i="9"/>
  <c r="B10" i="9"/>
  <c r="C10" i="9"/>
  <c r="H10" i="9"/>
  <c r="I10" i="9"/>
  <c r="J10" i="9"/>
  <c r="P10" i="9"/>
  <c r="Q10" i="9"/>
  <c r="R10" i="9"/>
  <c r="S10" i="9"/>
  <c r="W10" i="9"/>
  <c r="X10" i="9"/>
  <c r="Y10" i="9"/>
  <c r="AA10" i="9"/>
  <c r="A11" i="9"/>
  <c r="B11" i="9"/>
  <c r="C11" i="9"/>
  <c r="D11" i="9"/>
  <c r="G11" i="9"/>
  <c r="H11" i="9"/>
  <c r="K11" i="9"/>
  <c r="L11" i="9"/>
  <c r="M11" i="9"/>
  <c r="O11" i="9"/>
  <c r="P11" i="9"/>
  <c r="S11" i="9"/>
  <c r="W11" i="9"/>
  <c r="X11" i="9"/>
  <c r="Z11" i="9"/>
  <c r="AA11" i="9"/>
  <c r="AB11" i="9"/>
  <c r="A12" i="9"/>
  <c r="C12" i="9"/>
  <c r="G12" i="9"/>
  <c r="H12" i="9"/>
  <c r="I12" i="9"/>
  <c r="O12" i="9"/>
  <c r="P12" i="9"/>
  <c r="Q12" i="9"/>
  <c r="R12" i="9"/>
  <c r="W12" i="9"/>
  <c r="X12" i="9"/>
  <c r="Y12" i="9"/>
  <c r="AA12" i="9"/>
  <c r="A15" i="9"/>
  <c r="A16" i="9"/>
  <c r="B16" i="9"/>
  <c r="C16" i="9"/>
  <c r="D16" i="9"/>
  <c r="F16" i="9"/>
  <c r="G16" i="9"/>
  <c r="H16" i="9"/>
  <c r="J16" i="9"/>
  <c r="K16" i="9"/>
  <c r="L16" i="9"/>
  <c r="M16" i="9"/>
  <c r="O16" i="9"/>
  <c r="P16" i="9"/>
  <c r="S16" i="9"/>
  <c r="T16" i="9"/>
  <c r="U16" i="9"/>
  <c r="W16" i="9"/>
  <c r="X16" i="9"/>
  <c r="Z16" i="9"/>
  <c r="AD16" i="9"/>
  <c r="AE16" i="9"/>
  <c r="AF16" i="9"/>
  <c r="A20" i="9"/>
  <c r="B20" i="9"/>
  <c r="AG20" i="9"/>
  <c r="A21" i="9"/>
  <c r="AG21" i="9"/>
  <c r="A22" i="9"/>
  <c r="B22" i="9"/>
  <c r="AG22" i="9"/>
  <c r="A23" i="9"/>
  <c r="B23" i="9"/>
  <c r="AG23" i="9"/>
  <c r="A24" i="9"/>
  <c r="B24" i="9"/>
  <c r="AG24" i="9"/>
  <c r="A25" i="9"/>
  <c r="B25" i="9"/>
  <c r="AG25" i="9"/>
  <c r="A26" i="9"/>
  <c r="B26" i="9"/>
  <c r="AG26" i="9"/>
  <c r="A27" i="9"/>
  <c r="B27" i="9"/>
  <c r="AG27" i="9"/>
  <c r="A29" i="9"/>
  <c r="A30" i="9"/>
  <c r="AG30" i="9"/>
  <c r="C68" i="5" l="1"/>
  <c r="C29" i="5"/>
  <c r="C70" i="5"/>
  <c r="C31" i="5"/>
  <c r="C67" i="5"/>
  <c r="C53" i="8" s="1"/>
  <c r="C12" i="11"/>
  <c r="C18" i="5"/>
  <c r="C37" i="5" s="1"/>
  <c r="C13" i="11"/>
  <c r="D11" i="5"/>
  <c r="D30" i="5" s="1"/>
  <c r="D67" i="4"/>
  <c r="D31" i="4"/>
  <c r="D92" i="4"/>
  <c r="D41" i="8" s="1"/>
  <c r="D90" i="4"/>
  <c r="D39" i="8" s="1"/>
  <c r="T37" i="4"/>
  <c r="Q16" i="8"/>
  <c r="Q87" i="4"/>
  <c r="AA29" i="4"/>
  <c r="AA68" i="4"/>
  <c r="AB12" i="4"/>
  <c r="Y34" i="4"/>
  <c r="Y73" i="4"/>
  <c r="AA9" i="4"/>
  <c r="AA73" i="4"/>
  <c r="AA34" i="4"/>
  <c r="AA73" i="5"/>
  <c r="AA34" i="5"/>
  <c r="AA12" i="4"/>
  <c r="G9" i="5"/>
  <c r="G28" i="5" s="1"/>
  <c r="M9" i="11"/>
  <c r="AL9" i="5"/>
  <c r="T9" i="11"/>
  <c r="G34" i="11"/>
  <c r="X34" i="11"/>
  <c r="C34" i="11"/>
  <c r="D44" i="13"/>
  <c r="J44" i="13" s="1"/>
  <c r="D40" i="13"/>
  <c r="J40" i="13" s="1"/>
  <c r="D12" i="13"/>
  <c r="J12" i="13" s="1"/>
  <c r="F55" i="14"/>
  <c r="L55" i="14" s="1"/>
  <c r="F32" i="14"/>
  <c r="L32" i="14" s="1"/>
  <c r="F17" i="14"/>
  <c r="L17" i="14" s="1"/>
  <c r="F11" i="14"/>
  <c r="L11" i="14" s="1"/>
  <c r="T30" i="8"/>
  <c r="T36" i="8"/>
  <c r="L17" i="8"/>
  <c r="L88" i="4"/>
  <c r="Y14" i="4"/>
  <c r="AM31" i="4"/>
  <c r="Z18" i="4"/>
  <c r="Z37" i="4" s="1"/>
  <c r="X18" i="4"/>
  <c r="X37" i="4" s="1"/>
  <c r="Q12" i="4"/>
  <c r="AN31" i="4"/>
  <c r="W12" i="4" s="1"/>
  <c r="J12" i="4"/>
  <c r="J31" i="4" s="1"/>
  <c r="K31" i="4"/>
  <c r="K70" i="4"/>
  <c r="Q11" i="4"/>
  <c r="AN30" i="4"/>
  <c r="X71" i="5"/>
  <c r="H60" i="8"/>
  <c r="H54" i="8"/>
  <c r="H88" i="5"/>
  <c r="G68" i="5"/>
  <c r="U13" i="5"/>
  <c r="AQ32" i="5"/>
  <c r="K13" i="5"/>
  <c r="AI32" i="5"/>
  <c r="O32" i="6"/>
  <c r="O10" i="9"/>
  <c r="U17" i="8"/>
  <c r="U88" i="4"/>
  <c r="S68" i="4"/>
  <c r="H31" i="5"/>
  <c r="H70" i="5"/>
  <c r="S9" i="5"/>
  <c r="S28" i="5" s="1"/>
  <c r="T28" i="5"/>
  <c r="T67" i="5"/>
  <c r="C14" i="11"/>
  <c r="X14" i="11"/>
  <c r="G14" i="11"/>
  <c r="C14" i="5"/>
  <c r="V9" i="11"/>
  <c r="BJ9" i="5"/>
  <c r="BJ28" i="5" s="1"/>
  <c r="Y9" i="5" s="1"/>
  <c r="U9" i="11"/>
  <c r="AT9" i="5"/>
  <c r="AT28" i="5" s="1"/>
  <c r="X9" i="5" s="1"/>
  <c r="C47" i="11"/>
  <c r="D9" i="5"/>
  <c r="F10" i="14"/>
  <c r="L10" i="14" s="1"/>
  <c r="F18" i="14"/>
  <c r="L18" i="14" s="1"/>
  <c r="F26" i="14"/>
  <c r="L26" i="14" s="1"/>
  <c r="F34" i="14"/>
  <c r="L34" i="14" s="1"/>
  <c r="F42" i="14"/>
  <c r="L42" i="14" s="1"/>
  <c r="F50" i="14"/>
  <c r="L50" i="14" s="1"/>
  <c r="F4" i="14"/>
  <c r="L4" i="14" s="1"/>
  <c r="F9" i="14"/>
  <c r="L9" i="14" s="1"/>
  <c r="F14" i="14"/>
  <c r="L14" i="14" s="1"/>
  <c r="F19" i="14"/>
  <c r="L19" i="14" s="1"/>
  <c r="F24" i="14"/>
  <c r="L24" i="14" s="1"/>
  <c r="F29" i="14"/>
  <c r="L29" i="14" s="1"/>
  <c r="F56" i="14"/>
  <c r="L56" i="14" s="1"/>
  <c r="F5" i="14"/>
  <c r="L5" i="14" s="1"/>
  <c r="F39" i="14"/>
  <c r="L39" i="14" s="1"/>
  <c r="F44" i="14"/>
  <c r="L44" i="14" s="1"/>
  <c r="F49" i="14"/>
  <c r="L49" i="14" s="1"/>
  <c r="F15" i="14"/>
  <c r="L15" i="14" s="1"/>
  <c r="F20" i="14"/>
  <c r="L20" i="14" s="1"/>
  <c r="F25" i="14"/>
  <c r="L25" i="14" s="1"/>
  <c r="F30" i="14"/>
  <c r="L30" i="14" s="1"/>
  <c r="F35" i="14"/>
  <c r="L35" i="14" s="1"/>
  <c r="F40" i="14"/>
  <c r="L40" i="14" s="1"/>
  <c r="F45" i="14"/>
  <c r="L45" i="14" s="1"/>
  <c r="F54" i="14"/>
  <c r="L54" i="14" s="1"/>
  <c r="F31" i="14"/>
  <c r="L31" i="14" s="1"/>
  <c r="F36" i="14"/>
  <c r="L36" i="14" s="1"/>
  <c r="F41" i="14"/>
  <c r="L41" i="14" s="1"/>
  <c r="F46" i="14"/>
  <c r="L46" i="14" s="1"/>
  <c r="F51" i="14"/>
  <c r="L51" i="14" s="1"/>
  <c r="F13" i="14"/>
  <c r="L13" i="14" s="1"/>
  <c r="F16" i="14"/>
  <c r="L16" i="14" s="1"/>
  <c r="F23" i="14"/>
  <c r="L23" i="14" s="1"/>
  <c r="F6" i="14"/>
  <c r="L6" i="14" s="1"/>
  <c r="F12" i="14"/>
  <c r="L12" i="14" s="1"/>
  <c r="F21" i="14"/>
  <c r="L21" i="14" s="1"/>
  <c r="F3" i="14"/>
  <c r="L3" i="14" s="1"/>
  <c r="L35" i="8"/>
  <c r="L41" i="8"/>
  <c r="Z33" i="4"/>
  <c r="Z72" i="4"/>
  <c r="W11" i="4"/>
  <c r="S29" i="6"/>
  <c r="S7" i="9"/>
  <c r="O18" i="11"/>
  <c r="AN18" i="5"/>
  <c r="D42" i="10"/>
  <c r="F42" i="10"/>
  <c r="H42" i="10"/>
  <c r="J42" i="10"/>
  <c r="X52" i="11"/>
  <c r="D14" i="5"/>
  <c r="D11" i="13"/>
  <c r="J11" i="13" s="1"/>
  <c r="D19" i="13"/>
  <c r="J19" i="13" s="1"/>
  <c r="D27" i="13"/>
  <c r="J27" i="13" s="1"/>
  <c r="D35" i="13"/>
  <c r="J35" i="13" s="1"/>
  <c r="D43" i="13"/>
  <c r="J43" i="13" s="1"/>
  <c r="D51" i="13"/>
  <c r="J51" i="13" s="1"/>
  <c r="D6" i="13"/>
  <c r="J6" i="13" s="1"/>
  <c r="D14" i="13"/>
  <c r="J14" i="13" s="1"/>
  <c r="D22" i="13"/>
  <c r="J22" i="13" s="1"/>
  <c r="D30" i="13"/>
  <c r="J30" i="13" s="1"/>
  <c r="D38" i="13"/>
  <c r="J38" i="13" s="1"/>
  <c r="D46" i="13"/>
  <c r="J46" i="13" s="1"/>
  <c r="D54" i="13"/>
  <c r="J54" i="13" s="1"/>
  <c r="D9" i="13"/>
  <c r="J9" i="13" s="1"/>
  <c r="D17" i="13"/>
  <c r="J17" i="13" s="1"/>
  <c r="D25" i="13"/>
  <c r="J25" i="13" s="1"/>
  <c r="D33" i="13"/>
  <c r="J33" i="13" s="1"/>
  <c r="D41" i="13"/>
  <c r="J41" i="13" s="1"/>
  <c r="D49" i="13"/>
  <c r="J49" i="13" s="1"/>
  <c r="D7" i="13"/>
  <c r="J7" i="13" s="1"/>
  <c r="D15" i="13"/>
  <c r="J15" i="13" s="1"/>
  <c r="D23" i="13"/>
  <c r="J23" i="13" s="1"/>
  <c r="D31" i="13"/>
  <c r="J31" i="13" s="1"/>
  <c r="D39" i="13"/>
  <c r="J39" i="13" s="1"/>
  <c r="D47" i="13"/>
  <c r="J47" i="13" s="1"/>
  <c r="D55" i="13"/>
  <c r="J55" i="13" s="1"/>
  <c r="F27" i="14"/>
  <c r="L27" i="14" s="1"/>
  <c r="F22" i="14"/>
  <c r="L22" i="14" s="1"/>
  <c r="D8" i="14"/>
  <c r="J8" i="14" s="1"/>
  <c r="D16" i="14"/>
  <c r="J16" i="14" s="1"/>
  <c r="D24" i="14"/>
  <c r="J24" i="14" s="1"/>
  <c r="D32" i="14"/>
  <c r="J32" i="14" s="1"/>
  <c r="D40" i="14"/>
  <c r="J40" i="14" s="1"/>
  <c r="D48" i="14"/>
  <c r="J48" i="14" s="1"/>
  <c r="D5" i="14"/>
  <c r="J5" i="14" s="1"/>
  <c r="D10" i="14"/>
  <c r="J10" i="14" s="1"/>
  <c r="D15" i="14"/>
  <c r="J15" i="14" s="1"/>
  <c r="D20" i="14"/>
  <c r="J20" i="14" s="1"/>
  <c r="D25" i="14"/>
  <c r="J25" i="14" s="1"/>
  <c r="D30" i="14"/>
  <c r="J30" i="14" s="1"/>
  <c r="D35" i="14"/>
  <c r="J35" i="14" s="1"/>
  <c r="D54" i="14"/>
  <c r="J54" i="14" s="1"/>
  <c r="D6" i="14"/>
  <c r="J6" i="14" s="1"/>
  <c r="D11" i="14"/>
  <c r="J11" i="14" s="1"/>
  <c r="D45" i="14"/>
  <c r="J45" i="14" s="1"/>
  <c r="D50" i="14"/>
  <c r="J50" i="14" s="1"/>
  <c r="D3" i="14"/>
  <c r="J3" i="14" s="1"/>
  <c r="D21" i="14"/>
  <c r="J21" i="14" s="1"/>
  <c r="D26" i="14"/>
  <c r="J26" i="14" s="1"/>
  <c r="D31" i="14"/>
  <c r="J31" i="14" s="1"/>
  <c r="D36" i="14"/>
  <c r="J36" i="14" s="1"/>
  <c r="D41" i="14"/>
  <c r="J41" i="14" s="1"/>
  <c r="D46" i="14"/>
  <c r="J46" i="14" s="1"/>
  <c r="D51" i="14"/>
  <c r="J51" i="14" s="1"/>
  <c r="D37" i="14"/>
  <c r="J37" i="14" s="1"/>
  <c r="D42" i="14"/>
  <c r="J42" i="14" s="1"/>
  <c r="D47" i="14"/>
  <c r="J47" i="14" s="1"/>
  <c r="D52" i="14"/>
  <c r="J52" i="14" s="1"/>
  <c r="D33" i="14"/>
  <c r="J33" i="14" s="1"/>
  <c r="D27" i="14"/>
  <c r="J27" i="14" s="1"/>
  <c r="D28" i="14"/>
  <c r="J28" i="14" s="1"/>
  <c r="D39" i="14"/>
  <c r="J39" i="14" s="1"/>
  <c r="D14" i="14"/>
  <c r="J14" i="14" s="1"/>
  <c r="D17" i="14"/>
  <c r="J17" i="14" s="1"/>
  <c r="D38" i="14"/>
  <c r="J38" i="14" s="1"/>
  <c r="D55" i="14"/>
  <c r="J55" i="14" s="1"/>
  <c r="D56" i="14"/>
  <c r="J56" i="14" s="1"/>
  <c r="M33" i="8"/>
  <c r="M39" i="8"/>
  <c r="H21" i="8"/>
  <c r="H92" i="4"/>
  <c r="K20" i="8"/>
  <c r="K91" i="4"/>
  <c r="K17" i="8"/>
  <c r="J68" i="4"/>
  <c r="M33" i="4"/>
  <c r="M72" i="4"/>
  <c r="O12" i="4"/>
  <c r="O31" i="4" s="1"/>
  <c r="P31" i="4"/>
  <c r="U64" i="8"/>
  <c r="U58" i="8"/>
  <c r="U92" i="5"/>
  <c r="D69" i="5"/>
  <c r="J18" i="5"/>
  <c r="J37" i="5" s="1"/>
  <c r="K37" i="5"/>
  <c r="O10" i="5"/>
  <c r="O29" i="5" s="1"/>
  <c r="P68" i="5"/>
  <c r="P29" i="5"/>
  <c r="D52" i="13"/>
  <c r="J52" i="13" s="1"/>
  <c r="D48" i="13"/>
  <c r="J48" i="13" s="1"/>
  <c r="D20" i="13"/>
  <c r="J20" i="13" s="1"/>
  <c r="D16" i="13"/>
  <c r="J16" i="13" s="1"/>
  <c r="D3" i="13"/>
  <c r="J3" i="13" s="1"/>
  <c r="F48" i="14"/>
  <c r="L48" i="14" s="1"/>
  <c r="F37" i="14"/>
  <c r="L37" i="14" s="1"/>
  <c r="F33" i="14"/>
  <c r="L33" i="14" s="1"/>
  <c r="F28" i="14"/>
  <c r="L28" i="14" s="1"/>
  <c r="D7" i="14"/>
  <c r="J7" i="14" s="1"/>
  <c r="L39" i="8"/>
  <c r="L33" i="8"/>
  <c r="K88" i="4"/>
  <c r="T18" i="8"/>
  <c r="T89" i="4"/>
  <c r="Y12" i="4"/>
  <c r="AN28" i="4"/>
  <c r="W14" i="5"/>
  <c r="Z30" i="5"/>
  <c r="Z69" i="5"/>
  <c r="U11" i="5"/>
  <c r="AQ30" i="5"/>
  <c r="AI30" i="5"/>
  <c r="K11" i="5"/>
  <c r="G11" i="5"/>
  <c r="G30" i="5" s="1"/>
  <c r="H30" i="5"/>
  <c r="H69" i="5"/>
  <c r="AB9" i="5"/>
  <c r="M9" i="5"/>
  <c r="AK28" i="5"/>
  <c r="R33" i="4"/>
  <c r="R72" i="4"/>
  <c r="D68" i="5"/>
  <c r="D29" i="5"/>
  <c r="F10" i="5"/>
  <c r="F29" i="5" s="1"/>
  <c r="AS71" i="19"/>
  <c r="AU71" i="19"/>
  <c r="AO71" i="19"/>
  <c r="AQ71" i="19"/>
  <c r="G40" i="8"/>
  <c r="G34" i="8"/>
  <c r="Y71" i="4"/>
  <c r="Y32" i="4"/>
  <c r="R68" i="4"/>
  <c r="R29" i="4"/>
  <c r="I60" i="8"/>
  <c r="I54" i="8"/>
  <c r="I88" i="5"/>
  <c r="AA13" i="5"/>
  <c r="O13" i="5"/>
  <c r="O32" i="5" s="1"/>
  <c r="P71" i="5"/>
  <c r="P32" i="5"/>
  <c r="AA12" i="5"/>
  <c r="AP31" i="5"/>
  <c r="T12" i="5"/>
  <c r="I12" i="5"/>
  <c r="AH31" i="5"/>
  <c r="W12" i="5" s="1"/>
  <c r="J30" i="6"/>
  <c r="J8" i="9"/>
  <c r="X18" i="11"/>
  <c r="D29" i="13"/>
  <c r="J29" i="13" s="1"/>
  <c r="D26" i="13"/>
  <c r="J26" i="13" s="1"/>
  <c r="D44" i="14"/>
  <c r="J44" i="14" s="1"/>
  <c r="D22" i="14"/>
  <c r="J22" i="14" s="1"/>
  <c r="D4" i="14"/>
  <c r="J4" i="14" s="1"/>
  <c r="U21" i="8"/>
  <c r="U92" i="4"/>
  <c r="H18" i="8"/>
  <c r="P16" i="8"/>
  <c r="P87" i="4"/>
  <c r="O67" i="4"/>
  <c r="X13" i="4"/>
  <c r="AH37" i="4"/>
  <c r="I18" i="4"/>
  <c r="T14" i="4"/>
  <c r="AP33" i="4"/>
  <c r="I14" i="4"/>
  <c r="AH33" i="4"/>
  <c r="W14" i="4" s="1"/>
  <c r="D69" i="4"/>
  <c r="D30" i="4"/>
  <c r="Z10" i="4"/>
  <c r="X10" i="4"/>
  <c r="M17" i="8"/>
  <c r="M88" i="4"/>
  <c r="R78" i="8"/>
  <c r="R84" i="8"/>
  <c r="AB12" i="5"/>
  <c r="AA10" i="5"/>
  <c r="X72" i="5"/>
  <c r="X33" i="5"/>
  <c r="E32" i="5"/>
  <c r="E71" i="5"/>
  <c r="Q31" i="5"/>
  <c r="Q70" i="5"/>
  <c r="F11" i="5"/>
  <c r="F30" i="5" s="1"/>
  <c r="K34" i="6"/>
  <c r="K12" i="9"/>
  <c r="E31" i="6"/>
  <c r="E9" i="9"/>
  <c r="E37" i="11"/>
  <c r="C37" i="11" s="1"/>
  <c r="E29" i="11"/>
  <c r="C29" i="11" s="1"/>
  <c r="D56" i="13"/>
  <c r="J56" i="13" s="1"/>
  <c r="D28" i="13"/>
  <c r="J28" i="13" s="1"/>
  <c r="D24" i="13"/>
  <c r="J24" i="13" s="1"/>
  <c r="F52" i="14"/>
  <c r="L52" i="14" s="1"/>
  <c r="F8" i="14"/>
  <c r="L8" i="14" s="1"/>
  <c r="P35" i="8"/>
  <c r="P41" i="8"/>
  <c r="M34" i="8"/>
  <c r="M40" i="8"/>
  <c r="V90" i="4"/>
  <c r="H89" i="4"/>
  <c r="K36" i="8"/>
  <c r="K30" i="8"/>
  <c r="V71" i="4"/>
  <c r="P70" i="4"/>
  <c r="G17" i="8"/>
  <c r="G88" i="4"/>
  <c r="Z11" i="4"/>
  <c r="Z9" i="4"/>
  <c r="T70" i="4"/>
  <c r="S12" i="4"/>
  <c r="S31" i="4" s="1"/>
  <c r="L80" i="8"/>
  <c r="L74" i="8"/>
  <c r="T93" i="5"/>
  <c r="T85" i="8" s="1"/>
  <c r="T65" i="8"/>
  <c r="T61" i="8"/>
  <c r="T55" i="8"/>
  <c r="T89" i="5"/>
  <c r="AB18" i="5"/>
  <c r="AB37" i="5" s="1"/>
  <c r="O15" i="5"/>
  <c r="O34" i="5" s="1"/>
  <c r="P34" i="5"/>
  <c r="P73" i="5"/>
  <c r="Z12" i="5"/>
  <c r="G32" i="6"/>
  <c r="G10" i="9"/>
  <c r="W28" i="6"/>
  <c r="W6" i="9"/>
  <c r="C51" i="11"/>
  <c r="X51" i="11"/>
  <c r="D13" i="5"/>
  <c r="G51" i="11"/>
  <c r="D37" i="13"/>
  <c r="J37" i="13" s="1"/>
  <c r="D34" i="13"/>
  <c r="J34" i="13" s="1"/>
  <c r="D5" i="13"/>
  <c r="J5" i="13" s="1"/>
  <c r="F38" i="14"/>
  <c r="L38" i="14" s="1"/>
  <c r="D23" i="14"/>
  <c r="J23" i="14" s="1"/>
  <c r="D18" i="14"/>
  <c r="J18" i="14" s="1"/>
  <c r="D12" i="14"/>
  <c r="J12" i="14" s="1"/>
  <c r="D31" i="8"/>
  <c r="D37" i="8"/>
  <c r="P22" i="8"/>
  <c r="O73" i="4"/>
  <c r="P93" i="4"/>
  <c r="P42" i="8" s="1"/>
  <c r="Q21" i="8"/>
  <c r="Q92" i="4"/>
  <c r="U20" i="8"/>
  <c r="U91" i="4"/>
  <c r="P18" i="8"/>
  <c r="P89" i="4"/>
  <c r="L32" i="4"/>
  <c r="L71" i="4"/>
  <c r="N71" i="4"/>
  <c r="N32" i="4"/>
  <c r="V76" i="8"/>
  <c r="V82" i="8"/>
  <c r="R65" i="8"/>
  <c r="R93" i="5"/>
  <c r="R85" i="8" s="1"/>
  <c r="M73" i="5"/>
  <c r="M34" i="5"/>
  <c r="E41" i="8"/>
  <c r="E35" i="8"/>
  <c r="E40" i="8"/>
  <c r="E34" i="8"/>
  <c r="K32" i="8"/>
  <c r="K38" i="8"/>
  <c r="D22" i="8"/>
  <c r="D93" i="4"/>
  <c r="D42" i="8" s="1"/>
  <c r="J21" i="8"/>
  <c r="J92" i="4"/>
  <c r="AB18" i="4"/>
  <c r="AB37" i="4" s="1"/>
  <c r="Z13" i="4"/>
  <c r="X11" i="4"/>
  <c r="P21" i="8"/>
  <c r="O72" i="4"/>
  <c r="J13" i="4"/>
  <c r="J32" i="4" s="1"/>
  <c r="AB11" i="4"/>
  <c r="AA11" i="4"/>
  <c r="I11" i="4"/>
  <c r="AH30" i="4"/>
  <c r="M69" i="4"/>
  <c r="M30" i="4"/>
  <c r="I93" i="5"/>
  <c r="I85" i="8" s="1"/>
  <c r="I65" i="8"/>
  <c r="G73" i="5"/>
  <c r="M63" i="8"/>
  <c r="M57" i="8"/>
  <c r="M91" i="5"/>
  <c r="AB10" i="5"/>
  <c r="Y15" i="5"/>
  <c r="AQ34" i="5"/>
  <c r="W15" i="5" s="1"/>
  <c r="U15" i="5"/>
  <c r="K15" i="5"/>
  <c r="AI34" i="5"/>
  <c r="M56" i="8"/>
  <c r="M62" i="8"/>
  <c r="M90" i="5"/>
  <c r="Z10" i="5"/>
  <c r="N10" i="5"/>
  <c r="AL29" i="5"/>
  <c r="W10" i="5" s="1"/>
  <c r="D122" i="10"/>
  <c r="F122" i="10"/>
  <c r="H122" i="10"/>
  <c r="J122" i="10"/>
  <c r="F90" i="10"/>
  <c r="J90" i="10"/>
  <c r="D90" i="10"/>
  <c r="H90" i="10"/>
  <c r="AO110" i="19"/>
  <c r="AQ110" i="19"/>
  <c r="AU110" i="19"/>
  <c r="AS110" i="19"/>
  <c r="AQ101" i="19"/>
  <c r="AU101" i="19"/>
  <c r="AS101" i="19"/>
  <c r="AO101" i="19"/>
  <c r="P34" i="8"/>
  <c r="P40" i="8"/>
  <c r="D34" i="8"/>
  <c r="D40" i="8"/>
  <c r="N33" i="8"/>
  <c r="N39" i="8"/>
  <c r="J18" i="8"/>
  <c r="J89" i="4"/>
  <c r="Y18" i="4"/>
  <c r="Y37" i="4" s="1"/>
  <c r="Z15" i="4"/>
  <c r="AA14" i="4"/>
  <c r="O14" i="4"/>
  <c r="O33" i="4" s="1"/>
  <c r="AB13" i="4"/>
  <c r="G12" i="4"/>
  <c r="G31" i="4" s="1"/>
  <c r="H31" i="4"/>
  <c r="H70" i="4"/>
  <c r="L73" i="8"/>
  <c r="L79" i="8"/>
  <c r="Z15" i="5"/>
  <c r="AB14" i="5"/>
  <c r="V69" i="5"/>
  <c r="V30" i="5"/>
  <c r="S30" i="6"/>
  <c r="S8" i="9"/>
  <c r="B6" i="14"/>
  <c r="H6" i="14" s="1"/>
  <c r="B14" i="14"/>
  <c r="H14" i="14" s="1"/>
  <c r="B22" i="14"/>
  <c r="H22" i="14" s="1"/>
  <c r="B30" i="14"/>
  <c r="H30" i="14" s="1"/>
  <c r="B38" i="14"/>
  <c r="H38" i="14" s="1"/>
  <c r="B46" i="14"/>
  <c r="H46" i="14" s="1"/>
  <c r="B11" i="14"/>
  <c r="H11" i="14" s="1"/>
  <c r="B16" i="14"/>
  <c r="H16" i="14" s="1"/>
  <c r="B21" i="14"/>
  <c r="H21" i="14" s="1"/>
  <c r="B26" i="14"/>
  <c r="H26" i="14" s="1"/>
  <c r="B31" i="14"/>
  <c r="H31" i="14" s="1"/>
  <c r="B36" i="14"/>
  <c r="H36" i="14" s="1"/>
  <c r="B41" i="14"/>
  <c r="H41" i="14" s="1"/>
  <c r="B7" i="14"/>
  <c r="H7" i="14" s="1"/>
  <c r="B12" i="14"/>
  <c r="H12" i="14" s="1"/>
  <c r="B17" i="14"/>
  <c r="H17" i="14" s="1"/>
  <c r="B51" i="14"/>
  <c r="H51" i="14" s="1"/>
  <c r="B55" i="14"/>
  <c r="H55" i="14" s="1"/>
  <c r="B27" i="14"/>
  <c r="H27" i="14" s="1"/>
  <c r="B32" i="14"/>
  <c r="H32" i="14" s="1"/>
  <c r="B37" i="14"/>
  <c r="H37" i="14" s="1"/>
  <c r="B42" i="14"/>
  <c r="H42" i="14" s="1"/>
  <c r="B47" i="14"/>
  <c r="H47" i="14" s="1"/>
  <c r="B52" i="14"/>
  <c r="H52" i="14" s="1"/>
  <c r="B4" i="14"/>
  <c r="H4" i="14" s="1"/>
  <c r="B9" i="14"/>
  <c r="H9" i="14" s="1"/>
  <c r="B43" i="14"/>
  <c r="H43" i="14" s="1"/>
  <c r="B48" i="14"/>
  <c r="H48" i="14" s="1"/>
  <c r="B53" i="14"/>
  <c r="H53" i="14" s="1"/>
  <c r="B56" i="14"/>
  <c r="H56" i="14" s="1"/>
  <c r="N41" i="8"/>
  <c r="N35" i="8"/>
  <c r="R36" i="8"/>
  <c r="R30" i="8"/>
  <c r="M22" i="8"/>
  <c r="M93" i="4"/>
  <c r="M42" i="8" s="1"/>
  <c r="R18" i="8"/>
  <c r="R89" i="4"/>
  <c r="I17" i="8"/>
  <c r="I88" i="4"/>
  <c r="X14" i="4"/>
  <c r="W13" i="4"/>
  <c r="K32" i="4"/>
  <c r="V18" i="4"/>
  <c r="V37" i="4" s="1"/>
  <c r="AR37" i="4"/>
  <c r="L18" i="4"/>
  <c r="AJ37" i="4"/>
  <c r="W18" i="4" s="1"/>
  <c r="W37" i="4" s="1"/>
  <c r="N34" i="4"/>
  <c r="N73" i="4"/>
  <c r="G14" i="4"/>
  <c r="G33" i="4" s="1"/>
  <c r="H33" i="4"/>
  <c r="U30" i="4"/>
  <c r="U69" i="4"/>
  <c r="O10" i="4"/>
  <c r="O29" i="4" s="1"/>
  <c r="P68" i="4"/>
  <c r="V68" i="4"/>
  <c r="V29" i="4"/>
  <c r="N28" i="4"/>
  <c r="N67" i="4"/>
  <c r="T64" i="8"/>
  <c r="T92" i="5"/>
  <c r="T58" i="8"/>
  <c r="R62" i="8"/>
  <c r="R56" i="8"/>
  <c r="R90" i="5"/>
  <c r="L53" i="8"/>
  <c r="L59" i="8"/>
  <c r="AO37" i="5"/>
  <c r="R18" i="5"/>
  <c r="R37" i="5" s="1"/>
  <c r="P72" i="5"/>
  <c r="O14" i="5"/>
  <c r="O33" i="5" s="1"/>
  <c r="P33" i="5"/>
  <c r="L32" i="5"/>
  <c r="L71" i="5"/>
  <c r="R68" i="5"/>
  <c r="R29" i="5"/>
  <c r="R53" i="8"/>
  <c r="R87" i="5"/>
  <c r="R59" i="8"/>
  <c r="AB14" i="4"/>
  <c r="AB10" i="4"/>
  <c r="AB15" i="4"/>
  <c r="R15" i="4"/>
  <c r="AO34" i="4"/>
  <c r="W15" i="4"/>
  <c r="H15" i="4"/>
  <c r="S13" i="4"/>
  <c r="S32" i="4" s="1"/>
  <c r="T71" i="4"/>
  <c r="E69" i="4"/>
  <c r="E30" i="4"/>
  <c r="K60" i="8"/>
  <c r="J68" i="5"/>
  <c r="K54" i="8"/>
  <c r="K88" i="5"/>
  <c r="AB13" i="5"/>
  <c r="Q34" i="5"/>
  <c r="Q73" i="5"/>
  <c r="K33" i="5"/>
  <c r="K72" i="5"/>
  <c r="P12" i="5"/>
  <c r="AM31" i="5"/>
  <c r="L61" i="8"/>
  <c r="L55" i="8"/>
  <c r="L89" i="5"/>
  <c r="N30" i="5"/>
  <c r="N69" i="5"/>
  <c r="Q29" i="5"/>
  <c r="Q68" i="5"/>
  <c r="V28" i="5"/>
  <c r="V67" i="5"/>
  <c r="S34" i="6"/>
  <c r="S12" i="9"/>
  <c r="Q28" i="6"/>
  <c r="Q6" i="9"/>
  <c r="V9" i="6"/>
  <c r="V15" i="6"/>
  <c r="V12" i="6"/>
  <c r="V14" i="6"/>
  <c r="V18" i="6"/>
  <c r="V11" i="6"/>
  <c r="V13" i="6"/>
  <c r="N14" i="6"/>
  <c r="N13" i="6"/>
  <c r="N18" i="6"/>
  <c r="N15" i="6"/>
  <c r="N9" i="6"/>
  <c r="N11" i="6"/>
  <c r="N12" i="6"/>
  <c r="N10" i="6"/>
  <c r="F9" i="6"/>
  <c r="F15" i="6"/>
  <c r="F10" i="6"/>
  <c r="F13" i="6"/>
  <c r="F11" i="6"/>
  <c r="F12" i="6"/>
  <c r="F14" i="6"/>
  <c r="G31" i="11"/>
  <c r="X31" i="11"/>
  <c r="C31" i="11"/>
  <c r="C18" i="14"/>
  <c r="I18" i="14" s="1"/>
  <c r="C13" i="14"/>
  <c r="I13" i="14" s="1"/>
  <c r="C8" i="14"/>
  <c r="I8" i="14" s="1"/>
  <c r="E3" i="14"/>
  <c r="K3" i="14" s="1"/>
  <c r="E5" i="14"/>
  <c r="K5" i="14" s="1"/>
  <c r="E13" i="14"/>
  <c r="K13" i="14" s="1"/>
  <c r="E21" i="14"/>
  <c r="K21" i="14" s="1"/>
  <c r="E29" i="14"/>
  <c r="K29" i="14" s="1"/>
  <c r="E37" i="14"/>
  <c r="K37" i="14" s="1"/>
  <c r="E45" i="14"/>
  <c r="K45" i="14" s="1"/>
  <c r="E53" i="14"/>
  <c r="K53" i="14" s="1"/>
  <c r="V41" i="8"/>
  <c r="V35" i="8"/>
  <c r="D35" i="8"/>
  <c r="U33" i="8"/>
  <c r="U39" i="8"/>
  <c r="I36" i="8"/>
  <c r="I30" i="8"/>
  <c r="A46" i="7"/>
  <c r="A46" i="6"/>
  <c r="A46" i="2"/>
  <c r="X15" i="4"/>
  <c r="X9" i="4"/>
  <c r="U67" i="4"/>
  <c r="S9" i="4"/>
  <c r="S28" i="4" s="1"/>
  <c r="U76" i="8"/>
  <c r="U82" i="8"/>
  <c r="P55" i="8"/>
  <c r="P61" i="8"/>
  <c r="P89" i="5"/>
  <c r="V54" i="8"/>
  <c r="V60" i="8"/>
  <c r="V88" i="5"/>
  <c r="X11" i="5"/>
  <c r="M18" i="5"/>
  <c r="M37" i="5" s="1"/>
  <c r="AK37" i="5"/>
  <c r="L14" i="5"/>
  <c r="G13" i="5"/>
  <c r="G32" i="5" s="1"/>
  <c r="H71" i="5"/>
  <c r="K31" i="5"/>
  <c r="K70" i="5"/>
  <c r="J12" i="5"/>
  <c r="J31" i="5" s="1"/>
  <c r="M36" i="8"/>
  <c r="C32" i="11"/>
  <c r="G32" i="11"/>
  <c r="X32" i="11"/>
  <c r="E54" i="13"/>
  <c r="K54" i="13" s="1"/>
  <c r="C52" i="13"/>
  <c r="I52" i="13" s="1"/>
  <c r="E46" i="13"/>
  <c r="K46" i="13" s="1"/>
  <c r="C44" i="13"/>
  <c r="I44" i="13" s="1"/>
  <c r="E38" i="13"/>
  <c r="K38" i="13" s="1"/>
  <c r="C36" i="13"/>
  <c r="I36" i="13" s="1"/>
  <c r="E30" i="13"/>
  <c r="K30" i="13" s="1"/>
  <c r="C28" i="13"/>
  <c r="I28" i="13" s="1"/>
  <c r="E22" i="13"/>
  <c r="K22" i="13" s="1"/>
  <c r="C20" i="13"/>
  <c r="I20" i="13" s="1"/>
  <c r="E14" i="13"/>
  <c r="K14" i="13" s="1"/>
  <c r="C12" i="13"/>
  <c r="I12" i="13" s="1"/>
  <c r="C55" i="14"/>
  <c r="I55" i="14" s="1"/>
  <c r="E50" i="14"/>
  <c r="K50" i="14" s="1"/>
  <c r="C22" i="14"/>
  <c r="I22" i="14" s="1"/>
  <c r="C17" i="14"/>
  <c r="I17" i="14" s="1"/>
  <c r="E16" i="14"/>
  <c r="K16" i="14" s="1"/>
  <c r="C12" i="14"/>
  <c r="I12" i="14" s="1"/>
  <c r="E11" i="14"/>
  <c r="K11" i="14" s="1"/>
  <c r="E6" i="14"/>
  <c r="K6" i="14" s="1"/>
  <c r="N32" i="8"/>
  <c r="N38" i="8"/>
  <c r="T88" i="4"/>
  <c r="E30" i="8"/>
  <c r="E36" i="8"/>
  <c r="V73" i="4"/>
  <c r="I70" i="4"/>
  <c r="Q68" i="4"/>
  <c r="P34" i="4"/>
  <c r="AN33" i="4"/>
  <c r="P32" i="4"/>
  <c r="AJ29" i="4"/>
  <c r="W10" i="4" s="1"/>
  <c r="K29" i="4"/>
  <c r="Y9" i="4"/>
  <c r="P30" i="4"/>
  <c r="O11" i="4"/>
  <c r="O30" i="4" s="1"/>
  <c r="H65" i="8"/>
  <c r="H93" i="5"/>
  <c r="H85" i="8" s="1"/>
  <c r="E56" i="8"/>
  <c r="E62" i="8"/>
  <c r="E90" i="5"/>
  <c r="AA18" i="5"/>
  <c r="AA37" i="5" s="1"/>
  <c r="AA11" i="5"/>
  <c r="Y11" i="5"/>
  <c r="N34" i="5"/>
  <c r="N73" i="5"/>
  <c r="I58" i="8"/>
  <c r="I64" i="8"/>
  <c r="I92" i="5"/>
  <c r="G72" i="5"/>
  <c r="N12" i="5"/>
  <c r="AL31" i="5"/>
  <c r="S11" i="5"/>
  <c r="S30" i="5" s="1"/>
  <c r="T30" i="5"/>
  <c r="C50" i="11"/>
  <c r="G50" i="11"/>
  <c r="X50" i="11"/>
  <c r="D12" i="5"/>
  <c r="X30" i="11"/>
  <c r="G30" i="11"/>
  <c r="C30" i="11"/>
  <c r="C11" i="14"/>
  <c r="I11" i="14" s="1"/>
  <c r="C19" i="14"/>
  <c r="I19" i="14" s="1"/>
  <c r="C27" i="14"/>
  <c r="I27" i="14" s="1"/>
  <c r="C35" i="14"/>
  <c r="I35" i="14" s="1"/>
  <c r="C43" i="14"/>
  <c r="I43" i="14" s="1"/>
  <c r="C51" i="14"/>
  <c r="I51" i="14" s="1"/>
  <c r="R40" i="8"/>
  <c r="R34" i="8"/>
  <c r="I34" i="8"/>
  <c r="I40" i="8"/>
  <c r="R33" i="8"/>
  <c r="R39" i="8"/>
  <c r="P20" i="8"/>
  <c r="O71" i="4"/>
  <c r="H87" i="4"/>
  <c r="H16" i="8"/>
  <c r="AA18" i="4"/>
  <c r="AA37" i="4" s="1"/>
  <c r="X12" i="4"/>
  <c r="Y10" i="4"/>
  <c r="U15" i="4"/>
  <c r="AQ34" i="4"/>
  <c r="K15" i="4"/>
  <c r="AI34" i="4"/>
  <c r="G10" i="4"/>
  <c r="G29" i="4" s="1"/>
  <c r="H29" i="4"/>
  <c r="E78" i="8"/>
  <c r="E84" i="8"/>
  <c r="I83" i="8"/>
  <c r="I77" i="8"/>
  <c r="E73" i="8"/>
  <c r="E79" i="8"/>
  <c r="C56" i="8"/>
  <c r="C62" i="8"/>
  <c r="C90" i="5"/>
  <c r="AA14" i="5"/>
  <c r="Y12" i="5"/>
  <c r="X12" i="5"/>
  <c r="Y10" i="5"/>
  <c r="C73" i="5"/>
  <c r="C34" i="5"/>
  <c r="Z14" i="5"/>
  <c r="M14" i="5"/>
  <c r="AK33" i="5"/>
  <c r="N13" i="5"/>
  <c r="AL32" i="5"/>
  <c r="S13" i="5"/>
  <c r="S32" i="5" s="1"/>
  <c r="C71" i="5"/>
  <c r="F13" i="5"/>
  <c r="F32" i="5" s="1"/>
  <c r="Q69" i="5"/>
  <c r="O69" i="5" s="1"/>
  <c r="O11" i="5"/>
  <c r="O30" i="5" s="1"/>
  <c r="Q30" i="5"/>
  <c r="B8" i="2"/>
  <c r="C7" i="2"/>
  <c r="G53" i="11"/>
  <c r="X53" i="11"/>
  <c r="D15" i="5"/>
  <c r="F15" i="5" s="1"/>
  <c r="F34" i="5" s="1"/>
  <c r="C50" i="14"/>
  <c r="I50" i="14" s="1"/>
  <c r="E49" i="14"/>
  <c r="K49" i="14" s="1"/>
  <c r="C45" i="14"/>
  <c r="I45" i="14" s="1"/>
  <c r="E44" i="14"/>
  <c r="K44" i="14" s="1"/>
  <c r="C40" i="14"/>
  <c r="I40" i="14" s="1"/>
  <c r="E39" i="14"/>
  <c r="K39" i="14" s="1"/>
  <c r="E34" i="14"/>
  <c r="K34" i="14" s="1"/>
  <c r="C6" i="14"/>
  <c r="I6" i="14" s="1"/>
  <c r="C3" i="14"/>
  <c r="I3" i="14" s="1"/>
  <c r="Q34" i="8"/>
  <c r="Q40" i="8"/>
  <c r="H34" i="8"/>
  <c r="H40" i="8"/>
  <c r="E33" i="8"/>
  <c r="E39" i="8"/>
  <c r="V38" i="8"/>
  <c r="V32" i="8"/>
  <c r="L89" i="4"/>
  <c r="H31" i="8"/>
  <c r="H37" i="8"/>
  <c r="K21" i="8"/>
  <c r="K92" i="4"/>
  <c r="G67" i="4"/>
  <c r="P18" i="4"/>
  <c r="AM37" i="4"/>
  <c r="T15" i="4"/>
  <c r="AP34" i="4"/>
  <c r="I15" i="4"/>
  <c r="AH34" i="4"/>
  <c r="O9" i="4"/>
  <c r="O28" i="4" s="1"/>
  <c r="I75" i="8"/>
  <c r="I81" i="8"/>
  <c r="E55" i="8"/>
  <c r="E61" i="8"/>
  <c r="E89" i="5"/>
  <c r="C87" i="5"/>
  <c r="X15" i="5"/>
  <c r="Y14" i="5"/>
  <c r="Y13" i="5"/>
  <c r="Z18" i="5"/>
  <c r="Z37" i="5" s="1"/>
  <c r="H18" i="5"/>
  <c r="AG37" i="5"/>
  <c r="V14" i="5"/>
  <c r="S14" i="5" s="1"/>
  <c r="S33" i="5" s="1"/>
  <c r="AR33" i="5"/>
  <c r="R32" i="5"/>
  <c r="R71" i="5"/>
  <c r="AQ28" i="5"/>
  <c r="U9" i="5"/>
  <c r="I9" i="5"/>
  <c r="AH28" i="5"/>
  <c r="N10" i="4"/>
  <c r="V63" i="8"/>
  <c r="V57" i="8"/>
  <c r="V91" i="5"/>
  <c r="C61" i="8"/>
  <c r="C55" i="8"/>
  <c r="Z9" i="5"/>
  <c r="P37" i="5"/>
  <c r="Q63" i="8"/>
  <c r="Q57" i="8"/>
  <c r="L70" i="5"/>
  <c r="L31" i="5"/>
  <c r="I55" i="8"/>
  <c r="I61" i="8"/>
  <c r="M54" i="8"/>
  <c r="M60" i="8"/>
  <c r="M88" i="5"/>
  <c r="B37" i="6"/>
  <c r="B33" i="6"/>
  <c r="U9" i="6"/>
  <c r="U11" i="6"/>
  <c r="U13" i="6"/>
  <c r="U15" i="6"/>
  <c r="U12" i="6"/>
  <c r="U10" i="6"/>
  <c r="U14" i="6"/>
  <c r="M9" i="6"/>
  <c r="M11" i="6"/>
  <c r="M13" i="6"/>
  <c r="M15" i="6"/>
  <c r="M10" i="6"/>
  <c r="E9" i="6"/>
  <c r="E11" i="6"/>
  <c r="E13" i="6"/>
  <c r="E15" i="6"/>
  <c r="E14" i="6"/>
  <c r="E18" i="6"/>
  <c r="AC18" i="6" s="1"/>
  <c r="N78" i="8"/>
  <c r="N84" i="8"/>
  <c r="R58" i="8"/>
  <c r="R64" i="8"/>
  <c r="M55" i="8"/>
  <c r="M89" i="5"/>
  <c r="X18" i="5"/>
  <c r="X37" i="5" s="1"/>
  <c r="AB15" i="5"/>
  <c r="Z13" i="5"/>
  <c r="AB11" i="5"/>
  <c r="V34" i="5"/>
  <c r="V73" i="5"/>
  <c r="Q58" i="8"/>
  <c r="Q92" i="5"/>
  <c r="Q64" i="8"/>
  <c r="G14" i="5"/>
  <c r="G33" i="5" s="1"/>
  <c r="R30" i="5"/>
  <c r="R69" i="5"/>
  <c r="C30" i="5"/>
  <c r="X10" i="5"/>
  <c r="H58" i="8"/>
  <c r="E17" i="8"/>
  <c r="E88" i="4"/>
  <c r="C89" i="5"/>
  <c r="L73" i="5"/>
  <c r="U56" i="8"/>
  <c r="U62" i="8"/>
  <c r="AO30" i="5"/>
  <c r="W11" i="5" s="1"/>
  <c r="S15" i="5"/>
  <c r="S34" i="5" s="1"/>
  <c r="G15" i="5"/>
  <c r="G34" i="5" s="1"/>
  <c r="I63" i="8"/>
  <c r="I57" i="8"/>
  <c r="Z9" i="6"/>
  <c r="Z15" i="6"/>
  <c r="Z11" i="6"/>
  <c r="Z13" i="6"/>
  <c r="R10" i="6"/>
  <c r="R11" i="6"/>
  <c r="R18" i="6"/>
  <c r="R12" i="6"/>
  <c r="R14" i="6"/>
  <c r="J15" i="6"/>
  <c r="J12" i="6"/>
  <c r="J14" i="6"/>
  <c r="J10" i="6"/>
  <c r="B12" i="6"/>
  <c r="B11" i="6"/>
  <c r="B15" i="6"/>
  <c r="Q77" i="8"/>
  <c r="E58" i="8"/>
  <c r="V67" i="4"/>
  <c r="L67" i="4"/>
  <c r="AA13" i="4"/>
  <c r="Z12" i="4"/>
  <c r="Y11" i="4"/>
  <c r="AK29" i="4"/>
  <c r="AB9" i="4"/>
  <c r="W9" i="4"/>
  <c r="G9" i="4"/>
  <c r="G28" i="4" s="1"/>
  <c r="H92" i="5"/>
  <c r="Q67" i="5"/>
  <c r="Q32" i="5"/>
  <c r="T10" i="5"/>
  <c r="AP29" i="5"/>
  <c r="AA9" i="5"/>
  <c r="K9" i="5"/>
  <c r="AI28" i="5"/>
  <c r="O9" i="5"/>
  <c r="O28" i="5" s="1"/>
  <c r="P28" i="5"/>
  <c r="P67" i="5"/>
  <c r="U60" i="8"/>
  <c r="U54" i="8"/>
  <c r="E60" i="8"/>
  <c r="E54" i="8"/>
  <c r="AB9" i="6"/>
  <c r="AB11" i="6"/>
  <c r="AB13" i="6"/>
  <c r="AB15" i="6"/>
  <c r="T9" i="6"/>
  <c r="T11" i="6"/>
  <c r="T13" i="6"/>
  <c r="T15" i="6"/>
  <c r="T12" i="6"/>
  <c r="L9" i="6"/>
  <c r="AC9" i="6" s="1"/>
  <c r="L11" i="6"/>
  <c r="L13" i="6"/>
  <c r="L15" i="6"/>
  <c r="D9" i="6"/>
  <c r="D11" i="6"/>
  <c r="D13" i="6"/>
  <c r="D15" i="6"/>
  <c r="D10" i="6"/>
  <c r="A6" i="7"/>
  <c r="A8" i="8"/>
  <c r="A6" i="6"/>
  <c r="A3" i="9" s="1"/>
  <c r="T32" i="5"/>
  <c r="AB18" i="6"/>
  <c r="T14" i="6"/>
  <c r="T10" i="6"/>
  <c r="AA10" i="6"/>
  <c r="AA18" i="6"/>
  <c r="K12" i="6"/>
  <c r="K13" i="6"/>
  <c r="T63" i="8"/>
  <c r="E53" i="8"/>
  <c r="H73" i="8"/>
  <c r="H79" i="8"/>
  <c r="N64" i="8"/>
  <c r="N58" i="8"/>
  <c r="F12" i="5"/>
  <c r="F31" i="5" s="1"/>
  <c r="J10" i="5"/>
  <c r="J29" i="5" s="1"/>
  <c r="AB10" i="6"/>
  <c r="E80" i="8"/>
  <c r="T77" i="8"/>
  <c r="Y10" i="6"/>
  <c r="Y12" i="6"/>
  <c r="Y14" i="6"/>
  <c r="Y18" i="6"/>
  <c r="Q10" i="6"/>
  <c r="Q12" i="6"/>
  <c r="Q14" i="6"/>
  <c r="Q18" i="6"/>
  <c r="I10" i="6"/>
  <c r="I12" i="6"/>
  <c r="I14" i="6"/>
  <c r="I18" i="6"/>
  <c r="I11" i="6"/>
  <c r="U52" i="11"/>
  <c r="U53" i="11"/>
  <c r="G49" i="11"/>
  <c r="X49" i="11"/>
  <c r="C49" i="11"/>
  <c r="G48" i="11"/>
  <c r="X48" i="11"/>
  <c r="C48" i="11"/>
  <c r="U18" i="11"/>
  <c r="U56" i="11"/>
  <c r="U10" i="11"/>
  <c r="L10" i="11"/>
  <c r="T10" i="11"/>
  <c r="V49" i="11"/>
  <c r="V28" i="11"/>
  <c r="T28" i="11"/>
  <c r="O37" i="11"/>
  <c r="T37" i="11"/>
  <c r="F98" i="10"/>
  <c r="H98" i="10"/>
  <c r="J98" i="10"/>
  <c r="D98" i="10"/>
  <c r="H77" i="10"/>
  <c r="J77" i="10"/>
  <c r="F77" i="10"/>
  <c r="V56" i="11"/>
  <c r="T56" i="11"/>
  <c r="U33" i="11"/>
  <c r="L33" i="11"/>
  <c r="T33" i="11"/>
  <c r="T31" i="11"/>
  <c r="V34" i="11"/>
  <c r="C52" i="11"/>
  <c r="V33" i="11"/>
  <c r="V18" i="11"/>
  <c r="C53" i="11"/>
  <c r="V50" i="11"/>
  <c r="V48" i="11"/>
  <c r="H48" i="11"/>
  <c r="T48" i="11"/>
  <c r="V37" i="11"/>
  <c r="G10" i="11"/>
  <c r="X10" i="11"/>
  <c r="X68" i="11" s="1"/>
  <c r="C10" i="11"/>
  <c r="D79" i="10"/>
  <c r="H79" i="10"/>
  <c r="J79" i="10"/>
  <c r="F79" i="10"/>
  <c r="AN116" i="19"/>
  <c r="AO116" i="19" s="1"/>
  <c r="AS116" i="19"/>
  <c r="AN113" i="19"/>
  <c r="AO113" i="19" s="1"/>
  <c r="AS113" i="19"/>
  <c r="T34" i="11"/>
  <c r="U29" i="11"/>
  <c r="D103" i="10"/>
  <c r="J103" i="10"/>
  <c r="F103" i="10"/>
  <c r="H103" i="10"/>
  <c r="D99" i="10"/>
  <c r="F99" i="10"/>
  <c r="H99" i="10"/>
  <c r="J99" i="10"/>
  <c r="AS111" i="19"/>
  <c r="AO111" i="19"/>
  <c r="AU111" i="19"/>
  <c r="AS103" i="19"/>
  <c r="AU103" i="19"/>
  <c r="AO103" i="19"/>
  <c r="V51" i="11"/>
  <c r="T51" i="11"/>
  <c r="H51" i="11"/>
  <c r="U14" i="11"/>
  <c r="L14" i="11"/>
  <c r="T14" i="11"/>
  <c r="X13" i="11"/>
  <c r="X71" i="11" s="1"/>
  <c r="F113" i="10"/>
  <c r="H113" i="10"/>
  <c r="D113" i="10"/>
  <c r="J113" i="10"/>
  <c r="C8" i="7"/>
  <c r="D7" i="7"/>
  <c r="V52" i="11"/>
  <c r="T52" i="11"/>
  <c r="H52" i="11"/>
  <c r="U48" i="11"/>
  <c r="U47" i="11"/>
  <c r="U32" i="11"/>
  <c r="U28" i="11"/>
  <c r="D114" i="10"/>
  <c r="F114" i="10"/>
  <c r="H114" i="10"/>
  <c r="D87" i="10"/>
  <c r="F87" i="10"/>
  <c r="H87" i="10"/>
  <c r="J87" i="10"/>
  <c r="H61" i="10"/>
  <c r="D61" i="10"/>
  <c r="F61" i="10"/>
  <c r="J61" i="10"/>
  <c r="C56" i="11"/>
  <c r="X56" i="11"/>
  <c r="U34" i="11"/>
  <c r="G28" i="11"/>
  <c r="X28" i="11"/>
  <c r="C28" i="11"/>
  <c r="T18" i="11"/>
  <c r="I11" i="11"/>
  <c r="T11" i="11"/>
  <c r="G11" i="11"/>
  <c r="X11" i="11"/>
  <c r="F62" i="10"/>
  <c r="D62" i="10"/>
  <c r="H62" i="10"/>
  <c r="J62" i="10"/>
  <c r="H36" i="10"/>
  <c r="D36" i="10"/>
  <c r="F36" i="10"/>
  <c r="D34" i="10"/>
  <c r="F34" i="10"/>
  <c r="H34" i="10"/>
  <c r="AO59" i="19"/>
  <c r="AS59" i="19"/>
  <c r="AU59" i="19"/>
  <c r="AQ59" i="19"/>
  <c r="U51" i="11"/>
  <c r="U50" i="11"/>
  <c r="U31" i="11"/>
  <c r="I30" i="11"/>
  <c r="T30" i="11"/>
  <c r="H85" i="10"/>
  <c r="F85" i="10"/>
  <c r="J85" i="10"/>
  <c r="D85" i="10"/>
  <c r="H81" i="10"/>
  <c r="D81" i="10"/>
  <c r="F81" i="10"/>
  <c r="J81" i="10"/>
  <c r="V30" i="11"/>
  <c r="V15" i="11"/>
  <c r="T15" i="11"/>
  <c r="H15" i="11"/>
  <c r="T12" i="11"/>
  <c r="D67" i="10"/>
  <c r="F67" i="10"/>
  <c r="H67" i="10"/>
  <c r="D43" i="10"/>
  <c r="F43" i="10"/>
  <c r="H43" i="10"/>
  <c r="AQ88" i="19"/>
  <c r="AS88" i="19"/>
  <c r="AU88" i="19"/>
  <c r="AO88" i="19"/>
  <c r="V53" i="11"/>
  <c r="H53" i="11"/>
  <c r="T53" i="11"/>
  <c r="U37" i="11"/>
  <c r="C33" i="11"/>
  <c r="X33" i="11"/>
  <c r="X15" i="11"/>
  <c r="F121" i="10"/>
  <c r="H121" i="10"/>
  <c r="J121" i="10"/>
  <c r="F86" i="10"/>
  <c r="D86" i="10"/>
  <c r="H86" i="10"/>
  <c r="AO70" i="19"/>
  <c r="AQ70" i="19"/>
  <c r="AU70" i="19"/>
  <c r="G52" i="11"/>
  <c r="G47" i="11"/>
  <c r="X47" i="11"/>
  <c r="V29" i="11"/>
  <c r="D110" i="10"/>
  <c r="F110" i="10"/>
  <c r="F109" i="10"/>
  <c r="H109" i="10"/>
  <c r="F74" i="10"/>
  <c r="D74" i="10"/>
  <c r="H74" i="10"/>
  <c r="H73" i="10"/>
  <c r="F73" i="10"/>
  <c r="F25" i="10"/>
  <c r="H25" i="10"/>
  <c r="J25" i="10"/>
  <c r="D25" i="10"/>
  <c r="F17" i="10"/>
  <c r="H17" i="10"/>
  <c r="J17" i="10"/>
  <c r="AO83" i="19"/>
  <c r="AU83" i="19"/>
  <c r="AQ83" i="19"/>
  <c r="AS83" i="19"/>
  <c r="AQ61" i="19"/>
  <c r="AO61" i="19"/>
  <c r="AU61" i="19"/>
  <c r="AS61" i="19"/>
  <c r="AS28" i="19"/>
  <c r="U12" i="11"/>
  <c r="G9" i="11"/>
  <c r="X9" i="11"/>
  <c r="F94" i="10"/>
  <c r="D94" i="10"/>
  <c r="H93" i="10"/>
  <c r="D93" i="10"/>
  <c r="F58" i="10"/>
  <c r="J58" i="10"/>
  <c r="D55" i="10"/>
  <c r="F55" i="10"/>
  <c r="H55" i="10"/>
  <c r="H53" i="10"/>
  <c r="F53" i="10"/>
  <c r="J53" i="10"/>
  <c r="H20" i="10"/>
  <c r="D20" i="10"/>
  <c r="F20" i="10"/>
  <c r="D18" i="10"/>
  <c r="F18" i="10"/>
  <c r="H18" i="10"/>
  <c r="AS124" i="19"/>
  <c r="AN124" i="19"/>
  <c r="AO124" i="19" s="1"/>
  <c r="AQ85" i="19"/>
  <c r="AU85" i="19"/>
  <c r="AO85" i="19"/>
  <c r="AQ64" i="19"/>
  <c r="AS64" i="19"/>
  <c r="AU64" i="19"/>
  <c r="AN25" i="19"/>
  <c r="AO25" i="19" s="1"/>
  <c r="AS25" i="19"/>
  <c r="B9" i="7"/>
  <c r="B18" i="7"/>
  <c r="U30" i="11"/>
  <c r="T29" i="11"/>
  <c r="C18" i="11"/>
  <c r="G12" i="11"/>
  <c r="V10" i="11"/>
  <c r="C9" i="11"/>
  <c r="D118" i="10"/>
  <c r="F118" i="10"/>
  <c r="F117" i="10"/>
  <c r="H117" i="10"/>
  <c r="J110" i="10"/>
  <c r="J109" i="10"/>
  <c r="J75" i="10"/>
  <c r="J73" i="10"/>
  <c r="D71" i="10"/>
  <c r="J71" i="10"/>
  <c r="H49" i="10"/>
  <c r="D49" i="10"/>
  <c r="F49" i="10"/>
  <c r="D47" i="10"/>
  <c r="H47" i="10"/>
  <c r="J47" i="10"/>
  <c r="D26" i="10"/>
  <c r="F26" i="10"/>
  <c r="H26" i="10"/>
  <c r="J26" i="10"/>
  <c r="AN92" i="19"/>
  <c r="AO92" i="19" s="1"/>
  <c r="AS92" i="19"/>
  <c r="T50" i="11"/>
  <c r="U49" i="11"/>
  <c r="V32" i="11"/>
  <c r="T32" i="11"/>
  <c r="V13" i="11"/>
  <c r="T13" i="11"/>
  <c r="U11" i="11"/>
  <c r="D106" i="10"/>
  <c r="F106" i="10"/>
  <c r="F105" i="10"/>
  <c r="H105" i="10"/>
  <c r="J94" i="10"/>
  <c r="J93" i="10"/>
  <c r="F66" i="10"/>
  <c r="H66" i="10"/>
  <c r="J66" i="10"/>
  <c r="H45" i="10"/>
  <c r="J45" i="10"/>
  <c r="F33" i="10"/>
  <c r="H33" i="10"/>
  <c r="J33" i="10"/>
  <c r="D33" i="10"/>
  <c r="H28" i="10"/>
  <c r="D28" i="10"/>
  <c r="F28" i="10"/>
  <c r="J28" i="10"/>
  <c r="H12" i="10"/>
  <c r="D12" i="10"/>
  <c r="F12" i="10"/>
  <c r="F9" i="10"/>
  <c r="H9" i="10"/>
  <c r="J9" i="10"/>
  <c r="AS127" i="19"/>
  <c r="AU127" i="19"/>
  <c r="AO127" i="19"/>
  <c r="AO126" i="19"/>
  <c r="AQ126" i="19"/>
  <c r="AS100" i="19"/>
  <c r="AN100" i="19"/>
  <c r="AO100" i="19" s="1"/>
  <c r="AS87" i="19"/>
  <c r="AQ87" i="19"/>
  <c r="AU87" i="19"/>
  <c r="AQ45" i="19"/>
  <c r="AO45" i="19"/>
  <c r="AS45" i="19"/>
  <c r="X12" i="11"/>
  <c r="X70" i="11" s="1"/>
  <c r="D102" i="10"/>
  <c r="F95" i="10"/>
  <c r="D89" i="10"/>
  <c r="D70" i="10"/>
  <c r="F63" i="10"/>
  <c r="D57" i="10"/>
  <c r="AQ117" i="19"/>
  <c r="AO117" i="19"/>
  <c r="AS117" i="19"/>
  <c r="AO30" i="19"/>
  <c r="AQ30" i="19"/>
  <c r="AS30" i="19"/>
  <c r="AU30" i="19"/>
  <c r="AO11" i="19"/>
  <c r="AQ11" i="19"/>
  <c r="AS11" i="19"/>
  <c r="AU11" i="19"/>
  <c r="AS7" i="19"/>
  <c r="AU7" i="19"/>
  <c r="AO7" i="19"/>
  <c r="D10" i="10"/>
  <c r="F10" i="10"/>
  <c r="AQ120" i="19"/>
  <c r="AS120" i="19"/>
  <c r="AO120" i="19"/>
  <c r="AU120" i="19"/>
  <c r="AQ96" i="19"/>
  <c r="AS96" i="19"/>
  <c r="AO96" i="19"/>
  <c r="AS60" i="19"/>
  <c r="AN60" i="19"/>
  <c r="AO60" i="19" s="1"/>
  <c r="AO38" i="19"/>
  <c r="AQ38" i="19"/>
  <c r="AS38" i="19"/>
  <c r="AU38" i="19"/>
  <c r="AQ37" i="19"/>
  <c r="AS37" i="19"/>
  <c r="AU37" i="19"/>
  <c r="AO19" i="19"/>
  <c r="AQ19" i="19"/>
  <c r="J102" i="10"/>
  <c r="J89" i="10"/>
  <c r="J83" i="10"/>
  <c r="J70" i="10"/>
  <c r="J57" i="10"/>
  <c r="J51" i="10"/>
  <c r="F41" i="10"/>
  <c r="H41" i="10"/>
  <c r="J41" i="10"/>
  <c r="Y72" i="11" s="1"/>
  <c r="AO123" i="19"/>
  <c r="AU123" i="19"/>
  <c r="AU117" i="19"/>
  <c r="AO107" i="19"/>
  <c r="AQ107" i="19"/>
  <c r="AN89" i="19"/>
  <c r="AO89" i="19" s="1"/>
  <c r="AS89" i="19"/>
  <c r="AO86" i="19"/>
  <c r="AQ86" i="19"/>
  <c r="AU86" i="19"/>
  <c r="AS86" i="19"/>
  <c r="AN78" i="19"/>
  <c r="AS78" i="19"/>
  <c r="AN65" i="19"/>
  <c r="AO65" i="19" s="1"/>
  <c r="AS65" i="19"/>
  <c r="AS47" i="19"/>
  <c r="AO47" i="19"/>
  <c r="AQ47" i="19"/>
  <c r="AO46" i="19"/>
  <c r="AQ46" i="19"/>
  <c r="AQ32" i="19"/>
  <c r="AS32" i="19"/>
  <c r="AO32" i="19"/>
  <c r="H40" i="10"/>
  <c r="H32" i="10"/>
  <c r="H24" i="10"/>
  <c r="H16" i="10"/>
  <c r="H8" i="10"/>
  <c r="AQ128" i="19"/>
  <c r="AS128" i="19"/>
  <c r="AU128" i="19"/>
  <c r="AQ104" i="19"/>
  <c r="AS104" i="19"/>
  <c r="AO102" i="19"/>
  <c r="AQ102" i="19"/>
  <c r="AU102" i="19"/>
  <c r="AO67" i="19"/>
  <c r="AQ67" i="19"/>
  <c r="AS54" i="19"/>
  <c r="AQ53" i="19"/>
  <c r="AO53" i="19"/>
  <c r="AS53" i="19"/>
  <c r="AO43" i="19"/>
  <c r="AU43" i="19"/>
  <c r="AQ40" i="19"/>
  <c r="AS40" i="19"/>
  <c r="AO40" i="19"/>
  <c r="AS39" i="19"/>
  <c r="AQ39" i="19"/>
  <c r="AS31" i="19"/>
  <c r="AQ31" i="19"/>
  <c r="AU31" i="19"/>
  <c r="AQ16" i="19"/>
  <c r="AS16" i="19"/>
  <c r="AO13" i="19"/>
  <c r="D38" i="10"/>
  <c r="D30" i="10"/>
  <c r="D22" i="10"/>
  <c r="D14" i="10"/>
  <c r="AS105" i="19"/>
  <c r="AU104" i="19"/>
  <c r="AO99" i="19"/>
  <c r="AU99" i="19"/>
  <c r="AO94" i="19"/>
  <c r="AQ94" i="19"/>
  <c r="AS94" i="19"/>
  <c r="AO75" i="19"/>
  <c r="AQ75" i="19"/>
  <c r="AS75" i="19"/>
  <c r="AU67" i="19"/>
  <c r="AO56" i="19"/>
  <c r="AQ24" i="19"/>
  <c r="AS24" i="19"/>
  <c r="AU24" i="19"/>
  <c r="AO23" i="19"/>
  <c r="AO22" i="19"/>
  <c r="AQ22" i="19"/>
  <c r="AU22" i="19"/>
  <c r="AU16" i="19"/>
  <c r="AQ125" i="19"/>
  <c r="AS95" i="19"/>
  <c r="AQ95" i="19"/>
  <c r="AU95" i="19"/>
  <c r="AQ80" i="19"/>
  <c r="AS80" i="19"/>
  <c r="AU53" i="19"/>
  <c r="AS43" i="19"/>
  <c r="AU40" i="19"/>
  <c r="AU39" i="19"/>
  <c r="AQ21" i="19"/>
  <c r="AU21" i="19"/>
  <c r="AO115" i="19"/>
  <c r="AQ93" i="19"/>
  <c r="AS79" i="19"/>
  <c r="AO78" i="19"/>
  <c r="AQ78" i="19"/>
  <c r="AQ72" i="19"/>
  <c r="AS72" i="19"/>
  <c r="AO51" i="19"/>
  <c r="AQ29" i="19"/>
  <c r="AS15" i="19"/>
  <c r="AO14" i="19"/>
  <c r="AQ14" i="19"/>
  <c r="AQ8" i="19"/>
  <c r="AS8" i="19"/>
  <c r="AQ77" i="19"/>
  <c r="AS63" i="19"/>
  <c r="AO62" i="19"/>
  <c r="AQ62" i="19"/>
  <c r="AQ56" i="19"/>
  <c r="AS56" i="19"/>
  <c r="AO35" i="19"/>
  <c r="AQ13" i="19"/>
  <c r="AS119" i="19"/>
  <c r="AO118" i="19"/>
  <c r="AQ118" i="19"/>
  <c r="AQ112" i="19"/>
  <c r="AS112" i="19"/>
  <c r="AO91" i="19"/>
  <c r="AU77" i="19"/>
  <c r="AS55" i="19"/>
  <c r="AO54" i="19"/>
  <c r="AQ54" i="19"/>
  <c r="AQ48" i="19"/>
  <c r="AS48" i="19"/>
  <c r="AU35" i="19"/>
  <c r="AO27" i="19"/>
  <c r="AU13" i="19"/>
  <c r="X29" i="11" l="1"/>
  <c r="D16" i="8"/>
  <c r="D87" i="4"/>
  <c r="C59" i="8"/>
  <c r="D33" i="8"/>
  <c r="G29" i="11"/>
  <c r="AC13" i="5"/>
  <c r="C54" i="8"/>
  <c r="C60" i="8"/>
  <c r="C88" i="5"/>
  <c r="AC28" i="6"/>
  <c r="AG6" i="9"/>
  <c r="C9" i="4"/>
  <c r="AC6" i="9"/>
  <c r="W69" i="5"/>
  <c r="W30" i="5"/>
  <c r="W70" i="5"/>
  <c r="W31" i="5"/>
  <c r="W29" i="4"/>
  <c r="W68" i="4"/>
  <c r="W72" i="4"/>
  <c r="W33" i="4"/>
  <c r="Y28" i="5"/>
  <c r="Y67" i="5"/>
  <c r="AC32" i="5"/>
  <c r="AC71" i="5"/>
  <c r="C18" i="4"/>
  <c r="AC37" i="6"/>
  <c r="AC16" i="9"/>
  <c r="AG16" i="9"/>
  <c r="O89" i="5"/>
  <c r="O61" i="8"/>
  <c r="O55" i="8"/>
  <c r="W29" i="5"/>
  <c r="W68" i="5"/>
  <c r="W70" i="4"/>
  <c r="W31" i="4"/>
  <c r="W34" i="5"/>
  <c r="W73" i="5"/>
  <c r="D29" i="6"/>
  <c r="AC10" i="6"/>
  <c r="D7" i="9"/>
  <c r="J33" i="6"/>
  <c r="J11" i="9"/>
  <c r="M28" i="6"/>
  <c r="M6" i="9"/>
  <c r="N68" i="4"/>
  <c r="N29" i="4"/>
  <c r="C73" i="8"/>
  <c r="C79" i="8"/>
  <c r="K35" i="8"/>
  <c r="K41" i="8"/>
  <c r="AA33" i="5"/>
  <c r="AA72" i="5"/>
  <c r="U73" i="4"/>
  <c r="U34" i="4"/>
  <c r="I84" i="8"/>
  <c r="I78" i="8"/>
  <c r="H57" i="8"/>
  <c r="H91" i="5"/>
  <c r="G71" i="5"/>
  <c r="H63" i="8"/>
  <c r="N34" i="6"/>
  <c r="N12" i="9"/>
  <c r="R79" i="8"/>
  <c r="R73" i="8"/>
  <c r="N68" i="5"/>
  <c r="N29" i="5"/>
  <c r="AA68" i="5"/>
  <c r="AA29" i="5"/>
  <c r="Z55" i="8"/>
  <c r="Z89" i="5"/>
  <c r="Z61" i="8"/>
  <c r="H41" i="8"/>
  <c r="H35" i="8"/>
  <c r="D7" i="2"/>
  <c r="C8" i="2"/>
  <c r="Y29" i="4"/>
  <c r="Y68" i="4"/>
  <c r="F29" i="6"/>
  <c r="F7" i="9"/>
  <c r="Q60" i="8"/>
  <c r="Q54" i="8"/>
  <c r="Q88" i="5"/>
  <c r="J60" i="8"/>
  <c r="J54" i="8"/>
  <c r="J88" i="5"/>
  <c r="R32" i="8"/>
  <c r="R38" i="8"/>
  <c r="Z68" i="5"/>
  <c r="Z29" i="5"/>
  <c r="Q56" i="8"/>
  <c r="Q90" i="5"/>
  <c r="Q62" i="8"/>
  <c r="O16" i="8"/>
  <c r="O87" i="4"/>
  <c r="I31" i="5"/>
  <c r="I70" i="5"/>
  <c r="D60" i="8"/>
  <c r="D54" i="8"/>
  <c r="F68" i="5"/>
  <c r="D88" i="5"/>
  <c r="AA31" i="4"/>
  <c r="AA70" i="4"/>
  <c r="E7" i="7"/>
  <c r="D8" i="7"/>
  <c r="D32" i="6"/>
  <c r="D10" i="9"/>
  <c r="W28" i="4"/>
  <c r="W67" i="4"/>
  <c r="Z34" i="6"/>
  <c r="Z12" i="9"/>
  <c r="E30" i="6"/>
  <c r="E8" i="9"/>
  <c r="C93" i="5"/>
  <c r="C85" i="8" s="1"/>
  <c r="C65" i="8"/>
  <c r="X70" i="4"/>
  <c r="X31" i="4"/>
  <c r="T37" i="8"/>
  <c r="T31" i="8"/>
  <c r="L33" i="5"/>
  <c r="L72" i="5"/>
  <c r="J14" i="5"/>
  <c r="J33" i="5" s="1"/>
  <c r="V28" i="6"/>
  <c r="V6" i="9"/>
  <c r="R34" i="4"/>
  <c r="R73" i="4"/>
  <c r="T78" i="8"/>
  <c r="T84" i="8"/>
  <c r="AB71" i="4"/>
  <c r="AB32" i="4"/>
  <c r="M76" i="8"/>
  <c r="M82" i="8"/>
  <c r="X30" i="4"/>
  <c r="X69" i="4"/>
  <c r="V20" i="8"/>
  <c r="V91" i="4"/>
  <c r="T70" i="5"/>
  <c r="T31" i="5"/>
  <c r="S12" i="5"/>
  <c r="S31" i="5" s="1"/>
  <c r="W33" i="5"/>
  <c r="W72" i="5"/>
  <c r="M21" i="8"/>
  <c r="M92" i="4"/>
  <c r="C33" i="5"/>
  <c r="AC14" i="5"/>
  <c r="F14" i="5"/>
  <c r="F33" i="5" s="1"/>
  <c r="C72" i="5"/>
  <c r="X57" i="8"/>
  <c r="X63" i="8"/>
  <c r="X91" i="5"/>
  <c r="Q29" i="6"/>
  <c r="Q7" i="9"/>
  <c r="AA28" i="5"/>
  <c r="AA67" i="5"/>
  <c r="AB28" i="4"/>
  <c r="AB67" i="4"/>
  <c r="R33" i="6"/>
  <c r="R11" i="9"/>
  <c r="Z28" i="6"/>
  <c r="Z6" i="9"/>
  <c r="L65" i="8"/>
  <c r="L93" i="5"/>
  <c r="L85" i="8" s="1"/>
  <c r="R55" i="8"/>
  <c r="R61" i="8"/>
  <c r="R89" i="5"/>
  <c r="AB30" i="5"/>
  <c r="AB69" i="5"/>
  <c r="U9" i="9"/>
  <c r="U31" i="6"/>
  <c r="AC14" i="6"/>
  <c r="U67" i="5"/>
  <c r="U28" i="5"/>
  <c r="E75" i="8"/>
  <c r="E81" i="8"/>
  <c r="N32" i="5"/>
  <c r="N71" i="5"/>
  <c r="N93" i="5"/>
  <c r="N85" i="8" s="1"/>
  <c r="N65" i="8"/>
  <c r="X73" i="4"/>
  <c r="X34" i="4"/>
  <c r="F28" i="6"/>
  <c r="F6" i="9"/>
  <c r="N33" i="6"/>
  <c r="N11" i="9"/>
  <c r="N55" i="8"/>
  <c r="N61" i="8"/>
  <c r="N89" i="5"/>
  <c r="AB34" i="4"/>
  <c r="AB73" i="4"/>
  <c r="R60" i="8"/>
  <c r="R88" i="5"/>
  <c r="R54" i="8"/>
  <c r="AB33" i="5"/>
  <c r="AB72" i="5"/>
  <c r="M77" i="8"/>
  <c r="M83" i="8"/>
  <c r="P38" i="8"/>
  <c r="P32" i="8"/>
  <c r="O22" i="8"/>
  <c r="O93" i="4"/>
  <c r="O42" i="8" s="1"/>
  <c r="T75" i="8"/>
  <c r="T81" i="8"/>
  <c r="X37" i="11"/>
  <c r="D18" i="5"/>
  <c r="E63" i="8"/>
  <c r="E57" i="8"/>
  <c r="E91" i="5"/>
  <c r="I33" i="4"/>
  <c r="I72" i="4"/>
  <c r="Z21" i="8"/>
  <c r="Z92" i="4"/>
  <c r="G12" i="5"/>
  <c r="G31" i="5" s="1"/>
  <c r="J13" i="5"/>
  <c r="J32" i="5" s="1"/>
  <c r="K71" i="5"/>
  <c r="K32" i="5"/>
  <c r="AA65" i="8"/>
  <c r="AA93" i="5"/>
  <c r="AA85" i="8" s="1"/>
  <c r="B37" i="7"/>
  <c r="B30" i="9"/>
  <c r="I37" i="6"/>
  <c r="I16" i="9"/>
  <c r="Y37" i="6"/>
  <c r="Y16" i="9"/>
  <c r="K31" i="6"/>
  <c r="K9" i="9"/>
  <c r="D28" i="6"/>
  <c r="D6" i="9"/>
  <c r="T30" i="6"/>
  <c r="T8" i="9"/>
  <c r="AC15" i="6"/>
  <c r="B34" i="6"/>
  <c r="B12" i="9"/>
  <c r="R31" i="6"/>
  <c r="R9" i="9"/>
  <c r="C81" i="8"/>
  <c r="C75" i="8"/>
  <c r="Z32" i="5"/>
  <c r="Z71" i="5"/>
  <c r="M29" i="6"/>
  <c r="M7" i="9"/>
  <c r="U34" i="6"/>
  <c r="U12" i="9"/>
  <c r="L56" i="8"/>
  <c r="L62" i="8"/>
  <c r="L90" i="5"/>
  <c r="Y71" i="5"/>
  <c r="Y32" i="5"/>
  <c r="T34" i="4"/>
  <c r="T73" i="4"/>
  <c r="S15" i="4"/>
  <c r="S34" i="4" s="1"/>
  <c r="L38" i="8"/>
  <c r="L32" i="8"/>
  <c r="Y29" i="5"/>
  <c r="Y68" i="5"/>
  <c r="N29" i="6"/>
  <c r="N7" i="9"/>
  <c r="V32" i="6"/>
  <c r="V10" i="9"/>
  <c r="Q65" i="8"/>
  <c r="Q93" i="5"/>
  <c r="Q85" i="8" s="1"/>
  <c r="E18" i="8"/>
  <c r="E89" i="4"/>
  <c r="AB68" i="4"/>
  <c r="AB29" i="4"/>
  <c r="L63" i="8"/>
  <c r="L91" i="5"/>
  <c r="L57" i="8"/>
  <c r="N16" i="8"/>
  <c r="N87" i="4"/>
  <c r="Z73" i="5"/>
  <c r="Z34" i="5"/>
  <c r="AA33" i="4"/>
  <c r="AA72" i="4"/>
  <c r="I30" i="4"/>
  <c r="G11" i="4"/>
  <c r="G30" i="4" s="1"/>
  <c r="I69" i="4"/>
  <c r="Z32" i="4"/>
  <c r="Z71" i="4"/>
  <c r="T19" i="8"/>
  <c r="S70" i="4"/>
  <c r="T90" i="4"/>
  <c r="M31" i="8"/>
  <c r="M37" i="8"/>
  <c r="AA31" i="5"/>
  <c r="AA70" i="5"/>
  <c r="R21" i="8"/>
  <c r="R92" i="4"/>
  <c r="J11" i="5"/>
  <c r="J30" i="5" s="1"/>
  <c r="K30" i="5"/>
  <c r="K69" i="5"/>
  <c r="D61" i="8"/>
  <c r="D55" i="8"/>
  <c r="D89" i="5"/>
  <c r="F69" i="5"/>
  <c r="J17" i="8"/>
  <c r="J88" i="4"/>
  <c r="F9" i="5"/>
  <c r="F28" i="5" s="1"/>
  <c r="D28" i="5"/>
  <c r="D67" i="5"/>
  <c r="X72" i="11"/>
  <c r="W13" i="5"/>
  <c r="Q30" i="4"/>
  <c r="Q69" i="4"/>
  <c r="Q30" i="8"/>
  <c r="Q36" i="8"/>
  <c r="Y67" i="11"/>
  <c r="Y71" i="11"/>
  <c r="Y73" i="11"/>
  <c r="AA67" i="11"/>
  <c r="AA72" i="11"/>
  <c r="AA70" i="11"/>
  <c r="AA68" i="11"/>
  <c r="AA71" i="11"/>
  <c r="AA73" i="11"/>
  <c r="AA69" i="11"/>
  <c r="Q37" i="6"/>
  <c r="Q16" i="9"/>
  <c r="T33" i="6"/>
  <c r="T11" i="9"/>
  <c r="AB30" i="6"/>
  <c r="AB8" i="9"/>
  <c r="H78" i="8"/>
  <c r="H84" i="8"/>
  <c r="Z32" i="6"/>
  <c r="Z10" i="9"/>
  <c r="E34" i="6"/>
  <c r="E12" i="9"/>
  <c r="V72" i="5"/>
  <c r="V33" i="5"/>
  <c r="C57" i="8"/>
  <c r="C63" i="8"/>
  <c r="C91" i="5"/>
  <c r="E76" i="8"/>
  <c r="E82" i="8"/>
  <c r="F32" i="6"/>
  <c r="F10" i="9"/>
  <c r="V31" i="6"/>
  <c r="V9" i="9"/>
  <c r="W34" i="4"/>
  <c r="W73" i="4"/>
  <c r="P64" i="8"/>
  <c r="P58" i="8"/>
  <c r="O72" i="5"/>
  <c r="P92" i="5"/>
  <c r="P17" i="8"/>
  <c r="P88" i="4"/>
  <c r="O68" i="4"/>
  <c r="O21" i="8"/>
  <c r="O92" i="4"/>
  <c r="L20" i="8"/>
  <c r="L91" i="4"/>
  <c r="Q35" i="8"/>
  <c r="Q41" i="8"/>
  <c r="V33" i="8"/>
  <c r="V39" i="8"/>
  <c r="X71" i="4"/>
  <c r="X32" i="4"/>
  <c r="J71" i="4"/>
  <c r="D33" i="5"/>
  <c r="D72" i="5"/>
  <c r="Q33" i="6"/>
  <c r="Q11" i="9"/>
  <c r="D34" i="6"/>
  <c r="D12" i="9"/>
  <c r="T9" i="9"/>
  <c r="T31" i="6"/>
  <c r="V16" i="8"/>
  <c r="V87" i="4"/>
  <c r="Z30" i="6"/>
  <c r="Z8" i="9"/>
  <c r="E32" i="6"/>
  <c r="E10" i="9"/>
  <c r="AC13" i="6"/>
  <c r="W18" i="5"/>
  <c r="W37" i="5" s="1"/>
  <c r="C76" i="8"/>
  <c r="C82" i="8"/>
  <c r="U16" i="8"/>
  <c r="S67" i="4"/>
  <c r="U87" i="4"/>
  <c r="V34" i="6"/>
  <c r="V12" i="9"/>
  <c r="M65" i="8"/>
  <c r="M93" i="5"/>
  <c r="M85" i="8" s="1"/>
  <c r="P19" i="8"/>
  <c r="P90" i="4"/>
  <c r="AB70" i="5"/>
  <c r="AB31" i="5"/>
  <c r="I80" i="8"/>
  <c r="I74" i="8"/>
  <c r="AC15" i="5"/>
  <c r="Q31" i="4"/>
  <c r="Q70" i="4"/>
  <c r="AB70" i="4"/>
  <c r="AB31" i="4"/>
  <c r="Q31" i="6"/>
  <c r="Q9" i="9"/>
  <c r="AC11" i="5"/>
  <c r="I28" i="5"/>
  <c r="I67" i="5"/>
  <c r="I73" i="4"/>
  <c r="I34" i="4"/>
  <c r="B10" i="2"/>
  <c r="B15" i="2"/>
  <c r="B14" i="2"/>
  <c r="B13" i="2"/>
  <c r="B11" i="2"/>
  <c r="B18" i="2"/>
  <c r="B9" i="2"/>
  <c r="B12" i="2"/>
  <c r="X28" i="4"/>
  <c r="X67" i="4"/>
  <c r="F34" i="6"/>
  <c r="F12" i="9"/>
  <c r="AA17" i="8"/>
  <c r="AA88" i="4"/>
  <c r="Z73" i="11"/>
  <c r="Z71" i="11"/>
  <c r="Z70" i="11"/>
  <c r="Z68" i="11"/>
  <c r="I30" i="6"/>
  <c r="I8" i="9"/>
  <c r="K32" i="6"/>
  <c r="K10" i="9"/>
  <c r="T32" i="6"/>
  <c r="T10" i="9"/>
  <c r="Z67" i="11"/>
  <c r="Y70" i="11"/>
  <c r="I33" i="6"/>
  <c r="I11" i="9"/>
  <c r="Y33" i="6"/>
  <c r="Y11" i="9"/>
  <c r="T28" i="6"/>
  <c r="T6" i="9"/>
  <c r="T68" i="5"/>
  <c r="S10" i="5"/>
  <c r="S29" i="5" s="1"/>
  <c r="T29" i="5"/>
  <c r="Y30" i="4"/>
  <c r="Y69" i="4"/>
  <c r="AC11" i="6"/>
  <c r="B30" i="6"/>
  <c r="B8" i="9"/>
  <c r="E31" i="8"/>
  <c r="E37" i="8"/>
  <c r="M34" i="6"/>
  <c r="M12" i="9"/>
  <c r="R63" i="8"/>
  <c r="R57" i="8"/>
  <c r="R91" i="5"/>
  <c r="Q55" i="8"/>
  <c r="Q61" i="8"/>
  <c r="Q89" i="5"/>
  <c r="H36" i="8"/>
  <c r="H30" i="8"/>
  <c r="F33" i="6"/>
  <c r="F11" i="9"/>
  <c r="N9" i="9"/>
  <c r="N31" i="6"/>
  <c r="T20" i="8"/>
  <c r="S71" i="4"/>
  <c r="T91" i="4"/>
  <c r="R82" i="8"/>
  <c r="R76" i="8"/>
  <c r="Z34" i="4"/>
  <c r="Z73" i="4"/>
  <c r="R17" i="8"/>
  <c r="R88" i="4"/>
  <c r="U32" i="5"/>
  <c r="U71" i="5"/>
  <c r="Y72" i="4"/>
  <c r="Y33" i="4"/>
  <c r="AA93" i="4"/>
  <c r="AA42" i="8" s="1"/>
  <c r="AA22" i="8"/>
  <c r="W71" i="11"/>
  <c r="W68" i="11"/>
  <c r="W70" i="11"/>
  <c r="W72" i="11"/>
  <c r="W73" i="11"/>
  <c r="W67" i="11"/>
  <c r="W69" i="11"/>
  <c r="Z69" i="11"/>
  <c r="X73" i="11"/>
  <c r="Y68" i="11"/>
  <c r="I31" i="6"/>
  <c r="I9" i="9"/>
  <c r="Y31" i="6"/>
  <c r="Y9" i="9"/>
  <c r="AA29" i="6"/>
  <c r="AA7" i="9"/>
  <c r="L32" i="6"/>
  <c r="L10" i="9"/>
  <c r="AB34" i="6"/>
  <c r="AB12" i="9"/>
  <c r="P53" i="8"/>
  <c r="P59" i="8"/>
  <c r="P87" i="5"/>
  <c r="O67" i="5"/>
  <c r="Z31" i="4"/>
  <c r="Z70" i="4"/>
  <c r="AC12" i="6"/>
  <c r="B31" i="6"/>
  <c r="B9" i="9"/>
  <c r="R8" i="9"/>
  <c r="R30" i="6"/>
  <c r="AB34" i="5"/>
  <c r="AB73" i="5"/>
  <c r="E37" i="6"/>
  <c r="E16" i="9"/>
  <c r="M32" i="6"/>
  <c r="M10" i="9"/>
  <c r="U30" i="6"/>
  <c r="U8" i="9"/>
  <c r="M80" i="8"/>
  <c r="M74" i="8"/>
  <c r="X73" i="5"/>
  <c r="X34" i="5"/>
  <c r="O18" i="4"/>
  <c r="O37" i="4" s="1"/>
  <c r="P37" i="4"/>
  <c r="D34" i="5"/>
  <c r="D73" i="5"/>
  <c r="M33" i="5"/>
  <c r="M72" i="5"/>
  <c r="X70" i="5"/>
  <c r="X31" i="5"/>
  <c r="J15" i="4"/>
  <c r="J34" i="4" s="1"/>
  <c r="K73" i="4"/>
  <c r="K34" i="4"/>
  <c r="O20" i="8"/>
  <c r="O91" i="4"/>
  <c r="N70" i="5"/>
  <c r="N31" i="5"/>
  <c r="AA30" i="5"/>
  <c r="AA69" i="5"/>
  <c r="I19" i="8"/>
  <c r="I90" i="4"/>
  <c r="K62" i="8"/>
  <c r="K56" i="8"/>
  <c r="K90" i="5"/>
  <c r="J70" i="5"/>
  <c r="X30" i="5"/>
  <c r="X69" i="5"/>
  <c r="F31" i="6"/>
  <c r="F9" i="9"/>
  <c r="N30" i="6"/>
  <c r="N8" i="9"/>
  <c r="V37" i="6"/>
  <c r="V16" i="9"/>
  <c r="AB32" i="5"/>
  <c r="AB71" i="5"/>
  <c r="AB33" i="4"/>
  <c r="AB72" i="4"/>
  <c r="N22" i="8"/>
  <c r="N93" i="4"/>
  <c r="N42" i="8" s="1"/>
  <c r="X72" i="4"/>
  <c r="X33" i="4"/>
  <c r="K73" i="5"/>
  <c r="J15" i="5"/>
  <c r="J34" i="5" s="1"/>
  <c r="K34" i="5"/>
  <c r="G65" i="8"/>
  <c r="G93" i="5"/>
  <c r="G85" i="8" s="1"/>
  <c r="AB30" i="4"/>
  <c r="AB69" i="4"/>
  <c r="J41" i="8"/>
  <c r="J35" i="8"/>
  <c r="U34" i="8"/>
  <c r="U40" i="8"/>
  <c r="Z31" i="5"/>
  <c r="Z70" i="5"/>
  <c r="Z30" i="4"/>
  <c r="Z69" i="4"/>
  <c r="X64" i="8"/>
  <c r="X58" i="8"/>
  <c r="X92" i="5"/>
  <c r="X68" i="4"/>
  <c r="X29" i="4"/>
  <c r="I37" i="4"/>
  <c r="G18" i="4"/>
  <c r="G37" i="4" s="1"/>
  <c r="U41" i="8"/>
  <c r="U35" i="8"/>
  <c r="P57" i="8"/>
  <c r="P63" i="8"/>
  <c r="O71" i="5"/>
  <c r="P91" i="5"/>
  <c r="AC10" i="5"/>
  <c r="T38" i="8"/>
  <c r="T32" i="8"/>
  <c r="K40" i="8"/>
  <c r="K34" i="8"/>
  <c r="AN37" i="5"/>
  <c r="Q18" i="5"/>
  <c r="X28" i="5"/>
  <c r="X67" i="5"/>
  <c r="T53" i="8"/>
  <c r="T59" i="8"/>
  <c r="T87" i="5"/>
  <c r="S67" i="5"/>
  <c r="U37" i="8"/>
  <c r="U31" i="8"/>
  <c r="G54" i="8"/>
  <c r="G60" i="8"/>
  <c r="G88" i="5"/>
  <c r="L37" i="8"/>
  <c r="L31" i="8"/>
  <c r="AA28" i="4"/>
  <c r="AA67" i="4"/>
  <c r="L28" i="6"/>
  <c r="L6" i="9"/>
  <c r="L16" i="8"/>
  <c r="J67" i="4"/>
  <c r="L87" i="4"/>
  <c r="X29" i="5"/>
  <c r="X68" i="5"/>
  <c r="M75" i="8"/>
  <c r="M81" i="8"/>
  <c r="AA71" i="5"/>
  <c r="AA32" i="5"/>
  <c r="AB67" i="5"/>
  <c r="AB28" i="5"/>
  <c r="AB16" i="9"/>
  <c r="AB37" i="6"/>
  <c r="AB28" i="6"/>
  <c r="AB6" i="9"/>
  <c r="J31" i="6"/>
  <c r="J9" i="9"/>
  <c r="V93" i="5"/>
  <c r="V85" i="8" s="1"/>
  <c r="V65" i="8"/>
  <c r="U33" i="6"/>
  <c r="U11" i="9"/>
  <c r="W9" i="5"/>
  <c r="N37" i="6"/>
  <c r="N16" i="9"/>
  <c r="O12" i="5"/>
  <c r="O31" i="5" s="1"/>
  <c r="P31" i="5"/>
  <c r="P70" i="5"/>
  <c r="J18" i="4"/>
  <c r="J37" i="4" s="1"/>
  <c r="L37" i="4"/>
  <c r="Y73" i="5"/>
  <c r="Y34" i="5"/>
  <c r="D18" i="8"/>
  <c r="D89" i="4"/>
  <c r="H61" i="8"/>
  <c r="G69" i="5"/>
  <c r="H55" i="8"/>
  <c r="H89" i="5"/>
  <c r="K31" i="8"/>
  <c r="K37" i="8"/>
  <c r="H62" i="8"/>
  <c r="H56" i="8"/>
  <c r="H90" i="5"/>
  <c r="X67" i="11"/>
  <c r="AB29" i="6"/>
  <c r="AB7" i="9"/>
  <c r="T34" i="6"/>
  <c r="T12" i="9"/>
  <c r="K28" i="5"/>
  <c r="J9" i="5"/>
  <c r="J28" i="5" s="1"/>
  <c r="K67" i="5"/>
  <c r="J12" i="9"/>
  <c r="J34" i="6"/>
  <c r="U29" i="6"/>
  <c r="U7" i="9"/>
  <c r="Z28" i="5"/>
  <c r="Z67" i="5"/>
  <c r="G18" i="5"/>
  <c r="G37" i="5" s="1"/>
  <c r="H37" i="5"/>
  <c r="P75" i="8"/>
  <c r="P81" i="8"/>
  <c r="N32" i="6"/>
  <c r="N10" i="9"/>
  <c r="K58" i="8"/>
  <c r="K64" i="8"/>
  <c r="K92" i="5"/>
  <c r="J72" i="5"/>
  <c r="U18" i="8"/>
  <c r="S69" i="4"/>
  <c r="U89" i="4"/>
  <c r="V61" i="8"/>
  <c r="V55" i="8"/>
  <c r="V89" i="5"/>
  <c r="AB68" i="5"/>
  <c r="AB29" i="5"/>
  <c r="M18" i="8"/>
  <c r="M89" i="4"/>
  <c r="P36" i="8"/>
  <c r="P30" i="8"/>
  <c r="W69" i="4"/>
  <c r="W30" i="4"/>
  <c r="C10" i="7"/>
  <c r="C9" i="7"/>
  <c r="C11" i="7"/>
  <c r="C14" i="7"/>
  <c r="C18" i="7"/>
  <c r="C12" i="7"/>
  <c r="C15" i="7"/>
  <c r="C20" i="9"/>
  <c r="C13" i="7"/>
  <c r="D30" i="6"/>
  <c r="D8" i="9"/>
  <c r="E28" i="6"/>
  <c r="E6" i="9"/>
  <c r="B28" i="7"/>
  <c r="B21" i="9"/>
  <c r="X69" i="11"/>
  <c r="AA37" i="6"/>
  <c r="AA16" i="9"/>
  <c r="L34" i="6"/>
  <c r="L12" i="9"/>
  <c r="R37" i="6"/>
  <c r="R16" i="9"/>
  <c r="U32" i="6"/>
  <c r="U10" i="9"/>
  <c r="V77" i="8"/>
  <c r="V83" i="8"/>
  <c r="Y72" i="5"/>
  <c r="Y33" i="5"/>
  <c r="Y69" i="5"/>
  <c r="Y30" i="5"/>
  <c r="Q17" i="8"/>
  <c r="Q88" i="4"/>
  <c r="V30" i="6"/>
  <c r="V8" i="9"/>
  <c r="L75" i="8"/>
  <c r="L81" i="8"/>
  <c r="W71" i="4"/>
  <c r="W32" i="4"/>
  <c r="AA30" i="4"/>
  <c r="AA69" i="4"/>
  <c r="Z28" i="4"/>
  <c r="Z67" i="4"/>
  <c r="H32" i="8"/>
  <c r="H38" i="8"/>
  <c r="S14" i="4"/>
  <c r="S33" i="4" s="1"/>
  <c r="T33" i="4"/>
  <c r="T72" i="4"/>
  <c r="Y31" i="4"/>
  <c r="Y70" i="4"/>
  <c r="U78" i="8"/>
  <c r="U84" i="8"/>
  <c r="S17" i="8"/>
  <c r="S88" i="4"/>
  <c r="K19" i="8"/>
  <c r="K90" i="4"/>
  <c r="J70" i="4"/>
  <c r="AL28" i="5"/>
  <c r="AC9" i="5" s="1"/>
  <c r="N9" i="5"/>
  <c r="Z72" i="11"/>
  <c r="Y69" i="11"/>
  <c r="I29" i="6"/>
  <c r="I7" i="9"/>
  <c r="Y29" i="6"/>
  <c r="Y7" i="9"/>
  <c r="T29" i="6"/>
  <c r="T7" i="9"/>
  <c r="L30" i="6"/>
  <c r="L8" i="9"/>
  <c r="AB32" i="6"/>
  <c r="AB10" i="9"/>
  <c r="Q59" i="8"/>
  <c r="Q53" i="8"/>
  <c r="Q87" i="5"/>
  <c r="AA71" i="4"/>
  <c r="AA32" i="4"/>
  <c r="J29" i="6"/>
  <c r="J7" i="9"/>
  <c r="R29" i="6"/>
  <c r="R7" i="9"/>
  <c r="Q78" i="8"/>
  <c r="Q84" i="8"/>
  <c r="E33" i="6"/>
  <c r="E11" i="9"/>
  <c r="M30" i="6"/>
  <c r="M8" i="9"/>
  <c r="U28" i="6"/>
  <c r="U6" i="9"/>
  <c r="G16" i="8"/>
  <c r="G87" i="4"/>
  <c r="Z72" i="5"/>
  <c r="Z33" i="5"/>
  <c r="Y31" i="5"/>
  <c r="Y70" i="5"/>
  <c r="D70" i="5"/>
  <c r="D31" i="5"/>
  <c r="AC12" i="5"/>
  <c r="G58" i="8"/>
  <c r="G92" i="5"/>
  <c r="G64" i="8"/>
  <c r="Y28" i="4"/>
  <c r="Y67" i="4"/>
  <c r="V22" i="8"/>
  <c r="V93" i="4"/>
  <c r="V42" i="8" s="1"/>
  <c r="V74" i="8"/>
  <c r="V80" i="8"/>
  <c r="F30" i="6"/>
  <c r="F8" i="9"/>
  <c r="N6" i="9"/>
  <c r="N28" i="6"/>
  <c r="V33" i="6"/>
  <c r="V11" i="9"/>
  <c r="V59" i="8"/>
  <c r="V53" i="8"/>
  <c r="V87" i="5"/>
  <c r="K74" i="8"/>
  <c r="K80" i="8"/>
  <c r="H34" i="4"/>
  <c r="G15" i="4"/>
  <c r="G34" i="4" s="1"/>
  <c r="H73" i="4"/>
  <c r="V17" i="8"/>
  <c r="V88" i="4"/>
  <c r="I37" i="8"/>
  <c r="I31" i="8"/>
  <c r="H19" i="8"/>
  <c r="H90" i="4"/>
  <c r="G70" i="4"/>
  <c r="J32" i="8"/>
  <c r="J38" i="8"/>
  <c r="U73" i="5"/>
  <c r="U34" i="5"/>
  <c r="N20" i="8"/>
  <c r="N91" i="4"/>
  <c r="D32" i="5"/>
  <c r="D71" i="5"/>
  <c r="F71" i="5" s="1"/>
  <c r="P65" i="8"/>
  <c r="P93" i="5"/>
  <c r="P85" i="8" s="1"/>
  <c r="O73" i="5"/>
  <c r="G31" i="8"/>
  <c r="G37" i="8"/>
  <c r="Z68" i="4"/>
  <c r="Z29" i="4"/>
  <c r="Y20" i="8"/>
  <c r="Y91" i="4"/>
  <c r="M67" i="5"/>
  <c r="M28" i="5"/>
  <c r="U69" i="5"/>
  <c r="U30" i="5"/>
  <c r="P60" i="8"/>
  <c r="P54" i="8"/>
  <c r="P88" i="5"/>
  <c r="O68" i="5"/>
  <c r="H74" i="8"/>
  <c r="H80" i="8"/>
  <c r="G37" i="11"/>
  <c r="Y22" i="8"/>
  <c r="Y93" i="4"/>
  <c r="Y42" i="8" s="1"/>
  <c r="S18" i="4"/>
  <c r="S37" i="4" s="1"/>
  <c r="C80" i="8" l="1"/>
  <c r="C74" i="8"/>
  <c r="D30" i="8"/>
  <c r="D36" i="8"/>
  <c r="AC67" i="5"/>
  <c r="AC28" i="5"/>
  <c r="F91" i="5"/>
  <c r="F57" i="8"/>
  <c r="F63" i="8"/>
  <c r="X17" i="8"/>
  <c r="X88" i="4"/>
  <c r="Y21" i="8"/>
  <c r="Y92" i="4"/>
  <c r="AC13" i="2"/>
  <c r="AC32" i="2" s="1"/>
  <c r="B32" i="2"/>
  <c r="AC69" i="5"/>
  <c r="AC30" i="5"/>
  <c r="J20" i="8"/>
  <c r="J91" i="4"/>
  <c r="Q18" i="8"/>
  <c r="Q89" i="4"/>
  <c r="O69" i="4"/>
  <c r="J37" i="8"/>
  <c r="J31" i="8"/>
  <c r="S19" i="8"/>
  <c r="S90" i="4"/>
  <c r="N57" i="8"/>
  <c r="N63" i="8"/>
  <c r="N91" i="5"/>
  <c r="V34" i="8"/>
  <c r="V40" i="8"/>
  <c r="D11" i="7"/>
  <c r="D10" i="7"/>
  <c r="D12" i="7"/>
  <c r="D9" i="7"/>
  <c r="D13" i="7"/>
  <c r="D15" i="7"/>
  <c r="D14" i="7"/>
  <c r="D18" i="7"/>
  <c r="D20" i="9"/>
  <c r="I56" i="8"/>
  <c r="I90" i="5"/>
  <c r="I62" i="8"/>
  <c r="Z60" i="8"/>
  <c r="Z88" i="5"/>
  <c r="Z54" i="8"/>
  <c r="AC57" i="8"/>
  <c r="AC63" i="8"/>
  <c r="AC91" i="5"/>
  <c r="H39" i="8"/>
  <c r="H33" i="8"/>
  <c r="Y16" i="8"/>
  <c r="Y87" i="4"/>
  <c r="Y62" i="8"/>
  <c r="Y56" i="8"/>
  <c r="Y90" i="5"/>
  <c r="S37" i="8"/>
  <c r="S31" i="8"/>
  <c r="W20" i="8"/>
  <c r="W91" i="4"/>
  <c r="Y55" i="8"/>
  <c r="Y61" i="8"/>
  <c r="Y89" i="5"/>
  <c r="C37" i="7"/>
  <c r="C30" i="9"/>
  <c r="U38" i="8"/>
  <c r="U32" i="8"/>
  <c r="Y65" i="8"/>
  <c r="Y93" i="5"/>
  <c r="Y85" i="8" s="1"/>
  <c r="W67" i="5"/>
  <c r="W28" i="5"/>
  <c r="AA16" i="8"/>
  <c r="AA87" i="4"/>
  <c r="X84" i="8"/>
  <c r="X78" i="8"/>
  <c r="AB57" i="8"/>
  <c r="AB63" i="8"/>
  <c r="AB91" i="5"/>
  <c r="X55" i="8"/>
  <c r="X61" i="8"/>
  <c r="X89" i="5"/>
  <c r="AA61" i="8"/>
  <c r="AA55" i="8"/>
  <c r="AA89" i="5"/>
  <c r="U63" i="8"/>
  <c r="U57" i="8"/>
  <c r="U91" i="5"/>
  <c r="S71" i="5"/>
  <c r="T34" i="8"/>
  <c r="T40" i="8"/>
  <c r="B33" i="2"/>
  <c r="AC14" i="2"/>
  <c r="AC33" i="2" s="1"/>
  <c r="AC32" i="6"/>
  <c r="C13" i="4"/>
  <c r="AG10" i="9"/>
  <c r="AC10" i="9"/>
  <c r="O35" i="8"/>
  <c r="O41" i="8"/>
  <c r="R41" i="8"/>
  <c r="R35" i="8"/>
  <c r="AB17" i="8"/>
  <c r="AB88" i="4"/>
  <c r="E77" i="8"/>
  <c r="E83" i="8"/>
  <c r="R74" i="8"/>
  <c r="R80" i="8"/>
  <c r="AB61" i="8"/>
  <c r="AB89" i="5"/>
  <c r="AB55" i="8"/>
  <c r="M41" i="8"/>
  <c r="M35" i="8"/>
  <c r="E8" i="7"/>
  <c r="F7" i="7"/>
  <c r="AC29" i="6"/>
  <c r="C10" i="4"/>
  <c r="AG7" i="9"/>
  <c r="AC7" i="9"/>
  <c r="W62" i="8"/>
  <c r="W90" i="5"/>
  <c r="W56" i="8"/>
  <c r="Z17" i="8"/>
  <c r="Z88" i="4"/>
  <c r="N40" i="8"/>
  <c r="N34" i="8"/>
  <c r="C33" i="7"/>
  <c r="C26" i="9"/>
  <c r="M38" i="8"/>
  <c r="M32" i="8"/>
  <c r="S18" i="8"/>
  <c r="S89" i="4"/>
  <c r="H75" i="8"/>
  <c r="H81" i="8"/>
  <c r="X60" i="8"/>
  <c r="X54" i="8"/>
  <c r="X88" i="5"/>
  <c r="S53" i="8"/>
  <c r="S59" i="8"/>
  <c r="S87" i="5"/>
  <c r="K65" i="8"/>
  <c r="J73" i="5"/>
  <c r="K93" i="5"/>
  <c r="K85" i="8" s="1"/>
  <c r="C12" i="4"/>
  <c r="AC9" i="9"/>
  <c r="AG9" i="9"/>
  <c r="AC31" i="6"/>
  <c r="S20" i="8"/>
  <c r="S91" i="4"/>
  <c r="Q75" i="8"/>
  <c r="Q81" i="8"/>
  <c r="X16" i="8"/>
  <c r="X87" i="4"/>
  <c r="AC15" i="2"/>
  <c r="B34" i="2"/>
  <c r="X20" i="8"/>
  <c r="X91" i="4"/>
  <c r="W22" i="8"/>
  <c r="W93" i="4"/>
  <c r="W42" i="8" s="1"/>
  <c r="C77" i="8"/>
  <c r="C83" i="8"/>
  <c r="W32" i="5"/>
  <c r="W71" i="5"/>
  <c r="F61" i="8"/>
  <c r="F55" i="8"/>
  <c r="F89" i="5"/>
  <c r="Z20" i="8"/>
  <c r="Z91" i="4"/>
  <c r="Z65" i="8"/>
  <c r="Z93" i="5"/>
  <c r="Z85" i="8" s="1"/>
  <c r="E38" i="8"/>
  <c r="E32" i="8"/>
  <c r="Y60" i="8"/>
  <c r="Y54" i="8"/>
  <c r="Y88" i="5"/>
  <c r="Y63" i="8"/>
  <c r="Y91" i="5"/>
  <c r="Y57" i="8"/>
  <c r="Z63" i="8"/>
  <c r="Z57" i="8"/>
  <c r="Z91" i="5"/>
  <c r="C15" i="4"/>
  <c r="AG12" i="9"/>
  <c r="AC12" i="9"/>
  <c r="K63" i="8"/>
  <c r="K91" i="5"/>
  <c r="J71" i="5"/>
  <c r="K57" i="8"/>
  <c r="X77" i="8"/>
  <c r="X83" i="8"/>
  <c r="X18" i="8"/>
  <c r="X89" i="4"/>
  <c r="R22" i="8"/>
  <c r="R93" i="4"/>
  <c r="R42" i="8" s="1"/>
  <c r="AA19" i="8"/>
  <c r="AA90" i="4"/>
  <c r="O36" i="8"/>
  <c r="O30" i="8"/>
  <c r="Z75" i="8"/>
  <c r="Z81" i="8"/>
  <c r="Y59" i="8"/>
  <c r="Y53" i="8"/>
  <c r="Y87" i="5"/>
  <c r="P74" i="8"/>
  <c r="P80" i="8"/>
  <c r="C31" i="7"/>
  <c r="C24" i="9"/>
  <c r="Q37" i="5"/>
  <c r="O18" i="5"/>
  <c r="O37" i="5" s="1"/>
  <c r="C30" i="7"/>
  <c r="C23" i="9"/>
  <c r="Z90" i="4"/>
  <c r="Z19" i="8"/>
  <c r="T54" i="8"/>
  <c r="T60" i="8"/>
  <c r="S68" i="5"/>
  <c r="T88" i="5"/>
  <c r="AB56" i="8"/>
  <c r="AB62" i="8"/>
  <c r="AB90" i="5"/>
  <c r="O17" i="8"/>
  <c r="O88" i="4"/>
  <c r="D81" i="8"/>
  <c r="D75" i="8"/>
  <c r="N36" i="8"/>
  <c r="N30" i="8"/>
  <c r="AB93" i="4"/>
  <c r="AB42" i="8" s="1"/>
  <c r="AB22" i="8"/>
  <c r="R81" i="8"/>
  <c r="R75" i="8"/>
  <c r="J74" i="8"/>
  <c r="J80" i="8"/>
  <c r="U22" i="8"/>
  <c r="U93" i="4"/>
  <c r="U42" i="8" s="1"/>
  <c r="O75" i="8"/>
  <c r="O81" i="8"/>
  <c r="V73" i="8"/>
  <c r="V79" i="8"/>
  <c r="AA20" i="8"/>
  <c r="AA91" i="4"/>
  <c r="Z16" i="8"/>
  <c r="Z87" i="4"/>
  <c r="H76" i="8"/>
  <c r="H82" i="8"/>
  <c r="L30" i="8"/>
  <c r="L36" i="8"/>
  <c r="AB89" i="4"/>
  <c r="AB18" i="8"/>
  <c r="N62" i="8"/>
  <c r="N90" i="5"/>
  <c r="N56" i="8"/>
  <c r="S16" i="8"/>
  <c r="S87" i="4"/>
  <c r="P31" i="8"/>
  <c r="P37" i="8"/>
  <c r="D53" i="8"/>
  <c r="D59" i="8"/>
  <c r="D87" i="5"/>
  <c r="F67" i="5"/>
  <c r="I18" i="8"/>
  <c r="I89" i="4"/>
  <c r="G69" i="4"/>
  <c r="AA58" i="8"/>
  <c r="AA64" i="8"/>
  <c r="AA92" i="5"/>
  <c r="O65" i="8"/>
  <c r="O93" i="5"/>
  <c r="O85" i="8" s="1"/>
  <c r="U93" i="5"/>
  <c r="U85" i="8" s="1"/>
  <c r="U65" i="8"/>
  <c r="S73" i="5"/>
  <c r="V37" i="8"/>
  <c r="V31" i="8"/>
  <c r="G36" i="8"/>
  <c r="G30" i="8"/>
  <c r="Q79" i="8"/>
  <c r="Q73" i="8"/>
  <c r="Y19" i="8"/>
  <c r="Y90" i="4"/>
  <c r="C32" i="7"/>
  <c r="C25" i="9"/>
  <c r="C29" i="7"/>
  <c r="C22" i="9"/>
  <c r="AB60" i="8"/>
  <c r="AB88" i="5"/>
  <c r="AB54" i="8"/>
  <c r="K78" i="8"/>
  <c r="K84" i="8"/>
  <c r="G70" i="5"/>
  <c r="AB53" i="8"/>
  <c r="AB59" i="8"/>
  <c r="AB87" i="5"/>
  <c r="J16" i="8"/>
  <c r="J87" i="4"/>
  <c r="G80" i="8"/>
  <c r="G74" i="8"/>
  <c r="O40" i="8"/>
  <c r="O34" i="8"/>
  <c r="O59" i="8"/>
  <c r="O87" i="5"/>
  <c r="O53" i="8"/>
  <c r="Z22" i="8"/>
  <c r="Z93" i="4"/>
  <c r="Z42" i="8" s="1"/>
  <c r="R83" i="8"/>
  <c r="R77" i="8"/>
  <c r="AC9" i="2"/>
  <c r="AC28" i="2" s="1"/>
  <c r="B28" i="2"/>
  <c r="I22" i="8"/>
  <c r="I93" i="4"/>
  <c r="I42" i="8" s="1"/>
  <c r="Q19" i="8"/>
  <c r="Q90" i="4"/>
  <c r="O70" i="4"/>
  <c r="Z35" i="8"/>
  <c r="Z41" i="8"/>
  <c r="N81" i="8"/>
  <c r="N75" i="8"/>
  <c r="X22" i="8"/>
  <c r="X93" i="4"/>
  <c r="X42" i="8" s="1"/>
  <c r="U59" i="8"/>
  <c r="U53" i="8"/>
  <c r="U87" i="5"/>
  <c r="C58" i="8"/>
  <c r="C64" i="8"/>
  <c r="F72" i="5"/>
  <c r="C92" i="5"/>
  <c r="F54" i="8"/>
  <c r="F60" i="8"/>
  <c r="F88" i="5"/>
  <c r="Q82" i="8"/>
  <c r="Q76" i="8"/>
  <c r="C15" i="2"/>
  <c r="C34" i="2" s="1"/>
  <c r="C11" i="2"/>
  <c r="C30" i="2" s="1"/>
  <c r="C14" i="2"/>
  <c r="C33" i="2" s="1"/>
  <c r="C13" i="2"/>
  <c r="C32" i="2" s="1"/>
  <c r="C18" i="2"/>
  <c r="C37" i="2" s="1"/>
  <c r="C9" i="2"/>
  <c r="C28" i="2" s="1"/>
  <c r="C12" i="2"/>
  <c r="C31" i="2" s="1"/>
  <c r="C10" i="2"/>
  <c r="C29" i="2" s="1"/>
  <c r="AA60" i="8"/>
  <c r="AA54" i="8"/>
  <c r="AA88" i="5"/>
  <c r="G57" i="8"/>
  <c r="G91" i="5"/>
  <c r="G63" i="8"/>
  <c r="W21" i="8"/>
  <c r="W92" i="4"/>
  <c r="F9" i="4"/>
  <c r="F28" i="4" s="1"/>
  <c r="C67" i="4"/>
  <c r="AC9" i="4"/>
  <c r="C28" i="4"/>
  <c r="G19" i="8"/>
  <c r="G90" i="4"/>
  <c r="D56" i="8"/>
  <c r="D62" i="8"/>
  <c r="D90" i="5"/>
  <c r="F70" i="5"/>
  <c r="O57" i="8"/>
  <c r="O63" i="8"/>
  <c r="O91" i="5"/>
  <c r="X62" i="8"/>
  <c r="X56" i="8"/>
  <c r="X90" i="5"/>
  <c r="R37" i="8"/>
  <c r="R31" i="8"/>
  <c r="AA56" i="8"/>
  <c r="AA90" i="5"/>
  <c r="AA62" i="8"/>
  <c r="L82" i="8"/>
  <c r="L76" i="8"/>
  <c r="Y17" i="8"/>
  <c r="Y88" i="4"/>
  <c r="N17" i="8"/>
  <c r="N88" i="4"/>
  <c r="W55" i="8"/>
  <c r="W61" i="8"/>
  <c r="W89" i="5"/>
  <c r="G84" i="8"/>
  <c r="G78" i="8"/>
  <c r="C28" i="7"/>
  <c r="C21" i="9"/>
  <c r="K53" i="8"/>
  <c r="K59" i="8"/>
  <c r="K87" i="5"/>
  <c r="J67" i="5"/>
  <c r="P56" i="8"/>
  <c r="O70" i="5"/>
  <c r="P62" i="8"/>
  <c r="P90" i="5"/>
  <c r="Z18" i="8"/>
  <c r="Z89" i="4"/>
  <c r="AB65" i="8"/>
  <c r="AB93" i="5"/>
  <c r="AB85" i="8" s="1"/>
  <c r="AB19" i="8"/>
  <c r="AB90" i="4"/>
  <c r="D37" i="5"/>
  <c r="F18" i="5"/>
  <c r="F37" i="5" s="1"/>
  <c r="AC18" i="5"/>
  <c r="AC37" i="5" s="1"/>
  <c r="AB16" i="8"/>
  <c r="AB87" i="4"/>
  <c r="W16" i="8"/>
  <c r="W87" i="4"/>
  <c r="M59" i="8"/>
  <c r="M53" i="8"/>
  <c r="M87" i="5"/>
  <c r="J19" i="8"/>
  <c r="J90" i="4"/>
  <c r="X59" i="8"/>
  <c r="X53" i="8"/>
  <c r="X87" i="5"/>
  <c r="AC30" i="6"/>
  <c r="C11" i="4"/>
  <c r="AC8" i="9"/>
  <c r="AG8" i="9"/>
  <c r="B37" i="2"/>
  <c r="I53" i="8"/>
  <c r="I59" i="8"/>
  <c r="I87" i="5"/>
  <c r="G67" i="5"/>
  <c r="V36" i="8"/>
  <c r="V30" i="8"/>
  <c r="D64" i="8"/>
  <c r="D58" i="8"/>
  <c r="D92" i="5"/>
  <c r="P84" i="8"/>
  <c r="P78" i="8"/>
  <c r="K61" i="8"/>
  <c r="J69" i="5"/>
  <c r="K89" i="5"/>
  <c r="K55" i="8"/>
  <c r="L77" i="8"/>
  <c r="L83" i="8"/>
  <c r="AB64" i="8"/>
  <c r="AB58" i="8"/>
  <c r="AB92" i="5"/>
  <c r="AC33" i="6"/>
  <c r="C14" i="4"/>
  <c r="AC11" i="9"/>
  <c r="AG11" i="9"/>
  <c r="AA53" i="8"/>
  <c r="AA59" i="8"/>
  <c r="AA87" i="5"/>
  <c r="Q74" i="8"/>
  <c r="Q80" i="8"/>
  <c r="D8" i="2"/>
  <c r="E7" i="2"/>
  <c r="H77" i="8"/>
  <c r="H83" i="8"/>
  <c r="W19" i="8"/>
  <c r="W90" i="4"/>
  <c r="W17" i="8"/>
  <c r="W88" i="4"/>
  <c r="D57" i="8"/>
  <c r="D91" i="5"/>
  <c r="D63" i="8"/>
  <c r="K22" i="8"/>
  <c r="J73" i="4"/>
  <c r="K93" i="4"/>
  <c r="K42" i="8" s="1"/>
  <c r="Y64" i="8"/>
  <c r="Y58" i="8"/>
  <c r="Y92" i="5"/>
  <c r="T73" i="8"/>
  <c r="T79" i="8"/>
  <c r="J62" i="8"/>
  <c r="J90" i="5"/>
  <c r="J56" i="8"/>
  <c r="X65" i="8"/>
  <c r="X93" i="5"/>
  <c r="X85" i="8" s="1"/>
  <c r="AC10" i="2"/>
  <c r="AC29" i="2" s="1"/>
  <c r="B29" i="2"/>
  <c r="U30" i="8"/>
  <c r="U36" i="8"/>
  <c r="W64" i="8"/>
  <c r="W58" i="8"/>
  <c r="W92" i="5"/>
  <c r="W65" i="8"/>
  <c r="W93" i="5"/>
  <c r="W85" i="8" s="1"/>
  <c r="U55" i="8"/>
  <c r="U61" i="8"/>
  <c r="U89" i="5"/>
  <c r="S69" i="5"/>
  <c r="Z58" i="8"/>
  <c r="Z64" i="8"/>
  <c r="Z92" i="5"/>
  <c r="N28" i="5"/>
  <c r="N67" i="5"/>
  <c r="J58" i="8"/>
  <c r="J64" i="8"/>
  <c r="J92" i="5"/>
  <c r="G61" i="8"/>
  <c r="G55" i="8"/>
  <c r="G89" i="5"/>
  <c r="X21" i="8"/>
  <c r="X92" i="4"/>
  <c r="K82" i="8"/>
  <c r="K76" i="8"/>
  <c r="M64" i="8"/>
  <c r="M58" i="8"/>
  <c r="M92" i="5"/>
  <c r="B31" i="2"/>
  <c r="AC12" i="2"/>
  <c r="AC31" i="2" s="1"/>
  <c r="P39" i="8"/>
  <c r="P33" i="8"/>
  <c r="X19" i="8"/>
  <c r="X90" i="4"/>
  <c r="D80" i="8"/>
  <c r="D74" i="8"/>
  <c r="AC31" i="5"/>
  <c r="AC70" i="5"/>
  <c r="AA18" i="8"/>
  <c r="AA89" i="4"/>
  <c r="Q37" i="8"/>
  <c r="Q31" i="8"/>
  <c r="V81" i="8"/>
  <c r="V75" i="8"/>
  <c r="Z59" i="8"/>
  <c r="Z87" i="5"/>
  <c r="Z53" i="8"/>
  <c r="D38" i="8"/>
  <c r="D32" i="8"/>
  <c r="AC68" i="5"/>
  <c r="AC29" i="5"/>
  <c r="Z56" i="8"/>
  <c r="Z90" i="5"/>
  <c r="Z62" i="8"/>
  <c r="D65" i="8"/>
  <c r="D93" i="5"/>
  <c r="D85" i="8" s="1"/>
  <c r="P73" i="8"/>
  <c r="P79" i="8"/>
  <c r="AA31" i="8"/>
  <c r="AA37" i="8"/>
  <c r="O54" i="8"/>
  <c r="O60" i="8"/>
  <c r="O88" i="5"/>
  <c r="Y34" i="8"/>
  <c r="Y40" i="8"/>
  <c r="H22" i="8"/>
  <c r="H93" i="4"/>
  <c r="H42" i="8" s="1"/>
  <c r="G73" i="4"/>
  <c r="K33" i="8"/>
  <c r="K39" i="8"/>
  <c r="T21" i="8"/>
  <c r="T92" i="4"/>
  <c r="S72" i="4"/>
  <c r="C34" i="7"/>
  <c r="C27" i="9"/>
  <c r="W18" i="8"/>
  <c r="W89" i="4"/>
  <c r="AA63" i="8"/>
  <c r="AA91" i="5"/>
  <c r="AA57" i="8"/>
  <c r="P77" i="8"/>
  <c r="P83" i="8"/>
  <c r="AB21" i="8"/>
  <c r="AB92" i="4"/>
  <c r="I39" i="8"/>
  <c r="I33" i="8"/>
  <c r="Y18" i="8"/>
  <c r="Y89" i="4"/>
  <c r="AC11" i="2"/>
  <c r="AC30" i="2" s="1"/>
  <c r="B30" i="2"/>
  <c r="AC73" i="5"/>
  <c r="AC34" i="5"/>
  <c r="L34" i="8"/>
  <c r="L40" i="8"/>
  <c r="O64" i="8"/>
  <c r="O58" i="8"/>
  <c r="O92" i="5"/>
  <c r="V58" i="8"/>
  <c r="V92" i="5"/>
  <c r="V64" i="8"/>
  <c r="S72" i="5"/>
  <c r="T33" i="8"/>
  <c r="T39" i="8"/>
  <c r="AA21" i="8"/>
  <c r="AA92" i="4"/>
  <c r="T22" i="8"/>
  <c r="S73" i="4"/>
  <c r="T93" i="4"/>
  <c r="T42" i="8" s="1"/>
  <c r="I21" i="8"/>
  <c r="I92" i="4"/>
  <c r="G72" i="4"/>
  <c r="AC33" i="5"/>
  <c r="AC72" i="5"/>
  <c r="T56" i="8"/>
  <c r="T62" i="8"/>
  <c r="S70" i="5"/>
  <c r="T90" i="5"/>
  <c r="AB20" i="8"/>
  <c r="AB91" i="4"/>
  <c r="L64" i="8"/>
  <c r="L58" i="8"/>
  <c r="L92" i="5"/>
  <c r="F73" i="5"/>
  <c r="N54" i="8"/>
  <c r="N60" i="8"/>
  <c r="N88" i="5"/>
  <c r="W54" i="8"/>
  <c r="W60" i="8"/>
  <c r="W88" i="5"/>
  <c r="AC18" i="4"/>
  <c r="AC37" i="4" s="1"/>
  <c r="F18" i="4"/>
  <c r="F37" i="4" s="1"/>
  <c r="C37" i="4"/>
  <c r="Y32" i="8" l="1"/>
  <c r="Y38" i="8"/>
  <c r="AB30" i="8"/>
  <c r="AB36" i="8"/>
  <c r="O77" i="8"/>
  <c r="O83" i="8"/>
  <c r="E8" i="2"/>
  <c r="F7" i="2"/>
  <c r="Z32" i="8"/>
  <c r="Z38" i="8"/>
  <c r="I38" i="8"/>
  <c r="I32" i="8"/>
  <c r="Z77" i="8"/>
  <c r="Z83" i="8"/>
  <c r="S40" i="8"/>
  <c r="S34" i="8"/>
  <c r="AC10" i="4"/>
  <c r="C68" i="4"/>
  <c r="C29" i="4"/>
  <c r="F10" i="4"/>
  <c r="F29" i="4" s="1"/>
  <c r="Z79" i="8"/>
  <c r="Z73" i="8"/>
  <c r="AA74" i="8"/>
  <c r="AA80" i="8"/>
  <c r="AB80" i="8"/>
  <c r="AB74" i="8"/>
  <c r="S73" i="8"/>
  <c r="S79" i="8"/>
  <c r="D31" i="7"/>
  <c r="D24" i="9"/>
  <c r="O73" i="8"/>
  <c r="O79" i="8"/>
  <c r="F59" i="8"/>
  <c r="F53" i="8"/>
  <c r="F87" i="5"/>
  <c r="Y79" i="8"/>
  <c r="Y73" i="8"/>
  <c r="J63" i="8"/>
  <c r="J57" i="8"/>
  <c r="J91" i="5"/>
  <c r="X75" i="8"/>
  <c r="X81" i="8"/>
  <c r="D29" i="7"/>
  <c r="D22" i="9"/>
  <c r="AB78" i="8"/>
  <c r="AB84" i="8"/>
  <c r="G53" i="8"/>
  <c r="G59" i="8"/>
  <c r="G87" i="5"/>
  <c r="Y37" i="8"/>
  <c r="Y31" i="8"/>
  <c r="D76" i="8"/>
  <c r="D82" i="8"/>
  <c r="D73" i="8"/>
  <c r="D79" i="8"/>
  <c r="N76" i="8"/>
  <c r="N82" i="8"/>
  <c r="Z36" i="8"/>
  <c r="Z30" i="8"/>
  <c r="K77" i="8"/>
  <c r="K83" i="8"/>
  <c r="E12" i="7"/>
  <c r="E11" i="7"/>
  <c r="E13" i="7"/>
  <c r="E9" i="7"/>
  <c r="E14" i="7"/>
  <c r="E18" i="7"/>
  <c r="E10" i="7"/>
  <c r="E15" i="7"/>
  <c r="E20" i="9"/>
  <c r="S57" i="8"/>
  <c r="S63" i="8"/>
  <c r="S91" i="5"/>
  <c r="Y82" i="8"/>
  <c r="Y76" i="8"/>
  <c r="D30" i="7"/>
  <c r="D23" i="9"/>
  <c r="AC61" i="8"/>
  <c r="AC55" i="8"/>
  <c r="AC89" i="5"/>
  <c r="Y39" i="8"/>
  <c r="Y33" i="8"/>
  <c r="O31" i="8"/>
  <c r="O37" i="8"/>
  <c r="C73" i="4"/>
  <c r="AC15" i="4"/>
  <c r="F15" i="4"/>
  <c r="F34" i="4" s="1"/>
  <c r="C34" i="4"/>
  <c r="AB75" i="8"/>
  <c r="AB81" i="8"/>
  <c r="AA75" i="8"/>
  <c r="AA81" i="8"/>
  <c r="G21" i="8"/>
  <c r="G92" i="4"/>
  <c r="O74" i="8"/>
  <c r="O80" i="8"/>
  <c r="N59" i="8"/>
  <c r="N53" i="8"/>
  <c r="N87" i="5"/>
  <c r="J36" i="8"/>
  <c r="J30" i="8"/>
  <c r="X31" i="8"/>
  <c r="X37" i="8"/>
  <c r="I41" i="8"/>
  <c r="I35" i="8"/>
  <c r="D9" i="2"/>
  <c r="D28" i="2" s="1"/>
  <c r="D12" i="2"/>
  <c r="D31" i="2" s="1"/>
  <c r="D11" i="2"/>
  <c r="D30" i="2" s="1"/>
  <c r="D14" i="2"/>
  <c r="D33" i="2" s="1"/>
  <c r="D10" i="2"/>
  <c r="D29" i="2" s="1"/>
  <c r="D13" i="2"/>
  <c r="D32" i="2" s="1"/>
  <c r="D18" i="2"/>
  <c r="D37" i="2" s="1"/>
  <c r="D15" i="2"/>
  <c r="D34" i="2" s="1"/>
  <c r="K75" i="8"/>
  <c r="K81" i="8"/>
  <c r="N31" i="8"/>
  <c r="N37" i="8"/>
  <c r="AB82" i="8"/>
  <c r="AB76" i="8"/>
  <c r="AA39" i="8"/>
  <c r="AA33" i="8"/>
  <c r="S33" i="8"/>
  <c r="S39" i="8"/>
  <c r="T76" i="8"/>
  <c r="T82" i="8"/>
  <c r="G81" i="8"/>
  <c r="G75" i="8"/>
  <c r="F62" i="8"/>
  <c r="F56" i="8"/>
  <c r="F90" i="5"/>
  <c r="F58" i="8"/>
  <c r="F64" i="8"/>
  <c r="F92" i="5"/>
  <c r="W57" i="8"/>
  <c r="W63" i="8"/>
  <c r="W91" i="5"/>
  <c r="AA30" i="8"/>
  <c r="AA36" i="8"/>
  <c r="AC77" i="8"/>
  <c r="AC83" i="8"/>
  <c r="S62" i="8"/>
  <c r="S56" i="8"/>
  <c r="S90" i="5"/>
  <c r="AB35" i="8"/>
  <c r="AB41" i="8"/>
  <c r="G22" i="8"/>
  <c r="G93" i="4"/>
  <c r="G42" i="8" s="1"/>
  <c r="M78" i="8"/>
  <c r="M84" i="8"/>
  <c r="W84" i="8"/>
  <c r="W78" i="8"/>
  <c r="F11" i="4"/>
  <c r="F30" i="4" s="1"/>
  <c r="C30" i="4"/>
  <c r="C69" i="4"/>
  <c r="AC11" i="4"/>
  <c r="F65" i="8"/>
  <c r="F93" i="5"/>
  <c r="F85" i="8" s="1"/>
  <c r="S22" i="8"/>
  <c r="S93" i="4"/>
  <c r="S42" i="8" s="1"/>
  <c r="V78" i="8"/>
  <c r="V84" i="8"/>
  <c r="AC65" i="8"/>
  <c r="AC93" i="5"/>
  <c r="AC85" i="8" s="1"/>
  <c r="W39" i="8"/>
  <c r="W33" i="8"/>
  <c r="AA79" i="8"/>
  <c r="AA73" i="8"/>
  <c r="I79" i="8"/>
  <c r="I73" i="8"/>
  <c r="AB39" i="8"/>
  <c r="AB33" i="8"/>
  <c r="O62" i="8"/>
  <c r="O56" i="8"/>
  <c r="O90" i="5"/>
  <c r="X76" i="8"/>
  <c r="X82" i="8"/>
  <c r="W35" i="8"/>
  <c r="W41" i="8"/>
  <c r="AA84" i="8"/>
  <c r="AA78" i="8"/>
  <c r="T80" i="8"/>
  <c r="T74" i="8"/>
  <c r="Y77" i="8"/>
  <c r="Y83" i="8"/>
  <c r="X30" i="8"/>
  <c r="X36" i="8"/>
  <c r="X80" i="8"/>
  <c r="X74" i="8"/>
  <c r="W76" i="8"/>
  <c r="W82" i="8"/>
  <c r="U77" i="8"/>
  <c r="U83" i="8"/>
  <c r="Y75" i="8"/>
  <c r="Y81" i="8"/>
  <c r="D37" i="7"/>
  <c r="D30" i="9"/>
  <c r="F83" i="8"/>
  <c r="F77" i="8"/>
  <c r="T35" i="8"/>
  <c r="T41" i="8"/>
  <c r="S65" i="8"/>
  <c r="S93" i="5"/>
  <c r="S85" i="8" s="1"/>
  <c r="W34" i="8"/>
  <c r="W40" i="8"/>
  <c r="AB40" i="8"/>
  <c r="AB34" i="8"/>
  <c r="X41" i="8"/>
  <c r="X35" i="8"/>
  <c r="S36" i="8"/>
  <c r="S30" i="8"/>
  <c r="J40" i="8"/>
  <c r="J34" i="8"/>
  <c r="N80" i="8"/>
  <c r="N74" i="8"/>
  <c r="AC67" i="4"/>
  <c r="AC28" i="4"/>
  <c r="C78" i="8"/>
  <c r="C84" i="8"/>
  <c r="Z39" i="8"/>
  <c r="Z33" i="8"/>
  <c r="Z37" i="8"/>
  <c r="Z31" i="8"/>
  <c r="S58" i="8"/>
  <c r="S92" i="5"/>
  <c r="S64" i="8"/>
  <c r="W38" i="8"/>
  <c r="W32" i="8"/>
  <c r="Z76" i="8"/>
  <c r="Z82" i="8"/>
  <c r="Z78" i="8"/>
  <c r="Z84" i="8"/>
  <c r="C16" i="8"/>
  <c r="C87" i="4"/>
  <c r="F67" i="4"/>
  <c r="G7" i="7"/>
  <c r="F8" i="7"/>
  <c r="L84" i="8"/>
  <c r="L78" i="8"/>
  <c r="AC54" i="8"/>
  <c r="AC88" i="5"/>
  <c r="AC60" i="8"/>
  <c r="X39" i="8"/>
  <c r="X33" i="8"/>
  <c r="J78" i="8"/>
  <c r="J84" i="8"/>
  <c r="S61" i="8"/>
  <c r="S55" i="8"/>
  <c r="S89" i="5"/>
  <c r="J76" i="8"/>
  <c r="J82" i="8"/>
  <c r="J22" i="8"/>
  <c r="J93" i="4"/>
  <c r="J42" i="8" s="1"/>
  <c r="X73" i="8"/>
  <c r="X79" i="8"/>
  <c r="W36" i="8"/>
  <c r="W30" i="8"/>
  <c r="U79" i="8"/>
  <c r="U73" i="8"/>
  <c r="G62" i="8"/>
  <c r="G56" i="8"/>
  <c r="G90" i="5"/>
  <c r="AA40" i="8"/>
  <c r="AA34" i="8"/>
  <c r="S54" i="8"/>
  <c r="S60" i="8"/>
  <c r="S88" i="5"/>
  <c r="X32" i="8"/>
  <c r="X38" i="8"/>
  <c r="Z40" i="8"/>
  <c r="Z34" i="8"/>
  <c r="C31" i="4"/>
  <c r="C70" i="4"/>
  <c r="F12" i="4"/>
  <c r="F31" i="4" s="1"/>
  <c r="AC12" i="4"/>
  <c r="AB31" i="8"/>
  <c r="AB37" i="8"/>
  <c r="AC13" i="4"/>
  <c r="C32" i="4"/>
  <c r="C71" i="4"/>
  <c r="F13" i="4"/>
  <c r="F32" i="4" s="1"/>
  <c r="AB83" i="8"/>
  <c r="AB77" i="8"/>
  <c r="W53" i="8"/>
  <c r="W59" i="8"/>
  <c r="W87" i="5"/>
  <c r="D33" i="7"/>
  <c r="D26" i="9"/>
  <c r="O18" i="8"/>
  <c r="O89" i="4"/>
  <c r="AA32" i="8"/>
  <c r="AA38" i="8"/>
  <c r="K79" i="8"/>
  <c r="K73" i="8"/>
  <c r="G77" i="8"/>
  <c r="G83" i="8"/>
  <c r="Q33" i="8"/>
  <c r="Q39" i="8"/>
  <c r="G18" i="8"/>
  <c r="G89" i="4"/>
  <c r="F75" i="8"/>
  <c r="F81" i="8"/>
  <c r="J65" i="8"/>
  <c r="J93" i="5"/>
  <c r="J85" i="8" s="1"/>
  <c r="D32" i="7"/>
  <c r="D25" i="9"/>
  <c r="AA77" i="8"/>
  <c r="AA83" i="8"/>
  <c r="D77" i="8"/>
  <c r="D83" i="8"/>
  <c r="J33" i="8"/>
  <c r="J39" i="8"/>
  <c r="AA76" i="8"/>
  <c r="AA82" i="8"/>
  <c r="X34" i="8"/>
  <c r="X40" i="8"/>
  <c r="D28" i="7"/>
  <c r="D21" i="9"/>
  <c r="AC56" i="8"/>
  <c r="AC90" i="5"/>
  <c r="AC62" i="8"/>
  <c r="Y78" i="8"/>
  <c r="Y84" i="8"/>
  <c r="C33" i="4"/>
  <c r="F14" i="4"/>
  <c r="F33" i="4" s="1"/>
  <c r="AC14" i="4"/>
  <c r="C72" i="4"/>
  <c r="S32" i="8"/>
  <c r="S38" i="8"/>
  <c r="I82" i="8"/>
  <c r="I76" i="8"/>
  <c r="W31" i="8"/>
  <c r="W37" i="8"/>
  <c r="J55" i="8"/>
  <c r="J61" i="8"/>
  <c r="J89" i="5"/>
  <c r="M73" i="8"/>
  <c r="M79" i="8"/>
  <c r="P76" i="8"/>
  <c r="P82" i="8"/>
  <c r="AB79" i="8"/>
  <c r="AB73" i="8"/>
  <c r="W74" i="8"/>
  <c r="W80" i="8"/>
  <c r="AC64" i="8"/>
  <c r="AC58" i="8"/>
  <c r="AC92" i="5"/>
  <c r="AA35" i="8"/>
  <c r="AA41" i="8"/>
  <c r="O84" i="8"/>
  <c r="O78" i="8"/>
  <c r="S21" i="8"/>
  <c r="S92" i="4"/>
  <c r="U75" i="8"/>
  <c r="U81" i="8"/>
  <c r="D78" i="8"/>
  <c r="D84" i="8"/>
  <c r="J53" i="8"/>
  <c r="J59" i="8"/>
  <c r="J87" i="5"/>
  <c r="W81" i="8"/>
  <c r="W75" i="8"/>
  <c r="G39" i="8"/>
  <c r="G33" i="8"/>
  <c r="F80" i="8"/>
  <c r="F74" i="8"/>
  <c r="O19" i="8"/>
  <c r="O90" i="4"/>
  <c r="AB38" i="8"/>
  <c r="AB32" i="8"/>
  <c r="Y74" i="8"/>
  <c r="Y80" i="8"/>
  <c r="Y30" i="8"/>
  <c r="Y36" i="8"/>
  <c r="Z74" i="8"/>
  <c r="Z80" i="8"/>
  <c r="D34" i="7"/>
  <c r="D27" i="9"/>
  <c r="N77" i="8"/>
  <c r="N83" i="8"/>
  <c r="Q32" i="8"/>
  <c r="Q38" i="8"/>
  <c r="Y35" i="8"/>
  <c r="Y41" i="8"/>
  <c r="AC59" i="8"/>
  <c r="AC87" i="5"/>
  <c r="AC53" i="8"/>
  <c r="J75" i="8" l="1"/>
  <c r="J81" i="8"/>
  <c r="C19" i="8"/>
  <c r="F70" i="4"/>
  <c r="C90" i="4"/>
  <c r="AC16" i="8"/>
  <c r="AC87" i="4"/>
  <c r="E30" i="7"/>
  <c r="E23" i="9"/>
  <c r="E9" i="2"/>
  <c r="E28" i="2" s="1"/>
  <c r="E11" i="2"/>
  <c r="E30" i="2" s="1"/>
  <c r="E13" i="2"/>
  <c r="E32" i="2" s="1"/>
  <c r="E15" i="2"/>
  <c r="E34" i="2" s="1"/>
  <c r="E18" i="2"/>
  <c r="E37" i="2" s="1"/>
  <c r="E10" i="2"/>
  <c r="E29" i="2" s="1"/>
  <c r="E12" i="2"/>
  <c r="E31" i="2" s="1"/>
  <c r="E14" i="2"/>
  <c r="E33" i="2" s="1"/>
  <c r="AC33" i="4"/>
  <c r="AC72" i="4"/>
  <c r="O82" i="8"/>
  <c r="O76" i="8"/>
  <c r="G35" i="8"/>
  <c r="G41" i="8"/>
  <c r="AC34" i="4"/>
  <c r="AC73" i="4"/>
  <c r="E31" i="7"/>
  <c r="E24" i="9"/>
  <c r="J79" i="8"/>
  <c r="J73" i="8"/>
  <c r="S81" i="8"/>
  <c r="S75" i="8"/>
  <c r="AC75" i="8"/>
  <c r="AC81" i="8"/>
  <c r="J83" i="8"/>
  <c r="J77" i="8"/>
  <c r="C20" i="8"/>
  <c r="F71" i="4"/>
  <c r="C91" i="4"/>
  <c r="W73" i="8"/>
  <c r="W79" i="8"/>
  <c r="AC71" i="4"/>
  <c r="AC32" i="4"/>
  <c r="G76" i="8"/>
  <c r="G82" i="8"/>
  <c r="F78" i="8"/>
  <c r="F84" i="8"/>
  <c r="C22" i="8"/>
  <c r="F73" i="4"/>
  <c r="C93" i="4"/>
  <c r="C42" i="8" s="1"/>
  <c r="E34" i="7"/>
  <c r="E27" i="9"/>
  <c r="G32" i="8"/>
  <c r="G38" i="8"/>
  <c r="F13" i="7"/>
  <c r="F12" i="7"/>
  <c r="F14" i="7"/>
  <c r="F10" i="7"/>
  <c r="F15" i="7"/>
  <c r="F9" i="7"/>
  <c r="F11" i="7"/>
  <c r="F18" i="7"/>
  <c r="F20" i="9"/>
  <c r="E29" i="7"/>
  <c r="E22" i="9"/>
  <c r="O39" i="8"/>
  <c r="O33" i="8"/>
  <c r="AC76" i="8"/>
  <c r="AC82" i="8"/>
  <c r="AC80" i="8"/>
  <c r="AC74" i="8"/>
  <c r="S78" i="8"/>
  <c r="S84" i="8"/>
  <c r="W83" i="8"/>
  <c r="W77" i="8"/>
  <c r="E32" i="7"/>
  <c r="E25" i="9"/>
  <c r="C21" i="8"/>
  <c r="F72" i="4"/>
  <c r="C92" i="4"/>
  <c r="AC30" i="4"/>
  <c r="AC69" i="4"/>
  <c r="N73" i="8"/>
  <c r="N79" i="8"/>
  <c r="F73" i="8"/>
  <c r="F79" i="8"/>
  <c r="AC73" i="8"/>
  <c r="AC79" i="8"/>
  <c r="AC31" i="4"/>
  <c r="AC70" i="4"/>
  <c r="S74" i="8"/>
  <c r="S80" i="8"/>
  <c r="F16" i="8"/>
  <c r="F87" i="4"/>
  <c r="C18" i="8"/>
  <c r="C89" i="4"/>
  <c r="F69" i="4"/>
  <c r="F82" i="8"/>
  <c r="F76" i="8"/>
  <c r="E33" i="7"/>
  <c r="E26" i="9"/>
  <c r="C17" i="8"/>
  <c r="F68" i="4"/>
  <c r="C88" i="4"/>
  <c r="G7" i="2"/>
  <c r="F8" i="2"/>
  <c r="S76" i="8"/>
  <c r="S82" i="8"/>
  <c r="AC78" i="8"/>
  <c r="AC84" i="8"/>
  <c r="H7" i="7"/>
  <c r="G8" i="7"/>
  <c r="E37" i="7"/>
  <c r="E30" i="9"/>
  <c r="S35" i="8"/>
  <c r="S41" i="8"/>
  <c r="O38" i="8"/>
  <c r="O32" i="8"/>
  <c r="C30" i="8"/>
  <c r="C36" i="8"/>
  <c r="S77" i="8"/>
  <c r="S83" i="8"/>
  <c r="E28" i="7"/>
  <c r="E21" i="9"/>
  <c r="G73" i="8"/>
  <c r="G79" i="8"/>
  <c r="AC68" i="4"/>
  <c r="AC29" i="4"/>
  <c r="C37" i="8" l="1"/>
  <c r="C31" i="8"/>
  <c r="C35" i="8"/>
  <c r="C41" i="8"/>
  <c r="AC17" i="8"/>
  <c r="AC88" i="4"/>
  <c r="I7" i="7"/>
  <c r="H8" i="7"/>
  <c r="F21" i="8"/>
  <c r="F92" i="4"/>
  <c r="F32" i="7"/>
  <c r="F25" i="9"/>
  <c r="AC30" i="8"/>
  <c r="AC36" i="8"/>
  <c r="C40" i="8"/>
  <c r="C34" i="8"/>
  <c r="F30" i="7"/>
  <c r="F23" i="9"/>
  <c r="F20" i="8"/>
  <c r="F91" i="4"/>
  <c r="C39" i="8"/>
  <c r="C33" i="8"/>
  <c r="C32" i="8"/>
  <c r="C38" i="8"/>
  <c r="F31" i="7"/>
  <c r="F24" i="9"/>
  <c r="F22" i="8"/>
  <c r="F93" i="4"/>
  <c r="F42" i="8" s="1"/>
  <c r="F17" i="8"/>
  <c r="F88" i="4"/>
  <c r="F36" i="8"/>
  <c r="F30" i="8"/>
  <c r="F37" i="7"/>
  <c r="F30" i="9"/>
  <c r="F28" i="7"/>
  <c r="F21" i="9"/>
  <c r="F19" i="8"/>
  <c r="F90" i="4"/>
  <c r="F34" i="7"/>
  <c r="F27" i="9"/>
  <c r="AC21" i="8"/>
  <c r="AC92" i="4"/>
  <c r="F14" i="2"/>
  <c r="F33" i="2" s="1"/>
  <c r="F15" i="2"/>
  <c r="F34" i="2" s="1"/>
  <c r="F12" i="2"/>
  <c r="F31" i="2" s="1"/>
  <c r="F9" i="2"/>
  <c r="F28" i="2" s="1"/>
  <c r="F11" i="2"/>
  <c r="F30" i="2" s="1"/>
  <c r="F13" i="2"/>
  <c r="F32" i="2" s="1"/>
  <c r="F10" i="2"/>
  <c r="F29" i="2" s="1"/>
  <c r="F18" i="2"/>
  <c r="AC19" i="8"/>
  <c r="AC90" i="4"/>
  <c r="AC18" i="8"/>
  <c r="AC89" i="4"/>
  <c r="F29" i="7"/>
  <c r="F22" i="9"/>
  <c r="G14" i="7"/>
  <c r="G13" i="7"/>
  <c r="G15" i="7"/>
  <c r="G11" i="7"/>
  <c r="G9" i="7"/>
  <c r="G10" i="7"/>
  <c r="G12" i="7"/>
  <c r="G18" i="7"/>
  <c r="G20" i="9"/>
  <c r="H7" i="2"/>
  <c r="G8" i="2"/>
  <c r="F18" i="8"/>
  <c r="F89" i="4"/>
  <c r="F33" i="7"/>
  <c r="F26" i="9"/>
  <c r="AC20" i="8"/>
  <c r="AC91" i="4"/>
  <c r="AC93" i="4"/>
  <c r="AC42" i="8" s="1"/>
  <c r="AC22" i="8"/>
  <c r="F31" i="8" l="1"/>
  <c r="F37" i="8"/>
  <c r="AC37" i="8"/>
  <c r="AC31" i="8"/>
  <c r="F38" i="8"/>
  <c r="F32" i="8"/>
  <c r="G28" i="7"/>
  <c r="G21" i="9"/>
  <c r="G31" i="7"/>
  <c r="G24" i="9"/>
  <c r="G29" i="7"/>
  <c r="G22" i="9"/>
  <c r="F33" i="8"/>
  <c r="F39" i="8"/>
  <c r="G30" i="7"/>
  <c r="G23" i="9"/>
  <c r="F40" i="8"/>
  <c r="F34" i="8"/>
  <c r="G12" i="2"/>
  <c r="G31" i="2" s="1"/>
  <c r="G13" i="2"/>
  <c r="G32" i="2" s="1"/>
  <c r="G10" i="2"/>
  <c r="G29" i="2" s="1"/>
  <c r="G18" i="2"/>
  <c r="G37" i="2" s="1"/>
  <c r="G9" i="2"/>
  <c r="G28" i="2" s="1"/>
  <c r="G15" i="2"/>
  <c r="G34" i="2" s="1"/>
  <c r="G14" i="2"/>
  <c r="G33" i="2" s="1"/>
  <c r="G11" i="2"/>
  <c r="G30" i="2" s="1"/>
  <c r="G34" i="7"/>
  <c r="G27" i="9"/>
  <c r="I7" i="2"/>
  <c r="H8" i="2"/>
  <c r="G32" i="7"/>
  <c r="G25" i="9"/>
  <c r="F37" i="2"/>
  <c r="AC41" i="8"/>
  <c r="AC35" i="8"/>
  <c r="F41" i="8"/>
  <c r="F35" i="8"/>
  <c r="G37" i="7"/>
  <c r="G30" i="9"/>
  <c r="H15" i="7"/>
  <c r="H14" i="7"/>
  <c r="H18" i="7"/>
  <c r="H12" i="7"/>
  <c r="H10" i="7"/>
  <c r="H13" i="7"/>
  <c r="H9" i="7"/>
  <c r="H11" i="7"/>
  <c r="H20" i="9"/>
  <c r="J7" i="7"/>
  <c r="I8" i="7"/>
  <c r="AC38" i="8"/>
  <c r="AC32" i="8"/>
  <c r="AC33" i="8"/>
  <c r="AC39" i="8"/>
  <c r="AC40" i="8"/>
  <c r="AC34" i="8"/>
  <c r="G33" i="7"/>
  <c r="G26" i="9"/>
  <c r="H32" i="7" l="1"/>
  <c r="H25" i="9"/>
  <c r="H29" i="7"/>
  <c r="H22" i="9"/>
  <c r="H31" i="7"/>
  <c r="H24" i="9"/>
  <c r="I8" i="2"/>
  <c r="J7" i="2"/>
  <c r="I18" i="7"/>
  <c r="I15" i="7"/>
  <c r="I13" i="7"/>
  <c r="I12" i="7"/>
  <c r="I9" i="7"/>
  <c r="I11" i="7"/>
  <c r="I14" i="7"/>
  <c r="I10" i="7"/>
  <c r="I20" i="9"/>
  <c r="H37" i="7"/>
  <c r="H30" i="9"/>
  <c r="H28" i="7"/>
  <c r="H21" i="9"/>
  <c r="H10" i="2"/>
  <c r="H29" i="2" s="1"/>
  <c r="H11" i="2"/>
  <c r="H30" i="2" s="1"/>
  <c r="H13" i="2"/>
  <c r="H32" i="2" s="1"/>
  <c r="H9" i="2"/>
  <c r="H28" i="2" s="1"/>
  <c r="H12" i="2"/>
  <c r="H31" i="2" s="1"/>
  <c r="H15" i="2"/>
  <c r="H34" i="2" s="1"/>
  <c r="H14" i="2"/>
  <c r="H33" i="2" s="1"/>
  <c r="H18" i="2"/>
  <c r="H37" i="2" s="1"/>
  <c r="J8" i="7"/>
  <c r="K7" i="7"/>
  <c r="H30" i="7"/>
  <c r="H23" i="9"/>
  <c r="H33" i="7"/>
  <c r="H26" i="9"/>
  <c r="H34" i="7"/>
  <c r="H27" i="9"/>
  <c r="J8" i="2" l="1"/>
  <c r="K7" i="2"/>
  <c r="K8" i="7"/>
  <c r="L7" i="7"/>
  <c r="I33" i="7"/>
  <c r="I26" i="9"/>
  <c r="J9" i="7"/>
  <c r="J18" i="7"/>
  <c r="J14" i="7"/>
  <c r="J11" i="7"/>
  <c r="J13" i="7"/>
  <c r="J15" i="7"/>
  <c r="J12" i="7"/>
  <c r="J10" i="7"/>
  <c r="J20" i="9"/>
  <c r="I30" i="7"/>
  <c r="I23" i="9"/>
  <c r="I29" i="7"/>
  <c r="I22" i="9"/>
  <c r="I10" i="2"/>
  <c r="I29" i="2" s="1"/>
  <c r="I12" i="2"/>
  <c r="I31" i="2" s="1"/>
  <c r="I14" i="2"/>
  <c r="I33" i="2" s="1"/>
  <c r="I18" i="2"/>
  <c r="I37" i="2" s="1"/>
  <c r="I9" i="2"/>
  <c r="I28" i="2" s="1"/>
  <c r="I11" i="2"/>
  <c r="I30" i="2" s="1"/>
  <c r="I13" i="2"/>
  <c r="I32" i="2" s="1"/>
  <c r="I15" i="2"/>
  <c r="I34" i="2" s="1"/>
  <c r="I28" i="7"/>
  <c r="I21" i="9"/>
  <c r="I32" i="7"/>
  <c r="I25" i="9"/>
  <c r="I34" i="7"/>
  <c r="I27" i="9"/>
  <c r="I31" i="7"/>
  <c r="I24" i="9"/>
  <c r="I37" i="7"/>
  <c r="I30" i="9"/>
  <c r="J37" i="7" l="1"/>
  <c r="J30" i="9"/>
  <c r="J29" i="7"/>
  <c r="J22" i="9"/>
  <c r="L8" i="7"/>
  <c r="M7" i="7"/>
  <c r="K10" i="7"/>
  <c r="K9" i="7"/>
  <c r="K15" i="7"/>
  <c r="K12" i="7"/>
  <c r="K14" i="7"/>
  <c r="K13" i="7"/>
  <c r="K18" i="7"/>
  <c r="K11" i="7"/>
  <c r="K20" i="9"/>
  <c r="J30" i="7"/>
  <c r="J23" i="9"/>
  <c r="J28" i="7"/>
  <c r="J21" i="9"/>
  <c r="J31" i="7"/>
  <c r="J24" i="9"/>
  <c r="L7" i="2"/>
  <c r="K8" i="2"/>
  <c r="J34" i="7"/>
  <c r="J27" i="9"/>
  <c r="J32" i="7"/>
  <c r="J25" i="9"/>
  <c r="J33" i="7"/>
  <c r="J26" i="9"/>
  <c r="J13" i="2"/>
  <c r="J32" i="2" s="1"/>
  <c r="J18" i="2"/>
  <c r="J37" i="2" s="1"/>
  <c r="J11" i="2"/>
  <c r="J30" i="2" s="1"/>
  <c r="J14" i="2"/>
  <c r="J33" i="2" s="1"/>
  <c r="J10" i="2"/>
  <c r="J29" i="2" s="1"/>
  <c r="J9" i="2"/>
  <c r="J28" i="2" s="1"/>
  <c r="J15" i="2"/>
  <c r="J34" i="2" s="1"/>
  <c r="J12" i="2"/>
  <c r="J31" i="2" s="1"/>
  <c r="K11" i="2" l="1"/>
  <c r="K30" i="2" s="1"/>
  <c r="K14" i="2"/>
  <c r="K33" i="2" s="1"/>
  <c r="K10" i="2"/>
  <c r="K29" i="2" s="1"/>
  <c r="K13" i="2"/>
  <c r="K32" i="2" s="1"/>
  <c r="K18" i="2"/>
  <c r="K37" i="2" s="1"/>
  <c r="K9" i="2"/>
  <c r="K28" i="2" s="1"/>
  <c r="K15" i="2"/>
  <c r="K34" i="2" s="1"/>
  <c r="K12" i="2"/>
  <c r="K31" i="2" s="1"/>
  <c r="K30" i="7"/>
  <c r="K23" i="9"/>
  <c r="K37" i="7"/>
  <c r="K30" i="9"/>
  <c r="L11" i="7"/>
  <c r="L10" i="7"/>
  <c r="L18" i="7"/>
  <c r="L13" i="7"/>
  <c r="L9" i="7"/>
  <c r="L14" i="7"/>
  <c r="L15" i="7"/>
  <c r="L12" i="7"/>
  <c r="L20" i="9"/>
  <c r="K32" i="7"/>
  <c r="K25" i="9"/>
  <c r="K28" i="7"/>
  <c r="K21" i="9"/>
  <c r="K29" i="7"/>
  <c r="K22" i="9"/>
  <c r="L8" i="2"/>
  <c r="M7" i="2"/>
  <c r="M8" i="7"/>
  <c r="N7" i="7"/>
  <c r="K33" i="7"/>
  <c r="K26" i="9"/>
  <c r="K31" i="7"/>
  <c r="K24" i="9"/>
  <c r="K34" i="7"/>
  <c r="K27" i="9"/>
  <c r="L34" i="7" l="1"/>
  <c r="L27" i="9"/>
  <c r="L33" i="7"/>
  <c r="L26" i="9"/>
  <c r="L32" i="7"/>
  <c r="L25" i="9"/>
  <c r="O7" i="7"/>
  <c r="N8" i="7"/>
  <c r="L37" i="7"/>
  <c r="L30" i="9"/>
  <c r="M12" i="7"/>
  <c r="M11" i="7"/>
  <c r="M9" i="7"/>
  <c r="M10" i="7"/>
  <c r="M18" i="7"/>
  <c r="M15" i="7"/>
  <c r="M14" i="7"/>
  <c r="M13" i="7"/>
  <c r="M20" i="9"/>
  <c r="L29" i="7"/>
  <c r="L22" i="9"/>
  <c r="M8" i="2"/>
  <c r="N7" i="2"/>
  <c r="L30" i="7"/>
  <c r="L23" i="9"/>
  <c r="L10" i="2"/>
  <c r="L29" i="2" s="1"/>
  <c r="L15" i="2"/>
  <c r="L34" i="2" s="1"/>
  <c r="L13" i="2"/>
  <c r="L32" i="2" s="1"/>
  <c r="L18" i="2"/>
  <c r="L9" i="2"/>
  <c r="L28" i="2" s="1"/>
  <c r="L12" i="2"/>
  <c r="L31" i="2" s="1"/>
  <c r="L14" i="2"/>
  <c r="L33" i="2" s="1"/>
  <c r="L11" i="2"/>
  <c r="L30" i="2" s="1"/>
  <c r="L31" i="7"/>
  <c r="L24" i="9"/>
  <c r="L28" i="7"/>
  <c r="L21" i="9"/>
  <c r="N8" i="2" l="1"/>
  <c r="O7" i="2"/>
  <c r="M37" i="7"/>
  <c r="M30" i="9"/>
  <c r="O8" i="7"/>
  <c r="P7" i="7"/>
  <c r="M9" i="2"/>
  <c r="M28" i="2" s="1"/>
  <c r="M11" i="2"/>
  <c r="M30" i="2" s="1"/>
  <c r="M13" i="2"/>
  <c r="M32" i="2" s="1"/>
  <c r="M15" i="2"/>
  <c r="M34" i="2" s="1"/>
  <c r="M14" i="2"/>
  <c r="M33" i="2" s="1"/>
  <c r="M12" i="2"/>
  <c r="M31" i="2" s="1"/>
  <c r="M10" i="2"/>
  <c r="M29" i="2" s="1"/>
  <c r="M18" i="2"/>
  <c r="M37" i="2" s="1"/>
  <c r="M29" i="7"/>
  <c r="M22" i="9"/>
  <c r="M34" i="7"/>
  <c r="M27" i="9"/>
  <c r="N13" i="7"/>
  <c r="N12" i="7"/>
  <c r="N10" i="7"/>
  <c r="N15" i="7"/>
  <c r="N11" i="7"/>
  <c r="N9" i="7"/>
  <c r="N18" i="7"/>
  <c r="N14" i="7"/>
  <c r="N20" i="9"/>
  <c r="L37" i="2"/>
  <c r="AC18" i="2"/>
  <c r="AC37" i="2" s="1"/>
  <c r="M28" i="7"/>
  <c r="M21" i="9"/>
  <c r="M30" i="7"/>
  <c r="M23" i="9"/>
  <c r="M31" i="7"/>
  <c r="M24" i="9"/>
  <c r="M32" i="7"/>
  <c r="M25" i="9"/>
  <c r="M33" i="7"/>
  <c r="M26" i="9"/>
  <c r="N28" i="7" l="1"/>
  <c r="N21" i="9"/>
  <c r="N30" i="7"/>
  <c r="N23" i="9"/>
  <c r="N34" i="7"/>
  <c r="N27" i="9"/>
  <c r="Q7" i="7"/>
  <c r="P8" i="7"/>
  <c r="N29" i="7"/>
  <c r="N22" i="9"/>
  <c r="O14" i="7"/>
  <c r="O13" i="7"/>
  <c r="O11" i="7"/>
  <c r="O9" i="7"/>
  <c r="O18" i="7"/>
  <c r="O12" i="7"/>
  <c r="O10" i="7"/>
  <c r="O15" i="7"/>
  <c r="O20" i="9"/>
  <c r="N31" i="7"/>
  <c r="N24" i="9"/>
  <c r="N32" i="7"/>
  <c r="N25" i="9"/>
  <c r="O8" i="2"/>
  <c r="P7" i="2"/>
  <c r="N33" i="7"/>
  <c r="N26" i="9"/>
  <c r="N37" i="7"/>
  <c r="N30" i="9"/>
  <c r="N18" i="2"/>
  <c r="N37" i="2" s="1"/>
  <c r="N12" i="2"/>
  <c r="N31" i="2" s="1"/>
  <c r="N15" i="2"/>
  <c r="N34" i="2" s="1"/>
  <c r="N11" i="2"/>
  <c r="N30" i="2" s="1"/>
  <c r="N14" i="2"/>
  <c r="N33" i="2" s="1"/>
  <c r="N9" i="2"/>
  <c r="N28" i="2" s="1"/>
  <c r="N10" i="2"/>
  <c r="N29" i="2" s="1"/>
  <c r="N13" i="2"/>
  <c r="N32" i="2" s="1"/>
  <c r="O14" i="2" l="1"/>
  <c r="O33" i="2" s="1"/>
  <c r="O15" i="2"/>
  <c r="O34" i="2" s="1"/>
  <c r="O9" i="2"/>
  <c r="O28" i="2" s="1"/>
  <c r="O11" i="2"/>
  <c r="O30" i="2" s="1"/>
  <c r="O12" i="2"/>
  <c r="O31" i="2" s="1"/>
  <c r="O10" i="2"/>
  <c r="O29" i="2" s="1"/>
  <c r="O18" i="2"/>
  <c r="O37" i="2" s="1"/>
  <c r="O13" i="2"/>
  <c r="O32" i="2" s="1"/>
  <c r="P15" i="7"/>
  <c r="P14" i="7"/>
  <c r="P12" i="7"/>
  <c r="P10" i="7"/>
  <c r="P13" i="7"/>
  <c r="P9" i="7"/>
  <c r="P11" i="7"/>
  <c r="P18" i="7"/>
  <c r="P20" i="9"/>
  <c r="O37" i="7"/>
  <c r="O30" i="9"/>
  <c r="R7" i="7"/>
  <c r="Q8" i="7"/>
  <c r="O28" i="7"/>
  <c r="O21" i="9"/>
  <c r="O31" i="7"/>
  <c r="O24" i="9"/>
  <c r="O30" i="7"/>
  <c r="O23" i="9"/>
  <c r="O32" i="7"/>
  <c r="O25" i="9"/>
  <c r="O33" i="7"/>
  <c r="O26" i="9"/>
  <c r="O34" i="7"/>
  <c r="O27" i="9"/>
  <c r="Q7" i="2"/>
  <c r="P8" i="2"/>
  <c r="O29" i="7"/>
  <c r="O22" i="9"/>
  <c r="P28" i="7" l="1"/>
  <c r="P21" i="9"/>
  <c r="R8" i="7"/>
  <c r="S7" i="7"/>
  <c r="P29" i="7"/>
  <c r="P22" i="9"/>
  <c r="P37" i="7"/>
  <c r="P30" i="9"/>
  <c r="P30" i="7"/>
  <c r="P23" i="9"/>
  <c r="Q18" i="7"/>
  <c r="Q15" i="7"/>
  <c r="Q13" i="7"/>
  <c r="Q11" i="7"/>
  <c r="Q9" i="7"/>
  <c r="Q14" i="7"/>
  <c r="Q10" i="7"/>
  <c r="Q12" i="7"/>
  <c r="Q20" i="9"/>
  <c r="P32" i="7"/>
  <c r="P25" i="9"/>
  <c r="P12" i="2"/>
  <c r="P31" i="2" s="1"/>
  <c r="P13" i="2"/>
  <c r="P32" i="2" s="1"/>
  <c r="P9" i="2"/>
  <c r="P28" i="2" s="1"/>
  <c r="P15" i="2"/>
  <c r="P34" i="2" s="1"/>
  <c r="P11" i="2"/>
  <c r="P30" i="2" s="1"/>
  <c r="P14" i="2"/>
  <c r="P33" i="2" s="1"/>
  <c r="P10" i="2"/>
  <c r="P29" i="2" s="1"/>
  <c r="P18" i="2"/>
  <c r="P37" i="2" s="1"/>
  <c r="P31" i="7"/>
  <c r="P24" i="9"/>
  <c r="Q8" i="2"/>
  <c r="R7" i="2"/>
  <c r="P33" i="7"/>
  <c r="P26" i="9"/>
  <c r="P34" i="7"/>
  <c r="P27" i="9"/>
  <c r="S7" i="2" l="1"/>
  <c r="R8" i="2"/>
  <c r="Q30" i="7"/>
  <c r="Q23" i="9"/>
  <c r="Q32" i="7"/>
  <c r="Q25" i="9"/>
  <c r="Q10" i="2"/>
  <c r="Q29" i="2" s="1"/>
  <c r="Q12" i="2"/>
  <c r="Q31" i="2" s="1"/>
  <c r="Q14" i="2"/>
  <c r="Q33" i="2" s="1"/>
  <c r="Q18" i="2"/>
  <c r="Q37" i="2" s="1"/>
  <c r="Q11" i="2"/>
  <c r="Q30" i="2" s="1"/>
  <c r="Q9" i="2"/>
  <c r="Q28" i="2" s="1"/>
  <c r="Q15" i="2"/>
  <c r="Q34" i="2" s="1"/>
  <c r="Q13" i="2"/>
  <c r="Q32" i="2" s="1"/>
  <c r="Q33" i="7"/>
  <c r="Q26" i="9"/>
  <c r="Q28" i="7"/>
  <c r="Q21" i="9"/>
  <c r="Q34" i="7"/>
  <c r="Q27" i="9"/>
  <c r="S8" i="7"/>
  <c r="T7" i="7"/>
  <c r="Q37" i="7"/>
  <c r="Q30" i="9"/>
  <c r="R9" i="7"/>
  <c r="R18" i="7"/>
  <c r="R14" i="7"/>
  <c r="R12" i="7"/>
  <c r="R15" i="7"/>
  <c r="R11" i="7"/>
  <c r="R13" i="7"/>
  <c r="R10" i="7"/>
  <c r="R20" i="9"/>
  <c r="Q31" i="7"/>
  <c r="Q24" i="9"/>
  <c r="Q29" i="7"/>
  <c r="Q22" i="9"/>
  <c r="R37" i="7" l="1"/>
  <c r="R30" i="9"/>
  <c r="R28" i="7"/>
  <c r="R21" i="9"/>
  <c r="R32" i="7"/>
  <c r="R25" i="9"/>
  <c r="R30" i="7"/>
  <c r="R23" i="9"/>
  <c r="U7" i="7"/>
  <c r="T8" i="7"/>
  <c r="R34" i="7"/>
  <c r="R27" i="9"/>
  <c r="R31" i="7"/>
  <c r="R24" i="9"/>
  <c r="R29" i="7"/>
  <c r="R22" i="9"/>
  <c r="S10" i="7"/>
  <c r="S9" i="7"/>
  <c r="S15" i="7"/>
  <c r="S13" i="7"/>
  <c r="S18" i="7"/>
  <c r="S12" i="7"/>
  <c r="S11" i="7"/>
  <c r="S14" i="7"/>
  <c r="S20" i="9"/>
  <c r="R33" i="7"/>
  <c r="R26" i="9"/>
  <c r="R9" i="2"/>
  <c r="R28" i="2" s="1"/>
  <c r="R10" i="2"/>
  <c r="R29" i="2" s="1"/>
  <c r="R13" i="2"/>
  <c r="R32" i="2" s="1"/>
  <c r="R18" i="2"/>
  <c r="R37" i="2" s="1"/>
  <c r="R12" i="2"/>
  <c r="R31" i="2" s="1"/>
  <c r="R15" i="2"/>
  <c r="R34" i="2" s="1"/>
  <c r="R11" i="2"/>
  <c r="R30" i="2" s="1"/>
  <c r="R14" i="2"/>
  <c r="R33" i="2" s="1"/>
  <c r="T7" i="2"/>
  <c r="S8" i="2"/>
  <c r="U7" i="2" l="1"/>
  <c r="T8" i="2"/>
  <c r="S32" i="7"/>
  <c r="S25" i="9"/>
  <c r="S33" i="7"/>
  <c r="S26" i="9"/>
  <c r="S30" i="7"/>
  <c r="S23" i="9"/>
  <c r="S31" i="7"/>
  <c r="S24" i="9"/>
  <c r="S10" i="2"/>
  <c r="S29" i="2" s="1"/>
  <c r="S9" i="2"/>
  <c r="S28" i="2" s="1"/>
  <c r="S12" i="2"/>
  <c r="S31" i="2" s="1"/>
  <c r="S13" i="2"/>
  <c r="S32" i="2" s="1"/>
  <c r="S18" i="2"/>
  <c r="S37" i="2" s="1"/>
  <c r="S11" i="2"/>
  <c r="S30" i="2" s="1"/>
  <c r="S14" i="2"/>
  <c r="S33" i="2" s="1"/>
  <c r="S15" i="2"/>
  <c r="S34" i="2" s="1"/>
  <c r="S37" i="7"/>
  <c r="S30" i="9"/>
  <c r="S34" i="7"/>
  <c r="S27" i="9"/>
  <c r="S28" i="7"/>
  <c r="S21" i="9"/>
  <c r="T11" i="7"/>
  <c r="T10" i="7"/>
  <c r="T18" i="7"/>
  <c r="T14" i="7"/>
  <c r="T13" i="7"/>
  <c r="T15" i="7"/>
  <c r="T12" i="7"/>
  <c r="T9" i="7"/>
  <c r="T20" i="9"/>
  <c r="S29" i="7"/>
  <c r="S22" i="9"/>
  <c r="V7" i="7"/>
  <c r="U8" i="7"/>
  <c r="T31" i="7" l="1"/>
  <c r="T24" i="9"/>
  <c r="T32" i="7"/>
  <c r="T25" i="9"/>
  <c r="T30" i="7"/>
  <c r="T23" i="9"/>
  <c r="T28" i="7"/>
  <c r="T21" i="9"/>
  <c r="T34" i="7"/>
  <c r="T27" i="9"/>
  <c r="U12" i="7"/>
  <c r="U11" i="7"/>
  <c r="U15" i="7"/>
  <c r="U9" i="7"/>
  <c r="U14" i="7"/>
  <c r="U10" i="7"/>
  <c r="U13" i="7"/>
  <c r="U18" i="7"/>
  <c r="U20" i="9"/>
  <c r="V8" i="7"/>
  <c r="W7" i="7"/>
  <c r="T33" i="7"/>
  <c r="T26" i="9"/>
  <c r="T37" i="7"/>
  <c r="T30" i="9"/>
  <c r="T29" i="7"/>
  <c r="T22" i="9"/>
  <c r="T13" i="2"/>
  <c r="T32" i="2" s="1"/>
  <c r="T18" i="2"/>
  <c r="T37" i="2" s="1"/>
  <c r="T10" i="2"/>
  <c r="T29" i="2" s="1"/>
  <c r="T15" i="2"/>
  <c r="T34" i="2" s="1"/>
  <c r="T11" i="2"/>
  <c r="T30" i="2" s="1"/>
  <c r="T14" i="2"/>
  <c r="T33" i="2" s="1"/>
  <c r="T9" i="2"/>
  <c r="T28" i="2" s="1"/>
  <c r="T12" i="2"/>
  <c r="T31" i="2" s="1"/>
  <c r="V7" i="2"/>
  <c r="U8" i="2"/>
  <c r="U29" i="7" l="1"/>
  <c r="U22" i="9"/>
  <c r="U33" i="7"/>
  <c r="U26" i="9"/>
  <c r="U28" i="7"/>
  <c r="U21" i="9"/>
  <c r="U9" i="2"/>
  <c r="U28" i="2" s="1"/>
  <c r="U11" i="2"/>
  <c r="U30" i="2" s="1"/>
  <c r="U13" i="2"/>
  <c r="U32" i="2" s="1"/>
  <c r="U15" i="2"/>
  <c r="U34" i="2" s="1"/>
  <c r="U14" i="2"/>
  <c r="U33" i="2" s="1"/>
  <c r="U10" i="2"/>
  <c r="U29" i="2" s="1"/>
  <c r="U18" i="2"/>
  <c r="U37" i="2" s="1"/>
  <c r="U12" i="2"/>
  <c r="U31" i="2" s="1"/>
  <c r="W8" i="7"/>
  <c r="X7" i="7"/>
  <c r="U34" i="7"/>
  <c r="U27" i="9"/>
  <c r="V8" i="2"/>
  <c r="W7" i="2"/>
  <c r="V13" i="7"/>
  <c r="V12" i="7"/>
  <c r="V18" i="7"/>
  <c r="V15" i="7"/>
  <c r="V10" i="7"/>
  <c r="V11" i="7"/>
  <c r="V9" i="7"/>
  <c r="V14" i="7"/>
  <c r="V20" i="9"/>
  <c r="U30" i="7"/>
  <c r="U23" i="9"/>
  <c r="U31" i="7"/>
  <c r="U24" i="9"/>
  <c r="U37" i="7"/>
  <c r="U30" i="9"/>
  <c r="U32" i="7"/>
  <c r="U25" i="9"/>
  <c r="V34" i="7" l="1"/>
  <c r="V27" i="9"/>
  <c r="V31" i="7"/>
  <c r="V24" i="9"/>
  <c r="V32" i="7"/>
  <c r="V25" i="9"/>
  <c r="Y7" i="7"/>
  <c r="X8" i="7"/>
  <c r="V33" i="7"/>
  <c r="V26" i="9"/>
  <c r="W8" i="2"/>
  <c r="X7" i="2"/>
  <c r="W14" i="7"/>
  <c r="W13" i="7"/>
  <c r="W9" i="7"/>
  <c r="W12" i="7"/>
  <c r="W10" i="7"/>
  <c r="W15" i="7"/>
  <c r="W18" i="7"/>
  <c r="W11" i="7"/>
  <c r="W20" i="9"/>
  <c r="V28" i="7"/>
  <c r="V21" i="9"/>
  <c r="V11" i="2"/>
  <c r="V30" i="2" s="1"/>
  <c r="V10" i="2"/>
  <c r="V29" i="2" s="1"/>
  <c r="V13" i="2"/>
  <c r="V32" i="2" s="1"/>
  <c r="V18" i="2"/>
  <c r="V37" i="2" s="1"/>
  <c r="V9" i="2"/>
  <c r="V28" i="2" s="1"/>
  <c r="V12" i="2"/>
  <c r="V31" i="2" s="1"/>
  <c r="V15" i="2"/>
  <c r="V34" i="2" s="1"/>
  <c r="V14" i="2"/>
  <c r="V33" i="2" s="1"/>
  <c r="V30" i="7"/>
  <c r="V23" i="9"/>
  <c r="V37" i="7"/>
  <c r="V30" i="9"/>
  <c r="V29" i="7"/>
  <c r="V22" i="9"/>
  <c r="W31" i="7" l="1"/>
  <c r="W24" i="9"/>
  <c r="W28" i="7"/>
  <c r="W21" i="9"/>
  <c r="Z7" i="7"/>
  <c r="Y8" i="7"/>
  <c r="W32" i="7"/>
  <c r="W25" i="9"/>
  <c r="W33" i="7"/>
  <c r="W26" i="9"/>
  <c r="X15" i="7"/>
  <c r="X14" i="7"/>
  <c r="X10" i="7"/>
  <c r="X11" i="7"/>
  <c r="X13" i="7"/>
  <c r="X9" i="7"/>
  <c r="X12" i="7"/>
  <c r="X18" i="7"/>
  <c r="X20" i="9"/>
  <c r="W30" i="7"/>
  <c r="W23" i="9"/>
  <c r="X8" i="2"/>
  <c r="Y7" i="2"/>
  <c r="W37" i="7"/>
  <c r="W30" i="9"/>
  <c r="W18" i="2"/>
  <c r="W37" i="2" s="1"/>
  <c r="W14" i="2"/>
  <c r="W33" i="2" s="1"/>
  <c r="W10" i="2"/>
  <c r="W29" i="2" s="1"/>
  <c r="W13" i="2"/>
  <c r="W32" i="2" s="1"/>
  <c r="W9" i="2"/>
  <c r="W28" i="2" s="1"/>
  <c r="W12" i="2"/>
  <c r="W31" i="2" s="1"/>
  <c r="W11" i="2"/>
  <c r="W30" i="2" s="1"/>
  <c r="W15" i="2"/>
  <c r="W34" i="2" s="1"/>
  <c r="W34" i="7"/>
  <c r="W27" i="9"/>
  <c r="W29" i="7"/>
  <c r="W22" i="9"/>
  <c r="Y8" i="2" l="1"/>
  <c r="Z7" i="2"/>
  <c r="X14" i="2"/>
  <c r="X33" i="2" s="1"/>
  <c r="X15" i="2"/>
  <c r="X34" i="2" s="1"/>
  <c r="X12" i="2"/>
  <c r="X31" i="2" s="1"/>
  <c r="X11" i="2"/>
  <c r="X30" i="2" s="1"/>
  <c r="X9" i="2"/>
  <c r="X28" i="2" s="1"/>
  <c r="X13" i="2"/>
  <c r="X32" i="2" s="1"/>
  <c r="X10" i="2"/>
  <c r="X29" i="2" s="1"/>
  <c r="X18" i="2"/>
  <c r="X37" i="2" s="1"/>
  <c r="X30" i="7"/>
  <c r="X23" i="9"/>
  <c r="Y18" i="7"/>
  <c r="Y15" i="7"/>
  <c r="Y11" i="7"/>
  <c r="Y9" i="7"/>
  <c r="Y12" i="7"/>
  <c r="Y14" i="7"/>
  <c r="Y10" i="7"/>
  <c r="Y13" i="7"/>
  <c r="Y20" i="9"/>
  <c r="X29" i="7"/>
  <c r="X22" i="9"/>
  <c r="Z8" i="7"/>
  <c r="AA7" i="7"/>
  <c r="X28" i="7"/>
  <c r="X21" i="9"/>
  <c r="X32" i="7"/>
  <c r="X25" i="9"/>
  <c r="X33" i="7"/>
  <c r="X26" i="9"/>
  <c r="X34" i="7"/>
  <c r="X27" i="9"/>
  <c r="X37" i="7"/>
  <c r="X30" i="9"/>
  <c r="X31" i="7"/>
  <c r="X24" i="9"/>
  <c r="AA8" i="7" l="1"/>
  <c r="AB7" i="7"/>
  <c r="Y28" i="7"/>
  <c r="Y21" i="9"/>
  <c r="Y33" i="7"/>
  <c r="Y26" i="9"/>
  <c r="Y31" i="7"/>
  <c r="Y24" i="9"/>
  <c r="Z9" i="7"/>
  <c r="Z18" i="7"/>
  <c r="Z12" i="7"/>
  <c r="Z10" i="7"/>
  <c r="Z13" i="7"/>
  <c r="Z11" i="7"/>
  <c r="Z14" i="7"/>
  <c r="Z15" i="7"/>
  <c r="Z20" i="9"/>
  <c r="Y30" i="7"/>
  <c r="Y23" i="9"/>
  <c r="Y34" i="7"/>
  <c r="Y27" i="9"/>
  <c r="Y37" i="7"/>
  <c r="Y30" i="9"/>
  <c r="Y32" i="7"/>
  <c r="Y25" i="9"/>
  <c r="Y29" i="7"/>
  <c r="Y22" i="9"/>
  <c r="AA7" i="2"/>
  <c r="Z8" i="2"/>
  <c r="Y10" i="2"/>
  <c r="Y29" i="2" s="1"/>
  <c r="Y12" i="2"/>
  <c r="Y31" i="2" s="1"/>
  <c r="Y14" i="2"/>
  <c r="Y33" i="2" s="1"/>
  <c r="Y18" i="2"/>
  <c r="Y37" i="2" s="1"/>
  <c r="Y13" i="2"/>
  <c r="Y32" i="2" s="1"/>
  <c r="Y9" i="2"/>
  <c r="Y28" i="2" s="1"/>
  <c r="Y15" i="2"/>
  <c r="Y34" i="2" s="1"/>
  <c r="Y11" i="2"/>
  <c r="Y30" i="2" s="1"/>
  <c r="Z34" i="7" l="1"/>
  <c r="Z27" i="9"/>
  <c r="AB7" i="2"/>
  <c r="AB8" i="2" s="1"/>
  <c r="AA8" i="2"/>
  <c r="Z29" i="7"/>
  <c r="Z22" i="9"/>
  <c r="Z33" i="7"/>
  <c r="Z26" i="9"/>
  <c r="Z30" i="7"/>
  <c r="Z23" i="9"/>
  <c r="Z11" i="2"/>
  <c r="Z30" i="2" s="1"/>
  <c r="Z12" i="2"/>
  <c r="Z31" i="2" s="1"/>
  <c r="Z14" i="2"/>
  <c r="Z33" i="2" s="1"/>
  <c r="Z10" i="2"/>
  <c r="Z29" i="2" s="1"/>
  <c r="Z13" i="2"/>
  <c r="Z32" i="2" s="1"/>
  <c r="Z18" i="2"/>
  <c r="Z37" i="2" s="1"/>
  <c r="Z15" i="2"/>
  <c r="Z34" i="2" s="1"/>
  <c r="Z9" i="2"/>
  <c r="Z28" i="2" s="1"/>
  <c r="Z32" i="7"/>
  <c r="Z25" i="9"/>
  <c r="Z31" i="7"/>
  <c r="Z24" i="9"/>
  <c r="Z37" i="7"/>
  <c r="Z30" i="9"/>
  <c r="AC7" i="7"/>
  <c r="AB8" i="7"/>
  <c r="Z28" i="7"/>
  <c r="Z21" i="9"/>
  <c r="AA10" i="7"/>
  <c r="AA9" i="7"/>
  <c r="AA13" i="7"/>
  <c r="AA11" i="7"/>
  <c r="AA18" i="7"/>
  <c r="AA12" i="7"/>
  <c r="AA15" i="7"/>
  <c r="AA14" i="7"/>
  <c r="AA20" i="9"/>
  <c r="AA34" i="7" l="1"/>
  <c r="AA27" i="9"/>
  <c r="AA32" i="7"/>
  <c r="AA25" i="9"/>
  <c r="AA28" i="7"/>
  <c r="AA21" i="9"/>
  <c r="AA29" i="7"/>
  <c r="AA22" i="9"/>
  <c r="AA37" i="7"/>
  <c r="AA30" i="9"/>
  <c r="AD7" i="7"/>
  <c r="AC8" i="7"/>
  <c r="AA30" i="7"/>
  <c r="AA23" i="9"/>
  <c r="AA33" i="7"/>
  <c r="AA26" i="9"/>
  <c r="AA9" i="2"/>
  <c r="AA28" i="2" s="1"/>
  <c r="AA10" i="2"/>
  <c r="AA29" i="2" s="1"/>
  <c r="AA15" i="2"/>
  <c r="AA34" i="2" s="1"/>
  <c r="AA11" i="2"/>
  <c r="AA30" i="2" s="1"/>
  <c r="AA14" i="2"/>
  <c r="AA33" i="2" s="1"/>
  <c r="AA13" i="2"/>
  <c r="AA32" i="2" s="1"/>
  <c r="AA18" i="2"/>
  <c r="AA37" i="2" s="1"/>
  <c r="AA12" i="2"/>
  <c r="AA31" i="2" s="1"/>
  <c r="AB13" i="2"/>
  <c r="AB32" i="2" s="1"/>
  <c r="AB18" i="2"/>
  <c r="AB37" i="2" s="1"/>
  <c r="AB9" i="2"/>
  <c r="AB28" i="2" s="1"/>
  <c r="AB12" i="2"/>
  <c r="AB31" i="2" s="1"/>
  <c r="AB15" i="2"/>
  <c r="AB34" i="2" s="1"/>
  <c r="AB11" i="2"/>
  <c r="AB30" i="2" s="1"/>
  <c r="AB14" i="2"/>
  <c r="AB33" i="2" s="1"/>
  <c r="AB10" i="2"/>
  <c r="AB29" i="2" s="1"/>
  <c r="AA31" i="7"/>
  <c r="AA24" i="9"/>
  <c r="AB11" i="7"/>
  <c r="AB10" i="7"/>
  <c r="AB14" i="7"/>
  <c r="AB12" i="7"/>
  <c r="AB15" i="7"/>
  <c r="AB18" i="7"/>
  <c r="AB9" i="7"/>
  <c r="AB13" i="7"/>
  <c r="AB20" i="9"/>
  <c r="AB30" i="7" l="1"/>
  <c r="AB23" i="9"/>
  <c r="AB28" i="7"/>
  <c r="AB21" i="9"/>
  <c r="AB34" i="7"/>
  <c r="AB27" i="9"/>
  <c r="AB33" i="7"/>
  <c r="AB26" i="9"/>
  <c r="AE7" i="7"/>
  <c r="AD8" i="7"/>
  <c r="AB37" i="7"/>
  <c r="AB30" i="9"/>
  <c r="AB31" i="7"/>
  <c r="AB24" i="9"/>
  <c r="AB29" i="7"/>
  <c r="AB22" i="9"/>
  <c r="AC12" i="7"/>
  <c r="AC11" i="7"/>
  <c r="AC15" i="7"/>
  <c r="AC13" i="7"/>
  <c r="AC10" i="7"/>
  <c r="AC18" i="7"/>
  <c r="AC9" i="7"/>
  <c r="AC14" i="7"/>
  <c r="AC20" i="9"/>
  <c r="AB32" i="7"/>
  <c r="AB25" i="9"/>
  <c r="AC37" i="7" l="1"/>
  <c r="AC30" i="9"/>
  <c r="AC34" i="7"/>
  <c r="AC27" i="9"/>
  <c r="AC31" i="7"/>
  <c r="AC24" i="9"/>
  <c r="AF7" i="7"/>
  <c r="AF8" i="7" s="1"/>
  <c r="AE8" i="7"/>
  <c r="AC33" i="7"/>
  <c r="AC26" i="9"/>
  <c r="AC28" i="7"/>
  <c r="AC21" i="9"/>
  <c r="AC29" i="7"/>
  <c r="AC22" i="9"/>
  <c r="AC32" i="7"/>
  <c r="AC25" i="9"/>
  <c r="AC30" i="7"/>
  <c r="AC23" i="9"/>
  <c r="AD13" i="7"/>
  <c r="AD12" i="7"/>
  <c r="AD18" i="7"/>
  <c r="AD14" i="7"/>
  <c r="AD11" i="7"/>
  <c r="AD10" i="7"/>
  <c r="AD15" i="7"/>
  <c r="AD9" i="7"/>
  <c r="AD20" i="9"/>
  <c r="AD37" i="7" l="1"/>
  <c r="AD30" i="9"/>
  <c r="AD32" i="7"/>
  <c r="AD25" i="9"/>
  <c r="AD29" i="7"/>
  <c r="AD22" i="9"/>
  <c r="AE14" i="7"/>
  <c r="AE13" i="7"/>
  <c r="AE15" i="7"/>
  <c r="AE9" i="7"/>
  <c r="AE10" i="7"/>
  <c r="AE12" i="7"/>
  <c r="AE11" i="7"/>
  <c r="AE18" i="7"/>
  <c r="AE20" i="9"/>
  <c r="AD30" i="7"/>
  <c r="AD23" i="9"/>
  <c r="AF15" i="7"/>
  <c r="AF14" i="7"/>
  <c r="AF18" i="7"/>
  <c r="AF11" i="7"/>
  <c r="AF9" i="7"/>
  <c r="AF12" i="7"/>
  <c r="AF13" i="7"/>
  <c r="AF10" i="7"/>
  <c r="AF20" i="9"/>
  <c r="AD33" i="7"/>
  <c r="AD26" i="9"/>
  <c r="AD31" i="7"/>
  <c r="AD24" i="9"/>
  <c r="AD28" i="7"/>
  <c r="AD21" i="9"/>
  <c r="AD34" i="7"/>
  <c r="AD27" i="9"/>
  <c r="AE32" i="7" l="1"/>
  <c r="AE25" i="9"/>
  <c r="AE37" i="7"/>
  <c r="AE30" i="9"/>
  <c r="AF30" i="7"/>
  <c r="AF23" i="9"/>
  <c r="AF37" i="7"/>
  <c r="AF30" i="9"/>
  <c r="AE31" i="7"/>
  <c r="AE24" i="9"/>
  <c r="AE33" i="7"/>
  <c r="AE26" i="9"/>
  <c r="AE30" i="7"/>
  <c r="AE23" i="9"/>
  <c r="AF33" i="7"/>
  <c r="AF26" i="9"/>
  <c r="AE29" i="7"/>
  <c r="AE22" i="9"/>
  <c r="AF32" i="7"/>
  <c r="AF25" i="9"/>
  <c r="AF31" i="7"/>
  <c r="AF24" i="9"/>
  <c r="AF28" i="7"/>
  <c r="AF21" i="9"/>
  <c r="AF34" i="7"/>
  <c r="AF27" i="9"/>
  <c r="AE28" i="7"/>
  <c r="AE21" i="9"/>
  <c r="AF29" i="7"/>
  <c r="AF22" i="9"/>
  <c r="AE34" i="7"/>
  <c r="AE27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<sst xmlns="http://schemas.openxmlformats.org/spreadsheetml/2006/main" count="1076" uniqueCount="204">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</sst>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0.05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7.4999999999999997E-2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0.13500000000000001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0.14000000000000001</v>
          </cell>
          <cell r="K17">
            <v>0.375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0.94</v>
          </cell>
          <cell r="J18">
            <v>0.125</v>
          </cell>
          <cell r="K18">
            <v>0.71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1.9550000000000001</v>
          </cell>
          <cell r="J19">
            <v>2.75E-2</v>
          </cell>
          <cell r="K19">
            <v>1.135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1.915</v>
          </cell>
          <cell r="J20">
            <v>2.75E-2</v>
          </cell>
          <cell r="K20">
            <v>1.115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0.72499999999999998</v>
          </cell>
          <cell r="J21">
            <v>2.75E-2</v>
          </cell>
          <cell r="K21">
            <v>0.61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2.75E-2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2.5920000000000001</v>
          </cell>
          <cell r="G23">
            <v>0.36</v>
          </cell>
          <cell r="J23">
            <v>2.75E-2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2.8520000000000003</v>
          </cell>
          <cell r="G24">
            <v>0.35</v>
          </cell>
          <cell r="J24">
            <v>2.75E-2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3.0370000000000004</v>
          </cell>
          <cell r="G25">
            <v>0.41</v>
          </cell>
          <cell r="J25">
            <v>2.75E-2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3.032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2.9820000000000002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2.8890000000000002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2.911</v>
          </cell>
          <cell r="G29">
            <v>0.57999999999999996</v>
          </cell>
          <cell r="J29">
            <v>0.14000000000000001</v>
          </cell>
          <cell r="K29">
            <v>0.47</v>
          </cell>
        </row>
        <row r="30">
          <cell r="A30">
            <v>37591</v>
          </cell>
          <cell r="B30">
            <v>0.9</v>
          </cell>
          <cell r="E30">
            <v>2.956</v>
          </cell>
          <cell r="G30">
            <v>0.92</v>
          </cell>
          <cell r="J30">
            <v>0.13500000000000001</v>
          </cell>
          <cell r="K30">
            <v>0.79</v>
          </cell>
        </row>
        <row r="31">
          <cell r="A31">
            <v>37622</v>
          </cell>
          <cell r="B31">
            <v>1.1499999999999999</v>
          </cell>
          <cell r="E31">
            <v>2.9990000000000001</v>
          </cell>
          <cell r="G31">
            <v>1.7749999999999999</v>
          </cell>
          <cell r="J31">
            <v>3.5000000000000003E-2</v>
          </cell>
          <cell r="K31">
            <v>1.06</v>
          </cell>
        </row>
        <row r="32">
          <cell r="A32">
            <v>37653</v>
          </cell>
          <cell r="B32">
            <v>1.1499999999999999</v>
          </cell>
          <cell r="E32">
            <v>3.0420000000000003</v>
          </cell>
          <cell r="G32">
            <v>1.7749999999999999</v>
          </cell>
          <cell r="J32">
            <v>3.5000000000000003E-2</v>
          </cell>
          <cell r="K32">
            <v>1.06</v>
          </cell>
        </row>
        <row r="33">
          <cell r="A33">
            <v>37681</v>
          </cell>
          <cell r="B33">
            <v>0.65</v>
          </cell>
          <cell r="E33">
            <v>3.0390000000000001</v>
          </cell>
          <cell r="G33">
            <v>0.65</v>
          </cell>
          <cell r="J33">
            <v>3.5000000000000003E-2</v>
          </cell>
          <cell r="K33">
            <v>0.56999999999999995</v>
          </cell>
        </row>
        <row r="34">
          <cell r="A34">
            <v>37712</v>
          </cell>
          <cell r="B34">
            <v>0.435</v>
          </cell>
          <cell r="E34">
            <v>3.0590000000000002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3.2410000000000001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3.4490000000000003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3.5720000000000001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3.4770000000000003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3.3770000000000002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3.2530000000000001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3.2630000000000003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3.2930000000000001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3.319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3.3480000000000003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3.3520000000000003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3.3640000000000003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3.5350000000000001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3.6920000000000002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3.7470000000000003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3.6320000000000001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3.4849999999999999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3.32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3.3149999999999999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3.3530000000000002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3.3980000000000001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3.4359999999999999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3.43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3.43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3.6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3.7520000000000002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3.8395000000000001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3.7245000000000004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3.5775000000000001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3.4125000000000001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3.4075000000000002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3.4455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3.4905000000000004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3.5285000000000002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3.5225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3.5225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3.6924999999999999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3.8445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3.9345000000000003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3.8195000000000001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3.6724999999999999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3.5074999999999998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3.5024999999999999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3.5405000000000002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3.5855000000000001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3.6235000000000004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3.6175000000000002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3.6175000000000002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3.7875000000000001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3.9395000000000002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4.032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3.9170000000000003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3.77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3.605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3.6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3.6380000000000003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3.6830000000000003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3.7210000000000001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3.7149999999999999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3.7149999999999999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3.8849999999999998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4.0369999999999999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4.1320000000000006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4.0170000000000003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3.87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3.7050000000000001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3.7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3.738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3.7830000000000004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3.8210000000000002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3.8149999999999999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3.8149999999999999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3.9849999999999999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4.1370000000000005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4.2345000000000006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4.1195000000000004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3.9725000000000001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3.8075000000000001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3.8025000000000002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3.8405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3.8855000000000004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3.9235000000000002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3.9175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3.9175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4.0875000000000004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4.2395000000000005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4.3395000000000001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4.2244999999999999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4.0774999999999997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3.9125000000000001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3.9075000000000002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3.9455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3.9905000000000004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4.0285000000000002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4.0225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4.0225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4.1924999999999999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4.3445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4.4470000000000001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4.3319999999999999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37181</v>
          </cell>
          <cell r="C7">
            <v>25.9</v>
          </cell>
          <cell r="G7">
            <v>15.75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37182</v>
          </cell>
          <cell r="C8">
            <v>27</v>
          </cell>
          <cell r="G8">
            <v>18</v>
          </cell>
          <cell r="J8">
            <v>37165</v>
          </cell>
          <cell r="L8">
            <v>27</v>
          </cell>
          <cell r="P8">
            <v>20.25</v>
          </cell>
        </row>
        <row r="9">
          <cell r="A9">
            <v>37183</v>
          </cell>
          <cell r="C9">
            <v>27</v>
          </cell>
          <cell r="G9">
            <v>18</v>
          </cell>
          <cell r="J9">
            <v>37196</v>
          </cell>
          <cell r="L9">
            <v>27</v>
          </cell>
          <cell r="P9">
            <v>20.25</v>
          </cell>
        </row>
        <row r="10">
          <cell r="A10">
            <v>37184</v>
          </cell>
          <cell r="C10">
            <v>27</v>
          </cell>
          <cell r="G10">
            <v>18</v>
          </cell>
          <cell r="J10">
            <v>37226</v>
          </cell>
          <cell r="L10">
            <v>31.5</v>
          </cell>
          <cell r="P10">
            <v>23.625</v>
          </cell>
        </row>
        <row r="11">
          <cell r="A11">
            <v>37185</v>
          </cell>
          <cell r="C11">
            <v>18</v>
          </cell>
          <cell r="G11">
            <v>18</v>
          </cell>
          <cell r="J11">
            <v>37257</v>
          </cell>
          <cell r="L11">
            <v>31.75</v>
          </cell>
          <cell r="P11">
            <v>23.813000000000002</v>
          </cell>
        </row>
        <row r="12">
          <cell r="A12">
            <v>37186</v>
          </cell>
          <cell r="C12">
            <v>27</v>
          </cell>
          <cell r="G12">
            <v>18</v>
          </cell>
          <cell r="J12">
            <v>37288</v>
          </cell>
          <cell r="L12">
            <v>31.25</v>
          </cell>
          <cell r="P12">
            <v>23.438000000000002</v>
          </cell>
        </row>
        <row r="13">
          <cell r="A13">
            <v>37187</v>
          </cell>
          <cell r="C13">
            <v>27</v>
          </cell>
          <cell r="G13">
            <v>18</v>
          </cell>
          <cell r="J13">
            <v>37316</v>
          </cell>
          <cell r="L13">
            <v>30.5</v>
          </cell>
          <cell r="P13">
            <v>22.875</v>
          </cell>
        </row>
        <row r="14">
          <cell r="A14">
            <v>37188</v>
          </cell>
          <cell r="C14">
            <v>27</v>
          </cell>
          <cell r="G14">
            <v>18</v>
          </cell>
          <cell r="J14">
            <v>37347</v>
          </cell>
          <cell r="L14">
            <v>29.75</v>
          </cell>
          <cell r="P14">
            <v>22.313000000000002</v>
          </cell>
        </row>
        <row r="15">
          <cell r="A15">
            <v>37189</v>
          </cell>
          <cell r="C15">
            <v>27</v>
          </cell>
          <cell r="G15">
            <v>18</v>
          </cell>
          <cell r="J15">
            <v>37377</v>
          </cell>
          <cell r="L15">
            <v>34.5</v>
          </cell>
          <cell r="P15">
            <v>25.875</v>
          </cell>
        </row>
        <row r="16">
          <cell r="A16">
            <v>37190</v>
          </cell>
          <cell r="C16">
            <v>27</v>
          </cell>
          <cell r="G16">
            <v>18</v>
          </cell>
          <cell r="J16">
            <v>37408</v>
          </cell>
          <cell r="L16">
            <v>42</v>
          </cell>
          <cell r="P16">
            <v>31.5</v>
          </cell>
        </row>
        <row r="17">
          <cell r="A17">
            <v>37191</v>
          </cell>
          <cell r="C17">
            <v>27</v>
          </cell>
          <cell r="G17">
            <v>18</v>
          </cell>
          <cell r="J17">
            <v>37438</v>
          </cell>
          <cell r="L17">
            <v>50</v>
          </cell>
          <cell r="P17">
            <v>37.5</v>
          </cell>
        </row>
        <row r="18">
          <cell r="A18">
            <v>37192</v>
          </cell>
          <cell r="C18">
            <v>18</v>
          </cell>
          <cell r="G18">
            <v>18</v>
          </cell>
          <cell r="J18">
            <v>37469</v>
          </cell>
          <cell r="L18">
            <v>58.5</v>
          </cell>
          <cell r="P18">
            <v>43.875</v>
          </cell>
        </row>
        <row r="19">
          <cell r="A19">
            <v>37193</v>
          </cell>
          <cell r="C19">
            <v>27</v>
          </cell>
          <cell r="G19">
            <v>18</v>
          </cell>
          <cell r="J19">
            <v>37500</v>
          </cell>
          <cell r="L19">
            <v>48</v>
          </cell>
          <cell r="P19">
            <v>36</v>
          </cell>
        </row>
        <row r="20">
          <cell r="A20">
            <v>37194</v>
          </cell>
          <cell r="C20">
            <v>27</v>
          </cell>
          <cell r="G20">
            <v>18</v>
          </cell>
          <cell r="J20">
            <v>37530</v>
          </cell>
          <cell r="L20">
            <v>35.25</v>
          </cell>
          <cell r="P20">
            <v>26.438000000000002</v>
          </cell>
        </row>
        <row r="21">
          <cell r="A21">
            <v>37195</v>
          </cell>
          <cell r="C21">
            <v>27</v>
          </cell>
          <cell r="G21">
            <v>18</v>
          </cell>
          <cell r="J21">
            <v>37561</v>
          </cell>
          <cell r="L21">
            <v>33.75</v>
          </cell>
          <cell r="P21">
            <v>25.313000000000002</v>
          </cell>
        </row>
        <row r="22">
          <cell r="A22">
            <v>37196</v>
          </cell>
          <cell r="C22">
            <v>27</v>
          </cell>
          <cell r="G22">
            <v>17.75</v>
          </cell>
          <cell r="J22">
            <v>37591</v>
          </cell>
          <cell r="L22">
            <v>34.5</v>
          </cell>
          <cell r="P22">
            <v>25.875</v>
          </cell>
        </row>
        <row r="23">
          <cell r="A23">
            <v>37197</v>
          </cell>
          <cell r="C23">
            <v>27</v>
          </cell>
          <cell r="G23">
            <v>17.75</v>
          </cell>
          <cell r="J23">
            <v>37622</v>
          </cell>
          <cell r="L23">
            <v>35.25</v>
          </cell>
          <cell r="P23">
            <v>26.438000000000002</v>
          </cell>
        </row>
        <row r="24">
          <cell r="A24">
            <v>37198</v>
          </cell>
          <cell r="C24">
            <v>27</v>
          </cell>
          <cell r="G24">
            <v>17.75</v>
          </cell>
          <cell r="J24">
            <v>37653</v>
          </cell>
          <cell r="L24">
            <v>34.75</v>
          </cell>
          <cell r="P24">
            <v>26.063000000000002</v>
          </cell>
        </row>
        <row r="25">
          <cell r="A25">
            <v>37199</v>
          </cell>
          <cell r="C25">
            <v>17.75</v>
          </cell>
          <cell r="G25">
            <v>17.75</v>
          </cell>
          <cell r="J25">
            <v>37681</v>
          </cell>
          <cell r="L25">
            <v>34.75</v>
          </cell>
          <cell r="P25">
            <v>26.063000000000002</v>
          </cell>
        </row>
        <row r="26">
          <cell r="A26">
            <v>37200</v>
          </cell>
          <cell r="C26">
            <v>27</v>
          </cell>
          <cell r="G26">
            <v>17.75</v>
          </cell>
          <cell r="J26">
            <v>37712</v>
          </cell>
          <cell r="L26">
            <v>34.25</v>
          </cell>
          <cell r="P26">
            <v>25.688000000000002</v>
          </cell>
        </row>
        <row r="27">
          <cell r="A27">
            <v>37201</v>
          </cell>
          <cell r="C27">
            <v>27</v>
          </cell>
          <cell r="G27">
            <v>17.75</v>
          </cell>
          <cell r="J27">
            <v>37742</v>
          </cell>
          <cell r="L27">
            <v>34.25</v>
          </cell>
          <cell r="P27">
            <v>25.688000000000002</v>
          </cell>
        </row>
        <row r="28">
          <cell r="A28">
            <v>37202</v>
          </cell>
          <cell r="C28">
            <v>27</v>
          </cell>
          <cell r="G28">
            <v>17.75</v>
          </cell>
          <cell r="J28">
            <v>37773</v>
          </cell>
          <cell r="L28">
            <v>38.75</v>
          </cell>
          <cell r="P28">
            <v>29.063000000000002</v>
          </cell>
        </row>
        <row r="29">
          <cell r="A29">
            <v>37203</v>
          </cell>
          <cell r="C29">
            <v>27</v>
          </cell>
          <cell r="G29">
            <v>17.75</v>
          </cell>
          <cell r="J29">
            <v>37803</v>
          </cell>
          <cell r="L29">
            <v>53.25</v>
          </cell>
          <cell r="P29">
            <v>39.938000000000002</v>
          </cell>
        </row>
        <row r="30">
          <cell r="A30">
            <v>37204</v>
          </cell>
          <cell r="C30">
            <v>27</v>
          </cell>
          <cell r="G30">
            <v>17.75</v>
          </cell>
          <cell r="J30">
            <v>37834</v>
          </cell>
          <cell r="L30">
            <v>59.75</v>
          </cell>
          <cell r="P30">
            <v>44.813000000000002</v>
          </cell>
        </row>
        <row r="31">
          <cell r="A31">
            <v>37205</v>
          </cell>
          <cell r="C31">
            <v>27</v>
          </cell>
          <cell r="G31">
            <v>17.75</v>
          </cell>
          <cell r="J31">
            <v>37865</v>
          </cell>
          <cell r="L31">
            <v>47.25</v>
          </cell>
          <cell r="P31">
            <v>35.438000000000002</v>
          </cell>
        </row>
        <row r="32">
          <cell r="A32">
            <v>37206</v>
          </cell>
          <cell r="C32">
            <v>17.75</v>
          </cell>
          <cell r="G32">
            <v>17.75</v>
          </cell>
          <cell r="J32">
            <v>37895</v>
          </cell>
          <cell r="L32">
            <v>36.75</v>
          </cell>
          <cell r="P32">
            <v>27.563000000000002</v>
          </cell>
        </row>
        <row r="33">
          <cell r="A33">
            <v>37207</v>
          </cell>
          <cell r="C33">
            <v>27</v>
          </cell>
          <cell r="G33">
            <v>17.75</v>
          </cell>
          <cell r="J33">
            <v>37926</v>
          </cell>
          <cell r="L33">
            <v>35.25</v>
          </cell>
          <cell r="P33">
            <v>26.438000000000002</v>
          </cell>
        </row>
        <row r="34">
          <cell r="A34">
            <v>37208</v>
          </cell>
          <cell r="C34">
            <v>27</v>
          </cell>
          <cell r="G34">
            <v>17.75</v>
          </cell>
          <cell r="J34">
            <v>37956</v>
          </cell>
          <cell r="L34">
            <v>35.25</v>
          </cell>
          <cell r="P34">
            <v>26.438000000000002</v>
          </cell>
        </row>
        <row r="35">
          <cell r="A35">
            <v>37209</v>
          </cell>
          <cell r="C35">
            <v>27</v>
          </cell>
          <cell r="G35">
            <v>17.75</v>
          </cell>
          <cell r="J35">
            <v>37987</v>
          </cell>
          <cell r="L35">
            <v>36.229999999999997</v>
          </cell>
          <cell r="P35">
            <v>27.173000000000002</v>
          </cell>
        </row>
        <row r="36">
          <cell r="A36">
            <v>37210</v>
          </cell>
          <cell r="C36">
            <v>27</v>
          </cell>
          <cell r="G36">
            <v>17.75</v>
          </cell>
          <cell r="J36">
            <v>38018</v>
          </cell>
          <cell r="L36">
            <v>35.799999999999997</v>
          </cell>
          <cell r="P36">
            <v>26.85</v>
          </cell>
        </row>
        <row r="37">
          <cell r="A37">
            <v>37211</v>
          </cell>
          <cell r="C37">
            <v>27</v>
          </cell>
          <cell r="G37">
            <v>17.75</v>
          </cell>
          <cell r="J37">
            <v>38047</v>
          </cell>
          <cell r="L37">
            <v>35.799999999999997</v>
          </cell>
          <cell r="P37">
            <v>26.85</v>
          </cell>
        </row>
        <row r="38">
          <cell r="A38">
            <v>37225</v>
          </cell>
          <cell r="C38">
            <v>27</v>
          </cell>
          <cell r="G38">
            <v>16.917000000000002</v>
          </cell>
          <cell r="J38">
            <v>38078</v>
          </cell>
          <cell r="L38">
            <v>35.369999999999997</v>
          </cell>
          <cell r="P38">
            <v>26.528000000000002</v>
          </cell>
        </row>
        <row r="39">
          <cell r="A39">
            <v>37226</v>
          </cell>
          <cell r="C39">
            <v>31.5</v>
          </cell>
          <cell r="G39">
            <v>20.331</v>
          </cell>
          <cell r="J39">
            <v>38108</v>
          </cell>
          <cell r="L39">
            <v>35.369999999999997</v>
          </cell>
          <cell r="P39">
            <v>26.528000000000002</v>
          </cell>
        </row>
        <row r="40">
          <cell r="A40">
            <v>37257</v>
          </cell>
          <cell r="C40">
            <v>31.75</v>
          </cell>
          <cell r="G40">
            <v>21.414999999999999</v>
          </cell>
          <cell r="J40">
            <v>38139</v>
          </cell>
          <cell r="L40">
            <v>39.229999999999997</v>
          </cell>
          <cell r="P40">
            <v>29.423000000000002</v>
          </cell>
        </row>
        <row r="41">
          <cell r="A41">
            <v>37288</v>
          </cell>
          <cell r="C41">
            <v>31.25</v>
          </cell>
          <cell r="G41">
            <v>21.589000000000002</v>
          </cell>
          <cell r="J41">
            <v>38169</v>
          </cell>
          <cell r="L41">
            <v>51.64</v>
          </cell>
          <cell r="P41">
            <v>38.729999999999997</v>
          </cell>
        </row>
        <row r="42">
          <cell r="A42">
            <v>37316</v>
          </cell>
          <cell r="C42">
            <v>30.5</v>
          </cell>
          <cell r="G42">
            <v>21.718</v>
          </cell>
          <cell r="J42">
            <v>38200</v>
          </cell>
          <cell r="L42">
            <v>57.21</v>
          </cell>
          <cell r="P42">
            <v>42.908000000000001</v>
          </cell>
        </row>
        <row r="43">
          <cell r="A43">
            <v>37347</v>
          </cell>
          <cell r="C43">
            <v>29.75</v>
          </cell>
          <cell r="G43">
            <v>21.917000000000002</v>
          </cell>
          <cell r="J43">
            <v>38231</v>
          </cell>
          <cell r="L43">
            <v>46.51</v>
          </cell>
          <cell r="P43">
            <v>34.883000000000003</v>
          </cell>
        </row>
        <row r="44">
          <cell r="A44">
            <v>37377</v>
          </cell>
          <cell r="C44">
            <v>34.5</v>
          </cell>
          <cell r="G44">
            <v>20.75</v>
          </cell>
          <cell r="J44">
            <v>38261</v>
          </cell>
          <cell r="L44">
            <v>37.520000000000003</v>
          </cell>
          <cell r="P44">
            <v>28.14</v>
          </cell>
        </row>
        <row r="45">
          <cell r="A45">
            <v>37408</v>
          </cell>
          <cell r="C45">
            <v>42</v>
          </cell>
          <cell r="G45">
            <v>19.833000000000002</v>
          </cell>
          <cell r="J45">
            <v>38292</v>
          </cell>
          <cell r="L45">
            <v>36.229999999999997</v>
          </cell>
          <cell r="P45">
            <v>27.173000000000002</v>
          </cell>
        </row>
        <row r="46">
          <cell r="A46">
            <v>37438</v>
          </cell>
          <cell r="C46">
            <v>50</v>
          </cell>
          <cell r="G46">
            <v>29.565000000000001</v>
          </cell>
          <cell r="J46">
            <v>38322</v>
          </cell>
          <cell r="L46">
            <v>36.229999999999997</v>
          </cell>
          <cell r="P46">
            <v>27.173000000000002</v>
          </cell>
        </row>
        <row r="47">
          <cell r="A47">
            <v>37469</v>
          </cell>
          <cell r="C47">
            <v>58.5</v>
          </cell>
          <cell r="G47">
            <v>30.194000000000003</v>
          </cell>
          <cell r="J47">
            <v>38353</v>
          </cell>
          <cell r="L47">
            <v>37.1</v>
          </cell>
          <cell r="P47">
            <v>27.824999999999999</v>
          </cell>
        </row>
        <row r="48">
          <cell r="A48">
            <v>37500</v>
          </cell>
          <cell r="C48">
            <v>48</v>
          </cell>
          <cell r="G48">
            <v>24.1</v>
          </cell>
          <cell r="J48">
            <v>38384</v>
          </cell>
          <cell r="L48">
            <v>36.74</v>
          </cell>
          <cell r="P48">
            <v>27.555</v>
          </cell>
        </row>
        <row r="49">
          <cell r="A49">
            <v>37530</v>
          </cell>
          <cell r="C49">
            <v>35.25</v>
          </cell>
          <cell r="G49">
            <v>24.629000000000001</v>
          </cell>
          <cell r="J49">
            <v>38412</v>
          </cell>
          <cell r="L49">
            <v>36.74</v>
          </cell>
          <cell r="P49">
            <v>27.555</v>
          </cell>
        </row>
        <row r="50">
          <cell r="A50">
            <v>37561</v>
          </cell>
          <cell r="C50">
            <v>33.75</v>
          </cell>
          <cell r="G50">
            <v>22.229000000000003</v>
          </cell>
          <cell r="J50">
            <v>38443</v>
          </cell>
          <cell r="L50">
            <v>36.369999999999997</v>
          </cell>
          <cell r="P50">
            <v>27.278000000000002</v>
          </cell>
        </row>
        <row r="51">
          <cell r="A51">
            <v>37591</v>
          </cell>
          <cell r="C51">
            <v>34.5</v>
          </cell>
          <cell r="G51">
            <v>21.887</v>
          </cell>
          <cell r="J51">
            <v>38473</v>
          </cell>
          <cell r="L51">
            <v>36.369999999999997</v>
          </cell>
          <cell r="P51">
            <v>27.278000000000002</v>
          </cell>
        </row>
        <row r="52">
          <cell r="A52">
            <v>37622</v>
          </cell>
          <cell r="C52">
            <v>35.25</v>
          </cell>
          <cell r="G52">
            <v>22.222000000000001</v>
          </cell>
          <cell r="J52">
            <v>38504</v>
          </cell>
          <cell r="L52">
            <v>39.67</v>
          </cell>
          <cell r="P52">
            <v>29.753</v>
          </cell>
        </row>
        <row r="53">
          <cell r="A53">
            <v>37653</v>
          </cell>
          <cell r="C53">
            <v>34.75</v>
          </cell>
          <cell r="G53">
            <v>22.446000000000002</v>
          </cell>
          <cell r="J53">
            <v>38534</v>
          </cell>
          <cell r="L53">
            <v>50.31</v>
          </cell>
          <cell r="P53">
            <v>37.733000000000004</v>
          </cell>
        </row>
        <row r="54">
          <cell r="A54">
            <v>37681</v>
          </cell>
          <cell r="C54">
            <v>34.75</v>
          </cell>
          <cell r="G54">
            <v>21.681000000000001</v>
          </cell>
          <cell r="J54">
            <v>38565</v>
          </cell>
          <cell r="L54">
            <v>55.08</v>
          </cell>
          <cell r="P54">
            <v>41.31</v>
          </cell>
        </row>
        <row r="55">
          <cell r="A55">
            <v>37712</v>
          </cell>
          <cell r="C55">
            <v>34.25</v>
          </cell>
          <cell r="G55">
            <v>21.333000000000002</v>
          </cell>
          <cell r="J55">
            <v>38596</v>
          </cell>
          <cell r="L55">
            <v>45.91</v>
          </cell>
          <cell r="P55">
            <v>34.433</v>
          </cell>
        </row>
        <row r="56">
          <cell r="A56">
            <v>37742</v>
          </cell>
          <cell r="C56">
            <v>34.25</v>
          </cell>
          <cell r="G56">
            <v>21.141000000000002</v>
          </cell>
          <cell r="J56">
            <v>38626</v>
          </cell>
          <cell r="L56">
            <v>38.21</v>
          </cell>
          <cell r="P56">
            <v>28.658000000000001</v>
          </cell>
        </row>
        <row r="57">
          <cell r="A57">
            <v>37773</v>
          </cell>
          <cell r="C57">
            <v>38.75</v>
          </cell>
          <cell r="G57">
            <v>21.979000000000003</v>
          </cell>
          <cell r="J57">
            <v>38657</v>
          </cell>
          <cell r="L57">
            <v>37.11</v>
          </cell>
          <cell r="P57">
            <v>27.833000000000002</v>
          </cell>
        </row>
        <row r="58">
          <cell r="A58">
            <v>37803</v>
          </cell>
          <cell r="C58">
            <v>53.25</v>
          </cell>
          <cell r="G58">
            <v>26.464000000000002</v>
          </cell>
          <cell r="J58">
            <v>38687</v>
          </cell>
          <cell r="L58">
            <v>37.11</v>
          </cell>
          <cell r="P58">
            <v>27.833000000000002</v>
          </cell>
        </row>
        <row r="59">
          <cell r="A59">
            <v>37834</v>
          </cell>
          <cell r="C59">
            <v>59.75</v>
          </cell>
          <cell r="G59">
            <v>30.181000000000001</v>
          </cell>
          <cell r="J59">
            <v>38718</v>
          </cell>
          <cell r="L59">
            <v>37.9</v>
          </cell>
          <cell r="P59">
            <v>28.425000000000001</v>
          </cell>
        </row>
        <row r="60">
          <cell r="A60">
            <v>37865</v>
          </cell>
          <cell r="C60">
            <v>47.25</v>
          </cell>
          <cell r="G60">
            <v>28.521000000000001</v>
          </cell>
          <cell r="J60">
            <v>38749</v>
          </cell>
          <cell r="L60">
            <v>37.58</v>
          </cell>
          <cell r="P60">
            <v>28.184999999999999</v>
          </cell>
        </row>
        <row r="61">
          <cell r="A61">
            <v>37895</v>
          </cell>
          <cell r="C61">
            <v>36.75</v>
          </cell>
          <cell r="G61">
            <v>24.653000000000002</v>
          </cell>
          <cell r="J61">
            <v>38777</v>
          </cell>
          <cell r="L61">
            <v>37.58</v>
          </cell>
          <cell r="P61">
            <v>28.184999999999999</v>
          </cell>
        </row>
        <row r="62">
          <cell r="A62">
            <v>37926</v>
          </cell>
          <cell r="C62">
            <v>35.25</v>
          </cell>
          <cell r="G62">
            <v>20.574999999999999</v>
          </cell>
          <cell r="J62">
            <v>38808</v>
          </cell>
          <cell r="L62">
            <v>37.270000000000003</v>
          </cell>
          <cell r="P62">
            <v>27.953000000000003</v>
          </cell>
        </row>
        <row r="63">
          <cell r="A63">
            <v>37956</v>
          </cell>
          <cell r="C63">
            <v>35.25</v>
          </cell>
          <cell r="G63">
            <v>21.56</v>
          </cell>
          <cell r="J63">
            <v>38838</v>
          </cell>
          <cell r="L63">
            <v>37.270000000000003</v>
          </cell>
          <cell r="P63">
            <v>27.953000000000003</v>
          </cell>
        </row>
        <row r="64">
          <cell r="A64">
            <v>37987</v>
          </cell>
          <cell r="C64">
            <v>36.229999999999997</v>
          </cell>
          <cell r="G64">
            <v>22.659000000000002</v>
          </cell>
          <cell r="J64">
            <v>38869</v>
          </cell>
          <cell r="L64">
            <v>40.1</v>
          </cell>
          <cell r="P64">
            <v>30.074999999999999</v>
          </cell>
        </row>
        <row r="65">
          <cell r="A65">
            <v>38018</v>
          </cell>
          <cell r="C65">
            <v>35.799999999999997</v>
          </cell>
          <cell r="G65">
            <v>22.694000000000003</v>
          </cell>
          <cell r="J65">
            <v>38899</v>
          </cell>
          <cell r="L65">
            <v>49.21</v>
          </cell>
          <cell r="P65">
            <v>36.908000000000001</v>
          </cell>
        </row>
        <row r="66">
          <cell r="A66">
            <v>38047</v>
          </cell>
          <cell r="C66">
            <v>35.799999999999997</v>
          </cell>
          <cell r="G66">
            <v>22.447000000000003</v>
          </cell>
          <cell r="J66">
            <v>38930</v>
          </cell>
          <cell r="L66">
            <v>53.29</v>
          </cell>
          <cell r="P66">
            <v>39.968000000000004</v>
          </cell>
        </row>
        <row r="67">
          <cell r="A67">
            <v>38078</v>
          </cell>
          <cell r="C67">
            <v>35.369999999999997</v>
          </cell>
          <cell r="G67">
            <v>21.983000000000001</v>
          </cell>
          <cell r="J67">
            <v>38961</v>
          </cell>
          <cell r="L67">
            <v>45.44</v>
          </cell>
          <cell r="P67">
            <v>34.08</v>
          </cell>
        </row>
        <row r="68">
          <cell r="A68">
            <v>38108</v>
          </cell>
          <cell r="C68">
            <v>35.369999999999997</v>
          </cell>
          <cell r="G68">
            <v>21.565000000000001</v>
          </cell>
          <cell r="J68">
            <v>38991</v>
          </cell>
          <cell r="L68">
            <v>38.85</v>
          </cell>
          <cell r="P68">
            <v>29.138000000000002</v>
          </cell>
        </row>
        <row r="69">
          <cell r="A69">
            <v>38139</v>
          </cell>
          <cell r="C69">
            <v>39.229999999999997</v>
          </cell>
          <cell r="G69">
            <v>22.795000000000002</v>
          </cell>
          <cell r="J69">
            <v>39022</v>
          </cell>
          <cell r="L69">
            <v>37.909999999999997</v>
          </cell>
          <cell r="P69">
            <v>28.433</v>
          </cell>
        </row>
        <row r="70">
          <cell r="A70">
            <v>38169</v>
          </cell>
          <cell r="C70">
            <v>51.64</v>
          </cell>
          <cell r="G70">
            <v>26.06</v>
          </cell>
          <cell r="J70">
            <v>39052</v>
          </cell>
          <cell r="L70">
            <v>37.909999999999997</v>
          </cell>
          <cell r="P70">
            <v>28.433</v>
          </cell>
        </row>
        <row r="71">
          <cell r="A71">
            <v>38200</v>
          </cell>
          <cell r="C71">
            <v>57.21</v>
          </cell>
          <cell r="G71">
            <v>29.09</v>
          </cell>
          <cell r="J71">
            <v>39083</v>
          </cell>
          <cell r="L71">
            <v>38.47</v>
          </cell>
          <cell r="P71">
            <v>28.853000000000002</v>
          </cell>
        </row>
        <row r="72">
          <cell r="A72">
            <v>38231</v>
          </cell>
          <cell r="C72">
            <v>46.51</v>
          </cell>
          <cell r="G72">
            <v>27.799000000000003</v>
          </cell>
          <cell r="J72">
            <v>39114</v>
          </cell>
          <cell r="L72">
            <v>38.19</v>
          </cell>
          <cell r="P72">
            <v>28.642000000000003</v>
          </cell>
        </row>
        <row r="73">
          <cell r="A73">
            <v>38261</v>
          </cell>
          <cell r="C73">
            <v>37.520000000000003</v>
          </cell>
          <cell r="G73">
            <v>24.569000000000003</v>
          </cell>
          <cell r="J73">
            <v>39142</v>
          </cell>
          <cell r="L73">
            <v>38.19</v>
          </cell>
          <cell r="P73">
            <v>28.642000000000003</v>
          </cell>
        </row>
        <row r="74">
          <cell r="A74">
            <v>38292</v>
          </cell>
          <cell r="C74">
            <v>36.229999999999997</v>
          </cell>
          <cell r="G74">
            <v>21.556000000000001</v>
          </cell>
          <cell r="J74">
            <v>39173</v>
          </cell>
          <cell r="L74">
            <v>37.909999999999997</v>
          </cell>
          <cell r="P74">
            <v>28.433</v>
          </cell>
        </row>
        <row r="75">
          <cell r="A75">
            <v>38322</v>
          </cell>
          <cell r="C75">
            <v>36.229999999999997</v>
          </cell>
          <cell r="G75">
            <v>22.157</v>
          </cell>
          <cell r="J75">
            <v>39203</v>
          </cell>
          <cell r="L75">
            <v>37.909999999999997</v>
          </cell>
          <cell r="P75">
            <v>28.433</v>
          </cell>
        </row>
        <row r="76">
          <cell r="A76">
            <v>38353</v>
          </cell>
          <cell r="C76">
            <v>37.1</v>
          </cell>
          <cell r="G76">
            <v>22.658000000000001</v>
          </cell>
          <cell r="J76">
            <v>39234</v>
          </cell>
          <cell r="L76">
            <v>40.47</v>
          </cell>
          <cell r="P76">
            <v>30.353000000000002</v>
          </cell>
        </row>
        <row r="77">
          <cell r="A77">
            <v>38384</v>
          </cell>
          <cell r="C77">
            <v>36.74</v>
          </cell>
          <cell r="G77">
            <v>23.113</v>
          </cell>
          <cell r="J77">
            <v>39264</v>
          </cell>
          <cell r="L77">
            <v>48.73</v>
          </cell>
          <cell r="P77">
            <v>36.548000000000002</v>
          </cell>
        </row>
        <row r="78">
          <cell r="A78">
            <v>38412</v>
          </cell>
          <cell r="C78">
            <v>36.74</v>
          </cell>
          <cell r="G78">
            <v>22.743000000000002</v>
          </cell>
          <cell r="J78">
            <v>39295</v>
          </cell>
          <cell r="L78">
            <v>52.43</v>
          </cell>
          <cell r="P78">
            <v>39.323</v>
          </cell>
        </row>
        <row r="79">
          <cell r="A79">
            <v>38443</v>
          </cell>
          <cell r="C79">
            <v>36.369999999999997</v>
          </cell>
          <cell r="G79">
            <v>22.315000000000001</v>
          </cell>
          <cell r="J79">
            <v>39326</v>
          </cell>
          <cell r="L79">
            <v>45.32</v>
          </cell>
          <cell r="P79">
            <v>33.99</v>
          </cell>
        </row>
        <row r="80">
          <cell r="A80">
            <v>38473</v>
          </cell>
          <cell r="C80">
            <v>36.369999999999997</v>
          </cell>
          <cell r="G80">
            <v>21.856999999999999</v>
          </cell>
          <cell r="J80">
            <v>39356</v>
          </cell>
          <cell r="L80">
            <v>39.340000000000003</v>
          </cell>
          <cell r="P80">
            <v>29.504999999999999</v>
          </cell>
        </row>
        <row r="81">
          <cell r="A81">
            <v>38504</v>
          </cell>
          <cell r="C81">
            <v>39.67</v>
          </cell>
          <cell r="G81">
            <v>23.087</v>
          </cell>
          <cell r="J81">
            <v>39387</v>
          </cell>
          <cell r="L81">
            <v>38.49</v>
          </cell>
          <cell r="P81">
            <v>28.868000000000002</v>
          </cell>
        </row>
        <row r="82">
          <cell r="A82">
            <v>38534</v>
          </cell>
          <cell r="C82">
            <v>50.31</v>
          </cell>
          <cell r="G82">
            <v>25.62</v>
          </cell>
          <cell r="J82">
            <v>39417</v>
          </cell>
          <cell r="L82">
            <v>38.49</v>
          </cell>
          <cell r="P82">
            <v>28.868000000000002</v>
          </cell>
        </row>
        <row r="83">
          <cell r="A83">
            <v>38565</v>
          </cell>
          <cell r="C83">
            <v>55.08</v>
          </cell>
          <cell r="G83">
            <v>29.597000000000001</v>
          </cell>
          <cell r="J83">
            <v>39448</v>
          </cell>
          <cell r="L83">
            <v>38.97</v>
          </cell>
          <cell r="P83">
            <v>29.228000000000002</v>
          </cell>
        </row>
        <row r="84">
          <cell r="A84">
            <v>38596</v>
          </cell>
          <cell r="C84">
            <v>45.91</v>
          </cell>
          <cell r="G84">
            <v>27.696000000000002</v>
          </cell>
          <cell r="J84">
            <v>39479</v>
          </cell>
          <cell r="L84">
            <v>38.700000000000003</v>
          </cell>
          <cell r="P84">
            <v>29.024999999999999</v>
          </cell>
        </row>
        <row r="85">
          <cell r="A85">
            <v>38626</v>
          </cell>
          <cell r="C85">
            <v>38.21</v>
          </cell>
          <cell r="G85">
            <v>24.667000000000002</v>
          </cell>
          <cell r="J85">
            <v>39508</v>
          </cell>
          <cell r="L85">
            <v>38.71</v>
          </cell>
          <cell r="P85">
            <v>29.033000000000001</v>
          </cell>
        </row>
        <row r="86">
          <cell r="A86">
            <v>38657</v>
          </cell>
          <cell r="C86">
            <v>37.11</v>
          </cell>
          <cell r="G86">
            <v>21.909000000000002</v>
          </cell>
          <cell r="J86">
            <v>39539</v>
          </cell>
          <cell r="L86">
            <v>38.44</v>
          </cell>
          <cell r="P86">
            <v>28.83</v>
          </cell>
        </row>
        <row r="87">
          <cell r="A87">
            <v>38687</v>
          </cell>
          <cell r="C87">
            <v>37.11</v>
          </cell>
          <cell r="G87">
            <v>22.46</v>
          </cell>
          <cell r="J87">
            <v>39569</v>
          </cell>
          <cell r="L87">
            <v>38.450000000000003</v>
          </cell>
          <cell r="P87">
            <v>28.838000000000001</v>
          </cell>
        </row>
        <row r="88">
          <cell r="A88">
            <v>38718</v>
          </cell>
          <cell r="C88">
            <v>37.9</v>
          </cell>
          <cell r="G88">
            <v>22.87</v>
          </cell>
          <cell r="J88">
            <v>39600</v>
          </cell>
          <cell r="L88">
            <v>40.82</v>
          </cell>
          <cell r="P88">
            <v>30.614999999999998</v>
          </cell>
        </row>
        <row r="89">
          <cell r="A89">
            <v>38749</v>
          </cell>
          <cell r="C89">
            <v>37.58</v>
          </cell>
          <cell r="G89">
            <v>23.357000000000003</v>
          </cell>
          <cell r="J89">
            <v>39630</v>
          </cell>
          <cell r="L89">
            <v>48.47</v>
          </cell>
          <cell r="P89">
            <v>36.353000000000002</v>
          </cell>
        </row>
        <row r="90">
          <cell r="A90">
            <v>38777</v>
          </cell>
          <cell r="C90">
            <v>37.58</v>
          </cell>
          <cell r="G90">
            <v>23.033000000000001</v>
          </cell>
          <cell r="J90">
            <v>39661</v>
          </cell>
          <cell r="L90">
            <v>51.91</v>
          </cell>
          <cell r="P90">
            <v>38.933</v>
          </cell>
        </row>
        <row r="91">
          <cell r="A91">
            <v>38808</v>
          </cell>
          <cell r="C91">
            <v>37.270000000000003</v>
          </cell>
          <cell r="G91">
            <v>22.363</v>
          </cell>
          <cell r="J91">
            <v>39692</v>
          </cell>
          <cell r="L91">
            <v>45.31</v>
          </cell>
          <cell r="P91">
            <v>33.983000000000004</v>
          </cell>
        </row>
        <row r="92">
          <cell r="A92">
            <v>38838</v>
          </cell>
          <cell r="C92">
            <v>37.270000000000003</v>
          </cell>
          <cell r="G92">
            <v>22.408000000000001</v>
          </cell>
          <cell r="J92">
            <v>39722</v>
          </cell>
          <cell r="L92">
            <v>39.770000000000003</v>
          </cell>
          <cell r="P92">
            <v>29.828000000000003</v>
          </cell>
        </row>
        <row r="93">
          <cell r="A93">
            <v>38869</v>
          </cell>
          <cell r="C93">
            <v>40.1</v>
          </cell>
          <cell r="G93">
            <v>23.381</v>
          </cell>
          <cell r="J93">
            <v>39753</v>
          </cell>
          <cell r="L93">
            <v>38.99</v>
          </cell>
          <cell r="P93">
            <v>29.243000000000002</v>
          </cell>
        </row>
        <row r="94">
          <cell r="A94">
            <v>38899</v>
          </cell>
          <cell r="C94">
            <v>49.21</v>
          </cell>
          <cell r="G94">
            <v>25.773</v>
          </cell>
          <cell r="J94">
            <v>39783</v>
          </cell>
          <cell r="L94">
            <v>38.99</v>
          </cell>
          <cell r="P94">
            <v>29.243000000000002</v>
          </cell>
        </row>
        <row r="95">
          <cell r="A95">
            <v>38930</v>
          </cell>
          <cell r="C95">
            <v>53.29</v>
          </cell>
          <cell r="G95">
            <v>29.441000000000003</v>
          </cell>
          <cell r="J95">
            <v>39814</v>
          </cell>
          <cell r="L95">
            <v>39.450000000000003</v>
          </cell>
          <cell r="P95">
            <v>29.588000000000001</v>
          </cell>
        </row>
        <row r="96">
          <cell r="A96">
            <v>38961</v>
          </cell>
          <cell r="C96">
            <v>45.44</v>
          </cell>
          <cell r="G96">
            <v>27.613000000000003</v>
          </cell>
          <cell r="J96">
            <v>39845</v>
          </cell>
          <cell r="L96">
            <v>39.200000000000003</v>
          </cell>
          <cell r="P96">
            <v>29.4</v>
          </cell>
        </row>
        <row r="97">
          <cell r="A97">
            <v>38991</v>
          </cell>
          <cell r="C97">
            <v>38.85</v>
          </cell>
          <cell r="G97">
            <v>24.763000000000002</v>
          </cell>
          <cell r="J97">
            <v>39873</v>
          </cell>
          <cell r="L97">
            <v>39.21</v>
          </cell>
          <cell r="P97">
            <v>29.408000000000001</v>
          </cell>
        </row>
        <row r="98">
          <cell r="A98">
            <v>39022</v>
          </cell>
          <cell r="C98">
            <v>37.909999999999997</v>
          </cell>
          <cell r="G98">
            <v>22.256</v>
          </cell>
          <cell r="J98">
            <v>39904</v>
          </cell>
          <cell r="L98">
            <v>38.96</v>
          </cell>
          <cell r="P98">
            <v>29.22</v>
          </cell>
        </row>
        <row r="99">
          <cell r="A99">
            <v>39052</v>
          </cell>
          <cell r="C99">
            <v>37.909999999999997</v>
          </cell>
          <cell r="G99">
            <v>22.478000000000002</v>
          </cell>
          <cell r="J99">
            <v>39934</v>
          </cell>
          <cell r="L99">
            <v>38.97</v>
          </cell>
          <cell r="P99">
            <v>29.228000000000002</v>
          </cell>
        </row>
        <row r="100">
          <cell r="A100">
            <v>39083</v>
          </cell>
          <cell r="C100">
            <v>38.47</v>
          </cell>
          <cell r="G100">
            <v>23.413</v>
          </cell>
          <cell r="J100">
            <v>39965</v>
          </cell>
          <cell r="L100">
            <v>41.17</v>
          </cell>
          <cell r="P100">
            <v>30.878</v>
          </cell>
        </row>
        <row r="101">
          <cell r="A101">
            <v>39114</v>
          </cell>
          <cell r="C101">
            <v>38.19</v>
          </cell>
          <cell r="G101">
            <v>23.625</v>
          </cell>
          <cell r="J101">
            <v>39995</v>
          </cell>
          <cell r="L101">
            <v>48.26</v>
          </cell>
          <cell r="P101">
            <v>36.195</v>
          </cell>
        </row>
        <row r="102">
          <cell r="A102">
            <v>39142</v>
          </cell>
          <cell r="C102">
            <v>38.19</v>
          </cell>
          <cell r="G102">
            <v>23.355</v>
          </cell>
          <cell r="J102">
            <v>40026</v>
          </cell>
          <cell r="L102">
            <v>51.44</v>
          </cell>
          <cell r="P102">
            <v>38.58</v>
          </cell>
        </row>
        <row r="103">
          <cell r="A103">
            <v>39173</v>
          </cell>
          <cell r="C103">
            <v>37.909999999999997</v>
          </cell>
          <cell r="G103">
            <v>22.709</v>
          </cell>
          <cell r="J103">
            <v>40057</v>
          </cell>
          <cell r="L103">
            <v>45.33</v>
          </cell>
          <cell r="P103">
            <v>33.998000000000005</v>
          </cell>
        </row>
        <row r="104">
          <cell r="A104">
            <v>39203</v>
          </cell>
          <cell r="C104">
            <v>37.909999999999997</v>
          </cell>
          <cell r="G104">
            <v>22.769000000000002</v>
          </cell>
          <cell r="J104">
            <v>40087</v>
          </cell>
          <cell r="L104">
            <v>40.200000000000003</v>
          </cell>
          <cell r="P104">
            <v>30.15</v>
          </cell>
        </row>
        <row r="105">
          <cell r="A105">
            <v>39234</v>
          </cell>
          <cell r="C105">
            <v>40.47</v>
          </cell>
          <cell r="G105">
            <v>23.673999999999999</v>
          </cell>
          <cell r="J105">
            <v>40118</v>
          </cell>
          <cell r="L105">
            <v>39.47</v>
          </cell>
          <cell r="P105">
            <v>29.603000000000002</v>
          </cell>
        </row>
        <row r="106">
          <cell r="A106">
            <v>39264</v>
          </cell>
          <cell r="C106">
            <v>48.73</v>
          </cell>
          <cell r="G106">
            <v>25.773</v>
          </cell>
          <cell r="J106">
            <v>40148</v>
          </cell>
          <cell r="L106">
            <v>39.47</v>
          </cell>
          <cell r="P106">
            <v>29.603000000000002</v>
          </cell>
        </row>
        <row r="107">
          <cell r="A107">
            <v>39295</v>
          </cell>
          <cell r="C107">
            <v>52.43</v>
          </cell>
          <cell r="G107">
            <v>29.179000000000002</v>
          </cell>
          <cell r="J107">
            <v>40179</v>
          </cell>
          <cell r="L107">
            <v>39.92</v>
          </cell>
          <cell r="P107">
            <v>29.94</v>
          </cell>
        </row>
        <row r="108">
          <cell r="A108">
            <v>39326</v>
          </cell>
          <cell r="C108">
            <v>45.32</v>
          </cell>
          <cell r="G108">
            <v>27.158000000000001</v>
          </cell>
          <cell r="J108">
            <v>40210</v>
          </cell>
          <cell r="L108">
            <v>39.69</v>
          </cell>
          <cell r="P108">
            <v>29.768000000000001</v>
          </cell>
        </row>
        <row r="109">
          <cell r="A109">
            <v>39356</v>
          </cell>
          <cell r="C109">
            <v>39.340000000000003</v>
          </cell>
          <cell r="G109">
            <v>25.133000000000003</v>
          </cell>
          <cell r="J109">
            <v>40238</v>
          </cell>
          <cell r="L109">
            <v>39.69</v>
          </cell>
          <cell r="P109">
            <v>29.768000000000001</v>
          </cell>
        </row>
        <row r="110">
          <cell r="A110">
            <v>39387</v>
          </cell>
          <cell r="C110">
            <v>38.49</v>
          </cell>
          <cell r="G110">
            <v>22.617000000000001</v>
          </cell>
          <cell r="J110">
            <v>40269</v>
          </cell>
          <cell r="L110">
            <v>39.47</v>
          </cell>
          <cell r="P110">
            <v>29.603000000000002</v>
          </cell>
        </row>
        <row r="111">
          <cell r="A111">
            <v>39417</v>
          </cell>
          <cell r="C111">
            <v>38.49</v>
          </cell>
          <cell r="G111">
            <v>22.809000000000001</v>
          </cell>
          <cell r="J111">
            <v>40299</v>
          </cell>
          <cell r="L111">
            <v>39.47</v>
          </cell>
          <cell r="P111">
            <v>29.603000000000002</v>
          </cell>
        </row>
        <row r="112">
          <cell r="A112">
            <v>39448</v>
          </cell>
          <cell r="C112">
            <v>38.97</v>
          </cell>
          <cell r="G112">
            <v>23.663</v>
          </cell>
          <cell r="J112">
            <v>40330</v>
          </cell>
          <cell r="L112">
            <v>41.51</v>
          </cell>
          <cell r="P112">
            <v>31.133000000000003</v>
          </cell>
        </row>
        <row r="113">
          <cell r="A113">
            <v>39479</v>
          </cell>
          <cell r="C113">
            <v>38.700000000000003</v>
          </cell>
          <cell r="G113">
            <v>23.914999999999999</v>
          </cell>
          <cell r="J113">
            <v>40360</v>
          </cell>
          <cell r="L113">
            <v>48.08</v>
          </cell>
          <cell r="P113">
            <v>36.06</v>
          </cell>
        </row>
        <row r="114">
          <cell r="A114">
            <v>39508</v>
          </cell>
          <cell r="C114">
            <v>38.71</v>
          </cell>
          <cell r="G114">
            <v>23.369</v>
          </cell>
          <cell r="J114">
            <v>40391</v>
          </cell>
          <cell r="L114">
            <v>51.03</v>
          </cell>
          <cell r="P114">
            <v>38.273000000000003</v>
          </cell>
        </row>
        <row r="115">
          <cell r="A115">
            <v>39539</v>
          </cell>
          <cell r="C115">
            <v>38.44</v>
          </cell>
          <cell r="G115">
            <v>23.307000000000002</v>
          </cell>
          <cell r="J115">
            <v>40422</v>
          </cell>
          <cell r="L115">
            <v>45.37</v>
          </cell>
          <cell r="P115">
            <v>34.027999999999999</v>
          </cell>
        </row>
        <row r="116">
          <cell r="A116">
            <v>39569</v>
          </cell>
          <cell r="C116">
            <v>38.450000000000003</v>
          </cell>
          <cell r="G116">
            <v>23.061</v>
          </cell>
          <cell r="J116">
            <v>40452</v>
          </cell>
          <cell r="L116">
            <v>40.619999999999997</v>
          </cell>
          <cell r="P116">
            <v>30.465</v>
          </cell>
        </row>
        <row r="117">
          <cell r="A117">
            <v>39600</v>
          </cell>
          <cell r="C117">
            <v>40.82</v>
          </cell>
          <cell r="G117">
            <v>23.582000000000001</v>
          </cell>
          <cell r="J117">
            <v>40483</v>
          </cell>
          <cell r="L117">
            <v>39.94</v>
          </cell>
          <cell r="P117">
            <v>29.954999999999998</v>
          </cell>
        </row>
        <row r="118">
          <cell r="A118">
            <v>39630</v>
          </cell>
          <cell r="C118">
            <v>48.47</v>
          </cell>
          <cell r="G118">
            <v>26.337</v>
          </cell>
          <cell r="J118">
            <v>40513</v>
          </cell>
          <cell r="L118">
            <v>39.94</v>
          </cell>
          <cell r="P118">
            <v>29.954999999999998</v>
          </cell>
        </row>
        <row r="119">
          <cell r="A119">
            <v>39661</v>
          </cell>
          <cell r="C119">
            <v>51.91</v>
          </cell>
          <cell r="G119">
            <v>28.534000000000002</v>
          </cell>
          <cell r="J119">
            <v>40544</v>
          </cell>
          <cell r="L119">
            <v>40.369999999999997</v>
          </cell>
          <cell r="P119">
            <v>30.278000000000002</v>
          </cell>
        </row>
        <row r="120">
          <cell r="A120">
            <v>39692</v>
          </cell>
          <cell r="C120">
            <v>45.31</v>
          </cell>
          <cell r="G120">
            <v>27.446000000000002</v>
          </cell>
          <cell r="J120">
            <v>40575</v>
          </cell>
          <cell r="L120">
            <v>40.159999999999997</v>
          </cell>
          <cell r="P120">
            <v>30.12</v>
          </cell>
        </row>
        <row r="121">
          <cell r="A121">
            <v>39722</v>
          </cell>
          <cell r="C121">
            <v>39.770000000000003</v>
          </cell>
          <cell r="G121">
            <v>25.302</v>
          </cell>
          <cell r="J121">
            <v>40603</v>
          </cell>
          <cell r="L121">
            <v>40.17</v>
          </cell>
          <cell r="P121">
            <v>30.128</v>
          </cell>
        </row>
        <row r="122">
          <cell r="A122">
            <v>39753</v>
          </cell>
          <cell r="C122">
            <v>38.99</v>
          </cell>
          <cell r="G122">
            <v>22.631</v>
          </cell>
          <cell r="J122">
            <v>40634</v>
          </cell>
          <cell r="L122">
            <v>39.96</v>
          </cell>
          <cell r="P122">
            <v>29.97</v>
          </cell>
        </row>
        <row r="123">
          <cell r="A123">
            <v>39783</v>
          </cell>
          <cell r="C123">
            <v>38.99</v>
          </cell>
          <cell r="G123">
            <v>23.38</v>
          </cell>
          <cell r="J123">
            <v>40664</v>
          </cell>
          <cell r="L123">
            <v>39.96</v>
          </cell>
          <cell r="P123">
            <v>29.97</v>
          </cell>
        </row>
        <row r="124">
          <cell r="A124">
            <v>39814</v>
          </cell>
          <cell r="C124">
            <v>39.450000000000003</v>
          </cell>
          <cell r="G124">
            <v>23.904</v>
          </cell>
          <cell r="J124">
            <v>40695</v>
          </cell>
          <cell r="L124">
            <v>41.85</v>
          </cell>
          <cell r="P124">
            <v>31.388000000000002</v>
          </cell>
        </row>
        <row r="125">
          <cell r="A125">
            <v>39845</v>
          </cell>
          <cell r="C125">
            <v>39.200000000000003</v>
          </cell>
          <cell r="G125">
            <v>24.129000000000001</v>
          </cell>
          <cell r="J125">
            <v>40725</v>
          </cell>
          <cell r="L125">
            <v>47.94</v>
          </cell>
          <cell r="P125">
            <v>35.954999999999998</v>
          </cell>
        </row>
        <row r="126">
          <cell r="A126">
            <v>39873</v>
          </cell>
          <cell r="C126">
            <v>39.21</v>
          </cell>
          <cell r="G126">
            <v>23.631</v>
          </cell>
          <cell r="J126">
            <v>40756</v>
          </cell>
          <cell r="L126">
            <v>50.67</v>
          </cell>
          <cell r="P126">
            <v>38.003</v>
          </cell>
        </row>
        <row r="127">
          <cell r="A127">
            <v>39904</v>
          </cell>
          <cell r="C127">
            <v>38.96</v>
          </cell>
          <cell r="G127">
            <v>23.609000000000002</v>
          </cell>
          <cell r="J127">
            <v>40787</v>
          </cell>
          <cell r="L127">
            <v>45.43</v>
          </cell>
          <cell r="P127">
            <v>34.073</v>
          </cell>
        </row>
        <row r="128">
          <cell r="A128">
            <v>39934</v>
          </cell>
          <cell r="C128">
            <v>38.97</v>
          </cell>
          <cell r="G128">
            <v>23.072000000000003</v>
          </cell>
          <cell r="J128">
            <v>40817</v>
          </cell>
          <cell r="L128">
            <v>41.02</v>
          </cell>
          <cell r="P128">
            <v>30.765000000000001</v>
          </cell>
        </row>
        <row r="129">
          <cell r="A129">
            <v>39965</v>
          </cell>
          <cell r="C129">
            <v>41.17</v>
          </cell>
          <cell r="G129">
            <v>24.193000000000001</v>
          </cell>
          <cell r="J129">
            <v>40848</v>
          </cell>
          <cell r="L129">
            <v>40.4</v>
          </cell>
          <cell r="P129">
            <v>30.301000000000002</v>
          </cell>
        </row>
        <row r="130">
          <cell r="A130">
            <v>39995</v>
          </cell>
          <cell r="C130">
            <v>48.26</v>
          </cell>
          <cell r="G130">
            <v>26.388000000000002</v>
          </cell>
          <cell r="J130">
            <v>40878</v>
          </cell>
          <cell r="L130">
            <v>40.4</v>
          </cell>
          <cell r="P130">
            <v>30.3</v>
          </cell>
        </row>
        <row r="131">
          <cell r="A131">
            <v>40026</v>
          </cell>
          <cell r="C131">
            <v>51.44</v>
          </cell>
          <cell r="G131">
            <v>28.436</v>
          </cell>
          <cell r="J131">
            <v>40909</v>
          </cell>
          <cell r="L131">
            <v>40.82</v>
          </cell>
          <cell r="P131">
            <v>30.614999999999998</v>
          </cell>
        </row>
        <row r="132">
          <cell r="A132">
            <v>40057</v>
          </cell>
          <cell r="C132">
            <v>45.33</v>
          </cell>
          <cell r="G132">
            <v>27.428000000000001</v>
          </cell>
          <cell r="J132">
            <v>40940</v>
          </cell>
          <cell r="L132">
            <v>40.619999999999997</v>
          </cell>
          <cell r="P132">
            <v>30.465</v>
          </cell>
        </row>
        <row r="133">
          <cell r="A133">
            <v>40087</v>
          </cell>
          <cell r="C133">
            <v>40.200000000000003</v>
          </cell>
          <cell r="G133">
            <v>25.457000000000001</v>
          </cell>
          <cell r="J133">
            <v>40969</v>
          </cell>
          <cell r="L133">
            <v>40.630000000000003</v>
          </cell>
          <cell r="P133">
            <v>30.473000000000003</v>
          </cell>
        </row>
        <row r="134">
          <cell r="A134">
            <v>40118</v>
          </cell>
          <cell r="C134">
            <v>39.47</v>
          </cell>
          <cell r="G134">
            <v>22.934999999999999</v>
          </cell>
          <cell r="J134">
            <v>41000</v>
          </cell>
          <cell r="L134">
            <v>40.43</v>
          </cell>
          <cell r="P134">
            <v>30.323</v>
          </cell>
        </row>
        <row r="135">
          <cell r="A135">
            <v>40148</v>
          </cell>
          <cell r="C135">
            <v>39.47</v>
          </cell>
          <cell r="G135">
            <v>23.661000000000001</v>
          </cell>
          <cell r="J135">
            <v>41030</v>
          </cell>
          <cell r="L135">
            <v>40.44</v>
          </cell>
          <cell r="P135">
            <v>30.33</v>
          </cell>
        </row>
        <row r="136">
          <cell r="A136">
            <v>40179</v>
          </cell>
          <cell r="C136">
            <v>39.92</v>
          </cell>
          <cell r="G136">
            <v>23.864999999999998</v>
          </cell>
          <cell r="J136">
            <v>41061</v>
          </cell>
          <cell r="L136">
            <v>42.19</v>
          </cell>
          <cell r="P136">
            <v>31.643000000000001</v>
          </cell>
        </row>
        <row r="137">
          <cell r="A137">
            <v>40210</v>
          </cell>
          <cell r="C137">
            <v>39.69</v>
          </cell>
          <cell r="G137">
            <v>24.371000000000002</v>
          </cell>
          <cell r="J137">
            <v>41091</v>
          </cell>
          <cell r="L137">
            <v>47.83</v>
          </cell>
          <cell r="P137">
            <v>35.873000000000005</v>
          </cell>
        </row>
        <row r="138">
          <cell r="A138">
            <v>40238</v>
          </cell>
          <cell r="C138">
            <v>39.69</v>
          </cell>
          <cell r="G138">
            <v>24.184999999999999</v>
          </cell>
          <cell r="J138">
            <v>41122</v>
          </cell>
          <cell r="L138">
            <v>50.36</v>
          </cell>
          <cell r="P138">
            <v>37.770000000000003</v>
          </cell>
        </row>
        <row r="139">
          <cell r="A139">
            <v>40269</v>
          </cell>
          <cell r="C139">
            <v>39.47</v>
          </cell>
          <cell r="G139">
            <v>23.899000000000001</v>
          </cell>
          <cell r="J139">
            <v>41153</v>
          </cell>
          <cell r="L139">
            <v>45.5</v>
          </cell>
          <cell r="P139">
            <v>34.125</v>
          </cell>
        </row>
        <row r="140">
          <cell r="A140">
            <v>40299</v>
          </cell>
          <cell r="C140">
            <v>39.47</v>
          </cell>
          <cell r="G140">
            <v>23.357000000000003</v>
          </cell>
          <cell r="J140">
            <v>41183</v>
          </cell>
          <cell r="L140">
            <v>41.42</v>
          </cell>
          <cell r="P140">
            <v>31.065000000000001</v>
          </cell>
        </row>
        <row r="141">
          <cell r="A141">
            <v>40330</v>
          </cell>
          <cell r="C141">
            <v>41.51</v>
          </cell>
          <cell r="G141">
            <v>24.441000000000003</v>
          </cell>
          <cell r="J141">
            <v>41214</v>
          </cell>
          <cell r="L141">
            <v>40.840000000000003</v>
          </cell>
          <cell r="P141">
            <v>30.63</v>
          </cell>
        </row>
        <row r="142">
          <cell r="A142">
            <v>40360</v>
          </cell>
          <cell r="C142">
            <v>48.08</v>
          </cell>
          <cell r="G142">
            <v>26.471</v>
          </cell>
          <cell r="J142">
            <v>41244</v>
          </cell>
          <cell r="L142">
            <v>40.840000000000003</v>
          </cell>
          <cell r="P142">
            <v>30.63</v>
          </cell>
        </row>
        <row r="143">
          <cell r="A143">
            <v>40391</v>
          </cell>
          <cell r="C143">
            <v>51.03</v>
          </cell>
          <cell r="G143">
            <v>28.363000000000003</v>
          </cell>
          <cell r="J143">
            <v>41275</v>
          </cell>
          <cell r="L143">
            <v>41.1</v>
          </cell>
          <cell r="P143">
            <v>30.824999999999999</v>
          </cell>
        </row>
        <row r="144">
          <cell r="A144">
            <v>40422</v>
          </cell>
          <cell r="C144">
            <v>45.37</v>
          </cell>
          <cell r="G144">
            <v>27.417000000000002</v>
          </cell>
          <cell r="J144">
            <v>41306</v>
          </cell>
          <cell r="L144">
            <v>40.909999999999997</v>
          </cell>
          <cell r="P144">
            <v>30.683</v>
          </cell>
        </row>
        <row r="145">
          <cell r="A145">
            <v>40452</v>
          </cell>
          <cell r="C145">
            <v>40.619999999999997</v>
          </cell>
          <cell r="G145">
            <v>25.38</v>
          </cell>
          <cell r="J145">
            <v>41334</v>
          </cell>
          <cell r="L145">
            <v>40.909999999999997</v>
          </cell>
          <cell r="P145">
            <v>30.683</v>
          </cell>
        </row>
        <row r="146">
          <cell r="A146">
            <v>40483</v>
          </cell>
          <cell r="C146">
            <v>39.94</v>
          </cell>
          <cell r="G146">
            <v>23.548000000000002</v>
          </cell>
          <cell r="J146">
            <v>41365</v>
          </cell>
          <cell r="L146">
            <v>40.72</v>
          </cell>
          <cell r="P146">
            <v>30.54</v>
          </cell>
        </row>
        <row r="147">
          <cell r="A147">
            <v>40513</v>
          </cell>
          <cell r="C147">
            <v>39.94</v>
          </cell>
          <cell r="G147">
            <v>23.944000000000003</v>
          </cell>
          <cell r="J147">
            <v>41395</v>
          </cell>
          <cell r="L147">
            <v>40.72</v>
          </cell>
          <cell r="P147">
            <v>30.54</v>
          </cell>
        </row>
        <row r="148">
          <cell r="A148">
            <v>40544</v>
          </cell>
          <cell r="C148">
            <v>40.369999999999997</v>
          </cell>
          <cell r="G148">
            <v>24.081</v>
          </cell>
          <cell r="J148">
            <v>41426</v>
          </cell>
          <cell r="L148">
            <v>42.49</v>
          </cell>
          <cell r="P148">
            <v>31.868000000000002</v>
          </cell>
        </row>
        <row r="149">
          <cell r="A149">
            <v>40575</v>
          </cell>
          <cell r="C149">
            <v>40.159999999999997</v>
          </cell>
          <cell r="G149">
            <v>24.591000000000001</v>
          </cell>
          <cell r="J149">
            <v>41456</v>
          </cell>
          <cell r="L149">
            <v>48.17</v>
          </cell>
          <cell r="P149">
            <v>36.128</v>
          </cell>
        </row>
        <row r="150">
          <cell r="A150">
            <v>40603</v>
          </cell>
          <cell r="C150">
            <v>40.17</v>
          </cell>
          <cell r="G150">
            <v>24.419</v>
          </cell>
          <cell r="J150">
            <v>41487</v>
          </cell>
          <cell r="L150">
            <v>50.72</v>
          </cell>
          <cell r="P150">
            <v>38.04</v>
          </cell>
        </row>
        <row r="151">
          <cell r="A151">
            <v>40634</v>
          </cell>
          <cell r="C151">
            <v>39.96</v>
          </cell>
          <cell r="G151">
            <v>24.143000000000001</v>
          </cell>
          <cell r="J151">
            <v>41518</v>
          </cell>
          <cell r="L151">
            <v>45.82</v>
          </cell>
          <cell r="P151">
            <v>34.365000000000002</v>
          </cell>
        </row>
        <row r="152">
          <cell r="A152">
            <v>40664</v>
          </cell>
          <cell r="C152">
            <v>39.96</v>
          </cell>
          <cell r="G152">
            <v>23.603000000000002</v>
          </cell>
          <cell r="J152">
            <v>41548</v>
          </cell>
          <cell r="L152">
            <v>41.71</v>
          </cell>
          <cell r="P152">
            <v>31.283000000000001</v>
          </cell>
        </row>
        <row r="153">
          <cell r="A153">
            <v>40695</v>
          </cell>
          <cell r="C153">
            <v>41.85</v>
          </cell>
          <cell r="G153">
            <v>24.677</v>
          </cell>
          <cell r="J153">
            <v>41579</v>
          </cell>
          <cell r="L153">
            <v>41.13</v>
          </cell>
          <cell r="P153">
            <v>30.848000000000003</v>
          </cell>
        </row>
        <row r="154">
          <cell r="A154">
            <v>40725</v>
          </cell>
          <cell r="C154">
            <v>47.94</v>
          </cell>
          <cell r="G154">
            <v>26.155000000000001</v>
          </cell>
          <cell r="J154">
            <v>41609</v>
          </cell>
          <cell r="L154">
            <v>41.13</v>
          </cell>
          <cell r="P154">
            <v>30.848000000000003</v>
          </cell>
        </row>
        <row r="155">
          <cell r="A155">
            <v>40756</v>
          </cell>
          <cell r="C155">
            <v>50.67</v>
          </cell>
          <cell r="G155">
            <v>28.891000000000002</v>
          </cell>
          <cell r="J155">
            <v>41640</v>
          </cell>
          <cell r="L155">
            <v>41.39</v>
          </cell>
          <cell r="P155">
            <v>31.043000000000003</v>
          </cell>
        </row>
        <row r="156">
          <cell r="A156">
            <v>40787</v>
          </cell>
          <cell r="C156">
            <v>45.43</v>
          </cell>
          <cell r="G156">
            <v>27.496000000000002</v>
          </cell>
          <cell r="J156">
            <v>41671</v>
          </cell>
          <cell r="L156">
            <v>41.2</v>
          </cell>
          <cell r="P156">
            <v>30.9</v>
          </cell>
        </row>
        <row r="157">
          <cell r="A157">
            <v>40817</v>
          </cell>
          <cell r="C157">
            <v>41.02</v>
          </cell>
          <cell r="G157">
            <v>25.547000000000001</v>
          </cell>
          <cell r="J157">
            <v>41699</v>
          </cell>
          <cell r="L157">
            <v>41.2</v>
          </cell>
          <cell r="P157">
            <v>30.9</v>
          </cell>
        </row>
        <row r="158">
          <cell r="A158">
            <v>40848</v>
          </cell>
          <cell r="C158">
            <v>40.4</v>
          </cell>
          <cell r="G158">
            <v>23.806000000000001</v>
          </cell>
          <cell r="J158">
            <v>41730</v>
          </cell>
          <cell r="L158">
            <v>41</v>
          </cell>
          <cell r="P158">
            <v>30.75</v>
          </cell>
        </row>
        <row r="159">
          <cell r="A159">
            <v>40878</v>
          </cell>
          <cell r="C159">
            <v>40.4</v>
          </cell>
          <cell r="G159">
            <v>24.176000000000002</v>
          </cell>
          <cell r="J159">
            <v>41760</v>
          </cell>
          <cell r="L159">
            <v>41.01</v>
          </cell>
          <cell r="P159">
            <v>30.758000000000003</v>
          </cell>
        </row>
        <row r="160">
          <cell r="A160">
            <v>40909</v>
          </cell>
          <cell r="C160">
            <v>40.82</v>
          </cell>
          <cell r="G160">
            <v>24.283000000000001</v>
          </cell>
          <cell r="J160">
            <v>41791</v>
          </cell>
          <cell r="L160">
            <v>42.78</v>
          </cell>
          <cell r="P160">
            <v>32.085000000000001</v>
          </cell>
        </row>
        <row r="161">
          <cell r="A161">
            <v>40940</v>
          </cell>
          <cell r="C161">
            <v>40.619999999999997</v>
          </cell>
          <cell r="G161">
            <v>24.844999999999999</v>
          </cell>
          <cell r="J161">
            <v>41821</v>
          </cell>
          <cell r="L161">
            <v>48.5</v>
          </cell>
          <cell r="P161">
            <v>36.375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25.25</v>
          </cell>
          <cell r="G7">
            <v>19.25</v>
          </cell>
          <cell r="L7">
            <v>19.75</v>
          </cell>
          <cell r="P7">
            <v>24</v>
          </cell>
        </row>
        <row r="8">
          <cell r="C8">
            <v>27</v>
          </cell>
          <cell r="G8">
            <v>21</v>
          </cell>
          <cell r="L8">
            <v>27</v>
          </cell>
          <cell r="P8">
            <v>23.625</v>
          </cell>
        </row>
        <row r="9">
          <cell r="C9">
            <v>27</v>
          </cell>
          <cell r="G9">
            <v>21</v>
          </cell>
          <cell r="L9">
            <v>28.75</v>
          </cell>
          <cell r="P9">
            <v>21</v>
          </cell>
        </row>
        <row r="10">
          <cell r="C10">
            <v>27</v>
          </cell>
          <cell r="G10">
            <v>21</v>
          </cell>
          <cell r="L10">
            <v>36.25</v>
          </cell>
          <cell r="P10">
            <v>27.188000000000002</v>
          </cell>
        </row>
        <row r="11">
          <cell r="C11">
            <v>21</v>
          </cell>
          <cell r="G11">
            <v>21</v>
          </cell>
          <cell r="L11">
            <v>35.6</v>
          </cell>
          <cell r="P11">
            <v>26.7</v>
          </cell>
        </row>
        <row r="12">
          <cell r="C12">
            <v>27</v>
          </cell>
          <cell r="G12">
            <v>21</v>
          </cell>
          <cell r="L12">
            <v>33.9</v>
          </cell>
          <cell r="P12">
            <v>25.425000000000001</v>
          </cell>
        </row>
        <row r="13">
          <cell r="C13">
            <v>27</v>
          </cell>
          <cell r="G13">
            <v>21</v>
          </cell>
          <cell r="L13">
            <v>30.5</v>
          </cell>
          <cell r="P13">
            <v>22.875</v>
          </cell>
        </row>
        <row r="14">
          <cell r="C14">
            <v>27</v>
          </cell>
          <cell r="G14">
            <v>21</v>
          </cell>
          <cell r="L14">
            <v>30</v>
          </cell>
          <cell r="P14">
            <v>22.5</v>
          </cell>
        </row>
        <row r="15">
          <cell r="C15">
            <v>27</v>
          </cell>
          <cell r="G15">
            <v>21</v>
          </cell>
          <cell r="L15">
            <v>29</v>
          </cell>
          <cell r="P15">
            <v>21.75</v>
          </cell>
        </row>
        <row r="16">
          <cell r="C16">
            <v>27</v>
          </cell>
          <cell r="G16">
            <v>21</v>
          </cell>
          <cell r="L16">
            <v>30.5</v>
          </cell>
          <cell r="P16">
            <v>22.875</v>
          </cell>
        </row>
        <row r="17">
          <cell r="C17">
            <v>27</v>
          </cell>
          <cell r="G17">
            <v>21</v>
          </cell>
          <cell r="L17">
            <v>44</v>
          </cell>
          <cell r="P17">
            <v>33</v>
          </cell>
        </row>
        <row r="18">
          <cell r="C18">
            <v>21</v>
          </cell>
          <cell r="G18">
            <v>21</v>
          </cell>
          <cell r="L18">
            <v>51</v>
          </cell>
          <cell r="P18">
            <v>38.25</v>
          </cell>
        </row>
        <row r="19">
          <cell r="C19">
            <v>27</v>
          </cell>
          <cell r="G19">
            <v>21</v>
          </cell>
          <cell r="L19">
            <v>45</v>
          </cell>
          <cell r="P19">
            <v>33.75</v>
          </cell>
        </row>
        <row r="20">
          <cell r="C20">
            <v>27</v>
          </cell>
          <cell r="G20">
            <v>21</v>
          </cell>
          <cell r="L20">
            <v>35.5</v>
          </cell>
          <cell r="P20">
            <v>26.625</v>
          </cell>
        </row>
        <row r="21">
          <cell r="C21">
            <v>27</v>
          </cell>
          <cell r="G21">
            <v>21</v>
          </cell>
          <cell r="L21">
            <v>33.5</v>
          </cell>
          <cell r="P21">
            <v>25.125</v>
          </cell>
        </row>
        <row r="22">
          <cell r="C22">
            <v>28.75</v>
          </cell>
          <cell r="G22">
            <v>24</v>
          </cell>
          <cell r="L22">
            <v>35.75</v>
          </cell>
          <cell r="P22">
            <v>26.8125</v>
          </cell>
        </row>
        <row r="23">
          <cell r="C23">
            <v>28.75</v>
          </cell>
          <cell r="G23">
            <v>24</v>
          </cell>
          <cell r="L23">
            <v>39.75</v>
          </cell>
          <cell r="P23">
            <v>29.813000000000002</v>
          </cell>
        </row>
        <row r="24">
          <cell r="C24">
            <v>28.75</v>
          </cell>
          <cell r="G24">
            <v>24</v>
          </cell>
          <cell r="L24">
            <v>38.25</v>
          </cell>
          <cell r="P24">
            <v>28.688000000000002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28.75</v>
          </cell>
          <cell r="G26">
            <v>24</v>
          </cell>
          <cell r="L26">
            <v>34.25</v>
          </cell>
          <cell r="P26">
            <v>25.688000000000002</v>
          </cell>
        </row>
        <row r="27">
          <cell r="C27">
            <v>28.75</v>
          </cell>
          <cell r="G27">
            <v>24</v>
          </cell>
          <cell r="L27">
            <v>30.75</v>
          </cell>
          <cell r="P27">
            <v>23.063000000000002</v>
          </cell>
        </row>
        <row r="28">
          <cell r="C28">
            <v>28.75</v>
          </cell>
          <cell r="G28">
            <v>24</v>
          </cell>
          <cell r="L28">
            <v>32</v>
          </cell>
          <cell r="P28">
            <v>24</v>
          </cell>
        </row>
        <row r="29">
          <cell r="C29">
            <v>28.75</v>
          </cell>
          <cell r="G29">
            <v>24</v>
          </cell>
          <cell r="L29">
            <v>51.5</v>
          </cell>
          <cell r="P29">
            <v>38.625</v>
          </cell>
        </row>
        <row r="30">
          <cell r="C30">
            <v>28.75</v>
          </cell>
          <cell r="G30">
            <v>24</v>
          </cell>
          <cell r="L30">
            <v>58.5</v>
          </cell>
          <cell r="P30">
            <v>43.875</v>
          </cell>
        </row>
        <row r="31">
          <cell r="C31">
            <v>28.75</v>
          </cell>
          <cell r="G31">
            <v>24</v>
          </cell>
          <cell r="L31">
            <v>49</v>
          </cell>
          <cell r="P31">
            <v>36.75</v>
          </cell>
        </row>
        <row r="32">
          <cell r="C32">
            <v>24</v>
          </cell>
          <cell r="G32">
            <v>24</v>
          </cell>
          <cell r="L32">
            <v>38.75</v>
          </cell>
          <cell r="P32">
            <v>29.063000000000002</v>
          </cell>
        </row>
        <row r="33">
          <cell r="C33">
            <v>28.75</v>
          </cell>
          <cell r="G33">
            <v>24</v>
          </cell>
          <cell r="L33">
            <v>34.75</v>
          </cell>
          <cell r="P33">
            <v>26.0625</v>
          </cell>
        </row>
        <row r="34">
          <cell r="C34">
            <v>28.75</v>
          </cell>
          <cell r="G34">
            <v>24</v>
          </cell>
          <cell r="L34">
            <v>37.25</v>
          </cell>
          <cell r="P34">
            <v>27.9375</v>
          </cell>
        </row>
        <row r="35">
          <cell r="C35">
            <v>28.75</v>
          </cell>
          <cell r="G35">
            <v>24</v>
          </cell>
          <cell r="L35">
            <v>40.270000000000003</v>
          </cell>
          <cell r="P35">
            <v>30.203000000000003</v>
          </cell>
        </row>
        <row r="36">
          <cell r="C36">
            <v>28.75</v>
          </cell>
          <cell r="G36">
            <v>24</v>
          </cell>
          <cell r="L36">
            <v>38.979999999999997</v>
          </cell>
          <cell r="P36">
            <v>29.234999999999999</v>
          </cell>
        </row>
        <row r="37">
          <cell r="C37">
            <v>28.75</v>
          </cell>
          <cell r="G37">
            <v>24</v>
          </cell>
          <cell r="L37">
            <v>35.32</v>
          </cell>
          <cell r="P37">
            <v>26.49</v>
          </cell>
        </row>
        <row r="38">
          <cell r="C38">
            <v>28.75</v>
          </cell>
          <cell r="G38">
            <v>25</v>
          </cell>
          <cell r="L38">
            <v>35.54</v>
          </cell>
          <cell r="P38">
            <v>26.655000000000001</v>
          </cell>
        </row>
        <row r="39">
          <cell r="C39">
            <v>36.25</v>
          </cell>
          <cell r="G39">
            <v>29.702000000000002</v>
          </cell>
          <cell r="L39">
            <v>32.53</v>
          </cell>
          <cell r="P39">
            <v>24.398</v>
          </cell>
        </row>
        <row r="40">
          <cell r="C40">
            <v>35.6</v>
          </cell>
          <cell r="G40">
            <v>27.097000000000001</v>
          </cell>
          <cell r="L40">
            <v>33.6</v>
          </cell>
          <cell r="P40">
            <v>25.2</v>
          </cell>
        </row>
        <row r="41">
          <cell r="C41">
            <v>33.9</v>
          </cell>
          <cell r="G41">
            <v>22.95</v>
          </cell>
          <cell r="L41">
            <v>50.39</v>
          </cell>
          <cell r="P41">
            <v>37.792999999999999</v>
          </cell>
        </row>
        <row r="42">
          <cell r="C42">
            <v>30.5</v>
          </cell>
          <cell r="G42">
            <v>21.056000000000001</v>
          </cell>
          <cell r="L42">
            <v>56.41</v>
          </cell>
          <cell r="P42">
            <v>42.308</v>
          </cell>
        </row>
        <row r="43">
          <cell r="C43">
            <v>30</v>
          </cell>
          <cell r="G43">
            <v>19.333000000000002</v>
          </cell>
          <cell r="L43">
            <v>48.24</v>
          </cell>
          <cell r="P43">
            <v>36.18</v>
          </cell>
        </row>
        <row r="44">
          <cell r="C44">
            <v>29</v>
          </cell>
          <cell r="G44">
            <v>21.419</v>
          </cell>
          <cell r="L44">
            <v>39.42</v>
          </cell>
          <cell r="P44">
            <v>29.565000000000001</v>
          </cell>
        </row>
        <row r="45">
          <cell r="C45">
            <v>30.5</v>
          </cell>
          <cell r="G45">
            <v>22.375</v>
          </cell>
          <cell r="L45">
            <v>35.979999999999997</v>
          </cell>
          <cell r="P45">
            <v>26.984999999999999</v>
          </cell>
        </row>
        <row r="46">
          <cell r="C46">
            <v>44</v>
          </cell>
          <cell r="G46">
            <v>30.355</v>
          </cell>
          <cell r="L46">
            <v>38.130000000000003</v>
          </cell>
          <cell r="P46">
            <v>28.598000000000003</v>
          </cell>
        </row>
        <row r="47">
          <cell r="C47">
            <v>51</v>
          </cell>
          <cell r="G47">
            <v>34.79</v>
          </cell>
          <cell r="L47">
            <v>40.76</v>
          </cell>
          <cell r="P47">
            <v>30.57</v>
          </cell>
        </row>
        <row r="48">
          <cell r="C48">
            <v>45</v>
          </cell>
          <cell r="G48">
            <v>29.9</v>
          </cell>
          <cell r="L48">
            <v>39.659999999999997</v>
          </cell>
          <cell r="P48">
            <v>29.745000000000001</v>
          </cell>
        </row>
        <row r="49">
          <cell r="C49">
            <v>35.5</v>
          </cell>
          <cell r="G49">
            <v>28.984000000000002</v>
          </cell>
          <cell r="L49">
            <v>36.520000000000003</v>
          </cell>
          <cell r="P49">
            <v>27.39</v>
          </cell>
        </row>
        <row r="50">
          <cell r="C50">
            <v>33.5</v>
          </cell>
          <cell r="G50">
            <v>22.292000000000002</v>
          </cell>
          <cell r="L50">
            <v>36.71</v>
          </cell>
          <cell r="P50">
            <v>27.533000000000001</v>
          </cell>
        </row>
        <row r="51">
          <cell r="C51">
            <v>35.75</v>
          </cell>
          <cell r="G51">
            <v>28.46</v>
          </cell>
          <cell r="L51">
            <v>34.119999999999997</v>
          </cell>
          <cell r="P51">
            <v>25.59</v>
          </cell>
        </row>
        <row r="52">
          <cell r="C52">
            <v>39.75</v>
          </cell>
          <cell r="G52">
            <v>27.414999999999999</v>
          </cell>
          <cell r="L52">
            <v>35.049999999999997</v>
          </cell>
          <cell r="P52">
            <v>26.288</v>
          </cell>
        </row>
        <row r="53">
          <cell r="C53">
            <v>38.25</v>
          </cell>
          <cell r="G53">
            <v>26.518000000000001</v>
          </cell>
          <cell r="L53">
            <v>49.5</v>
          </cell>
          <cell r="P53">
            <v>37.125</v>
          </cell>
        </row>
        <row r="54">
          <cell r="C54">
            <v>34</v>
          </cell>
          <cell r="G54">
            <v>25.831</v>
          </cell>
          <cell r="L54">
            <v>54.69</v>
          </cell>
          <cell r="P54">
            <v>41.018000000000001</v>
          </cell>
        </row>
        <row r="55">
          <cell r="C55">
            <v>34.25</v>
          </cell>
          <cell r="G55">
            <v>23.233000000000001</v>
          </cell>
          <cell r="L55">
            <v>47.66</v>
          </cell>
          <cell r="P55">
            <v>35.744999999999997</v>
          </cell>
        </row>
        <row r="56">
          <cell r="C56">
            <v>30.75</v>
          </cell>
          <cell r="G56">
            <v>15.044</v>
          </cell>
          <cell r="L56">
            <v>40.07</v>
          </cell>
          <cell r="P56">
            <v>30.053000000000001</v>
          </cell>
        </row>
        <row r="57">
          <cell r="C57">
            <v>32</v>
          </cell>
          <cell r="G57">
            <v>18</v>
          </cell>
          <cell r="L57">
            <v>37.11</v>
          </cell>
          <cell r="P57">
            <v>27.833000000000002</v>
          </cell>
        </row>
        <row r="58">
          <cell r="C58">
            <v>51.5</v>
          </cell>
          <cell r="G58">
            <v>36.806000000000004</v>
          </cell>
          <cell r="L58">
            <v>38.97</v>
          </cell>
          <cell r="P58">
            <v>29.228000000000002</v>
          </cell>
        </row>
        <row r="59">
          <cell r="C59">
            <v>58.5</v>
          </cell>
          <cell r="G59">
            <v>39.081000000000003</v>
          </cell>
          <cell r="L59">
            <v>41.51</v>
          </cell>
          <cell r="P59">
            <v>31.133000000000003</v>
          </cell>
        </row>
        <row r="60">
          <cell r="C60">
            <v>49</v>
          </cell>
          <cell r="G60">
            <v>33.417000000000002</v>
          </cell>
          <cell r="L60">
            <v>40.5</v>
          </cell>
          <cell r="P60">
            <v>30.375</v>
          </cell>
        </row>
        <row r="61">
          <cell r="C61">
            <v>38.75</v>
          </cell>
          <cell r="G61">
            <v>29.298000000000002</v>
          </cell>
          <cell r="L61">
            <v>37.619999999999997</v>
          </cell>
          <cell r="P61">
            <v>28.215</v>
          </cell>
        </row>
        <row r="62">
          <cell r="C62">
            <v>34.75</v>
          </cell>
          <cell r="G62">
            <v>27.024999999999999</v>
          </cell>
          <cell r="L62">
            <v>37.799999999999997</v>
          </cell>
          <cell r="P62">
            <v>28.35</v>
          </cell>
        </row>
        <row r="63">
          <cell r="C63">
            <v>37.25</v>
          </cell>
          <cell r="G63">
            <v>32.979999999999997</v>
          </cell>
          <cell r="L63">
            <v>35.43</v>
          </cell>
          <cell r="P63">
            <v>26.573</v>
          </cell>
        </row>
        <row r="64">
          <cell r="C64">
            <v>40.270000000000003</v>
          </cell>
          <cell r="G64">
            <v>27.184000000000001</v>
          </cell>
          <cell r="L64">
            <v>36.29</v>
          </cell>
          <cell r="P64">
            <v>27.218</v>
          </cell>
        </row>
        <row r="65">
          <cell r="C65">
            <v>38.979999999999997</v>
          </cell>
          <cell r="G65">
            <v>26.418000000000003</v>
          </cell>
          <cell r="L65">
            <v>49.54</v>
          </cell>
          <cell r="P65">
            <v>37.155000000000001</v>
          </cell>
        </row>
        <row r="66">
          <cell r="C66">
            <v>35.32</v>
          </cell>
          <cell r="G66">
            <v>26.05</v>
          </cell>
          <cell r="L66">
            <v>54.3</v>
          </cell>
          <cell r="P66">
            <v>40.725000000000001</v>
          </cell>
        </row>
        <row r="67">
          <cell r="C67">
            <v>35.54</v>
          </cell>
          <cell r="G67">
            <v>23.963000000000001</v>
          </cell>
          <cell r="L67">
            <v>47.86</v>
          </cell>
          <cell r="P67">
            <v>35.895000000000003</v>
          </cell>
        </row>
        <row r="68">
          <cell r="C68">
            <v>32.53</v>
          </cell>
          <cell r="G68">
            <v>16.952000000000002</v>
          </cell>
          <cell r="L68">
            <v>40.9</v>
          </cell>
          <cell r="P68">
            <v>30.675000000000001</v>
          </cell>
        </row>
        <row r="69">
          <cell r="C69">
            <v>33.6</v>
          </cell>
          <cell r="G69">
            <v>20.007000000000001</v>
          </cell>
          <cell r="L69">
            <v>38.200000000000003</v>
          </cell>
          <cell r="P69">
            <v>28.65</v>
          </cell>
        </row>
        <row r="70">
          <cell r="C70">
            <v>50.39</v>
          </cell>
          <cell r="G70">
            <v>35.012</v>
          </cell>
          <cell r="L70">
            <v>39.9</v>
          </cell>
          <cell r="P70">
            <v>29.925000000000001</v>
          </cell>
        </row>
        <row r="71">
          <cell r="C71">
            <v>56.41</v>
          </cell>
          <cell r="G71">
            <v>36.862000000000002</v>
          </cell>
          <cell r="L71">
            <v>42.46</v>
          </cell>
          <cell r="P71">
            <v>31.844999999999999</v>
          </cell>
        </row>
        <row r="72">
          <cell r="C72">
            <v>48.24</v>
          </cell>
          <cell r="G72">
            <v>32.326999999999998</v>
          </cell>
          <cell r="L72">
            <v>41.54</v>
          </cell>
          <cell r="P72">
            <v>31.155000000000001</v>
          </cell>
        </row>
        <row r="73">
          <cell r="C73">
            <v>39.42</v>
          </cell>
          <cell r="G73">
            <v>29.094999999999999</v>
          </cell>
          <cell r="L73">
            <v>38.89</v>
          </cell>
          <cell r="P73">
            <v>29.168000000000003</v>
          </cell>
        </row>
        <row r="74">
          <cell r="C74">
            <v>35.979999999999997</v>
          </cell>
          <cell r="G74">
            <v>27.245000000000001</v>
          </cell>
          <cell r="L74">
            <v>39.049999999999997</v>
          </cell>
          <cell r="P74">
            <v>29.288</v>
          </cell>
        </row>
        <row r="75">
          <cell r="C75">
            <v>38.130000000000003</v>
          </cell>
          <cell r="G75">
            <v>32.210999999999999</v>
          </cell>
          <cell r="L75">
            <v>36.880000000000003</v>
          </cell>
          <cell r="P75">
            <v>27.66</v>
          </cell>
        </row>
        <row r="76">
          <cell r="C76">
            <v>40.76</v>
          </cell>
          <cell r="G76">
            <v>27.421000000000003</v>
          </cell>
          <cell r="L76">
            <v>37.659999999999997</v>
          </cell>
          <cell r="P76">
            <v>28.245000000000001</v>
          </cell>
        </row>
        <row r="77">
          <cell r="C77">
            <v>39.659999999999997</v>
          </cell>
          <cell r="G77">
            <v>26.974</v>
          </cell>
          <cell r="L77">
            <v>49.86</v>
          </cell>
          <cell r="P77">
            <v>37.395000000000003</v>
          </cell>
        </row>
        <row r="78">
          <cell r="C78">
            <v>36.520000000000003</v>
          </cell>
          <cell r="G78">
            <v>26.497</v>
          </cell>
          <cell r="L78">
            <v>54.25</v>
          </cell>
          <cell r="P78">
            <v>40.688000000000002</v>
          </cell>
        </row>
        <row r="79">
          <cell r="C79">
            <v>36.71</v>
          </cell>
          <cell r="G79">
            <v>24.603000000000002</v>
          </cell>
          <cell r="L79">
            <v>48.32</v>
          </cell>
          <cell r="P79">
            <v>36.24</v>
          </cell>
        </row>
        <row r="80">
          <cell r="C80">
            <v>34.119999999999997</v>
          </cell>
          <cell r="G80">
            <v>18.127000000000002</v>
          </cell>
          <cell r="L80">
            <v>41.92</v>
          </cell>
          <cell r="P80">
            <v>31.44</v>
          </cell>
        </row>
        <row r="81">
          <cell r="C81">
            <v>35.049999999999997</v>
          </cell>
          <cell r="G81">
            <v>20.971</v>
          </cell>
          <cell r="L81">
            <v>39.43</v>
          </cell>
          <cell r="P81">
            <v>29.573</v>
          </cell>
        </row>
        <row r="82">
          <cell r="C82">
            <v>49.5</v>
          </cell>
          <cell r="G82">
            <v>34.718000000000004</v>
          </cell>
          <cell r="L82">
            <v>41</v>
          </cell>
          <cell r="P82">
            <v>30.75</v>
          </cell>
        </row>
        <row r="83">
          <cell r="C83">
            <v>54.69</v>
          </cell>
          <cell r="G83">
            <v>36.806000000000004</v>
          </cell>
          <cell r="L83">
            <v>43.41</v>
          </cell>
          <cell r="P83">
            <v>32.558</v>
          </cell>
        </row>
        <row r="84">
          <cell r="C84">
            <v>47.66</v>
          </cell>
          <cell r="G84">
            <v>32.378</v>
          </cell>
          <cell r="L84">
            <v>42.54</v>
          </cell>
          <cell r="P84">
            <v>31.905000000000001</v>
          </cell>
        </row>
        <row r="85">
          <cell r="C85">
            <v>40.07</v>
          </cell>
          <cell r="G85">
            <v>29.322000000000003</v>
          </cell>
          <cell r="L85">
            <v>40.049999999999997</v>
          </cell>
          <cell r="P85">
            <v>30.038</v>
          </cell>
        </row>
        <row r="86">
          <cell r="C86">
            <v>37.11</v>
          </cell>
          <cell r="G86">
            <v>27.589000000000002</v>
          </cell>
          <cell r="L86">
            <v>40.21</v>
          </cell>
          <cell r="P86">
            <v>30.158000000000001</v>
          </cell>
        </row>
        <row r="87">
          <cell r="C87">
            <v>38.97</v>
          </cell>
          <cell r="G87">
            <v>32.154000000000003</v>
          </cell>
          <cell r="L87">
            <v>38.159999999999997</v>
          </cell>
          <cell r="P87">
            <v>28.62</v>
          </cell>
        </row>
        <row r="88">
          <cell r="C88">
            <v>41.51</v>
          </cell>
          <cell r="G88">
            <v>27.661000000000001</v>
          </cell>
          <cell r="L88">
            <v>38.909999999999997</v>
          </cell>
          <cell r="P88">
            <v>29.183</v>
          </cell>
        </row>
        <row r="89">
          <cell r="C89">
            <v>40.5</v>
          </cell>
          <cell r="G89">
            <v>27.309000000000001</v>
          </cell>
          <cell r="L89">
            <v>50.38</v>
          </cell>
          <cell r="P89">
            <v>37.784999999999997</v>
          </cell>
        </row>
        <row r="90">
          <cell r="C90">
            <v>37.619999999999997</v>
          </cell>
          <cell r="G90">
            <v>26.913</v>
          </cell>
          <cell r="L90">
            <v>54.51</v>
          </cell>
          <cell r="P90">
            <v>40.883000000000003</v>
          </cell>
        </row>
        <row r="91">
          <cell r="C91">
            <v>37.799999999999997</v>
          </cell>
          <cell r="G91">
            <v>25.03</v>
          </cell>
          <cell r="L91">
            <v>48.93</v>
          </cell>
          <cell r="P91">
            <v>36.698</v>
          </cell>
        </row>
        <row r="92">
          <cell r="C92">
            <v>35.43</v>
          </cell>
          <cell r="G92">
            <v>19.612000000000002</v>
          </cell>
          <cell r="L92">
            <v>42.92</v>
          </cell>
          <cell r="P92">
            <v>32.19</v>
          </cell>
        </row>
        <row r="93">
          <cell r="C93">
            <v>36.29</v>
          </cell>
          <cell r="G93">
            <v>21.913</v>
          </cell>
          <cell r="L93">
            <v>40.57</v>
          </cell>
          <cell r="P93">
            <v>30.428000000000001</v>
          </cell>
        </row>
        <row r="94">
          <cell r="C94">
            <v>49.54</v>
          </cell>
          <cell r="G94">
            <v>34.387999999999998</v>
          </cell>
          <cell r="L94">
            <v>42.05</v>
          </cell>
          <cell r="P94">
            <v>31.538</v>
          </cell>
        </row>
        <row r="95">
          <cell r="C95">
            <v>54.3</v>
          </cell>
          <cell r="G95">
            <v>36.353000000000002</v>
          </cell>
          <cell r="L95">
            <v>44.46</v>
          </cell>
          <cell r="P95">
            <v>33.344999999999999</v>
          </cell>
        </row>
        <row r="96">
          <cell r="C96">
            <v>47.86</v>
          </cell>
          <cell r="G96">
            <v>32.302</v>
          </cell>
          <cell r="L96">
            <v>43.64</v>
          </cell>
          <cell r="P96">
            <v>32.729999999999997</v>
          </cell>
        </row>
        <row r="97">
          <cell r="C97">
            <v>40.9</v>
          </cell>
          <cell r="G97">
            <v>29.544</v>
          </cell>
          <cell r="L97">
            <v>41.3</v>
          </cell>
          <cell r="P97">
            <v>30.975000000000001</v>
          </cell>
        </row>
        <row r="98">
          <cell r="C98">
            <v>38.200000000000003</v>
          </cell>
          <cell r="G98">
            <v>27.983000000000001</v>
          </cell>
          <cell r="L98">
            <v>41.45</v>
          </cell>
          <cell r="P98">
            <v>31.088000000000001</v>
          </cell>
        </row>
        <row r="99">
          <cell r="C99">
            <v>39.9</v>
          </cell>
          <cell r="G99">
            <v>32.262</v>
          </cell>
          <cell r="L99">
            <v>39.520000000000003</v>
          </cell>
          <cell r="P99">
            <v>29.64</v>
          </cell>
        </row>
        <row r="100">
          <cell r="C100">
            <v>42.46</v>
          </cell>
          <cell r="G100">
            <v>27.95</v>
          </cell>
          <cell r="L100">
            <v>40.229999999999997</v>
          </cell>
          <cell r="P100">
            <v>30.173000000000002</v>
          </cell>
        </row>
        <row r="101">
          <cell r="C101">
            <v>41.54</v>
          </cell>
          <cell r="G101">
            <v>27.561</v>
          </cell>
          <cell r="L101">
            <v>51.04</v>
          </cell>
          <cell r="P101">
            <v>38.28</v>
          </cell>
        </row>
        <row r="102">
          <cell r="C102">
            <v>38.89</v>
          </cell>
          <cell r="G102">
            <v>27.284000000000002</v>
          </cell>
          <cell r="L102">
            <v>54.92</v>
          </cell>
          <cell r="P102">
            <v>41.19</v>
          </cell>
        </row>
        <row r="103">
          <cell r="C103">
            <v>39.049999999999997</v>
          </cell>
          <cell r="G103">
            <v>25.584</v>
          </cell>
          <cell r="L103">
            <v>49.67</v>
          </cell>
          <cell r="P103">
            <v>37.253</v>
          </cell>
        </row>
        <row r="104">
          <cell r="C104">
            <v>36.880000000000003</v>
          </cell>
          <cell r="G104">
            <v>20.69</v>
          </cell>
          <cell r="L104">
            <v>44.01</v>
          </cell>
          <cell r="P104">
            <v>33.008000000000003</v>
          </cell>
        </row>
        <row r="105">
          <cell r="C105">
            <v>37.659999999999997</v>
          </cell>
          <cell r="G105">
            <v>22.868000000000002</v>
          </cell>
          <cell r="L105">
            <v>41.8</v>
          </cell>
          <cell r="P105">
            <v>31.35</v>
          </cell>
        </row>
        <row r="106">
          <cell r="C106">
            <v>49.86</v>
          </cell>
          <cell r="G106">
            <v>34.267000000000003</v>
          </cell>
          <cell r="L106">
            <v>43.2</v>
          </cell>
          <cell r="P106">
            <v>32.4</v>
          </cell>
        </row>
        <row r="107">
          <cell r="C107">
            <v>54.25</v>
          </cell>
          <cell r="G107">
            <v>36.187000000000005</v>
          </cell>
          <cell r="L107">
            <v>45.52</v>
          </cell>
          <cell r="P107">
            <v>34.14</v>
          </cell>
        </row>
        <row r="108">
          <cell r="C108">
            <v>48.32</v>
          </cell>
          <cell r="G108">
            <v>32.334000000000003</v>
          </cell>
          <cell r="L108">
            <v>44.75</v>
          </cell>
          <cell r="P108">
            <v>33.563000000000002</v>
          </cell>
        </row>
        <row r="109">
          <cell r="C109">
            <v>41.92</v>
          </cell>
          <cell r="G109">
            <v>30.119</v>
          </cell>
          <cell r="L109">
            <v>42.54</v>
          </cell>
          <cell r="P109">
            <v>31.905000000000001</v>
          </cell>
        </row>
        <row r="110">
          <cell r="C110">
            <v>39.43</v>
          </cell>
          <cell r="G110">
            <v>28.676000000000002</v>
          </cell>
          <cell r="L110">
            <v>42.68</v>
          </cell>
          <cell r="P110">
            <v>32.01</v>
          </cell>
        </row>
        <row r="111">
          <cell r="C111">
            <v>41</v>
          </cell>
          <cell r="G111">
            <v>32.664000000000001</v>
          </cell>
          <cell r="L111">
            <v>40.869999999999997</v>
          </cell>
          <cell r="P111">
            <v>30.653000000000002</v>
          </cell>
        </row>
        <row r="112">
          <cell r="C112">
            <v>43.41</v>
          </cell>
          <cell r="G112">
            <v>28.937000000000001</v>
          </cell>
          <cell r="L112">
            <v>41.53</v>
          </cell>
          <cell r="P112">
            <v>31.148000000000003</v>
          </cell>
        </row>
        <row r="113">
          <cell r="C113">
            <v>42.54</v>
          </cell>
          <cell r="G113">
            <v>28.607000000000003</v>
          </cell>
          <cell r="L113">
            <v>51.71</v>
          </cell>
          <cell r="P113">
            <v>38.783000000000001</v>
          </cell>
        </row>
        <row r="114">
          <cell r="C114">
            <v>40.049999999999997</v>
          </cell>
          <cell r="G114">
            <v>28.242000000000001</v>
          </cell>
          <cell r="L114">
            <v>55.37</v>
          </cell>
          <cell r="P114">
            <v>41.527999999999999</v>
          </cell>
        </row>
        <row r="115">
          <cell r="C115">
            <v>40.21</v>
          </cell>
          <cell r="G115">
            <v>26.893000000000001</v>
          </cell>
          <cell r="L115">
            <v>50.43</v>
          </cell>
          <cell r="P115">
            <v>37.823</v>
          </cell>
        </row>
        <row r="116">
          <cell r="C116">
            <v>38.159999999999997</v>
          </cell>
          <cell r="G116">
            <v>22.1</v>
          </cell>
          <cell r="L116">
            <v>45.09</v>
          </cell>
          <cell r="P116">
            <v>33.818000000000005</v>
          </cell>
        </row>
        <row r="117">
          <cell r="C117">
            <v>38.909999999999997</v>
          </cell>
          <cell r="G117">
            <v>23.913</v>
          </cell>
          <cell r="L117">
            <v>43.02</v>
          </cell>
          <cell r="P117">
            <v>32.265000000000001</v>
          </cell>
        </row>
        <row r="118">
          <cell r="C118">
            <v>50.38</v>
          </cell>
          <cell r="G118">
            <v>35.186</v>
          </cell>
          <cell r="L118">
            <v>44.33</v>
          </cell>
          <cell r="P118">
            <v>33.248000000000005</v>
          </cell>
        </row>
        <row r="119">
          <cell r="C119">
            <v>54.51</v>
          </cell>
          <cell r="G119">
            <v>36.673000000000002</v>
          </cell>
          <cell r="L119">
            <v>46.57</v>
          </cell>
          <cell r="P119">
            <v>34.928000000000004</v>
          </cell>
        </row>
        <row r="120">
          <cell r="C120">
            <v>48.93</v>
          </cell>
          <cell r="G120">
            <v>33.420999999999999</v>
          </cell>
          <cell r="L120">
            <v>45.84</v>
          </cell>
          <cell r="P120">
            <v>34.380000000000003</v>
          </cell>
        </row>
        <row r="121">
          <cell r="C121">
            <v>42.92</v>
          </cell>
          <cell r="G121">
            <v>31.133000000000003</v>
          </cell>
          <cell r="L121">
            <v>43.77</v>
          </cell>
          <cell r="P121">
            <v>32.828000000000003</v>
          </cell>
        </row>
        <row r="122">
          <cell r="C122">
            <v>40.57</v>
          </cell>
          <cell r="G122">
            <v>29.745000000000001</v>
          </cell>
          <cell r="L122">
            <v>43.9</v>
          </cell>
          <cell r="P122">
            <v>32.924999999999997</v>
          </cell>
        </row>
        <row r="123">
          <cell r="C123">
            <v>42.05</v>
          </cell>
          <cell r="G123">
            <v>33.511000000000003</v>
          </cell>
          <cell r="L123">
            <v>42.2</v>
          </cell>
          <cell r="P123">
            <v>31.65</v>
          </cell>
        </row>
        <row r="124">
          <cell r="C124">
            <v>44.46</v>
          </cell>
          <cell r="G124">
            <v>30.085000000000001</v>
          </cell>
          <cell r="L124">
            <v>42.82</v>
          </cell>
          <cell r="P124">
            <v>32.115000000000002</v>
          </cell>
        </row>
        <row r="125">
          <cell r="C125">
            <v>43.64</v>
          </cell>
          <cell r="G125">
            <v>29.747</v>
          </cell>
          <cell r="L125">
            <v>52.41</v>
          </cell>
          <cell r="P125">
            <v>39.308</v>
          </cell>
        </row>
        <row r="126">
          <cell r="C126">
            <v>41.3</v>
          </cell>
          <cell r="G126">
            <v>29.421000000000003</v>
          </cell>
          <cell r="L126">
            <v>55.85</v>
          </cell>
          <cell r="P126">
            <v>41.888000000000005</v>
          </cell>
        </row>
        <row r="127">
          <cell r="C127">
            <v>41.45</v>
          </cell>
          <cell r="G127">
            <v>28.139000000000003</v>
          </cell>
          <cell r="L127">
            <v>51.2</v>
          </cell>
          <cell r="P127">
            <v>38.4</v>
          </cell>
        </row>
        <row r="128">
          <cell r="C128">
            <v>39.520000000000003</v>
          </cell>
          <cell r="G128">
            <v>23.287000000000003</v>
          </cell>
          <cell r="L128">
            <v>46.18</v>
          </cell>
          <cell r="P128">
            <v>34.634999999999998</v>
          </cell>
        </row>
        <row r="129">
          <cell r="C129">
            <v>40.229999999999997</v>
          </cell>
          <cell r="G129">
            <v>25.571000000000002</v>
          </cell>
          <cell r="L129">
            <v>44.23</v>
          </cell>
          <cell r="P129">
            <v>33.173000000000002</v>
          </cell>
        </row>
        <row r="130">
          <cell r="C130">
            <v>51.04</v>
          </cell>
          <cell r="G130">
            <v>36.085000000000001</v>
          </cell>
          <cell r="L130">
            <v>45.47</v>
          </cell>
          <cell r="P130">
            <v>34.103000000000002</v>
          </cell>
        </row>
        <row r="131">
          <cell r="C131">
            <v>54.92</v>
          </cell>
          <cell r="G131">
            <v>37.513000000000005</v>
          </cell>
          <cell r="L131">
            <v>47.67</v>
          </cell>
          <cell r="P131">
            <v>35.753</v>
          </cell>
        </row>
        <row r="132">
          <cell r="C132">
            <v>49.67</v>
          </cell>
          <cell r="G132">
            <v>34.408999999999999</v>
          </cell>
          <cell r="L132">
            <v>46.99</v>
          </cell>
          <cell r="P132">
            <v>35.243000000000002</v>
          </cell>
        </row>
        <row r="133">
          <cell r="C133">
            <v>44.01</v>
          </cell>
          <cell r="G133">
            <v>32.204999999999998</v>
          </cell>
          <cell r="L133">
            <v>45.04</v>
          </cell>
          <cell r="P133">
            <v>33.78</v>
          </cell>
        </row>
        <row r="134">
          <cell r="C134">
            <v>41.8</v>
          </cell>
          <cell r="G134">
            <v>30.916</v>
          </cell>
          <cell r="L134">
            <v>45.17</v>
          </cell>
          <cell r="P134">
            <v>33.878</v>
          </cell>
        </row>
        <row r="135">
          <cell r="C135">
            <v>43.2</v>
          </cell>
          <cell r="G135">
            <v>34.49</v>
          </cell>
          <cell r="L135">
            <v>43.56</v>
          </cell>
          <cell r="P135">
            <v>32.67</v>
          </cell>
        </row>
        <row r="136">
          <cell r="C136">
            <v>45.52</v>
          </cell>
          <cell r="G136">
            <v>31.088000000000001</v>
          </cell>
          <cell r="L136">
            <v>44.15</v>
          </cell>
          <cell r="P136">
            <v>33.113</v>
          </cell>
        </row>
        <row r="137">
          <cell r="C137">
            <v>44.75</v>
          </cell>
          <cell r="G137">
            <v>30.911000000000001</v>
          </cell>
          <cell r="L137">
            <v>53.17</v>
          </cell>
          <cell r="P137">
            <v>39.878</v>
          </cell>
        </row>
        <row r="138">
          <cell r="C138">
            <v>42.54</v>
          </cell>
          <cell r="G138">
            <v>30.666</v>
          </cell>
          <cell r="L138">
            <v>56.42</v>
          </cell>
          <cell r="P138">
            <v>42.314999999999998</v>
          </cell>
        </row>
        <row r="139">
          <cell r="C139">
            <v>42.68</v>
          </cell>
          <cell r="G139">
            <v>29.388000000000002</v>
          </cell>
          <cell r="L139">
            <v>52.04</v>
          </cell>
          <cell r="P139">
            <v>39.03</v>
          </cell>
        </row>
        <row r="140">
          <cell r="C140">
            <v>40.869999999999997</v>
          </cell>
          <cell r="G140">
            <v>24.795000000000002</v>
          </cell>
          <cell r="L140">
            <v>47.32</v>
          </cell>
          <cell r="P140">
            <v>35.49</v>
          </cell>
        </row>
        <row r="141">
          <cell r="C141">
            <v>41.53</v>
          </cell>
          <cell r="G141">
            <v>26.945</v>
          </cell>
          <cell r="L141">
            <v>45.48</v>
          </cell>
          <cell r="P141">
            <v>34.11</v>
          </cell>
        </row>
        <row r="142">
          <cell r="C142">
            <v>51.71</v>
          </cell>
          <cell r="G142">
            <v>36.979999999999997</v>
          </cell>
          <cell r="L142">
            <v>46.65</v>
          </cell>
          <cell r="P142">
            <v>34.988</v>
          </cell>
        </row>
        <row r="143">
          <cell r="C143">
            <v>55.37</v>
          </cell>
          <cell r="G143">
            <v>38.356999999999999</v>
          </cell>
          <cell r="L143">
            <v>48.77</v>
          </cell>
          <cell r="P143">
            <v>36.578000000000003</v>
          </cell>
        </row>
        <row r="144">
          <cell r="C144">
            <v>50.43</v>
          </cell>
          <cell r="G144">
            <v>35.393000000000001</v>
          </cell>
          <cell r="L144">
            <v>48.07</v>
          </cell>
          <cell r="P144">
            <v>36.053000000000004</v>
          </cell>
        </row>
        <row r="145">
          <cell r="C145">
            <v>45.09</v>
          </cell>
          <cell r="G145">
            <v>33.265000000000001</v>
          </cell>
          <cell r="L145">
            <v>46.08</v>
          </cell>
          <cell r="P145">
            <v>34.56</v>
          </cell>
        </row>
        <row r="146">
          <cell r="C146">
            <v>43.02</v>
          </cell>
          <cell r="G146">
            <v>32.085000000000001</v>
          </cell>
          <cell r="L146">
            <v>46.21</v>
          </cell>
          <cell r="P146">
            <v>34.658000000000001</v>
          </cell>
        </row>
        <row r="147">
          <cell r="C147">
            <v>44.33</v>
          </cell>
          <cell r="G147">
            <v>35.472999999999999</v>
          </cell>
          <cell r="L147">
            <v>44.56</v>
          </cell>
          <cell r="P147">
            <v>33.42</v>
          </cell>
        </row>
        <row r="148">
          <cell r="C148">
            <v>46.57</v>
          </cell>
          <cell r="G148">
            <v>32.254000000000005</v>
          </cell>
          <cell r="L148">
            <v>45.17</v>
          </cell>
          <cell r="P148">
            <v>33.878</v>
          </cell>
        </row>
        <row r="149">
          <cell r="C149">
            <v>45.84</v>
          </cell>
          <cell r="G149">
            <v>32.053000000000004</v>
          </cell>
          <cell r="L149">
            <v>54.4</v>
          </cell>
          <cell r="P149">
            <v>40.799999999999997</v>
          </cell>
        </row>
        <row r="150">
          <cell r="C150">
            <v>43.77</v>
          </cell>
          <cell r="G150">
            <v>31.799000000000003</v>
          </cell>
          <cell r="L150">
            <v>57.72</v>
          </cell>
          <cell r="P150">
            <v>43.29</v>
          </cell>
        </row>
        <row r="151">
          <cell r="C151">
            <v>43.9</v>
          </cell>
          <cell r="G151">
            <v>30.563000000000002</v>
          </cell>
          <cell r="L151">
            <v>53.24</v>
          </cell>
          <cell r="P151">
            <v>39.93</v>
          </cell>
        </row>
        <row r="152">
          <cell r="C152">
            <v>42.2</v>
          </cell>
          <cell r="G152">
            <v>26.102</v>
          </cell>
          <cell r="L152">
            <v>48.4</v>
          </cell>
          <cell r="P152">
            <v>36.299999999999997</v>
          </cell>
        </row>
        <row r="153">
          <cell r="C153">
            <v>42.82</v>
          </cell>
          <cell r="G153">
            <v>28.195</v>
          </cell>
          <cell r="L153">
            <v>46.52</v>
          </cell>
          <cell r="P153">
            <v>34.89</v>
          </cell>
        </row>
        <row r="154">
          <cell r="C154">
            <v>52.41</v>
          </cell>
          <cell r="G154">
            <v>37.952000000000005</v>
          </cell>
          <cell r="L154">
            <v>47.72</v>
          </cell>
          <cell r="P154">
            <v>35.79</v>
          </cell>
        </row>
        <row r="155">
          <cell r="C155">
            <v>55.85</v>
          </cell>
          <cell r="G155">
            <v>39.5</v>
          </cell>
          <cell r="L155">
            <v>49.87</v>
          </cell>
          <cell r="P155">
            <v>37.402999999999999</v>
          </cell>
        </row>
        <row r="156">
          <cell r="C156">
            <v>51.2</v>
          </cell>
          <cell r="G156">
            <v>36.479999999999997</v>
          </cell>
          <cell r="L156">
            <v>49.16</v>
          </cell>
          <cell r="P156">
            <v>36.869999999999997</v>
          </cell>
        </row>
        <row r="157">
          <cell r="C157">
            <v>46.18</v>
          </cell>
          <cell r="G157">
            <v>34.364000000000004</v>
          </cell>
          <cell r="L157">
            <v>47.11</v>
          </cell>
          <cell r="P157">
            <v>35.332999999999998</v>
          </cell>
        </row>
        <row r="158">
          <cell r="C158">
            <v>44.23</v>
          </cell>
          <cell r="G158">
            <v>33.222999999999999</v>
          </cell>
          <cell r="L158">
            <v>47.25</v>
          </cell>
          <cell r="P158">
            <v>35.438000000000002</v>
          </cell>
        </row>
        <row r="159">
          <cell r="C159">
            <v>45.47</v>
          </cell>
          <cell r="G159">
            <v>36.520000000000003</v>
          </cell>
          <cell r="L159">
            <v>45.57</v>
          </cell>
          <cell r="P159">
            <v>34.178000000000004</v>
          </cell>
        </row>
        <row r="160">
          <cell r="C160">
            <v>47.67</v>
          </cell>
          <cell r="G160">
            <v>33.390999999999998</v>
          </cell>
          <cell r="L160">
            <v>46.18</v>
          </cell>
          <cell r="P160">
            <v>34.634999999999998</v>
          </cell>
        </row>
        <row r="161">
          <cell r="C161">
            <v>46.99</v>
          </cell>
          <cell r="G161">
            <v>33.198</v>
          </cell>
          <cell r="L161">
            <v>55.62</v>
          </cell>
          <cell r="P161">
            <v>41.715000000000003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22.75</v>
          </cell>
          <cell r="G7">
            <v>18.5</v>
          </cell>
          <cell r="L7">
            <v>18.5</v>
          </cell>
          <cell r="P7">
            <v>24</v>
          </cell>
        </row>
        <row r="8">
          <cell r="C8">
            <v>24</v>
          </cell>
          <cell r="G8">
            <v>20.5</v>
          </cell>
          <cell r="L8">
            <v>24</v>
          </cell>
          <cell r="P8">
            <v>23.625</v>
          </cell>
        </row>
        <row r="9">
          <cell r="C9">
            <v>24</v>
          </cell>
          <cell r="G9">
            <v>20.5</v>
          </cell>
          <cell r="L9">
            <v>28</v>
          </cell>
          <cell r="P9">
            <v>20.4375</v>
          </cell>
        </row>
        <row r="10">
          <cell r="C10">
            <v>24</v>
          </cell>
          <cell r="G10">
            <v>20.5</v>
          </cell>
          <cell r="L10">
            <v>36</v>
          </cell>
          <cell r="P10">
            <v>27</v>
          </cell>
        </row>
        <row r="11">
          <cell r="C11">
            <v>20.5</v>
          </cell>
          <cell r="G11">
            <v>20.5</v>
          </cell>
          <cell r="L11">
            <v>35.85</v>
          </cell>
          <cell r="P11">
            <v>26.888000000000002</v>
          </cell>
        </row>
        <row r="12">
          <cell r="C12">
            <v>24</v>
          </cell>
          <cell r="G12">
            <v>20.5</v>
          </cell>
          <cell r="L12">
            <v>34</v>
          </cell>
          <cell r="P12">
            <v>25.5</v>
          </cell>
        </row>
        <row r="13">
          <cell r="C13">
            <v>24</v>
          </cell>
          <cell r="G13">
            <v>20.5</v>
          </cell>
          <cell r="L13">
            <v>30.5</v>
          </cell>
          <cell r="P13">
            <v>22.875</v>
          </cell>
        </row>
        <row r="14">
          <cell r="C14">
            <v>24</v>
          </cell>
          <cell r="G14">
            <v>20.5</v>
          </cell>
          <cell r="L14">
            <v>28</v>
          </cell>
          <cell r="P14">
            <v>21</v>
          </cell>
        </row>
        <row r="15">
          <cell r="C15">
            <v>24</v>
          </cell>
          <cell r="G15">
            <v>20.5</v>
          </cell>
          <cell r="L15">
            <v>26.5</v>
          </cell>
          <cell r="P15">
            <v>19.875</v>
          </cell>
        </row>
        <row r="16">
          <cell r="C16">
            <v>24</v>
          </cell>
          <cell r="G16">
            <v>20.5</v>
          </cell>
          <cell r="L16">
            <v>28</v>
          </cell>
          <cell r="P16">
            <v>21</v>
          </cell>
        </row>
        <row r="17">
          <cell r="C17">
            <v>24</v>
          </cell>
          <cell r="G17">
            <v>20.5</v>
          </cell>
          <cell r="L17">
            <v>41</v>
          </cell>
          <cell r="P17">
            <v>30.75</v>
          </cell>
        </row>
        <row r="18">
          <cell r="C18">
            <v>20.5</v>
          </cell>
          <cell r="G18">
            <v>20.5</v>
          </cell>
          <cell r="L18">
            <v>48.5</v>
          </cell>
          <cell r="P18">
            <v>36.375</v>
          </cell>
        </row>
        <row r="19">
          <cell r="C19">
            <v>24</v>
          </cell>
          <cell r="G19">
            <v>20.5</v>
          </cell>
          <cell r="L19">
            <v>41.5</v>
          </cell>
          <cell r="P19">
            <v>31.125</v>
          </cell>
        </row>
        <row r="20">
          <cell r="C20">
            <v>24</v>
          </cell>
          <cell r="G20">
            <v>20.5</v>
          </cell>
          <cell r="L20">
            <v>36</v>
          </cell>
          <cell r="P20">
            <v>27</v>
          </cell>
        </row>
        <row r="21">
          <cell r="C21">
            <v>24</v>
          </cell>
          <cell r="G21">
            <v>20.5</v>
          </cell>
          <cell r="L21">
            <v>34</v>
          </cell>
          <cell r="P21">
            <v>25.5</v>
          </cell>
        </row>
        <row r="22">
          <cell r="C22">
            <v>28</v>
          </cell>
          <cell r="G22">
            <v>24</v>
          </cell>
          <cell r="L22">
            <v>36.25</v>
          </cell>
          <cell r="P22">
            <v>27.1875</v>
          </cell>
        </row>
        <row r="23">
          <cell r="C23">
            <v>28</v>
          </cell>
          <cell r="G23">
            <v>24</v>
          </cell>
          <cell r="L23">
            <v>40</v>
          </cell>
          <cell r="P23">
            <v>30</v>
          </cell>
        </row>
        <row r="24">
          <cell r="C24">
            <v>28</v>
          </cell>
          <cell r="G24">
            <v>24</v>
          </cell>
          <cell r="L24">
            <v>38.5</v>
          </cell>
          <cell r="P24">
            <v>28.875</v>
          </cell>
        </row>
        <row r="25">
          <cell r="C25">
            <v>24</v>
          </cell>
          <cell r="G25">
            <v>24</v>
          </cell>
          <cell r="L25">
            <v>34</v>
          </cell>
          <cell r="P25">
            <v>25.5</v>
          </cell>
        </row>
        <row r="26">
          <cell r="C26">
            <v>28</v>
          </cell>
          <cell r="G26">
            <v>24</v>
          </cell>
          <cell r="L26">
            <v>31</v>
          </cell>
          <cell r="P26">
            <v>23.25</v>
          </cell>
        </row>
        <row r="27">
          <cell r="C27">
            <v>28</v>
          </cell>
          <cell r="G27">
            <v>24</v>
          </cell>
          <cell r="L27">
            <v>27.5</v>
          </cell>
          <cell r="P27">
            <v>20.625</v>
          </cell>
        </row>
        <row r="28">
          <cell r="C28">
            <v>28</v>
          </cell>
          <cell r="G28">
            <v>24</v>
          </cell>
          <cell r="L28">
            <v>28.75</v>
          </cell>
          <cell r="P28">
            <v>21.563000000000002</v>
          </cell>
        </row>
        <row r="29">
          <cell r="C29">
            <v>28</v>
          </cell>
          <cell r="G29">
            <v>24</v>
          </cell>
          <cell r="L29">
            <v>47</v>
          </cell>
          <cell r="P29">
            <v>35.25</v>
          </cell>
        </row>
        <row r="30">
          <cell r="C30">
            <v>28</v>
          </cell>
          <cell r="G30">
            <v>24</v>
          </cell>
          <cell r="L30">
            <v>55</v>
          </cell>
          <cell r="P30">
            <v>41.25</v>
          </cell>
        </row>
        <row r="31">
          <cell r="C31">
            <v>28</v>
          </cell>
          <cell r="G31">
            <v>24</v>
          </cell>
          <cell r="L31">
            <v>45.5</v>
          </cell>
          <cell r="P31">
            <v>34.125</v>
          </cell>
        </row>
        <row r="32">
          <cell r="C32">
            <v>24</v>
          </cell>
          <cell r="G32">
            <v>24</v>
          </cell>
          <cell r="L32">
            <v>39</v>
          </cell>
          <cell r="P32">
            <v>29.25</v>
          </cell>
        </row>
        <row r="33">
          <cell r="C33">
            <v>28</v>
          </cell>
          <cell r="G33">
            <v>24</v>
          </cell>
          <cell r="L33">
            <v>35</v>
          </cell>
          <cell r="P33">
            <v>26.25</v>
          </cell>
        </row>
        <row r="34">
          <cell r="C34">
            <v>28</v>
          </cell>
          <cell r="G34">
            <v>24</v>
          </cell>
          <cell r="L34">
            <v>37.5</v>
          </cell>
          <cell r="P34">
            <v>28.125</v>
          </cell>
        </row>
        <row r="35">
          <cell r="C35">
            <v>28</v>
          </cell>
          <cell r="G35">
            <v>24</v>
          </cell>
          <cell r="L35">
            <v>40.1</v>
          </cell>
          <cell r="P35">
            <v>30.074999999999999</v>
          </cell>
        </row>
        <row r="36">
          <cell r="C36">
            <v>28</v>
          </cell>
          <cell r="G36">
            <v>24</v>
          </cell>
          <cell r="L36">
            <v>38.81</v>
          </cell>
          <cell r="P36">
            <v>29.108000000000001</v>
          </cell>
        </row>
        <row r="37">
          <cell r="C37">
            <v>28</v>
          </cell>
          <cell r="G37">
            <v>24</v>
          </cell>
          <cell r="L37">
            <v>34.950000000000003</v>
          </cell>
          <cell r="P37">
            <v>26.213000000000001</v>
          </cell>
        </row>
        <row r="38">
          <cell r="C38">
            <v>28</v>
          </cell>
          <cell r="G38">
            <v>25.188000000000002</v>
          </cell>
          <cell r="L38">
            <v>32.380000000000003</v>
          </cell>
          <cell r="P38">
            <v>24.285</v>
          </cell>
        </row>
        <row r="39">
          <cell r="C39">
            <v>36</v>
          </cell>
          <cell r="G39">
            <v>29.774000000000001</v>
          </cell>
          <cell r="L39">
            <v>29.38</v>
          </cell>
          <cell r="P39">
            <v>22.035</v>
          </cell>
        </row>
        <row r="40">
          <cell r="C40">
            <v>35.85</v>
          </cell>
          <cell r="G40">
            <v>27.698</v>
          </cell>
          <cell r="L40">
            <v>30.45</v>
          </cell>
          <cell r="P40">
            <v>22.838000000000001</v>
          </cell>
        </row>
        <row r="41">
          <cell r="C41">
            <v>34</v>
          </cell>
          <cell r="G41">
            <v>23.571000000000002</v>
          </cell>
          <cell r="L41">
            <v>46.11</v>
          </cell>
          <cell r="P41">
            <v>34.582999999999998</v>
          </cell>
        </row>
        <row r="42">
          <cell r="C42">
            <v>30.5</v>
          </cell>
          <cell r="G42">
            <v>20.395</v>
          </cell>
          <cell r="L42">
            <v>52.97</v>
          </cell>
          <cell r="P42">
            <v>39.728000000000002</v>
          </cell>
        </row>
        <row r="43">
          <cell r="C43">
            <v>28</v>
          </cell>
          <cell r="G43">
            <v>18.467000000000002</v>
          </cell>
          <cell r="L43">
            <v>44.82</v>
          </cell>
          <cell r="P43">
            <v>33.615000000000002</v>
          </cell>
        </row>
        <row r="44">
          <cell r="C44">
            <v>26.5</v>
          </cell>
          <cell r="G44">
            <v>20.04</v>
          </cell>
          <cell r="L44">
            <v>39.25</v>
          </cell>
          <cell r="P44">
            <v>29.438000000000002</v>
          </cell>
        </row>
        <row r="45">
          <cell r="C45">
            <v>28</v>
          </cell>
          <cell r="G45">
            <v>21</v>
          </cell>
          <cell r="L45">
            <v>35.82</v>
          </cell>
          <cell r="P45">
            <v>26.864999999999998</v>
          </cell>
        </row>
        <row r="46">
          <cell r="C46">
            <v>41</v>
          </cell>
          <cell r="G46">
            <v>29.097000000000001</v>
          </cell>
          <cell r="L46">
            <v>37.96</v>
          </cell>
          <cell r="P46">
            <v>28.47</v>
          </cell>
        </row>
        <row r="47">
          <cell r="C47">
            <v>48.5</v>
          </cell>
          <cell r="G47">
            <v>33.387</v>
          </cell>
          <cell r="L47">
            <v>40.229999999999997</v>
          </cell>
          <cell r="P47">
            <v>30.173000000000002</v>
          </cell>
        </row>
        <row r="48">
          <cell r="C48">
            <v>41.5</v>
          </cell>
          <cell r="G48">
            <v>28.85</v>
          </cell>
          <cell r="L48">
            <v>39.130000000000003</v>
          </cell>
          <cell r="P48">
            <v>29.348000000000003</v>
          </cell>
        </row>
        <row r="49">
          <cell r="C49">
            <v>36</v>
          </cell>
          <cell r="G49">
            <v>27</v>
          </cell>
          <cell r="L49">
            <v>35.82</v>
          </cell>
          <cell r="P49">
            <v>26.864999999999998</v>
          </cell>
        </row>
        <row r="50">
          <cell r="C50">
            <v>34</v>
          </cell>
          <cell r="G50">
            <v>23.5</v>
          </cell>
          <cell r="L50">
            <v>33.61</v>
          </cell>
          <cell r="P50">
            <v>25.208000000000002</v>
          </cell>
        </row>
        <row r="51">
          <cell r="C51">
            <v>36.25</v>
          </cell>
          <cell r="G51">
            <v>29.702000000000002</v>
          </cell>
          <cell r="L51">
            <v>31.04</v>
          </cell>
          <cell r="P51">
            <v>23.28</v>
          </cell>
        </row>
        <row r="52">
          <cell r="C52">
            <v>40</v>
          </cell>
          <cell r="G52">
            <v>28.677</v>
          </cell>
          <cell r="L52">
            <v>31.96</v>
          </cell>
          <cell r="P52">
            <v>23.97</v>
          </cell>
        </row>
        <row r="53">
          <cell r="C53">
            <v>38.5</v>
          </cell>
          <cell r="G53">
            <v>27.75</v>
          </cell>
          <cell r="L53">
            <v>45.39</v>
          </cell>
          <cell r="P53">
            <v>34.042999999999999</v>
          </cell>
        </row>
        <row r="54">
          <cell r="C54">
            <v>34</v>
          </cell>
          <cell r="G54">
            <v>25.169</v>
          </cell>
          <cell r="L54">
            <v>51.27</v>
          </cell>
          <cell r="P54">
            <v>38.453000000000003</v>
          </cell>
        </row>
        <row r="55">
          <cell r="C55">
            <v>31</v>
          </cell>
          <cell r="G55">
            <v>21.667000000000002</v>
          </cell>
          <cell r="L55">
            <v>44.29</v>
          </cell>
          <cell r="P55">
            <v>33.218000000000004</v>
          </cell>
        </row>
        <row r="56">
          <cell r="C56">
            <v>27.5</v>
          </cell>
          <cell r="G56">
            <v>11.863000000000001</v>
          </cell>
          <cell r="L56">
            <v>39.5</v>
          </cell>
          <cell r="P56">
            <v>29.625</v>
          </cell>
        </row>
        <row r="57">
          <cell r="C57">
            <v>28.75</v>
          </cell>
          <cell r="G57">
            <v>14.146000000000001</v>
          </cell>
          <cell r="L57">
            <v>36.56</v>
          </cell>
          <cell r="P57">
            <v>27.42</v>
          </cell>
        </row>
        <row r="58">
          <cell r="C58">
            <v>47</v>
          </cell>
          <cell r="G58">
            <v>35.581000000000003</v>
          </cell>
          <cell r="L58">
            <v>38.4</v>
          </cell>
          <cell r="P58">
            <v>28.8</v>
          </cell>
        </row>
        <row r="59">
          <cell r="C59">
            <v>55</v>
          </cell>
          <cell r="G59">
            <v>37.613</v>
          </cell>
          <cell r="L59">
            <v>40.46</v>
          </cell>
          <cell r="P59">
            <v>30.344999999999999</v>
          </cell>
        </row>
        <row r="60">
          <cell r="C60">
            <v>45.5</v>
          </cell>
          <cell r="G60">
            <v>31.958000000000002</v>
          </cell>
          <cell r="L60">
            <v>39.46</v>
          </cell>
          <cell r="P60">
            <v>29.594999999999999</v>
          </cell>
        </row>
        <row r="61">
          <cell r="C61">
            <v>39</v>
          </cell>
          <cell r="G61">
            <v>27.048000000000002</v>
          </cell>
          <cell r="L61">
            <v>36.450000000000003</v>
          </cell>
          <cell r="P61">
            <v>27.338000000000001</v>
          </cell>
        </row>
        <row r="62">
          <cell r="C62">
            <v>35</v>
          </cell>
          <cell r="G62">
            <v>24.5</v>
          </cell>
          <cell r="L62">
            <v>34.450000000000003</v>
          </cell>
          <cell r="P62">
            <v>25.838000000000001</v>
          </cell>
        </row>
        <row r="63">
          <cell r="C63">
            <v>37.5</v>
          </cell>
          <cell r="G63">
            <v>30.605</v>
          </cell>
          <cell r="L63">
            <v>32.11</v>
          </cell>
          <cell r="P63">
            <v>24.083000000000002</v>
          </cell>
        </row>
        <row r="64">
          <cell r="C64">
            <v>40.1</v>
          </cell>
          <cell r="G64">
            <v>27.952000000000002</v>
          </cell>
          <cell r="L64">
            <v>32.950000000000003</v>
          </cell>
          <cell r="P64">
            <v>24.713000000000001</v>
          </cell>
        </row>
        <row r="65">
          <cell r="C65">
            <v>38.81</v>
          </cell>
          <cell r="G65">
            <v>27.201000000000001</v>
          </cell>
          <cell r="L65">
            <v>45.14</v>
          </cell>
          <cell r="P65">
            <v>33.854999999999997</v>
          </cell>
        </row>
        <row r="66">
          <cell r="C66">
            <v>34.950000000000003</v>
          </cell>
          <cell r="G66">
            <v>25.278000000000002</v>
          </cell>
          <cell r="L66">
            <v>50.49</v>
          </cell>
          <cell r="P66">
            <v>37.868000000000002</v>
          </cell>
        </row>
        <row r="67">
          <cell r="C67">
            <v>32.380000000000003</v>
          </cell>
          <cell r="G67">
            <v>22.454999999999998</v>
          </cell>
          <cell r="L67">
            <v>44.14</v>
          </cell>
          <cell r="P67">
            <v>33.104999999999997</v>
          </cell>
        </row>
        <row r="68">
          <cell r="C68">
            <v>29.38</v>
          </cell>
          <cell r="G68">
            <v>14.094000000000001</v>
          </cell>
          <cell r="L68">
            <v>39.799999999999997</v>
          </cell>
          <cell r="P68">
            <v>29.85</v>
          </cell>
        </row>
        <row r="69">
          <cell r="C69">
            <v>30.45</v>
          </cell>
          <cell r="G69">
            <v>16.672000000000001</v>
          </cell>
          <cell r="L69">
            <v>37.130000000000003</v>
          </cell>
          <cell r="P69">
            <v>27.848000000000003</v>
          </cell>
        </row>
        <row r="70">
          <cell r="C70">
            <v>46.11</v>
          </cell>
          <cell r="G70">
            <v>33.812000000000005</v>
          </cell>
          <cell r="L70">
            <v>38.799999999999997</v>
          </cell>
          <cell r="P70">
            <v>29.1</v>
          </cell>
        </row>
        <row r="71">
          <cell r="C71">
            <v>52.97</v>
          </cell>
          <cell r="G71">
            <v>35.459000000000003</v>
          </cell>
          <cell r="L71">
            <v>40.58</v>
          </cell>
          <cell r="P71">
            <v>30.434999999999999</v>
          </cell>
        </row>
        <row r="72">
          <cell r="C72">
            <v>44.82</v>
          </cell>
          <cell r="G72">
            <v>30.928000000000001</v>
          </cell>
          <cell r="L72">
            <v>39.68</v>
          </cell>
          <cell r="P72">
            <v>29.76</v>
          </cell>
        </row>
        <row r="73">
          <cell r="C73">
            <v>39.25</v>
          </cell>
          <cell r="G73">
            <v>26.901</v>
          </cell>
          <cell r="L73">
            <v>36.96</v>
          </cell>
          <cell r="P73">
            <v>27.72</v>
          </cell>
        </row>
        <row r="74">
          <cell r="C74">
            <v>35.82</v>
          </cell>
          <cell r="G74">
            <v>25.032</v>
          </cell>
          <cell r="L74">
            <v>35.15</v>
          </cell>
          <cell r="P74">
            <v>26.363</v>
          </cell>
        </row>
        <row r="75">
          <cell r="C75">
            <v>37.96</v>
          </cell>
          <cell r="G75">
            <v>30.017000000000003</v>
          </cell>
          <cell r="L75">
            <v>33.03</v>
          </cell>
          <cell r="P75">
            <v>24.773</v>
          </cell>
        </row>
        <row r="76">
          <cell r="C76">
            <v>40.229999999999997</v>
          </cell>
          <cell r="G76">
            <v>28.13</v>
          </cell>
          <cell r="L76">
            <v>33.79</v>
          </cell>
          <cell r="P76">
            <v>25.343</v>
          </cell>
        </row>
        <row r="77">
          <cell r="C77">
            <v>39.130000000000003</v>
          </cell>
          <cell r="G77">
            <v>27.589000000000002</v>
          </cell>
          <cell r="L77">
            <v>44.84</v>
          </cell>
          <cell r="P77">
            <v>33.630000000000003</v>
          </cell>
        </row>
        <row r="78">
          <cell r="C78">
            <v>35.82</v>
          </cell>
          <cell r="G78">
            <v>25.714000000000002</v>
          </cell>
          <cell r="L78">
            <v>49.69</v>
          </cell>
          <cell r="P78">
            <v>37.268000000000001</v>
          </cell>
        </row>
        <row r="79">
          <cell r="C79">
            <v>33.61</v>
          </cell>
          <cell r="G79">
            <v>23.108000000000001</v>
          </cell>
          <cell r="L79">
            <v>43.94</v>
          </cell>
          <cell r="P79">
            <v>32.954999999999998</v>
          </cell>
        </row>
        <row r="80">
          <cell r="C80">
            <v>31.04</v>
          </cell>
          <cell r="G80">
            <v>15.401000000000002</v>
          </cell>
          <cell r="L80">
            <v>40.01</v>
          </cell>
          <cell r="P80">
            <v>30.008000000000003</v>
          </cell>
        </row>
        <row r="81">
          <cell r="C81">
            <v>31.96</v>
          </cell>
          <cell r="G81">
            <v>17.814</v>
          </cell>
          <cell r="L81">
            <v>37.6</v>
          </cell>
          <cell r="P81">
            <v>28.2</v>
          </cell>
        </row>
        <row r="82">
          <cell r="C82">
            <v>45.39</v>
          </cell>
          <cell r="G82">
            <v>33.594999999999999</v>
          </cell>
          <cell r="L82">
            <v>39.11</v>
          </cell>
          <cell r="P82">
            <v>29.333000000000002</v>
          </cell>
        </row>
        <row r="83">
          <cell r="C83">
            <v>51.27</v>
          </cell>
          <cell r="G83">
            <v>35.367000000000004</v>
          </cell>
          <cell r="L83">
            <v>41.01</v>
          </cell>
          <cell r="P83">
            <v>30.758000000000003</v>
          </cell>
        </row>
        <row r="84">
          <cell r="C84">
            <v>44.29</v>
          </cell>
          <cell r="G84">
            <v>30.968</v>
          </cell>
          <cell r="L84">
            <v>40.17</v>
          </cell>
          <cell r="P84">
            <v>30.128</v>
          </cell>
        </row>
        <row r="85">
          <cell r="C85">
            <v>39.5</v>
          </cell>
          <cell r="G85">
            <v>27.225000000000001</v>
          </cell>
          <cell r="L85">
            <v>37.630000000000003</v>
          </cell>
          <cell r="P85">
            <v>28.223000000000003</v>
          </cell>
        </row>
        <row r="86">
          <cell r="C86">
            <v>36.56</v>
          </cell>
          <cell r="G86">
            <v>25.473000000000003</v>
          </cell>
          <cell r="L86">
            <v>35.950000000000003</v>
          </cell>
          <cell r="P86">
            <v>26.963000000000001</v>
          </cell>
        </row>
        <row r="87">
          <cell r="C87">
            <v>38.4</v>
          </cell>
          <cell r="G87">
            <v>30.043000000000003</v>
          </cell>
          <cell r="L87">
            <v>33.979999999999997</v>
          </cell>
          <cell r="P87">
            <v>25.484999999999999</v>
          </cell>
        </row>
        <row r="88">
          <cell r="C88">
            <v>40.46</v>
          </cell>
          <cell r="G88">
            <v>28.313000000000002</v>
          </cell>
          <cell r="L88">
            <v>34.69</v>
          </cell>
          <cell r="P88">
            <v>26.017000000000003</v>
          </cell>
        </row>
        <row r="89">
          <cell r="C89">
            <v>39.46</v>
          </cell>
          <cell r="G89">
            <v>27.827000000000002</v>
          </cell>
          <cell r="L89">
            <v>44.98</v>
          </cell>
          <cell r="P89">
            <v>33.734999999999999</v>
          </cell>
        </row>
        <row r="90">
          <cell r="C90">
            <v>36.450000000000003</v>
          </cell>
          <cell r="G90">
            <v>26.133000000000003</v>
          </cell>
          <cell r="L90">
            <v>49.5</v>
          </cell>
          <cell r="P90">
            <v>37.125</v>
          </cell>
        </row>
        <row r="91">
          <cell r="C91">
            <v>34.450000000000003</v>
          </cell>
          <cell r="G91">
            <v>23.641000000000002</v>
          </cell>
          <cell r="L91">
            <v>44.14</v>
          </cell>
          <cell r="P91">
            <v>33.104999999999997</v>
          </cell>
        </row>
        <row r="92">
          <cell r="C92">
            <v>32.11</v>
          </cell>
          <cell r="G92">
            <v>17.056000000000001</v>
          </cell>
          <cell r="L92">
            <v>40.479999999999997</v>
          </cell>
          <cell r="P92">
            <v>30.36</v>
          </cell>
        </row>
        <row r="93">
          <cell r="C93">
            <v>32.950000000000003</v>
          </cell>
          <cell r="G93">
            <v>18.933</v>
          </cell>
          <cell r="L93">
            <v>38.229999999999997</v>
          </cell>
          <cell r="P93">
            <v>28.673000000000002</v>
          </cell>
        </row>
        <row r="94">
          <cell r="C94">
            <v>45.14</v>
          </cell>
          <cell r="G94">
            <v>33.279000000000003</v>
          </cell>
          <cell r="L94">
            <v>39.64</v>
          </cell>
          <cell r="P94">
            <v>29.73</v>
          </cell>
        </row>
        <row r="95">
          <cell r="C95">
            <v>50.49</v>
          </cell>
          <cell r="G95">
            <v>34.902000000000001</v>
          </cell>
          <cell r="L95">
            <v>41.44</v>
          </cell>
          <cell r="P95">
            <v>31.08</v>
          </cell>
        </row>
        <row r="96">
          <cell r="C96">
            <v>44.14</v>
          </cell>
          <cell r="G96">
            <v>30.885000000000002</v>
          </cell>
          <cell r="L96">
            <v>40.659999999999997</v>
          </cell>
          <cell r="P96">
            <v>30.495000000000001</v>
          </cell>
        </row>
        <row r="97">
          <cell r="C97">
            <v>39.799999999999997</v>
          </cell>
          <cell r="G97">
            <v>27.469000000000001</v>
          </cell>
          <cell r="L97">
            <v>38.299999999999997</v>
          </cell>
          <cell r="P97">
            <v>28.725000000000001</v>
          </cell>
        </row>
        <row r="98">
          <cell r="C98">
            <v>37.130000000000003</v>
          </cell>
          <cell r="G98">
            <v>25.877000000000002</v>
          </cell>
          <cell r="L98">
            <v>36.729999999999997</v>
          </cell>
          <cell r="P98">
            <v>27.548000000000002</v>
          </cell>
        </row>
        <row r="99">
          <cell r="C99">
            <v>38.799999999999997</v>
          </cell>
          <cell r="G99">
            <v>30.085000000000001</v>
          </cell>
          <cell r="L99">
            <v>34.89</v>
          </cell>
          <cell r="P99">
            <v>26.168000000000003</v>
          </cell>
        </row>
        <row r="100">
          <cell r="C100">
            <v>40.58</v>
          </cell>
          <cell r="G100">
            <v>28.537000000000003</v>
          </cell>
          <cell r="L100">
            <v>35.549999999999997</v>
          </cell>
          <cell r="P100">
            <v>26.663</v>
          </cell>
        </row>
        <row r="101">
          <cell r="C101">
            <v>39.68</v>
          </cell>
          <cell r="G101">
            <v>28.024000000000001</v>
          </cell>
          <cell r="L101">
            <v>45.14</v>
          </cell>
          <cell r="P101">
            <v>33.854999999999997</v>
          </cell>
        </row>
        <row r="102">
          <cell r="C102">
            <v>36.96</v>
          </cell>
          <cell r="G102">
            <v>26.475000000000001</v>
          </cell>
          <cell r="L102">
            <v>49.35</v>
          </cell>
          <cell r="P102">
            <v>37.013000000000005</v>
          </cell>
        </row>
        <row r="103">
          <cell r="C103">
            <v>35.15</v>
          </cell>
          <cell r="G103">
            <v>24.213000000000001</v>
          </cell>
          <cell r="L103">
            <v>44.36</v>
          </cell>
          <cell r="P103">
            <v>33.270000000000003</v>
          </cell>
        </row>
        <row r="104">
          <cell r="C104">
            <v>33.03</v>
          </cell>
          <cell r="G104">
            <v>18.236000000000001</v>
          </cell>
          <cell r="L104">
            <v>40.950000000000003</v>
          </cell>
          <cell r="P104">
            <v>30.713000000000001</v>
          </cell>
        </row>
        <row r="105">
          <cell r="C105">
            <v>33.79</v>
          </cell>
          <cell r="G105">
            <v>19.943000000000001</v>
          </cell>
          <cell r="L105">
            <v>38.86</v>
          </cell>
          <cell r="P105">
            <v>29.145</v>
          </cell>
        </row>
        <row r="106">
          <cell r="C106">
            <v>44.84</v>
          </cell>
          <cell r="G106">
            <v>32.963999999999999</v>
          </cell>
          <cell r="L106">
            <v>40.17</v>
          </cell>
          <cell r="P106">
            <v>30.128</v>
          </cell>
        </row>
        <row r="107">
          <cell r="C107">
            <v>49.69</v>
          </cell>
          <cell r="G107">
            <v>34.453000000000003</v>
          </cell>
          <cell r="L107">
            <v>41.87</v>
          </cell>
          <cell r="P107">
            <v>31.403000000000002</v>
          </cell>
        </row>
        <row r="108">
          <cell r="C108">
            <v>43.94</v>
          </cell>
          <cell r="G108">
            <v>30.694000000000003</v>
          </cell>
          <cell r="L108">
            <v>41.14</v>
          </cell>
          <cell r="P108">
            <v>30.855</v>
          </cell>
        </row>
        <row r="109">
          <cell r="C109">
            <v>40.01</v>
          </cell>
          <cell r="G109">
            <v>27.822000000000003</v>
          </cell>
          <cell r="L109">
            <v>38.950000000000003</v>
          </cell>
          <cell r="P109">
            <v>29.213000000000001</v>
          </cell>
        </row>
        <row r="110">
          <cell r="C110">
            <v>37.6</v>
          </cell>
          <cell r="G110">
            <v>26.253</v>
          </cell>
          <cell r="L110">
            <v>37.49</v>
          </cell>
          <cell r="P110">
            <v>28.118000000000002</v>
          </cell>
        </row>
        <row r="111">
          <cell r="C111">
            <v>39.11</v>
          </cell>
          <cell r="G111">
            <v>30.064</v>
          </cell>
          <cell r="L111">
            <v>35.78</v>
          </cell>
          <cell r="P111">
            <v>26.835000000000001</v>
          </cell>
        </row>
        <row r="112">
          <cell r="C112">
            <v>41.01</v>
          </cell>
          <cell r="G112">
            <v>28.645</v>
          </cell>
          <cell r="L112">
            <v>36.39</v>
          </cell>
          <cell r="P112">
            <v>27.293000000000003</v>
          </cell>
        </row>
        <row r="113">
          <cell r="C113">
            <v>40.17</v>
          </cell>
          <cell r="G113">
            <v>28.191000000000003</v>
          </cell>
          <cell r="L113">
            <v>45.33</v>
          </cell>
          <cell r="P113">
            <v>33.998000000000005</v>
          </cell>
        </row>
        <row r="114">
          <cell r="C114">
            <v>37.630000000000003</v>
          </cell>
          <cell r="G114">
            <v>26.684999999999999</v>
          </cell>
          <cell r="L114">
            <v>49.24</v>
          </cell>
          <cell r="P114">
            <v>36.93</v>
          </cell>
        </row>
        <row r="115">
          <cell r="C115">
            <v>35.950000000000003</v>
          </cell>
          <cell r="G115">
            <v>24.754999999999999</v>
          </cell>
          <cell r="L115">
            <v>44.6</v>
          </cell>
          <cell r="P115">
            <v>33.450000000000003</v>
          </cell>
        </row>
        <row r="116">
          <cell r="C116">
            <v>33.979999999999997</v>
          </cell>
          <cell r="G116">
            <v>19.09</v>
          </cell>
          <cell r="L116">
            <v>41.43</v>
          </cell>
          <cell r="P116">
            <v>31.073</v>
          </cell>
        </row>
        <row r="117">
          <cell r="C117">
            <v>34.69</v>
          </cell>
          <cell r="G117">
            <v>20.420999999999999</v>
          </cell>
          <cell r="L117">
            <v>39.47</v>
          </cell>
          <cell r="P117">
            <v>29.603000000000002</v>
          </cell>
        </row>
        <row r="118">
          <cell r="C118">
            <v>44.98</v>
          </cell>
          <cell r="G118">
            <v>32.789000000000001</v>
          </cell>
          <cell r="L118">
            <v>40.700000000000003</v>
          </cell>
          <cell r="P118">
            <v>30.524999999999999</v>
          </cell>
        </row>
        <row r="119">
          <cell r="C119">
            <v>49.5</v>
          </cell>
          <cell r="G119">
            <v>34.01</v>
          </cell>
          <cell r="L119">
            <v>42.31</v>
          </cell>
          <cell r="P119">
            <v>31.733000000000001</v>
          </cell>
        </row>
        <row r="120">
          <cell r="C120">
            <v>44.14</v>
          </cell>
          <cell r="G120">
            <v>30.765000000000001</v>
          </cell>
          <cell r="L120">
            <v>41.64</v>
          </cell>
          <cell r="P120">
            <v>31.23</v>
          </cell>
        </row>
        <row r="121">
          <cell r="C121">
            <v>40.479999999999997</v>
          </cell>
          <cell r="G121">
            <v>28.007000000000001</v>
          </cell>
          <cell r="L121">
            <v>39.590000000000003</v>
          </cell>
          <cell r="P121">
            <v>29.693000000000001</v>
          </cell>
        </row>
        <row r="122">
          <cell r="C122">
            <v>38.229999999999997</v>
          </cell>
          <cell r="G122">
            <v>26.443000000000001</v>
          </cell>
          <cell r="L122">
            <v>38.229999999999997</v>
          </cell>
          <cell r="P122">
            <v>28.673000000000002</v>
          </cell>
        </row>
        <row r="123">
          <cell r="C123">
            <v>39.64</v>
          </cell>
          <cell r="G123">
            <v>30.061</v>
          </cell>
          <cell r="L123">
            <v>36.64</v>
          </cell>
          <cell r="P123">
            <v>27.48</v>
          </cell>
        </row>
        <row r="124">
          <cell r="C124">
            <v>41.44</v>
          </cell>
          <cell r="G124">
            <v>28.765000000000001</v>
          </cell>
          <cell r="L124">
            <v>37.21</v>
          </cell>
          <cell r="P124">
            <v>27.908000000000001</v>
          </cell>
        </row>
        <row r="125">
          <cell r="C125">
            <v>40.659999999999997</v>
          </cell>
          <cell r="G125">
            <v>28.341000000000001</v>
          </cell>
          <cell r="L125">
            <v>45.53</v>
          </cell>
          <cell r="P125">
            <v>34.148000000000003</v>
          </cell>
        </row>
        <row r="126">
          <cell r="C126">
            <v>38.299999999999997</v>
          </cell>
          <cell r="G126">
            <v>26.946000000000002</v>
          </cell>
          <cell r="L126">
            <v>49.18</v>
          </cell>
          <cell r="P126">
            <v>36.884999999999998</v>
          </cell>
        </row>
        <row r="127">
          <cell r="C127">
            <v>36.729999999999997</v>
          </cell>
          <cell r="G127">
            <v>25.169</v>
          </cell>
          <cell r="L127">
            <v>44.86</v>
          </cell>
          <cell r="P127">
            <v>33.645000000000003</v>
          </cell>
        </row>
        <row r="128">
          <cell r="C128">
            <v>34.89</v>
          </cell>
          <cell r="G128">
            <v>19.61</v>
          </cell>
          <cell r="L128">
            <v>41.9</v>
          </cell>
          <cell r="P128">
            <v>31.425000000000001</v>
          </cell>
        </row>
        <row r="129">
          <cell r="C129">
            <v>35.549999999999997</v>
          </cell>
          <cell r="G129">
            <v>21.414999999999999</v>
          </cell>
          <cell r="L129">
            <v>40.08</v>
          </cell>
          <cell r="P129">
            <v>30.06</v>
          </cell>
        </row>
        <row r="130">
          <cell r="C130">
            <v>45.14</v>
          </cell>
          <cell r="G130">
            <v>32.618000000000002</v>
          </cell>
          <cell r="L130">
            <v>41.23</v>
          </cell>
          <cell r="P130">
            <v>30.923000000000002</v>
          </cell>
        </row>
        <row r="131">
          <cell r="C131">
            <v>49.35</v>
          </cell>
          <cell r="G131">
            <v>33.742000000000004</v>
          </cell>
          <cell r="L131">
            <v>42.76</v>
          </cell>
          <cell r="P131">
            <v>32.07</v>
          </cell>
        </row>
        <row r="132">
          <cell r="C132">
            <v>44.36</v>
          </cell>
          <cell r="G132">
            <v>30.737000000000002</v>
          </cell>
          <cell r="L132">
            <v>42.13</v>
          </cell>
          <cell r="P132">
            <v>31.598000000000003</v>
          </cell>
        </row>
        <row r="133">
          <cell r="C133">
            <v>40.950000000000003</v>
          </cell>
          <cell r="G133">
            <v>28.206000000000003</v>
          </cell>
          <cell r="L133">
            <v>40.22</v>
          </cell>
          <cell r="P133">
            <v>30.164999999999999</v>
          </cell>
        </row>
        <row r="134">
          <cell r="C134">
            <v>38.86</v>
          </cell>
          <cell r="G134">
            <v>26.716000000000001</v>
          </cell>
          <cell r="L134">
            <v>38.96</v>
          </cell>
          <cell r="P134">
            <v>29.22</v>
          </cell>
        </row>
        <row r="135">
          <cell r="C135">
            <v>40.17</v>
          </cell>
          <cell r="G135">
            <v>30.091000000000001</v>
          </cell>
          <cell r="L135">
            <v>37.479999999999997</v>
          </cell>
          <cell r="P135">
            <v>28.11</v>
          </cell>
        </row>
        <row r="136">
          <cell r="C136">
            <v>41.87</v>
          </cell>
          <cell r="G136">
            <v>28.764000000000003</v>
          </cell>
          <cell r="L136">
            <v>38.01</v>
          </cell>
          <cell r="P136">
            <v>28.508000000000003</v>
          </cell>
        </row>
        <row r="137">
          <cell r="C137">
            <v>41.14</v>
          </cell>
          <cell r="G137">
            <v>28.509</v>
          </cell>
          <cell r="L137">
            <v>45.76</v>
          </cell>
          <cell r="P137">
            <v>34.32</v>
          </cell>
        </row>
        <row r="138">
          <cell r="C138">
            <v>38.950000000000003</v>
          </cell>
          <cell r="G138">
            <v>27.297000000000001</v>
          </cell>
          <cell r="L138">
            <v>49.15</v>
          </cell>
          <cell r="P138">
            <v>36.863</v>
          </cell>
        </row>
        <row r="139">
          <cell r="C139">
            <v>37.49</v>
          </cell>
          <cell r="G139">
            <v>25.574999999999999</v>
          </cell>
          <cell r="L139">
            <v>45.13</v>
          </cell>
          <cell r="P139">
            <v>33.847000000000001</v>
          </cell>
        </row>
        <row r="140">
          <cell r="C140">
            <v>35.78</v>
          </cell>
          <cell r="G140">
            <v>20.378</v>
          </cell>
          <cell r="L140">
            <v>42.38</v>
          </cell>
          <cell r="P140">
            <v>31.785</v>
          </cell>
        </row>
        <row r="141">
          <cell r="C141">
            <v>36.39</v>
          </cell>
          <cell r="G141">
            <v>22.083000000000002</v>
          </cell>
          <cell r="L141">
            <v>40.69</v>
          </cell>
          <cell r="P141">
            <v>30.518000000000001</v>
          </cell>
        </row>
        <row r="142">
          <cell r="C142">
            <v>45.33</v>
          </cell>
          <cell r="G142">
            <v>32.466999999999999</v>
          </cell>
          <cell r="L142">
            <v>41.75</v>
          </cell>
          <cell r="P142">
            <v>31.313000000000002</v>
          </cell>
        </row>
        <row r="143">
          <cell r="C143">
            <v>49.24</v>
          </cell>
          <cell r="G143">
            <v>33.518000000000001</v>
          </cell>
          <cell r="L143">
            <v>43.27</v>
          </cell>
          <cell r="P143">
            <v>32.453000000000003</v>
          </cell>
        </row>
        <row r="144">
          <cell r="C144">
            <v>44.6</v>
          </cell>
          <cell r="G144">
            <v>30.717000000000002</v>
          </cell>
          <cell r="L144">
            <v>42.63</v>
          </cell>
          <cell r="P144">
            <v>31.973000000000003</v>
          </cell>
        </row>
        <row r="145">
          <cell r="C145">
            <v>41.43</v>
          </cell>
          <cell r="G145">
            <v>28.265000000000001</v>
          </cell>
          <cell r="L145">
            <v>40.700000000000003</v>
          </cell>
          <cell r="P145">
            <v>30.524999999999999</v>
          </cell>
        </row>
        <row r="146">
          <cell r="C146">
            <v>39.47</v>
          </cell>
          <cell r="G146">
            <v>27.106000000000002</v>
          </cell>
          <cell r="L146">
            <v>39.42</v>
          </cell>
          <cell r="P146">
            <v>29.565000000000001</v>
          </cell>
        </row>
        <row r="147">
          <cell r="C147">
            <v>40.700000000000003</v>
          </cell>
          <cell r="G147">
            <v>30.135000000000002</v>
          </cell>
          <cell r="L147">
            <v>37.92</v>
          </cell>
          <cell r="P147">
            <v>28.44</v>
          </cell>
        </row>
        <row r="148">
          <cell r="C148">
            <v>42.31</v>
          </cell>
          <cell r="G148">
            <v>28.913</v>
          </cell>
          <cell r="L148">
            <v>38.46</v>
          </cell>
          <cell r="P148">
            <v>28.844999999999999</v>
          </cell>
        </row>
        <row r="149">
          <cell r="C149">
            <v>41.64</v>
          </cell>
          <cell r="G149">
            <v>28.684000000000001</v>
          </cell>
          <cell r="L149">
            <v>46.3</v>
          </cell>
          <cell r="P149">
            <v>34.725000000000001</v>
          </cell>
        </row>
        <row r="150">
          <cell r="C150">
            <v>39.590000000000003</v>
          </cell>
          <cell r="G150">
            <v>27.551000000000002</v>
          </cell>
          <cell r="L150">
            <v>49.74</v>
          </cell>
          <cell r="P150">
            <v>37.305</v>
          </cell>
        </row>
        <row r="151">
          <cell r="C151">
            <v>38.229999999999997</v>
          </cell>
          <cell r="G151">
            <v>25.908000000000001</v>
          </cell>
          <cell r="L151">
            <v>45.67</v>
          </cell>
          <cell r="P151">
            <v>34.253</v>
          </cell>
        </row>
        <row r="152">
          <cell r="C152">
            <v>36.64</v>
          </cell>
          <cell r="G152">
            <v>20.933</v>
          </cell>
          <cell r="L152">
            <v>42.88</v>
          </cell>
          <cell r="P152">
            <v>32.159999999999997</v>
          </cell>
        </row>
        <row r="153">
          <cell r="C153">
            <v>37.21</v>
          </cell>
          <cell r="G153">
            <v>22.591000000000001</v>
          </cell>
          <cell r="L153">
            <v>41.17</v>
          </cell>
          <cell r="P153">
            <v>30.878</v>
          </cell>
        </row>
        <row r="154">
          <cell r="C154">
            <v>45.53</v>
          </cell>
          <cell r="G154">
            <v>32.375</v>
          </cell>
          <cell r="L154">
            <v>42.25</v>
          </cell>
          <cell r="P154">
            <v>31.688000000000002</v>
          </cell>
        </row>
        <row r="155">
          <cell r="C155">
            <v>49.18</v>
          </cell>
          <cell r="G155">
            <v>33.633000000000003</v>
          </cell>
          <cell r="L155">
            <v>43.78</v>
          </cell>
          <cell r="P155">
            <v>32.835000000000001</v>
          </cell>
        </row>
        <row r="156">
          <cell r="C156">
            <v>44.86</v>
          </cell>
          <cell r="G156">
            <v>30.798000000000002</v>
          </cell>
          <cell r="L156">
            <v>43.13</v>
          </cell>
          <cell r="P156">
            <v>32.347000000000001</v>
          </cell>
        </row>
        <row r="157">
          <cell r="C157">
            <v>41.9</v>
          </cell>
          <cell r="G157">
            <v>28.469000000000001</v>
          </cell>
          <cell r="L157">
            <v>41.18</v>
          </cell>
          <cell r="P157">
            <v>30.885000000000002</v>
          </cell>
        </row>
        <row r="158">
          <cell r="C158">
            <v>40.08</v>
          </cell>
          <cell r="G158">
            <v>27.353000000000002</v>
          </cell>
          <cell r="L158">
            <v>39.880000000000003</v>
          </cell>
          <cell r="P158">
            <v>29.91</v>
          </cell>
        </row>
        <row r="159">
          <cell r="C159">
            <v>41.23</v>
          </cell>
          <cell r="G159">
            <v>30.231000000000002</v>
          </cell>
          <cell r="L159">
            <v>38.369999999999997</v>
          </cell>
          <cell r="P159">
            <v>28.778000000000002</v>
          </cell>
        </row>
        <row r="160">
          <cell r="C160">
            <v>42.76</v>
          </cell>
          <cell r="G160">
            <v>29.06</v>
          </cell>
          <cell r="L160">
            <v>38.909999999999997</v>
          </cell>
          <cell r="P160">
            <v>29.183</v>
          </cell>
        </row>
        <row r="161">
          <cell r="C161">
            <v>42.13</v>
          </cell>
          <cell r="G161">
            <v>28.883000000000003</v>
          </cell>
          <cell r="L161">
            <v>46.84</v>
          </cell>
          <cell r="P161">
            <v>35.130000000000003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26.31</v>
          </cell>
          <cell r="G7">
            <v>20.239999999999998</v>
          </cell>
          <cell r="L7">
            <v>21.5</v>
          </cell>
          <cell r="P7">
            <v>17.03</v>
          </cell>
        </row>
        <row r="8">
          <cell r="C8">
            <v>27.25</v>
          </cell>
          <cell r="G8">
            <v>21</v>
          </cell>
          <cell r="L8">
            <v>27.25</v>
          </cell>
          <cell r="P8">
            <v>20.434999999999999</v>
          </cell>
        </row>
        <row r="9">
          <cell r="C9">
            <v>27.25</v>
          </cell>
          <cell r="G9">
            <v>21</v>
          </cell>
          <cell r="L9">
            <v>28</v>
          </cell>
          <cell r="P9">
            <v>21.94</v>
          </cell>
        </row>
        <row r="10">
          <cell r="C10">
            <v>27.25</v>
          </cell>
          <cell r="G10">
            <v>21</v>
          </cell>
          <cell r="L10">
            <v>36</v>
          </cell>
          <cell r="P10">
            <v>27</v>
          </cell>
        </row>
        <row r="11">
          <cell r="C11">
            <v>21</v>
          </cell>
          <cell r="G11">
            <v>21</v>
          </cell>
          <cell r="L11">
            <v>35.75</v>
          </cell>
          <cell r="P11">
            <v>26.813000000000002</v>
          </cell>
        </row>
        <row r="12">
          <cell r="C12">
            <v>27.25</v>
          </cell>
          <cell r="G12">
            <v>21</v>
          </cell>
          <cell r="L12">
            <v>35.5</v>
          </cell>
          <cell r="P12">
            <v>26.625</v>
          </cell>
        </row>
        <row r="13">
          <cell r="C13">
            <v>27.25</v>
          </cell>
          <cell r="G13">
            <v>21</v>
          </cell>
          <cell r="L13">
            <v>33</v>
          </cell>
          <cell r="P13">
            <v>24.75</v>
          </cell>
        </row>
        <row r="14">
          <cell r="C14">
            <v>27.25</v>
          </cell>
          <cell r="G14">
            <v>21</v>
          </cell>
          <cell r="L14">
            <v>30.5</v>
          </cell>
          <cell r="P14">
            <v>22.875</v>
          </cell>
        </row>
        <row r="15">
          <cell r="C15">
            <v>27.25</v>
          </cell>
          <cell r="G15">
            <v>21</v>
          </cell>
          <cell r="L15">
            <v>30.5</v>
          </cell>
          <cell r="P15">
            <v>22.875</v>
          </cell>
        </row>
        <row r="16">
          <cell r="C16">
            <v>27.25</v>
          </cell>
          <cell r="G16">
            <v>21</v>
          </cell>
          <cell r="L16">
            <v>37</v>
          </cell>
          <cell r="P16">
            <v>27.75</v>
          </cell>
        </row>
        <row r="17">
          <cell r="C17">
            <v>27.25</v>
          </cell>
          <cell r="G17">
            <v>21</v>
          </cell>
          <cell r="L17">
            <v>46</v>
          </cell>
          <cell r="P17">
            <v>34.5</v>
          </cell>
        </row>
        <row r="18">
          <cell r="C18">
            <v>21</v>
          </cell>
          <cell r="G18">
            <v>21</v>
          </cell>
          <cell r="L18">
            <v>53</v>
          </cell>
          <cell r="P18">
            <v>39.75</v>
          </cell>
        </row>
        <row r="19">
          <cell r="C19">
            <v>27.25</v>
          </cell>
          <cell r="G19">
            <v>21</v>
          </cell>
          <cell r="L19">
            <v>44.5</v>
          </cell>
          <cell r="P19">
            <v>33.375</v>
          </cell>
        </row>
        <row r="20">
          <cell r="C20">
            <v>27.25</v>
          </cell>
          <cell r="G20">
            <v>21</v>
          </cell>
          <cell r="L20">
            <v>38</v>
          </cell>
          <cell r="P20">
            <v>28.5</v>
          </cell>
        </row>
        <row r="21">
          <cell r="C21">
            <v>27.25</v>
          </cell>
          <cell r="G21">
            <v>21</v>
          </cell>
          <cell r="L21">
            <v>34.5</v>
          </cell>
          <cell r="P21">
            <v>25.875</v>
          </cell>
        </row>
        <row r="22">
          <cell r="C22">
            <v>29.25</v>
          </cell>
          <cell r="G22">
            <v>23.5</v>
          </cell>
          <cell r="L22">
            <v>38.25</v>
          </cell>
          <cell r="P22">
            <v>28.688000000000002</v>
          </cell>
        </row>
        <row r="23">
          <cell r="C23">
            <v>29.25</v>
          </cell>
          <cell r="G23">
            <v>23.5</v>
          </cell>
          <cell r="L23">
            <v>40</v>
          </cell>
          <cell r="P23">
            <v>30</v>
          </cell>
        </row>
        <row r="24">
          <cell r="C24">
            <v>29.25</v>
          </cell>
          <cell r="G24">
            <v>23.5</v>
          </cell>
          <cell r="L24">
            <v>39</v>
          </cell>
          <cell r="P24">
            <v>29.25</v>
          </cell>
        </row>
        <row r="25">
          <cell r="C25">
            <v>23.5</v>
          </cell>
          <cell r="G25">
            <v>23.5</v>
          </cell>
          <cell r="L25">
            <v>37</v>
          </cell>
          <cell r="P25">
            <v>27.75</v>
          </cell>
        </row>
        <row r="26">
          <cell r="C26">
            <v>29.25</v>
          </cell>
          <cell r="G26">
            <v>23.5</v>
          </cell>
          <cell r="L26">
            <v>35</v>
          </cell>
          <cell r="P26">
            <v>26.25</v>
          </cell>
        </row>
        <row r="27">
          <cell r="C27">
            <v>29.25</v>
          </cell>
          <cell r="G27">
            <v>23.5</v>
          </cell>
          <cell r="L27">
            <v>35</v>
          </cell>
          <cell r="P27">
            <v>26.25</v>
          </cell>
        </row>
        <row r="28">
          <cell r="C28">
            <v>29.25</v>
          </cell>
          <cell r="G28">
            <v>23.5</v>
          </cell>
          <cell r="L28">
            <v>39.5</v>
          </cell>
          <cell r="P28">
            <v>29.625</v>
          </cell>
        </row>
        <row r="29">
          <cell r="C29">
            <v>29.25</v>
          </cell>
          <cell r="G29">
            <v>23.5</v>
          </cell>
          <cell r="L29">
            <v>49.5</v>
          </cell>
          <cell r="P29">
            <v>37.125</v>
          </cell>
        </row>
        <row r="30">
          <cell r="C30">
            <v>29.25</v>
          </cell>
          <cell r="G30">
            <v>23.5</v>
          </cell>
          <cell r="L30">
            <v>58.5</v>
          </cell>
          <cell r="P30">
            <v>43.875</v>
          </cell>
        </row>
        <row r="31">
          <cell r="C31">
            <v>29.25</v>
          </cell>
          <cell r="G31">
            <v>23.5</v>
          </cell>
          <cell r="L31">
            <v>53.5</v>
          </cell>
          <cell r="P31">
            <v>40.125</v>
          </cell>
        </row>
        <row r="32">
          <cell r="C32">
            <v>23.5</v>
          </cell>
          <cell r="G32">
            <v>23.5</v>
          </cell>
          <cell r="L32">
            <v>39.75</v>
          </cell>
          <cell r="P32">
            <v>29.813000000000002</v>
          </cell>
        </row>
        <row r="33">
          <cell r="C33">
            <v>29.25</v>
          </cell>
          <cell r="G33">
            <v>23.5</v>
          </cell>
          <cell r="L33">
            <v>37</v>
          </cell>
          <cell r="P33">
            <v>27.75</v>
          </cell>
        </row>
        <row r="34">
          <cell r="C34">
            <v>29.25</v>
          </cell>
          <cell r="G34">
            <v>23.5</v>
          </cell>
          <cell r="L34">
            <v>40.25</v>
          </cell>
          <cell r="P34">
            <v>30.1875</v>
          </cell>
        </row>
        <row r="35">
          <cell r="C35">
            <v>29.25</v>
          </cell>
          <cell r="G35">
            <v>23.5</v>
          </cell>
          <cell r="L35">
            <v>40.75</v>
          </cell>
          <cell r="P35">
            <v>30.563000000000002</v>
          </cell>
        </row>
        <row r="36">
          <cell r="C36">
            <v>29.25</v>
          </cell>
          <cell r="G36">
            <v>23.5</v>
          </cell>
          <cell r="L36">
            <v>39.89</v>
          </cell>
          <cell r="P36">
            <v>29.918000000000003</v>
          </cell>
        </row>
        <row r="37">
          <cell r="C37">
            <v>29.25</v>
          </cell>
          <cell r="G37">
            <v>23.5</v>
          </cell>
          <cell r="L37">
            <v>38.17</v>
          </cell>
          <cell r="P37">
            <v>28.628</v>
          </cell>
        </row>
        <row r="38">
          <cell r="C38">
            <v>28</v>
          </cell>
          <cell r="G38">
            <v>24.333000000000002</v>
          </cell>
          <cell r="L38">
            <v>36.450000000000003</v>
          </cell>
          <cell r="P38">
            <v>27.338000000000001</v>
          </cell>
        </row>
        <row r="39">
          <cell r="C39">
            <v>36</v>
          </cell>
          <cell r="G39">
            <v>28.04</v>
          </cell>
          <cell r="L39">
            <v>36.450000000000003</v>
          </cell>
          <cell r="P39">
            <v>27.338000000000001</v>
          </cell>
        </row>
        <row r="40">
          <cell r="C40">
            <v>35.75</v>
          </cell>
          <cell r="G40">
            <v>27.06</v>
          </cell>
          <cell r="L40">
            <v>40.32</v>
          </cell>
          <cell r="P40">
            <v>30.24</v>
          </cell>
        </row>
        <row r="41">
          <cell r="C41">
            <v>35.5</v>
          </cell>
          <cell r="G41">
            <v>26.786000000000001</v>
          </cell>
          <cell r="L41">
            <v>48.91</v>
          </cell>
          <cell r="P41">
            <v>36.683</v>
          </cell>
        </row>
        <row r="42">
          <cell r="C42">
            <v>33</v>
          </cell>
          <cell r="G42">
            <v>26.073</v>
          </cell>
          <cell r="L42">
            <v>56.65</v>
          </cell>
          <cell r="P42">
            <v>42.488</v>
          </cell>
        </row>
        <row r="43">
          <cell r="C43">
            <v>30.5</v>
          </cell>
          <cell r="G43">
            <v>21.766999999999999</v>
          </cell>
          <cell r="L43">
            <v>52.35</v>
          </cell>
          <cell r="P43">
            <v>39.263000000000005</v>
          </cell>
        </row>
        <row r="44">
          <cell r="C44">
            <v>30.5</v>
          </cell>
          <cell r="G44">
            <v>24.363</v>
          </cell>
          <cell r="L44">
            <v>40.54</v>
          </cell>
          <cell r="P44">
            <v>30.405000000000001</v>
          </cell>
        </row>
        <row r="45">
          <cell r="C45">
            <v>37</v>
          </cell>
          <cell r="G45">
            <v>25.417000000000002</v>
          </cell>
          <cell r="L45">
            <v>38</v>
          </cell>
          <cell r="P45">
            <v>28.5</v>
          </cell>
        </row>
        <row r="46">
          <cell r="C46">
            <v>46</v>
          </cell>
          <cell r="G46">
            <v>29.871000000000002</v>
          </cell>
          <cell r="L46">
            <v>40.97</v>
          </cell>
          <cell r="P46">
            <v>30.728000000000002</v>
          </cell>
        </row>
        <row r="47">
          <cell r="C47">
            <v>53</v>
          </cell>
          <cell r="G47">
            <v>28.742000000000001</v>
          </cell>
          <cell r="L47">
            <v>41.45</v>
          </cell>
          <cell r="P47">
            <v>31.088000000000001</v>
          </cell>
        </row>
        <row r="48">
          <cell r="C48">
            <v>44.5</v>
          </cell>
          <cell r="G48">
            <v>28.65</v>
          </cell>
          <cell r="L48">
            <v>40.71</v>
          </cell>
          <cell r="P48">
            <v>30.533000000000001</v>
          </cell>
        </row>
        <row r="49">
          <cell r="C49">
            <v>38</v>
          </cell>
          <cell r="G49">
            <v>25.355</v>
          </cell>
          <cell r="L49">
            <v>39.24</v>
          </cell>
          <cell r="P49">
            <v>29.43</v>
          </cell>
        </row>
        <row r="50">
          <cell r="C50">
            <v>34.5</v>
          </cell>
          <cell r="G50">
            <v>27.375</v>
          </cell>
          <cell r="L50">
            <v>37.76</v>
          </cell>
          <cell r="P50">
            <v>28.32</v>
          </cell>
        </row>
        <row r="51">
          <cell r="C51">
            <v>38.25</v>
          </cell>
          <cell r="G51">
            <v>27.734000000000002</v>
          </cell>
          <cell r="L51">
            <v>37.76</v>
          </cell>
          <cell r="P51">
            <v>28.32</v>
          </cell>
        </row>
        <row r="52">
          <cell r="C52">
            <v>40</v>
          </cell>
          <cell r="G52">
            <v>27.024000000000001</v>
          </cell>
          <cell r="L52">
            <v>41.09</v>
          </cell>
          <cell r="P52">
            <v>30.818000000000001</v>
          </cell>
        </row>
        <row r="53">
          <cell r="C53">
            <v>39</v>
          </cell>
          <cell r="G53">
            <v>24.75</v>
          </cell>
          <cell r="L53">
            <v>48.47</v>
          </cell>
          <cell r="P53">
            <v>36.353000000000002</v>
          </cell>
        </row>
        <row r="54">
          <cell r="C54">
            <v>37</v>
          </cell>
          <cell r="G54">
            <v>23.782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23.083000000000002</v>
          </cell>
          <cell r="L55">
            <v>51.42</v>
          </cell>
          <cell r="P55">
            <v>38.564999999999998</v>
          </cell>
        </row>
        <row r="56">
          <cell r="C56">
            <v>35</v>
          </cell>
          <cell r="G56">
            <v>24.266000000000002</v>
          </cell>
          <cell r="L56">
            <v>41.27</v>
          </cell>
          <cell r="P56">
            <v>30.953000000000003</v>
          </cell>
        </row>
        <row r="57">
          <cell r="C57">
            <v>39.5</v>
          </cell>
          <cell r="G57">
            <v>25.792000000000002</v>
          </cell>
          <cell r="L57">
            <v>38.92</v>
          </cell>
          <cell r="P57">
            <v>29.19</v>
          </cell>
        </row>
        <row r="58">
          <cell r="C58">
            <v>49.5</v>
          </cell>
          <cell r="G58">
            <v>26.048000000000002</v>
          </cell>
          <cell r="L58">
            <v>41.64</v>
          </cell>
          <cell r="P58">
            <v>31.23</v>
          </cell>
        </row>
        <row r="59">
          <cell r="C59">
            <v>58.5</v>
          </cell>
          <cell r="G59">
            <v>26.516000000000002</v>
          </cell>
          <cell r="L59">
            <v>41.99</v>
          </cell>
          <cell r="P59">
            <v>31.493000000000002</v>
          </cell>
        </row>
        <row r="60">
          <cell r="C60">
            <v>53.5</v>
          </cell>
          <cell r="G60">
            <v>26.292000000000002</v>
          </cell>
          <cell r="L60">
            <v>41.32</v>
          </cell>
          <cell r="P60">
            <v>30.99</v>
          </cell>
        </row>
        <row r="61">
          <cell r="C61">
            <v>39.75</v>
          </cell>
          <cell r="G61">
            <v>25.96</v>
          </cell>
          <cell r="L61">
            <v>39.979999999999997</v>
          </cell>
          <cell r="P61">
            <v>29.984999999999999</v>
          </cell>
        </row>
        <row r="62">
          <cell r="C62">
            <v>37</v>
          </cell>
          <cell r="G62">
            <v>26.35</v>
          </cell>
          <cell r="L62">
            <v>38.64</v>
          </cell>
          <cell r="P62">
            <v>28.98</v>
          </cell>
        </row>
        <row r="63">
          <cell r="C63">
            <v>40.25</v>
          </cell>
          <cell r="G63">
            <v>26.964000000000002</v>
          </cell>
          <cell r="L63">
            <v>38.64</v>
          </cell>
          <cell r="P63">
            <v>28.98</v>
          </cell>
        </row>
        <row r="64">
          <cell r="C64">
            <v>40.75</v>
          </cell>
          <cell r="G64">
            <v>26.975000000000001</v>
          </cell>
          <cell r="L64">
            <v>41.66</v>
          </cell>
          <cell r="P64">
            <v>31.245000000000001</v>
          </cell>
        </row>
        <row r="65">
          <cell r="C65">
            <v>39.89</v>
          </cell>
          <cell r="G65">
            <v>24.918000000000003</v>
          </cell>
          <cell r="L65">
            <v>48.37</v>
          </cell>
          <cell r="P65">
            <v>36.277999999999999</v>
          </cell>
        </row>
        <row r="66">
          <cell r="C66">
            <v>38.17</v>
          </cell>
          <cell r="G66">
            <v>24.542000000000002</v>
          </cell>
          <cell r="L66">
            <v>54.4</v>
          </cell>
          <cell r="P66">
            <v>40.799999999999997</v>
          </cell>
        </row>
        <row r="67">
          <cell r="C67">
            <v>36.450000000000003</v>
          </cell>
          <cell r="G67">
            <v>23.807000000000002</v>
          </cell>
          <cell r="L67">
            <v>51.05</v>
          </cell>
          <cell r="P67">
            <v>38.288000000000004</v>
          </cell>
        </row>
        <row r="68">
          <cell r="C68">
            <v>36.450000000000003</v>
          </cell>
          <cell r="G68">
            <v>24.622</v>
          </cell>
          <cell r="L68">
            <v>41.83</v>
          </cell>
          <cell r="P68">
            <v>31.373000000000001</v>
          </cell>
        </row>
        <row r="69">
          <cell r="C69">
            <v>40.32</v>
          </cell>
          <cell r="G69">
            <v>26.187000000000001</v>
          </cell>
          <cell r="L69">
            <v>39.58</v>
          </cell>
          <cell r="P69">
            <v>29.684999999999999</v>
          </cell>
        </row>
        <row r="70">
          <cell r="C70">
            <v>48.91</v>
          </cell>
          <cell r="G70">
            <v>26.125</v>
          </cell>
          <cell r="L70">
            <v>42.17</v>
          </cell>
          <cell r="P70">
            <v>31.628</v>
          </cell>
        </row>
        <row r="71">
          <cell r="C71">
            <v>56.65</v>
          </cell>
          <cell r="G71">
            <v>26.448</v>
          </cell>
          <cell r="L71">
            <v>42.47</v>
          </cell>
          <cell r="P71">
            <v>31.853000000000002</v>
          </cell>
        </row>
        <row r="72">
          <cell r="C72">
            <v>52.35</v>
          </cell>
          <cell r="G72">
            <v>26.298999999999999</v>
          </cell>
          <cell r="L72">
            <v>41.86</v>
          </cell>
          <cell r="P72">
            <v>31.395</v>
          </cell>
        </row>
        <row r="73">
          <cell r="C73">
            <v>40.54</v>
          </cell>
          <cell r="G73">
            <v>25.981000000000002</v>
          </cell>
          <cell r="L73">
            <v>40.65</v>
          </cell>
          <cell r="P73">
            <v>30.488000000000003</v>
          </cell>
        </row>
        <row r="74">
          <cell r="C74">
            <v>38</v>
          </cell>
          <cell r="G74">
            <v>26.58</v>
          </cell>
          <cell r="L74">
            <v>39.43</v>
          </cell>
          <cell r="P74">
            <v>29.573</v>
          </cell>
        </row>
        <row r="75">
          <cell r="C75">
            <v>40.97</v>
          </cell>
          <cell r="G75">
            <v>26.975000000000001</v>
          </cell>
          <cell r="L75">
            <v>39.43</v>
          </cell>
          <cell r="P75">
            <v>29.573</v>
          </cell>
        </row>
        <row r="76">
          <cell r="C76">
            <v>41.45</v>
          </cell>
          <cell r="G76">
            <v>26.86</v>
          </cell>
          <cell r="L76">
            <v>42.17</v>
          </cell>
          <cell r="P76">
            <v>31.628</v>
          </cell>
        </row>
        <row r="77">
          <cell r="C77">
            <v>40.71</v>
          </cell>
          <cell r="G77">
            <v>25.399000000000001</v>
          </cell>
          <cell r="L77">
            <v>48.26</v>
          </cell>
          <cell r="P77">
            <v>36.195</v>
          </cell>
        </row>
        <row r="78">
          <cell r="C78">
            <v>39.24</v>
          </cell>
          <cell r="G78">
            <v>24.851000000000003</v>
          </cell>
          <cell r="L78">
            <v>53.73</v>
          </cell>
          <cell r="P78">
            <v>40.298000000000002</v>
          </cell>
        </row>
        <row r="79">
          <cell r="C79">
            <v>37.76</v>
          </cell>
          <cell r="G79">
            <v>24.178000000000001</v>
          </cell>
          <cell r="L79">
            <v>50.69</v>
          </cell>
          <cell r="P79">
            <v>38.018000000000001</v>
          </cell>
        </row>
        <row r="80">
          <cell r="C80">
            <v>37.76</v>
          </cell>
          <cell r="G80">
            <v>24.824999999999999</v>
          </cell>
          <cell r="L80">
            <v>42.33</v>
          </cell>
          <cell r="P80">
            <v>31.748000000000001</v>
          </cell>
        </row>
        <row r="81">
          <cell r="C81">
            <v>41.09</v>
          </cell>
          <cell r="G81">
            <v>26.375</v>
          </cell>
          <cell r="L81">
            <v>40.17</v>
          </cell>
          <cell r="P81">
            <v>30.128</v>
          </cell>
        </row>
        <row r="82">
          <cell r="C82">
            <v>48.47</v>
          </cell>
          <cell r="G82">
            <v>25.904</v>
          </cell>
          <cell r="L82">
            <v>42.64</v>
          </cell>
          <cell r="P82">
            <v>31.98</v>
          </cell>
        </row>
        <row r="83">
          <cell r="C83">
            <v>55.11</v>
          </cell>
          <cell r="G83">
            <v>27.491</v>
          </cell>
          <cell r="L83">
            <v>42.91</v>
          </cell>
          <cell r="P83">
            <v>32.183</v>
          </cell>
        </row>
        <row r="84">
          <cell r="C84">
            <v>51.42</v>
          </cell>
          <cell r="G84">
            <v>26.585000000000001</v>
          </cell>
          <cell r="L84">
            <v>42.35</v>
          </cell>
          <cell r="P84">
            <v>31.763000000000002</v>
          </cell>
        </row>
        <row r="85">
          <cell r="C85">
            <v>41.27</v>
          </cell>
          <cell r="G85">
            <v>26.161000000000001</v>
          </cell>
          <cell r="L85">
            <v>41.22</v>
          </cell>
          <cell r="P85">
            <v>30.914999999999999</v>
          </cell>
        </row>
        <row r="86">
          <cell r="C86">
            <v>38.92</v>
          </cell>
          <cell r="G86">
            <v>26.724</v>
          </cell>
          <cell r="L86">
            <v>40.1</v>
          </cell>
          <cell r="P86">
            <v>30.074999999999999</v>
          </cell>
        </row>
        <row r="87">
          <cell r="C87">
            <v>41.64</v>
          </cell>
          <cell r="G87">
            <v>27.077000000000002</v>
          </cell>
          <cell r="L87">
            <v>40.1</v>
          </cell>
          <cell r="P87">
            <v>30.074999999999999</v>
          </cell>
        </row>
        <row r="88">
          <cell r="C88">
            <v>41.99</v>
          </cell>
          <cell r="G88">
            <v>26.967000000000002</v>
          </cell>
          <cell r="L88">
            <v>42.64</v>
          </cell>
          <cell r="P88">
            <v>31.98</v>
          </cell>
        </row>
        <row r="89">
          <cell r="C89">
            <v>41.32</v>
          </cell>
          <cell r="G89">
            <v>25.693000000000001</v>
          </cell>
          <cell r="L89">
            <v>48.28</v>
          </cell>
          <cell r="P89">
            <v>36.21</v>
          </cell>
        </row>
        <row r="90">
          <cell r="C90">
            <v>39.979999999999997</v>
          </cell>
          <cell r="G90">
            <v>25.211000000000002</v>
          </cell>
          <cell r="L90">
            <v>53.36</v>
          </cell>
          <cell r="P90">
            <v>40.020000000000003</v>
          </cell>
        </row>
        <row r="91">
          <cell r="C91">
            <v>38.64</v>
          </cell>
          <cell r="G91">
            <v>24.367000000000001</v>
          </cell>
          <cell r="L91">
            <v>50.54</v>
          </cell>
          <cell r="P91">
            <v>37.905000000000001</v>
          </cell>
        </row>
        <row r="92">
          <cell r="C92">
            <v>38.64</v>
          </cell>
          <cell r="G92">
            <v>25.316000000000003</v>
          </cell>
          <cell r="L92">
            <v>42.78</v>
          </cell>
          <cell r="P92">
            <v>32.085000000000001</v>
          </cell>
        </row>
        <row r="93">
          <cell r="C93">
            <v>41.66</v>
          </cell>
          <cell r="G93">
            <v>26.603000000000002</v>
          </cell>
          <cell r="L93">
            <v>40.69</v>
          </cell>
          <cell r="P93">
            <v>30.517000000000003</v>
          </cell>
        </row>
        <row r="94">
          <cell r="C94">
            <v>48.37</v>
          </cell>
          <cell r="G94">
            <v>26.114000000000001</v>
          </cell>
          <cell r="L94">
            <v>43.07</v>
          </cell>
          <cell r="P94">
            <v>32.303000000000004</v>
          </cell>
        </row>
        <row r="95">
          <cell r="C95">
            <v>54.4</v>
          </cell>
          <cell r="G95">
            <v>27.614999999999998</v>
          </cell>
          <cell r="L95">
            <v>43.35</v>
          </cell>
          <cell r="P95">
            <v>32.512999999999998</v>
          </cell>
        </row>
        <row r="96">
          <cell r="C96">
            <v>51.05</v>
          </cell>
          <cell r="G96">
            <v>26.771000000000001</v>
          </cell>
          <cell r="L96">
            <v>42.83</v>
          </cell>
          <cell r="P96">
            <v>32.123000000000005</v>
          </cell>
        </row>
        <row r="97">
          <cell r="C97">
            <v>41.83</v>
          </cell>
          <cell r="G97">
            <v>26.396000000000001</v>
          </cell>
          <cell r="L97">
            <v>41.78</v>
          </cell>
          <cell r="P97">
            <v>31.335000000000001</v>
          </cell>
        </row>
        <row r="98">
          <cell r="C98">
            <v>39.58</v>
          </cell>
          <cell r="G98">
            <v>26.919</v>
          </cell>
          <cell r="L98">
            <v>40.74</v>
          </cell>
          <cell r="P98">
            <v>30.555</v>
          </cell>
        </row>
        <row r="99">
          <cell r="C99">
            <v>42.17</v>
          </cell>
          <cell r="G99">
            <v>27.012</v>
          </cell>
          <cell r="L99">
            <v>40.74</v>
          </cell>
          <cell r="P99">
            <v>30.555</v>
          </cell>
        </row>
        <row r="100">
          <cell r="C100">
            <v>42.47</v>
          </cell>
          <cell r="G100">
            <v>27.326000000000001</v>
          </cell>
          <cell r="L100">
            <v>43.09</v>
          </cell>
          <cell r="P100">
            <v>32.318000000000005</v>
          </cell>
        </row>
        <row r="101">
          <cell r="C101">
            <v>41.86</v>
          </cell>
          <cell r="G101">
            <v>25.989000000000001</v>
          </cell>
          <cell r="L101">
            <v>48.33</v>
          </cell>
          <cell r="P101">
            <v>36.248000000000005</v>
          </cell>
        </row>
        <row r="102">
          <cell r="C102">
            <v>40.65</v>
          </cell>
          <cell r="G102">
            <v>25.572000000000003</v>
          </cell>
          <cell r="L102">
            <v>53.03</v>
          </cell>
          <cell r="P102">
            <v>39.773000000000003</v>
          </cell>
        </row>
        <row r="103">
          <cell r="C103">
            <v>39.43</v>
          </cell>
          <cell r="G103">
            <v>24.769000000000002</v>
          </cell>
          <cell r="L103">
            <v>50.42</v>
          </cell>
          <cell r="P103">
            <v>37.814999999999998</v>
          </cell>
        </row>
        <row r="104">
          <cell r="C104">
            <v>39.43</v>
          </cell>
          <cell r="G104">
            <v>25.641000000000002</v>
          </cell>
          <cell r="L104">
            <v>43.23</v>
          </cell>
          <cell r="P104">
            <v>32.423000000000002</v>
          </cell>
        </row>
        <row r="105">
          <cell r="C105">
            <v>42.17</v>
          </cell>
          <cell r="G105">
            <v>26.843</v>
          </cell>
          <cell r="L105">
            <v>41.2</v>
          </cell>
          <cell r="P105">
            <v>30.9</v>
          </cell>
        </row>
        <row r="106">
          <cell r="C106">
            <v>48.26</v>
          </cell>
          <cell r="G106">
            <v>26.34</v>
          </cell>
          <cell r="L106">
            <v>43.5</v>
          </cell>
          <cell r="P106">
            <v>32.625</v>
          </cell>
        </row>
        <row r="107">
          <cell r="C107">
            <v>53.73</v>
          </cell>
          <cell r="G107">
            <v>27.77</v>
          </cell>
          <cell r="L107">
            <v>43.78</v>
          </cell>
          <cell r="P107">
            <v>32.835000000000001</v>
          </cell>
        </row>
        <row r="108">
          <cell r="C108">
            <v>50.69</v>
          </cell>
          <cell r="G108">
            <v>26.414999999999999</v>
          </cell>
          <cell r="L108">
            <v>43.29</v>
          </cell>
          <cell r="P108">
            <v>32.468000000000004</v>
          </cell>
        </row>
        <row r="109">
          <cell r="C109">
            <v>42.33</v>
          </cell>
          <cell r="G109">
            <v>26.882000000000001</v>
          </cell>
          <cell r="L109">
            <v>42.33</v>
          </cell>
          <cell r="P109">
            <v>31.748000000000001</v>
          </cell>
        </row>
        <row r="110">
          <cell r="C110">
            <v>40.17</v>
          </cell>
          <cell r="G110">
            <v>27.131</v>
          </cell>
          <cell r="L110">
            <v>41.36</v>
          </cell>
          <cell r="P110">
            <v>31.02</v>
          </cell>
        </row>
        <row r="111">
          <cell r="C111">
            <v>42.64</v>
          </cell>
          <cell r="G111">
            <v>27.167000000000002</v>
          </cell>
          <cell r="L111">
            <v>41.36</v>
          </cell>
          <cell r="P111">
            <v>31.02</v>
          </cell>
        </row>
        <row r="112">
          <cell r="C112">
            <v>42.91</v>
          </cell>
          <cell r="G112">
            <v>27.497</v>
          </cell>
          <cell r="L112">
            <v>43.54</v>
          </cell>
          <cell r="P112">
            <v>32.655000000000001</v>
          </cell>
        </row>
        <row r="113">
          <cell r="C113">
            <v>42.35</v>
          </cell>
          <cell r="G113">
            <v>26.324000000000002</v>
          </cell>
          <cell r="L113">
            <v>48.39</v>
          </cell>
          <cell r="P113">
            <v>36.292999999999999</v>
          </cell>
        </row>
        <row r="114">
          <cell r="C114">
            <v>41.22</v>
          </cell>
          <cell r="G114">
            <v>25.645</v>
          </cell>
          <cell r="L114">
            <v>52.76</v>
          </cell>
          <cell r="P114">
            <v>39.57</v>
          </cell>
        </row>
        <row r="115">
          <cell r="C115">
            <v>40.1</v>
          </cell>
          <cell r="G115">
            <v>25.369</v>
          </cell>
          <cell r="L115">
            <v>50.34</v>
          </cell>
          <cell r="P115">
            <v>37.755000000000003</v>
          </cell>
        </row>
        <row r="116">
          <cell r="C116">
            <v>40.1</v>
          </cell>
          <cell r="G116">
            <v>25.942</v>
          </cell>
          <cell r="L116">
            <v>43.67</v>
          </cell>
          <cell r="P116">
            <v>32.753</v>
          </cell>
        </row>
        <row r="117">
          <cell r="C117">
            <v>42.64</v>
          </cell>
          <cell r="G117">
            <v>26.82</v>
          </cell>
          <cell r="L117">
            <v>41.7</v>
          </cell>
          <cell r="P117">
            <v>31.274999999999999</v>
          </cell>
        </row>
        <row r="118">
          <cell r="C118">
            <v>48.28</v>
          </cell>
          <cell r="G118">
            <v>27.031000000000002</v>
          </cell>
          <cell r="L118">
            <v>43.92</v>
          </cell>
          <cell r="P118">
            <v>32.94</v>
          </cell>
        </row>
        <row r="119">
          <cell r="C119">
            <v>53.36</v>
          </cell>
          <cell r="G119">
            <v>27.336000000000002</v>
          </cell>
          <cell r="L119">
            <v>44.2</v>
          </cell>
          <cell r="P119">
            <v>33.15</v>
          </cell>
        </row>
        <row r="120">
          <cell r="C120">
            <v>50.54</v>
          </cell>
          <cell r="G120">
            <v>27.178000000000001</v>
          </cell>
          <cell r="L120">
            <v>43.75</v>
          </cell>
          <cell r="P120">
            <v>32.813000000000002</v>
          </cell>
        </row>
        <row r="121">
          <cell r="C121">
            <v>42.78</v>
          </cell>
          <cell r="G121">
            <v>27.122</v>
          </cell>
          <cell r="L121">
            <v>42.85</v>
          </cell>
          <cell r="P121">
            <v>32.137999999999998</v>
          </cell>
        </row>
        <row r="122">
          <cell r="C122">
            <v>40.69</v>
          </cell>
          <cell r="G122">
            <v>27.203000000000003</v>
          </cell>
          <cell r="L122">
            <v>41.96</v>
          </cell>
          <cell r="P122">
            <v>31.47</v>
          </cell>
        </row>
        <row r="123">
          <cell r="C123">
            <v>43.07</v>
          </cell>
          <cell r="G123">
            <v>27.578000000000003</v>
          </cell>
          <cell r="L123">
            <v>41.96</v>
          </cell>
          <cell r="P123">
            <v>31.47</v>
          </cell>
        </row>
        <row r="124">
          <cell r="C124">
            <v>43.35</v>
          </cell>
          <cell r="G124">
            <v>27.669</v>
          </cell>
          <cell r="L124">
            <v>43.99</v>
          </cell>
          <cell r="P124">
            <v>32.993000000000002</v>
          </cell>
        </row>
        <row r="125">
          <cell r="C125">
            <v>42.83</v>
          </cell>
          <cell r="G125">
            <v>26.552</v>
          </cell>
          <cell r="L125">
            <v>48.48</v>
          </cell>
          <cell r="P125">
            <v>36.36</v>
          </cell>
        </row>
        <row r="126">
          <cell r="C126">
            <v>41.78</v>
          </cell>
          <cell r="G126">
            <v>25.959</v>
          </cell>
          <cell r="L126">
            <v>52.53</v>
          </cell>
          <cell r="P126">
            <v>39.398000000000003</v>
          </cell>
        </row>
        <row r="127">
          <cell r="C127">
            <v>40.74</v>
          </cell>
          <cell r="G127">
            <v>25.723000000000003</v>
          </cell>
          <cell r="L127">
            <v>50.29</v>
          </cell>
          <cell r="P127">
            <v>37.718000000000004</v>
          </cell>
        </row>
        <row r="128">
          <cell r="C128">
            <v>40.74</v>
          </cell>
          <cell r="G128">
            <v>26.026</v>
          </cell>
          <cell r="L128">
            <v>44.11</v>
          </cell>
          <cell r="P128">
            <v>33.082999999999998</v>
          </cell>
        </row>
        <row r="129">
          <cell r="C129">
            <v>43.09</v>
          </cell>
          <cell r="G129">
            <v>27.317</v>
          </cell>
          <cell r="L129">
            <v>42.18</v>
          </cell>
          <cell r="P129">
            <v>31.635000000000002</v>
          </cell>
        </row>
        <row r="130">
          <cell r="C130">
            <v>48.33</v>
          </cell>
          <cell r="G130">
            <v>27.244</v>
          </cell>
          <cell r="L130">
            <v>44.33</v>
          </cell>
          <cell r="P130">
            <v>33.248000000000005</v>
          </cell>
        </row>
        <row r="131">
          <cell r="C131">
            <v>53.03</v>
          </cell>
          <cell r="G131">
            <v>27.535</v>
          </cell>
          <cell r="L131">
            <v>44.62</v>
          </cell>
          <cell r="P131">
            <v>33.465000000000003</v>
          </cell>
        </row>
        <row r="132">
          <cell r="C132">
            <v>50.42</v>
          </cell>
          <cell r="G132">
            <v>27.395</v>
          </cell>
          <cell r="L132">
            <v>44.2</v>
          </cell>
          <cell r="P132">
            <v>33.15</v>
          </cell>
        </row>
        <row r="133">
          <cell r="C133">
            <v>43.23</v>
          </cell>
          <cell r="G133">
            <v>27.375</v>
          </cell>
          <cell r="L133">
            <v>43.37</v>
          </cell>
          <cell r="P133">
            <v>32.527999999999999</v>
          </cell>
        </row>
        <row r="134">
          <cell r="C134">
            <v>41.2</v>
          </cell>
          <cell r="G134">
            <v>27.428000000000001</v>
          </cell>
          <cell r="L134">
            <v>42.54</v>
          </cell>
          <cell r="P134">
            <v>31.905000000000001</v>
          </cell>
        </row>
        <row r="135">
          <cell r="C135">
            <v>43.5</v>
          </cell>
          <cell r="G135">
            <v>27.778000000000002</v>
          </cell>
          <cell r="L135">
            <v>42.54</v>
          </cell>
          <cell r="P135">
            <v>31.905000000000001</v>
          </cell>
        </row>
        <row r="136">
          <cell r="C136">
            <v>43.78</v>
          </cell>
          <cell r="G136">
            <v>27.613000000000003</v>
          </cell>
          <cell r="L136">
            <v>44.42</v>
          </cell>
          <cell r="P136">
            <v>33.314999999999998</v>
          </cell>
        </row>
        <row r="137">
          <cell r="C137">
            <v>43.29</v>
          </cell>
          <cell r="G137">
            <v>26.839000000000002</v>
          </cell>
          <cell r="L137">
            <v>48.59</v>
          </cell>
          <cell r="P137">
            <v>36.443000000000005</v>
          </cell>
        </row>
        <row r="138">
          <cell r="C138">
            <v>42.33</v>
          </cell>
          <cell r="G138">
            <v>26.53</v>
          </cell>
          <cell r="L138">
            <v>52.35</v>
          </cell>
          <cell r="P138">
            <v>39.263000000000005</v>
          </cell>
        </row>
        <row r="139">
          <cell r="C139">
            <v>41.36</v>
          </cell>
          <cell r="G139">
            <v>26.08</v>
          </cell>
          <cell r="L139">
            <v>50.26</v>
          </cell>
          <cell r="P139">
            <v>37.695</v>
          </cell>
        </row>
        <row r="140">
          <cell r="C140">
            <v>41.36</v>
          </cell>
          <cell r="G140">
            <v>26.304000000000002</v>
          </cell>
          <cell r="L140">
            <v>44.53</v>
          </cell>
          <cell r="P140">
            <v>33.398000000000003</v>
          </cell>
        </row>
        <row r="141">
          <cell r="C141">
            <v>43.54</v>
          </cell>
          <cell r="G141">
            <v>27.557000000000002</v>
          </cell>
          <cell r="L141">
            <v>42.66</v>
          </cell>
          <cell r="P141">
            <v>31.995000000000001</v>
          </cell>
        </row>
        <row r="142">
          <cell r="C142">
            <v>48.39</v>
          </cell>
          <cell r="G142">
            <v>27.481000000000002</v>
          </cell>
          <cell r="L142">
            <v>44.75</v>
          </cell>
          <cell r="P142">
            <v>33.563000000000002</v>
          </cell>
        </row>
        <row r="143">
          <cell r="C143">
            <v>52.76</v>
          </cell>
          <cell r="G143">
            <v>27.746000000000002</v>
          </cell>
          <cell r="L143">
            <v>44.96</v>
          </cell>
          <cell r="P143">
            <v>33.72</v>
          </cell>
        </row>
        <row r="144">
          <cell r="C144">
            <v>50.34</v>
          </cell>
          <cell r="G144">
            <v>27.602</v>
          </cell>
          <cell r="L144">
            <v>44.54</v>
          </cell>
          <cell r="P144">
            <v>33.405000000000001</v>
          </cell>
        </row>
        <row r="145">
          <cell r="C145">
            <v>43.67</v>
          </cell>
          <cell r="G145">
            <v>27.353000000000002</v>
          </cell>
          <cell r="L145">
            <v>43.7</v>
          </cell>
          <cell r="P145">
            <v>32.774999999999999</v>
          </cell>
        </row>
        <row r="146">
          <cell r="C146">
            <v>41.7</v>
          </cell>
          <cell r="G146">
            <v>27.815000000000001</v>
          </cell>
          <cell r="L146">
            <v>42.87</v>
          </cell>
          <cell r="P146">
            <v>32.152999999999999</v>
          </cell>
        </row>
        <row r="147">
          <cell r="C147">
            <v>43.92</v>
          </cell>
          <cell r="G147">
            <v>27.967000000000002</v>
          </cell>
          <cell r="L147">
            <v>42.87</v>
          </cell>
          <cell r="P147">
            <v>32.152999999999999</v>
          </cell>
        </row>
        <row r="148">
          <cell r="C148">
            <v>44.2</v>
          </cell>
          <cell r="G148">
            <v>27.81</v>
          </cell>
          <cell r="L148">
            <v>44.76</v>
          </cell>
          <cell r="P148">
            <v>33.57</v>
          </cell>
        </row>
        <row r="149">
          <cell r="C149">
            <v>43.75</v>
          </cell>
          <cell r="G149">
            <v>27.101000000000003</v>
          </cell>
          <cell r="L149">
            <v>48.97</v>
          </cell>
          <cell r="P149">
            <v>36.728000000000002</v>
          </cell>
        </row>
        <row r="150">
          <cell r="C150">
            <v>42.85</v>
          </cell>
          <cell r="G150">
            <v>26.819000000000003</v>
          </cell>
          <cell r="L150">
            <v>52.75</v>
          </cell>
          <cell r="P150">
            <v>39.563000000000002</v>
          </cell>
        </row>
        <row r="151">
          <cell r="C151">
            <v>41.96</v>
          </cell>
          <cell r="G151">
            <v>26.378</v>
          </cell>
          <cell r="L151">
            <v>50.65</v>
          </cell>
          <cell r="P151">
            <v>37.988</v>
          </cell>
        </row>
        <row r="152">
          <cell r="C152">
            <v>41.96</v>
          </cell>
          <cell r="G152">
            <v>26.56</v>
          </cell>
          <cell r="L152">
            <v>44.88</v>
          </cell>
          <cell r="P152">
            <v>33.659999999999997</v>
          </cell>
        </row>
        <row r="153">
          <cell r="C153">
            <v>43.99</v>
          </cell>
          <cell r="G153">
            <v>27.783000000000001</v>
          </cell>
          <cell r="L153">
            <v>43</v>
          </cell>
          <cell r="P153">
            <v>32.25</v>
          </cell>
        </row>
        <row r="154">
          <cell r="C154">
            <v>48.48</v>
          </cell>
          <cell r="G154">
            <v>27.302</v>
          </cell>
          <cell r="L154">
            <v>45.09</v>
          </cell>
          <cell r="P154">
            <v>33.818000000000005</v>
          </cell>
        </row>
        <row r="155">
          <cell r="C155">
            <v>52.53</v>
          </cell>
          <cell r="G155">
            <v>28.556000000000001</v>
          </cell>
          <cell r="L155">
            <v>45.3</v>
          </cell>
          <cell r="P155">
            <v>33.975000000000001</v>
          </cell>
        </row>
        <row r="156">
          <cell r="C156">
            <v>50.29</v>
          </cell>
          <cell r="G156">
            <v>27.868000000000002</v>
          </cell>
          <cell r="L156">
            <v>44.88</v>
          </cell>
          <cell r="P156">
            <v>33.659999999999997</v>
          </cell>
        </row>
        <row r="157">
          <cell r="C157">
            <v>44.11</v>
          </cell>
          <cell r="G157">
            <v>27.59</v>
          </cell>
          <cell r="L157">
            <v>44.04</v>
          </cell>
          <cell r="P157">
            <v>33.03</v>
          </cell>
        </row>
        <row r="158">
          <cell r="C158">
            <v>42.18</v>
          </cell>
          <cell r="G158">
            <v>28.042000000000002</v>
          </cell>
          <cell r="L158">
            <v>43.19</v>
          </cell>
          <cell r="P158">
            <v>32.393000000000001</v>
          </cell>
        </row>
        <row r="159">
          <cell r="C159">
            <v>44.33</v>
          </cell>
          <cell r="G159">
            <v>28.184999999999999</v>
          </cell>
          <cell r="L159">
            <v>43.2</v>
          </cell>
          <cell r="P159">
            <v>32.4</v>
          </cell>
        </row>
        <row r="160">
          <cell r="C160">
            <v>44.62</v>
          </cell>
          <cell r="G160">
            <v>28.007000000000001</v>
          </cell>
          <cell r="L160">
            <v>45.1</v>
          </cell>
          <cell r="P160">
            <v>33.825000000000003</v>
          </cell>
        </row>
        <row r="161">
          <cell r="C161">
            <v>44.2</v>
          </cell>
          <cell r="G161">
            <v>27.409000000000002</v>
          </cell>
          <cell r="L161">
            <v>49.34</v>
          </cell>
          <cell r="P161">
            <v>37.005000000000003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17.059999999999999</v>
          </cell>
        </row>
        <row r="8">
          <cell r="C8">
            <v>27.75</v>
          </cell>
          <cell r="G8">
            <v>19.7</v>
          </cell>
          <cell r="L8">
            <v>27.75</v>
          </cell>
          <cell r="P8">
            <v>20.81</v>
          </cell>
        </row>
        <row r="9">
          <cell r="C9">
            <v>27.75</v>
          </cell>
          <cell r="G9">
            <v>19.7</v>
          </cell>
          <cell r="L9">
            <v>28.25</v>
          </cell>
          <cell r="P9">
            <v>21.19</v>
          </cell>
        </row>
        <row r="10">
          <cell r="C10">
            <v>27.75</v>
          </cell>
          <cell r="G10">
            <v>19.7</v>
          </cell>
          <cell r="L10">
            <v>33.5</v>
          </cell>
          <cell r="P10">
            <v>25.125</v>
          </cell>
        </row>
        <row r="11">
          <cell r="C11">
            <v>19.7</v>
          </cell>
          <cell r="G11">
            <v>19.7</v>
          </cell>
          <cell r="L11">
            <v>34</v>
          </cell>
          <cell r="P11">
            <v>25.5</v>
          </cell>
        </row>
        <row r="12">
          <cell r="C12">
            <v>27.75</v>
          </cell>
          <cell r="G12">
            <v>19.7</v>
          </cell>
          <cell r="L12">
            <v>33.25</v>
          </cell>
          <cell r="P12">
            <v>24.938000000000002</v>
          </cell>
        </row>
        <row r="13">
          <cell r="C13">
            <v>27.75</v>
          </cell>
          <cell r="G13">
            <v>19.7</v>
          </cell>
          <cell r="L13">
            <v>32.25</v>
          </cell>
          <cell r="P13">
            <v>24.188000000000002</v>
          </cell>
        </row>
        <row r="14">
          <cell r="C14">
            <v>27.75</v>
          </cell>
          <cell r="G14">
            <v>19.7</v>
          </cell>
          <cell r="L14">
            <v>30.25</v>
          </cell>
          <cell r="P14">
            <v>22.688000000000002</v>
          </cell>
        </row>
        <row r="15">
          <cell r="C15">
            <v>27.75</v>
          </cell>
          <cell r="G15">
            <v>19.7</v>
          </cell>
          <cell r="L15">
            <v>33.5</v>
          </cell>
          <cell r="P15">
            <v>25.125</v>
          </cell>
        </row>
        <row r="16">
          <cell r="C16">
            <v>27.75</v>
          </cell>
          <cell r="G16">
            <v>19.7</v>
          </cell>
          <cell r="L16">
            <v>38</v>
          </cell>
          <cell r="P16">
            <v>28.5</v>
          </cell>
        </row>
        <row r="17">
          <cell r="C17">
            <v>27.75</v>
          </cell>
          <cell r="G17">
            <v>19.7</v>
          </cell>
          <cell r="L17">
            <v>45.75</v>
          </cell>
          <cell r="P17">
            <v>34.313000000000002</v>
          </cell>
        </row>
        <row r="18">
          <cell r="C18">
            <v>19.7</v>
          </cell>
          <cell r="G18">
            <v>19.7</v>
          </cell>
          <cell r="L18">
            <v>53</v>
          </cell>
          <cell r="P18">
            <v>39.75</v>
          </cell>
        </row>
        <row r="19">
          <cell r="C19">
            <v>27.75</v>
          </cell>
          <cell r="G19">
            <v>19.7</v>
          </cell>
          <cell r="L19">
            <v>44.75</v>
          </cell>
          <cell r="P19">
            <v>33.563000000000002</v>
          </cell>
        </row>
        <row r="20">
          <cell r="C20">
            <v>27.75</v>
          </cell>
          <cell r="G20">
            <v>19.7</v>
          </cell>
          <cell r="L20">
            <v>37.25</v>
          </cell>
          <cell r="P20">
            <v>27.938000000000002</v>
          </cell>
        </row>
        <row r="21">
          <cell r="C21">
            <v>27.75</v>
          </cell>
          <cell r="G21">
            <v>19.5</v>
          </cell>
          <cell r="L21">
            <v>36.75</v>
          </cell>
          <cell r="P21">
            <v>27.563000000000002</v>
          </cell>
        </row>
        <row r="22">
          <cell r="C22">
            <v>28.25</v>
          </cell>
          <cell r="G22">
            <v>19.5</v>
          </cell>
          <cell r="L22">
            <v>38.75</v>
          </cell>
          <cell r="P22">
            <v>29.063000000000002</v>
          </cell>
        </row>
        <row r="23">
          <cell r="C23">
            <v>28.25</v>
          </cell>
          <cell r="G23">
            <v>19.5</v>
          </cell>
          <cell r="L23">
            <v>39.5</v>
          </cell>
          <cell r="P23">
            <v>29.625</v>
          </cell>
        </row>
        <row r="24">
          <cell r="C24">
            <v>28.25</v>
          </cell>
          <cell r="G24">
            <v>19.5</v>
          </cell>
          <cell r="L24">
            <v>38</v>
          </cell>
          <cell r="P24">
            <v>28.5</v>
          </cell>
        </row>
        <row r="25">
          <cell r="C25">
            <v>19.5</v>
          </cell>
          <cell r="G25">
            <v>19.5</v>
          </cell>
          <cell r="L25">
            <v>36.5</v>
          </cell>
          <cell r="P25">
            <v>27.375</v>
          </cell>
        </row>
        <row r="26">
          <cell r="C26">
            <v>28.25</v>
          </cell>
          <cell r="G26">
            <v>19.5</v>
          </cell>
          <cell r="L26">
            <v>36</v>
          </cell>
          <cell r="P26">
            <v>27</v>
          </cell>
        </row>
        <row r="27">
          <cell r="C27">
            <v>28.25</v>
          </cell>
          <cell r="G27">
            <v>19.5</v>
          </cell>
          <cell r="L27">
            <v>36.5</v>
          </cell>
          <cell r="P27">
            <v>27.375</v>
          </cell>
        </row>
        <row r="28">
          <cell r="C28">
            <v>28.25</v>
          </cell>
          <cell r="G28">
            <v>19.5</v>
          </cell>
          <cell r="L28">
            <v>41</v>
          </cell>
          <cell r="P28">
            <v>30.75</v>
          </cell>
        </row>
        <row r="29">
          <cell r="C29">
            <v>28.25</v>
          </cell>
          <cell r="G29">
            <v>19.5</v>
          </cell>
          <cell r="L29">
            <v>55</v>
          </cell>
          <cell r="P29">
            <v>41.25</v>
          </cell>
        </row>
        <row r="30">
          <cell r="C30">
            <v>28.25</v>
          </cell>
          <cell r="G30">
            <v>19.5</v>
          </cell>
          <cell r="L30">
            <v>61.25</v>
          </cell>
          <cell r="P30">
            <v>45.938000000000002</v>
          </cell>
        </row>
        <row r="31">
          <cell r="C31">
            <v>28.25</v>
          </cell>
          <cell r="G31">
            <v>19.5</v>
          </cell>
          <cell r="L31">
            <v>48.25</v>
          </cell>
          <cell r="P31">
            <v>36.188000000000002</v>
          </cell>
        </row>
        <row r="32">
          <cell r="C32">
            <v>19.5</v>
          </cell>
          <cell r="G32">
            <v>19.5</v>
          </cell>
          <cell r="L32">
            <v>38</v>
          </cell>
          <cell r="P32">
            <v>28.5</v>
          </cell>
        </row>
        <row r="33">
          <cell r="C33">
            <v>28.25</v>
          </cell>
          <cell r="G33">
            <v>19.5</v>
          </cell>
          <cell r="L33">
            <v>38.25</v>
          </cell>
          <cell r="P33">
            <v>28.688000000000002</v>
          </cell>
        </row>
        <row r="34">
          <cell r="C34">
            <v>28.25</v>
          </cell>
          <cell r="G34">
            <v>19.5</v>
          </cell>
          <cell r="L34">
            <v>39</v>
          </cell>
          <cell r="P34">
            <v>29.25</v>
          </cell>
        </row>
        <row r="35">
          <cell r="C35">
            <v>28.25</v>
          </cell>
          <cell r="G35">
            <v>19.5</v>
          </cell>
          <cell r="L35">
            <v>40.15</v>
          </cell>
          <cell r="P35">
            <v>30.113000000000003</v>
          </cell>
        </row>
        <row r="36">
          <cell r="C36">
            <v>28.25</v>
          </cell>
          <cell r="G36">
            <v>19.5</v>
          </cell>
          <cell r="L36">
            <v>38.869999999999997</v>
          </cell>
          <cell r="P36">
            <v>29.153000000000002</v>
          </cell>
        </row>
        <row r="37">
          <cell r="C37">
            <v>28.25</v>
          </cell>
          <cell r="G37">
            <v>19.5</v>
          </cell>
          <cell r="L37">
            <v>37.58</v>
          </cell>
          <cell r="P37">
            <v>28.184999999999999</v>
          </cell>
        </row>
        <row r="38">
          <cell r="C38">
            <v>28.25</v>
          </cell>
          <cell r="G38">
            <v>18.917000000000002</v>
          </cell>
          <cell r="L38">
            <v>37.159999999999997</v>
          </cell>
          <cell r="P38">
            <v>27.87</v>
          </cell>
        </row>
        <row r="39">
          <cell r="C39">
            <v>33.5</v>
          </cell>
          <cell r="G39">
            <v>22.177</v>
          </cell>
          <cell r="L39">
            <v>37.590000000000003</v>
          </cell>
          <cell r="P39">
            <v>28.193000000000001</v>
          </cell>
        </row>
        <row r="40">
          <cell r="C40">
            <v>34</v>
          </cell>
          <cell r="G40">
            <v>23.516000000000002</v>
          </cell>
          <cell r="L40">
            <v>41.44</v>
          </cell>
          <cell r="P40">
            <v>31.08</v>
          </cell>
        </row>
        <row r="41">
          <cell r="C41">
            <v>33.25</v>
          </cell>
          <cell r="G41">
            <v>23.732000000000003</v>
          </cell>
          <cell r="L41">
            <v>53.41</v>
          </cell>
          <cell r="P41">
            <v>40.058</v>
          </cell>
        </row>
        <row r="42">
          <cell r="C42">
            <v>32.25</v>
          </cell>
          <cell r="G42">
            <v>23.94</v>
          </cell>
          <cell r="L42">
            <v>58.75</v>
          </cell>
          <cell r="P42">
            <v>44.063000000000002</v>
          </cell>
        </row>
        <row r="43">
          <cell r="C43">
            <v>30.25</v>
          </cell>
          <cell r="G43">
            <v>24.35</v>
          </cell>
          <cell r="L43">
            <v>47.64</v>
          </cell>
          <cell r="P43">
            <v>35.729999999999997</v>
          </cell>
        </row>
        <row r="44">
          <cell r="C44">
            <v>33.5</v>
          </cell>
          <cell r="G44">
            <v>23.637</v>
          </cell>
          <cell r="L44">
            <v>38.880000000000003</v>
          </cell>
          <cell r="P44">
            <v>29.16</v>
          </cell>
        </row>
        <row r="45">
          <cell r="C45">
            <v>38</v>
          </cell>
          <cell r="G45">
            <v>23.5</v>
          </cell>
          <cell r="L45">
            <v>39.090000000000003</v>
          </cell>
          <cell r="P45">
            <v>29.318000000000001</v>
          </cell>
        </row>
        <row r="46">
          <cell r="C46">
            <v>45.75</v>
          </cell>
          <cell r="G46">
            <v>30.593</v>
          </cell>
          <cell r="L46">
            <v>39.729999999999997</v>
          </cell>
          <cell r="P46">
            <v>29.798000000000002</v>
          </cell>
        </row>
        <row r="47">
          <cell r="C47">
            <v>53</v>
          </cell>
          <cell r="G47">
            <v>31.258000000000003</v>
          </cell>
          <cell r="L47">
            <v>40.79</v>
          </cell>
          <cell r="P47">
            <v>30.593</v>
          </cell>
        </row>
        <row r="48">
          <cell r="C48">
            <v>44.75</v>
          </cell>
          <cell r="G48">
            <v>25.074999999999999</v>
          </cell>
          <cell r="L48">
            <v>39.69</v>
          </cell>
          <cell r="P48">
            <v>29.768000000000001</v>
          </cell>
        </row>
        <row r="49">
          <cell r="C49">
            <v>37.25</v>
          </cell>
          <cell r="G49">
            <v>26.129000000000001</v>
          </cell>
          <cell r="L49">
            <v>38.6</v>
          </cell>
          <cell r="P49">
            <v>28.95</v>
          </cell>
        </row>
        <row r="50">
          <cell r="C50">
            <v>36.75</v>
          </cell>
          <cell r="G50">
            <v>24.146000000000001</v>
          </cell>
          <cell r="L50">
            <v>38.229999999999997</v>
          </cell>
          <cell r="P50">
            <v>28.673000000000002</v>
          </cell>
        </row>
        <row r="51">
          <cell r="C51">
            <v>38.75</v>
          </cell>
          <cell r="G51">
            <v>24.121000000000002</v>
          </cell>
          <cell r="L51">
            <v>38.6</v>
          </cell>
          <cell r="P51">
            <v>28.95</v>
          </cell>
        </row>
        <row r="52">
          <cell r="C52">
            <v>39.5</v>
          </cell>
          <cell r="G52">
            <v>24.5</v>
          </cell>
          <cell r="L52">
            <v>41.89</v>
          </cell>
          <cell r="P52">
            <v>31.418000000000003</v>
          </cell>
        </row>
        <row r="53">
          <cell r="C53">
            <v>38</v>
          </cell>
          <cell r="G53">
            <v>24.964000000000002</v>
          </cell>
          <cell r="L53">
            <v>52.14</v>
          </cell>
          <cell r="P53">
            <v>39.104999999999997</v>
          </cell>
        </row>
        <row r="54">
          <cell r="C54">
            <v>36.5</v>
          </cell>
          <cell r="G54">
            <v>24.565000000000001</v>
          </cell>
          <cell r="L54">
            <v>56.72</v>
          </cell>
          <cell r="P54">
            <v>42.54</v>
          </cell>
        </row>
        <row r="55">
          <cell r="C55">
            <v>36</v>
          </cell>
          <cell r="G55">
            <v>24.15</v>
          </cell>
          <cell r="L55">
            <v>47.2</v>
          </cell>
          <cell r="P55">
            <v>35.4</v>
          </cell>
        </row>
        <row r="56">
          <cell r="C56">
            <v>36.5</v>
          </cell>
          <cell r="G56">
            <v>23.903000000000002</v>
          </cell>
          <cell r="L56">
            <v>39.700000000000003</v>
          </cell>
          <cell r="P56">
            <v>29.774999999999999</v>
          </cell>
        </row>
        <row r="57">
          <cell r="C57">
            <v>41</v>
          </cell>
          <cell r="G57">
            <v>24.75</v>
          </cell>
          <cell r="L57">
            <v>39.880000000000003</v>
          </cell>
          <cell r="P57">
            <v>29.91</v>
          </cell>
        </row>
        <row r="58">
          <cell r="C58">
            <v>55</v>
          </cell>
          <cell r="G58">
            <v>27.363</v>
          </cell>
          <cell r="L58">
            <v>40.43</v>
          </cell>
          <cell r="P58">
            <v>30.323</v>
          </cell>
        </row>
        <row r="59">
          <cell r="C59">
            <v>61.25</v>
          </cell>
          <cell r="G59">
            <v>31.141000000000002</v>
          </cell>
          <cell r="L59">
            <v>41.33</v>
          </cell>
          <cell r="P59">
            <v>30.998000000000001</v>
          </cell>
        </row>
        <row r="60">
          <cell r="C60">
            <v>48.25</v>
          </cell>
          <cell r="G60">
            <v>29.604000000000003</v>
          </cell>
          <cell r="L60">
            <v>40.39</v>
          </cell>
          <cell r="P60">
            <v>30.293000000000003</v>
          </cell>
        </row>
        <row r="61">
          <cell r="C61">
            <v>38</v>
          </cell>
          <cell r="G61">
            <v>26.927</v>
          </cell>
          <cell r="L61">
            <v>39.46</v>
          </cell>
          <cell r="P61">
            <v>29.594999999999999</v>
          </cell>
        </row>
        <row r="62">
          <cell r="C62">
            <v>38.25</v>
          </cell>
          <cell r="G62">
            <v>23.175000000000001</v>
          </cell>
          <cell r="L62">
            <v>39.15</v>
          </cell>
          <cell r="P62">
            <v>29.363000000000003</v>
          </cell>
        </row>
        <row r="63">
          <cell r="C63">
            <v>39</v>
          </cell>
          <cell r="G63">
            <v>24.621000000000002</v>
          </cell>
          <cell r="L63">
            <v>39.46</v>
          </cell>
          <cell r="P63">
            <v>29.594999999999999</v>
          </cell>
        </row>
        <row r="64">
          <cell r="C64">
            <v>40.15</v>
          </cell>
          <cell r="G64">
            <v>24.938000000000002</v>
          </cell>
          <cell r="L64">
            <v>42.28</v>
          </cell>
          <cell r="P64">
            <v>31.71</v>
          </cell>
        </row>
        <row r="65">
          <cell r="C65">
            <v>38.869999999999997</v>
          </cell>
          <cell r="G65">
            <v>25.182000000000002</v>
          </cell>
          <cell r="L65">
            <v>51.04</v>
          </cell>
          <cell r="P65">
            <v>38.28</v>
          </cell>
        </row>
        <row r="66">
          <cell r="C66">
            <v>37.58</v>
          </cell>
          <cell r="G66">
            <v>25.172000000000001</v>
          </cell>
          <cell r="L66">
            <v>54.95</v>
          </cell>
          <cell r="P66">
            <v>41.213000000000001</v>
          </cell>
        </row>
        <row r="67">
          <cell r="C67">
            <v>37.159999999999997</v>
          </cell>
          <cell r="G67">
            <v>24.716000000000001</v>
          </cell>
          <cell r="L67">
            <v>46.82</v>
          </cell>
          <cell r="P67">
            <v>35.115000000000002</v>
          </cell>
        </row>
        <row r="68">
          <cell r="C68">
            <v>37.590000000000003</v>
          </cell>
          <cell r="G68">
            <v>24.291</v>
          </cell>
          <cell r="L68">
            <v>40.4</v>
          </cell>
          <cell r="P68">
            <v>30.3</v>
          </cell>
        </row>
        <row r="69">
          <cell r="C69">
            <v>41.44</v>
          </cell>
          <cell r="G69">
            <v>25.431000000000001</v>
          </cell>
          <cell r="L69">
            <v>40.56</v>
          </cell>
          <cell r="P69">
            <v>30.42</v>
          </cell>
        </row>
        <row r="70">
          <cell r="C70">
            <v>53.41</v>
          </cell>
          <cell r="G70">
            <v>27.204999999999998</v>
          </cell>
          <cell r="L70">
            <v>41.03</v>
          </cell>
          <cell r="P70">
            <v>30.773000000000003</v>
          </cell>
        </row>
        <row r="71">
          <cell r="C71">
            <v>58.75</v>
          </cell>
          <cell r="G71">
            <v>30.291</v>
          </cell>
          <cell r="L71">
            <v>41.74</v>
          </cell>
          <cell r="P71">
            <v>31.305</v>
          </cell>
        </row>
        <row r="72">
          <cell r="C72">
            <v>47.64</v>
          </cell>
          <cell r="G72">
            <v>29.103000000000002</v>
          </cell>
          <cell r="L72">
            <v>40.9</v>
          </cell>
          <cell r="P72">
            <v>30.675000000000001</v>
          </cell>
        </row>
        <row r="73">
          <cell r="C73">
            <v>38.880000000000003</v>
          </cell>
          <cell r="G73">
            <v>26.912000000000003</v>
          </cell>
          <cell r="L73">
            <v>40.049999999999997</v>
          </cell>
          <cell r="P73">
            <v>30.038</v>
          </cell>
        </row>
        <row r="74">
          <cell r="C74">
            <v>39.090000000000003</v>
          </cell>
          <cell r="G74">
            <v>24.094000000000001</v>
          </cell>
          <cell r="L74">
            <v>39.770000000000003</v>
          </cell>
          <cell r="P74">
            <v>29.828000000000003</v>
          </cell>
        </row>
        <row r="75">
          <cell r="C75">
            <v>39.729999999999997</v>
          </cell>
          <cell r="G75">
            <v>25.079000000000001</v>
          </cell>
          <cell r="L75">
            <v>40.049999999999997</v>
          </cell>
          <cell r="P75">
            <v>30.038</v>
          </cell>
        </row>
        <row r="76">
          <cell r="C76">
            <v>40.79</v>
          </cell>
          <cell r="G76">
            <v>24.93</v>
          </cell>
          <cell r="L76">
            <v>42.6</v>
          </cell>
          <cell r="P76">
            <v>31.95</v>
          </cell>
        </row>
        <row r="77">
          <cell r="C77">
            <v>39.69</v>
          </cell>
          <cell r="G77">
            <v>25.579000000000001</v>
          </cell>
          <cell r="L77">
            <v>50.53</v>
          </cell>
          <cell r="P77">
            <v>37.898000000000003</v>
          </cell>
        </row>
        <row r="78">
          <cell r="C78">
            <v>38.6</v>
          </cell>
          <cell r="G78">
            <v>25.414999999999999</v>
          </cell>
          <cell r="L78">
            <v>54.08</v>
          </cell>
          <cell r="P78">
            <v>40.56</v>
          </cell>
        </row>
        <row r="79">
          <cell r="C79">
            <v>38.229999999999997</v>
          </cell>
          <cell r="G79">
            <v>24.996000000000002</v>
          </cell>
          <cell r="L79">
            <v>46.71</v>
          </cell>
          <cell r="P79">
            <v>35.033000000000001</v>
          </cell>
        </row>
        <row r="80">
          <cell r="C80">
            <v>38.6</v>
          </cell>
          <cell r="G80">
            <v>24.539000000000001</v>
          </cell>
          <cell r="L80">
            <v>40.909999999999997</v>
          </cell>
          <cell r="P80">
            <v>30.683</v>
          </cell>
        </row>
        <row r="81">
          <cell r="C81">
            <v>41.89</v>
          </cell>
          <cell r="G81">
            <v>25.695</v>
          </cell>
          <cell r="L81">
            <v>41.05</v>
          </cell>
          <cell r="P81">
            <v>30.788</v>
          </cell>
        </row>
        <row r="82">
          <cell r="C82">
            <v>52.14</v>
          </cell>
          <cell r="G82">
            <v>26.864000000000001</v>
          </cell>
          <cell r="L82">
            <v>41.48</v>
          </cell>
          <cell r="P82">
            <v>31.11</v>
          </cell>
        </row>
        <row r="83">
          <cell r="C83">
            <v>56.72</v>
          </cell>
          <cell r="G83">
            <v>30.878</v>
          </cell>
          <cell r="L83">
            <v>42.11</v>
          </cell>
          <cell r="P83">
            <v>31.583000000000002</v>
          </cell>
        </row>
        <row r="84">
          <cell r="C84">
            <v>47.2</v>
          </cell>
          <cell r="G84">
            <v>29.08</v>
          </cell>
          <cell r="L84">
            <v>41.33</v>
          </cell>
          <cell r="P84">
            <v>30.998000000000001</v>
          </cell>
        </row>
        <row r="85">
          <cell r="C85">
            <v>39.700000000000003</v>
          </cell>
          <cell r="G85">
            <v>26.991</v>
          </cell>
          <cell r="L85">
            <v>40.54</v>
          </cell>
          <cell r="P85">
            <v>30.405000000000001</v>
          </cell>
        </row>
        <row r="86">
          <cell r="C86">
            <v>39.880000000000003</v>
          </cell>
          <cell r="G86">
            <v>24.43</v>
          </cell>
          <cell r="L86">
            <v>40.28</v>
          </cell>
          <cell r="P86">
            <v>30.21</v>
          </cell>
        </row>
        <row r="87">
          <cell r="C87">
            <v>40.43</v>
          </cell>
          <cell r="G87">
            <v>25.333000000000002</v>
          </cell>
          <cell r="L87">
            <v>40.549999999999997</v>
          </cell>
          <cell r="P87">
            <v>30.413</v>
          </cell>
        </row>
        <row r="88">
          <cell r="C88">
            <v>41.33</v>
          </cell>
          <cell r="G88">
            <v>25.175000000000001</v>
          </cell>
          <cell r="L88">
            <v>42.91</v>
          </cell>
          <cell r="P88">
            <v>32.183</v>
          </cell>
        </row>
        <row r="89">
          <cell r="C89">
            <v>40.39</v>
          </cell>
          <cell r="G89">
            <v>25.815000000000001</v>
          </cell>
          <cell r="L89">
            <v>50.25</v>
          </cell>
          <cell r="P89">
            <v>37.688000000000002</v>
          </cell>
        </row>
        <row r="90">
          <cell r="C90">
            <v>39.46</v>
          </cell>
          <cell r="G90">
            <v>25.676000000000002</v>
          </cell>
          <cell r="L90">
            <v>53.52</v>
          </cell>
          <cell r="P90">
            <v>40.14</v>
          </cell>
        </row>
        <row r="91">
          <cell r="C91">
            <v>39.15</v>
          </cell>
          <cell r="G91">
            <v>25.066000000000003</v>
          </cell>
          <cell r="L91">
            <v>46.71</v>
          </cell>
          <cell r="P91">
            <v>35.033000000000001</v>
          </cell>
        </row>
        <row r="92">
          <cell r="C92">
            <v>39.46</v>
          </cell>
          <cell r="G92">
            <v>25.039000000000001</v>
          </cell>
          <cell r="L92">
            <v>41.34</v>
          </cell>
          <cell r="P92">
            <v>31.004999999999999</v>
          </cell>
        </row>
        <row r="93">
          <cell r="C93">
            <v>42.28</v>
          </cell>
          <cell r="G93">
            <v>25.959</v>
          </cell>
          <cell r="L93">
            <v>41.47</v>
          </cell>
          <cell r="P93">
            <v>31.103000000000002</v>
          </cell>
        </row>
        <row r="94">
          <cell r="C94">
            <v>51.04</v>
          </cell>
          <cell r="G94">
            <v>27.114000000000001</v>
          </cell>
          <cell r="L94">
            <v>41.87</v>
          </cell>
          <cell r="P94">
            <v>31.403000000000002</v>
          </cell>
        </row>
        <row r="95">
          <cell r="C95">
            <v>54.95</v>
          </cell>
          <cell r="G95">
            <v>30.818000000000001</v>
          </cell>
          <cell r="L95">
            <v>42.47</v>
          </cell>
          <cell r="P95">
            <v>31.853000000000002</v>
          </cell>
        </row>
        <row r="96">
          <cell r="C96">
            <v>46.82</v>
          </cell>
          <cell r="G96">
            <v>29.068000000000001</v>
          </cell>
          <cell r="L96">
            <v>41.74</v>
          </cell>
          <cell r="P96">
            <v>31.305</v>
          </cell>
        </row>
        <row r="97">
          <cell r="C97">
            <v>40.4</v>
          </cell>
          <cell r="G97">
            <v>27.086000000000002</v>
          </cell>
          <cell r="L97">
            <v>41.02</v>
          </cell>
          <cell r="P97">
            <v>30.765000000000001</v>
          </cell>
        </row>
        <row r="98">
          <cell r="C98">
            <v>40.56</v>
          </cell>
          <cell r="G98">
            <v>24.766999999999999</v>
          </cell>
          <cell r="L98">
            <v>40.78</v>
          </cell>
          <cell r="P98">
            <v>30.585000000000001</v>
          </cell>
        </row>
        <row r="99">
          <cell r="C99">
            <v>41.03</v>
          </cell>
          <cell r="G99">
            <v>25.344999999999999</v>
          </cell>
          <cell r="L99">
            <v>41.02</v>
          </cell>
          <cell r="P99">
            <v>30.765000000000001</v>
          </cell>
        </row>
        <row r="100">
          <cell r="C100">
            <v>41.74</v>
          </cell>
          <cell r="G100">
            <v>25.73</v>
          </cell>
          <cell r="L100">
            <v>43.21</v>
          </cell>
          <cell r="P100">
            <v>32.408000000000001</v>
          </cell>
        </row>
        <row r="101">
          <cell r="C101">
            <v>40.9</v>
          </cell>
          <cell r="G101">
            <v>26.079000000000001</v>
          </cell>
          <cell r="L101">
            <v>50</v>
          </cell>
          <cell r="P101">
            <v>37.5</v>
          </cell>
        </row>
        <row r="102">
          <cell r="C102">
            <v>40.049999999999997</v>
          </cell>
          <cell r="G102">
            <v>25.965</v>
          </cell>
          <cell r="L102">
            <v>53.03</v>
          </cell>
          <cell r="P102">
            <v>39.773000000000003</v>
          </cell>
        </row>
        <row r="103">
          <cell r="C103">
            <v>39.770000000000003</v>
          </cell>
          <cell r="G103">
            <v>25.391000000000002</v>
          </cell>
          <cell r="L103">
            <v>46.73</v>
          </cell>
          <cell r="P103">
            <v>35.048000000000002</v>
          </cell>
        </row>
        <row r="104">
          <cell r="C104">
            <v>40.049999999999997</v>
          </cell>
          <cell r="G104">
            <v>25.372</v>
          </cell>
          <cell r="L104">
            <v>41.76</v>
          </cell>
          <cell r="P104">
            <v>31.32</v>
          </cell>
        </row>
        <row r="105">
          <cell r="C105">
            <v>42.6</v>
          </cell>
          <cell r="G105">
            <v>26.225000000000001</v>
          </cell>
          <cell r="L105">
            <v>41.88</v>
          </cell>
          <cell r="P105">
            <v>31.41</v>
          </cell>
        </row>
        <row r="106">
          <cell r="C106">
            <v>50.53</v>
          </cell>
          <cell r="G106">
            <v>27.234000000000002</v>
          </cell>
          <cell r="L106">
            <v>42.25</v>
          </cell>
          <cell r="P106">
            <v>31.688000000000002</v>
          </cell>
        </row>
        <row r="107">
          <cell r="C107">
            <v>54.08</v>
          </cell>
          <cell r="G107">
            <v>30.646000000000001</v>
          </cell>
          <cell r="L107">
            <v>42.82</v>
          </cell>
          <cell r="P107">
            <v>32.115000000000002</v>
          </cell>
        </row>
        <row r="108">
          <cell r="C108">
            <v>46.71</v>
          </cell>
          <cell r="G108">
            <v>28.729000000000003</v>
          </cell>
          <cell r="L108">
            <v>42.15</v>
          </cell>
          <cell r="P108">
            <v>31.613000000000003</v>
          </cell>
        </row>
        <row r="109">
          <cell r="C109">
            <v>40.909999999999997</v>
          </cell>
          <cell r="G109">
            <v>27.408000000000001</v>
          </cell>
          <cell r="L109">
            <v>41.48</v>
          </cell>
          <cell r="P109">
            <v>31.11</v>
          </cell>
        </row>
        <row r="110">
          <cell r="C110">
            <v>41.05</v>
          </cell>
          <cell r="G110">
            <v>25.124000000000002</v>
          </cell>
          <cell r="L110">
            <v>41.25</v>
          </cell>
          <cell r="P110">
            <v>30.938000000000002</v>
          </cell>
        </row>
        <row r="111">
          <cell r="C111">
            <v>41.48</v>
          </cell>
          <cell r="G111">
            <v>25.645</v>
          </cell>
          <cell r="L111">
            <v>41.48</v>
          </cell>
          <cell r="P111">
            <v>31.11</v>
          </cell>
        </row>
        <row r="112">
          <cell r="C112">
            <v>42.11</v>
          </cell>
          <cell r="G112">
            <v>25.998000000000001</v>
          </cell>
          <cell r="L112">
            <v>43.5</v>
          </cell>
          <cell r="P112">
            <v>32.625</v>
          </cell>
        </row>
        <row r="113">
          <cell r="C113">
            <v>41.33</v>
          </cell>
          <cell r="G113">
            <v>26.369</v>
          </cell>
          <cell r="L113">
            <v>49.79</v>
          </cell>
          <cell r="P113">
            <v>37.343000000000004</v>
          </cell>
        </row>
        <row r="114">
          <cell r="C114">
            <v>40.54</v>
          </cell>
          <cell r="G114">
            <v>26.021000000000001</v>
          </cell>
          <cell r="L114">
            <v>52.59</v>
          </cell>
          <cell r="P114">
            <v>39.443000000000005</v>
          </cell>
        </row>
        <row r="115">
          <cell r="C115">
            <v>40.28</v>
          </cell>
          <cell r="G115">
            <v>25.903000000000002</v>
          </cell>
          <cell r="L115">
            <v>46.76</v>
          </cell>
          <cell r="P115">
            <v>35.07</v>
          </cell>
        </row>
        <row r="116">
          <cell r="C116">
            <v>40.549999999999997</v>
          </cell>
          <cell r="G116">
            <v>25.661000000000001</v>
          </cell>
          <cell r="L116">
            <v>42.16</v>
          </cell>
          <cell r="P116">
            <v>31.62</v>
          </cell>
        </row>
        <row r="117">
          <cell r="C117">
            <v>42.91</v>
          </cell>
          <cell r="G117">
            <v>26.179000000000002</v>
          </cell>
          <cell r="L117">
            <v>42.28</v>
          </cell>
          <cell r="P117">
            <v>31.71</v>
          </cell>
        </row>
        <row r="118">
          <cell r="C118">
            <v>50.25</v>
          </cell>
          <cell r="G118">
            <v>27.851000000000003</v>
          </cell>
          <cell r="L118">
            <v>42.62</v>
          </cell>
          <cell r="P118">
            <v>31.965</v>
          </cell>
        </row>
        <row r="119">
          <cell r="C119">
            <v>53.52</v>
          </cell>
          <cell r="G119">
            <v>30.088000000000001</v>
          </cell>
          <cell r="L119">
            <v>43.16</v>
          </cell>
          <cell r="P119">
            <v>32.369999999999997</v>
          </cell>
        </row>
        <row r="120">
          <cell r="C120">
            <v>46.71</v>
          </cell>
          <cell r="G120">
            <v>29.056000000000001</v>
          </cell>
          <cell r="L120">
            <v>42.54</v>
          </cell>
          <cell r="P120">
            <v>31.905000000000001</v>
          </cell>
        </row>
        <row r="121">
          <cell r="C121">
            <v>41.34</v>
          </cell>
          <cell r="G121">
            <v>27.577000000000002</v>
          </cell>
          <cell r="L121">
            <v>41.92</v>
          </cell>
          <cell r="P121">
            <v>31.44</v>
          </cell>
        </row>
        <row r="122">
          <cell r="C122">
            <v>41.47</v>
          </cell>
          <cell r="G122">
            <v>25.163</v>
          </cell>
          <cell r="L122">
            <v>41.71</v>
          </cell>
          <cell r="P122">
            <v>31.283000000000001</v>
          </cell>
        </row>
        <row r="123">
          <cell r="C123">
            <v>41.87</v>
          </cell>
          <cell r="G123">
            <v>26.162000000000003</v>
          </cell>
          <cell r="L123">
            <v>41.92</v>
          </cell>
          <cell r="P123">
            <v>31.44</v>
          </cell>
        </row>
        <row r="124">
          <cell r="C124">
            <v>42.47</v>
          </cell>
          <cell r="G124">
            <v>26.254999999999999</v>
          </cell>
          <cell r="L124">
            <v>43.79</v>
          </cell>
          <cell r="P124">
            <v>32.843000000000004</v>
          </cell>
        </row>
        <row r="125">
          <cell r="C125">
            <v>41.74</v>
          </cell>
          <cell r="G125">
            <v>26.58</v>
          </cell>
          <cell r="L125">
            <v>49.61</v>
          </cell>
          <cell r="P125">
            <v>37.207999999999998</v>
          </cell>
        </row>
        <row r="126">
          <cell r="C126">
            <v>41.02</v>
          </cell>
          <cell r="G126">
            <v>26.274999999999999</v>
          </cell>
          <cell r="L126">
            <v>52.21</v>
          </cell>
          <cell r="P126">
            <v>39.158000000000001</v>
          </cell>
        </row>
        <row r="127">
          <cell r="C127">
            <v>40.78</v>
          </cell>
          <cell r="G127">
            <v>26.183</v>
          </cell>
          <cell r="L127">
            <v>46.81</v>
          </cell>
          <cell r="P127">
            <v>35.108000000000004</v>
          </cell>
        </row>
        <row r="128">
          <cell r="C128">
            <v>41.02</v>
          </cell>
          <cell r="G128">
            <v>25.709</v>
          </cell>
          <cell r="L128">
            <v>42.56</v>
          </cell>
          <cell r="P128">
            <v>31.92</v>
          </cell>
        </row>
        <row r="129">
          <cell r="C129">
            <v>43.21</v>
          </cell>
          <cell r="G129">
            <v>26.723000000000003</v>
          </cell>
          <cell r="L129">
            <v>42.66</v>
          </cell>
          <cell r="P129">
            <v>31.995000000000001</v>
          </cell>
        </row>
        <row r="130">
          <cell r="C130">
            <v>50</v>
          </cell>
          <cell r="G130">
            <v>27.991</v>
          </cell>
          <cell r="L130">
            <v>42.98</v>
          </cell>
          <cell r="P130">
            <v>32.234999999999999</v>
          </cell>
        </row>
        <row r="131">
          <cell r="C131">
            <v>53.03</v>
          </cell>
          <cell r="G131">
            <v>30.061</v>
          </cell>
          <cell r="L131">
            <v>43.5</v>
          </cell>
          <cell r="P131">
            <v>32.625</v>
          </cell>
        </row>
        <row r="132">
          <cell r="C132">
            <v>46.73</v>
          </cell>
          <cell r="G132">
            <v>29.104000000000003</v>
          </cell>
          <cell r="L132">
            <v>42.92</v>
          </cell>
          <cell r="P132">
            <v>32.19</v>
          </cell>
        </row>
        <row r="133">
          <cell r="C133">
            <v>41.76</v>
          </cell>
          <cell r="G133">
            <v>27.747</v>
          </cell>
          <cell r="L133">
            <v>42.35</v>
          </cell>
          <cell r="P133">
            <v>31.763000000000002</v>
          </cell>
        </row>
        <row r="134">
          <cell r="C134">
            <v>41.88</v>
          </cell>
          <cell r="G134">
            <v>25.474</v>
          </cell>
          <cell r="L134">
            <v>42.16</v>
          </cell>
          <cell r="P134">
            <v>31.62</v>
          </cell>
        </row>
        <row r="135">
          <cell r="C135">
            <v>42.25</v>
          </cell>
          <cell r="G135">
            <v>26.414000000000001</v>
          </cell>
          <cell r="L135">
            <v>42.35</v>
          </cell>
          <cell r="P135">
            <v>31.763000000000002</v>
          </cell>
        </row>
        <row r="136">
          <cell r="C136">
            <v>42.82</v>
          </cell>
          <cell r="G136">
            <v>26.227</v>
          </cell>
          <cell r="L136">
            <v>44.08</v>
          </cell>
          <cell r="P136">
            <v>33.06</v>
          </cell>
        </row>
        <row r="137">
          <cell r="C137">
            <v>42.15</v>
          </cell>
          <cell r="G137">
            <v>26.814</v>
          </cell>
          <cell r="L137">
            <v>49.46</v>
          </cell>
          <cell r="P137">
            <v>37.094999999999999</v>
          </cell>
        </row>
        <row r="138">
          <cell r="C138">
            <v>41.48</v>
          </cell>
          <cell r="G138">
            <v>26.757000000000001</v>
          </cell>
          <cell r="L138">
            <v>51.87</v>
          </cell>
          <cell r="P138">
            <v>38.902999999999999</v>
          </cell>
        </row>
        <row r="139">
          <cell r="C139">
            <v>41.25</v>
          </cell>
          <cell r="G139">
            <v>26.469000000000001</v>
          </cell>
          <cell r="L139">
            <v>46.87</v>
          </cell>
          <cell r="P139">
            <v>35.152999999999999</v>
          </cell>
        </row>
        <row r="140">
          <cell r="C140">
            <v>41.48</v>
          </cell>
          <cell r="G140">
            <v>25.992000000000001</v>
          </cell>
          <cell r="L140">
            <v>42.94</v>
          </cell>
          <cell r="P140">
            <v>32.204999999999998</v>
          </cell>
        </row>
        <row r="141">
          <cell r="C141">
            <v>43.5</v>
          </cell>
          <cell r="G141">
            <v>26.969000000000001</v>
          </cell>
          <cell r="L141">
            <v>43.04</v>
          </cell>
          <cell r="P141">
            <v>32.28</v>
          </cell>
        </row>
        <row r="142">
          <cell r="C142">
            <v>49.79</v>
          </cell>
          <cell r="G142">
            <v>28.121000000000002</v>
          </cell>
          <cell r="L142">
            <v>43.33</v>
          </cell>
          <cell r="P142">
            <v>32.498000000000005</v>
          </cell>
        </row>
        <row r="143">
          <cell r="C143">
            <v>52.59</v>
          </cell>
          <cell r="G143">
            <v>30.049000000000003</v>
          </cell>
          <cell r="L143">
            <v>43.74</v>
          </cell>
          <cell r="P143">
            <v>32.805</v>
          </cell>
        </row>
        <row r="144">
          <cell r="C144">
            <v>46.76</v>
          </cell>
          <cell r="G144">
            <v>29.15</v>
          </cell>
          <cell r="L144">
            <v>43.16</v>
          </cell>
          <cell r="P144">
            <v>32.369999999999997</v>
          </cell>
        </row>
        <row r="145">
          <cell r="C145">
            <v>42.16</v>
          </cell>
          <cell r="G145">
            <v>27.732000000000003</v>
          </cell>
          <cell r="L145">
            <v>42.59</v>
          </cell>
          <cell r="P145">
            <v>31.943000000000001</v>
          </cell>
        </row>
        <row r="146">
          <cell r="C146">
            <v>42.28</v>
          </cell>
          <cell r="G146">
            <v>26.057000000000002</v>
          </cell>
          <cell r="L146">
            <v>42.4</v>
          </cell>
          <cell r="P146">
            <v>31.8</v>
          </cell>
        </row>
        <row r="147">
          <cell r="C147">
            <v>42.62</v>
          </cell>
          <cell r="G147">
            <v>26.681000000000001</v>
          </cell>
          <cell r="L147">
            <v>42.59</v>
          </cell>
          <cell r="P147">
            <v>31.943000000000001</v>
          </cell>
        </row>
        <row r="148">
          <cell r="C148">
            <v>43.16</v>
          </cell>
          <cell r="G148">
            <v>26.461000000000002</v>
          </cell>
          <cell r="L148">
            <v>44.33</v>
          </cell>
          <cell r="P148">
            <v>33.248000000000005</v>
          </cell>
        </row>
        <row r="149">
          <cell r="C149">
            <v>42.54</v>
          </cell>
          <cell r="G149">
            <v>27.039000000000001</v>
          </cell>
          <cell r="L149">
            <v>49.74</v>
          </cell>
          <cell r="P149">
            <v>37.305</v>
          </cell>
        </row>
        <row r="150">
          <cell r="C150">
            <v>41.92</v>
          </cell>
          <cell r="G150">
            <v>26.986000000000001</v>
          </cell>
          <cell r="L150">
            <v>52.16</v>
          </cell>
          <cell r="P150">
            <v>39.119999999999997</v>
          </cell>
        </row>
        <row r="151">
          <cell r="C151">
            <v>41.71</v>
          </cell>
          <cell r="G151">
            <v>26.707000000000001</v>
          </cell>
          <cell r="L151">
            <v>47.14</v>
          </cell>
          <cell r="P151">
            <v>35.354999999999997</v>
          </cell>
        </row>
        <row r="152">
          <cell r="C152">
            <v>41.92</v>
          </cell>
          <cell r="G152">
            <v>26.225000000000001</v>
          </cell>
          <cell r="L152">
            <v>43.18</v>
          </cell>
          <cell r="P152">
            <v>32.384999999999998</v>
          </cell>
        </row>
        <row r="153">
          <cell r="C153">
            <v>43.79</v>
          </cell>
          <cell r="G153">
            <v>27.203000000000003</v>
          </cell>
          <cell r="L153">
            <v>43.28</v>
          </cell>
          <cell r="P153">
            <v>32.46</v>
          </cell>
        </row>
        <row r="154">
          <cell r="C154">
            <v>49.61</v>
          </cell>
          <cell r="G154">
            <v>27.876000000000001</v>
          </cell>
          <cell r="L154">
            <v>43.57</v>
          </cell>
          <cell r="P154">
            <v>32.678000000000004</v>
          </cell>
        </row>
        <row r="155">
          <cell r="C155">
            <v>52.21</v>
          </cell>
          <cell r="G155">
            <v>30.581000000000003</v>
          </cell>
          <cell r="L155">
            <v>43.98</v>
          </cell>
          <cell r="P155">
            <v>32.984999999999999</v>
          </cell>
        </row>
        <row r="156">
          <cell r="C156">
            <v>46.81</v>
          </cell>
          <cell r="G156">
            <v>29.271000000000001</v>
          </cell>
          <cell r="L156">
            <v>43.4</v>
          </cell>
          <cell r="P156">
            <v>32.549999999999997</v>
          </cell>
        </row>
        <row r="157">
          <cell r="C157">
            <v>42.56</v>
          </cell>
          <cell r="G157">
            <v>27.913</v>
          </cell>
          <cell r="L157">
            <v>42.82</v>
          </cell>
          <cell r="P157">
            <v>32.115000000000002</v>
          </cell>
        </row>
        <row r="158">
          <cell r="C158">
            <v>42.66</v>
          </cell>
          <cell r="G158">
            <v>26.322000000000003</v>
          </cell>
          <cell r="L158">
            <v>42.63</v>
          </cell>
          <cell r="P158">
            <v>31.973000000000003</v>
          </cell>
        </row>
        <row r="159">
          <cell r="C159">
            <v>42.98</v>
          </cell>
          <cell r="G159">
            <v>26.912000000000003</v>
          </cell>
          <cell r="L159">
            <v>42.83</v>
          </cell>
          <cell r="P159">
            <v>32.123000000000005</v>
          </cell>
        </row>
        <row r="160">
          <cell r="C160">
            <v>43.5</v>
          </cell>
          <cell r="G160">
            <v>26.695</v>
          </cell>
          <cell r="L160">
            <v>44.58</v>
          </cell>
          <cell r="P160">
            <v>33.435000000000002</v>
          </cell>
        </row>
        <row r="161">
          <cell r="C161">
            <v>42.92</v>
          </cell>
          <cell r="G161">
            <v>27.291</v>
          </cell>
          <cell r="L161">
            <v>50.02</v>
          </cell>
          <cell r="P161">
            <v>37.515000000000001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26.9</v>
          </cell>
          <cell r="E6">
            <v>16.25</v>
          </cell>
        </row>
        <row r="7">
          <cell r="D7">
            <v>28</v>
          </cell>
          <cell r="E7">
            <v>18.5</v>
          </cell>
        </row>
        <row r="8">
          <cell r="D8">
            <v>28</v>
          </cell>
          <cell r="E8">
            <v>18.5</v>
          </cell>
        </row>
        <row r="9">
          <cell r="D9">
            <v>28</v>
          </cell>
          <cell r="E9">
            <v>18.5</v>
          </cell>
        </row>
        <row r="10">
          <cell r="D10">
            <v>19</v>
          </cell>
          <cell r="E10">
            <v>18.5</v>
          </cell>
        </row>
        <row r="11">
          <cell r="D11">
            <v>28</v>
          </cell>
          <cell r="E11">
            <v>18.5</v>
          </cell>
        </row>
        <row r="12">
          <cell r="D12">
            <v>28</v>
          </cell>
          <cell r="E12">
            <v>18.5</v>
          </cell>
        </row>
        <row r="13">
          <cell r="D13">
            <v>28</v>
          </cell>
          <cell r="E13">
            <v>18.5</v>
          </cell>
        </row>
        <row r="14">
          <cell r="D14">
            <v>28</v>
          </cell>
          <cell r="E14">
            <v>18.5</v>
          </cell>
        </row>
        <row r="15">
          <cell r="D15">
            <v>28</v>
          </cell>
          <cell r="E15">
            <v>18.5</v>
          </cell>
        </row>
        <row r="16">
          <cell r="D16">
            <v>28</v>
          </cell>
          <cell r="E16">
            <v>18.5</v>
          </cell>
        </row>
        <row r="17">
          <cell r="D17">
            <v>19</v>
          </cell>
          <cell r="E17">
            <v>18.5</v>
          </cell>
        </row>
        <row r="18">
          <cell r="D18">
            <v>28</v>
          </cell>
          <cell r="E18">
            <v>18.5</v>
          </cell>
        </row>
        <row r="19">
          <cell r="D19">
            <v>28</v>
          </cell>
          <cell r="E19">
            <v>18.5</v>
          </cell>
        </row>
        <row r="20">
          <cell r="D20">
            <v>28</v>
          </cell>
          <cell r="E20">
            <v>18.5</v>
          </cell>
        </row>
        <row r="21">
          <cell r="D21">
            <v>28</v>
          </cell>
          <cell r="E21">
            <v>18.25</v>
          </cell>
        </row>
        <row r="22">
          <cell r="D22">
            <v>28</v>
          </cell>
          <cell r="E22">
            <v>18.25</v>
          </cell>
        </row>
        <row r="23">
          <cell r="D23">
            <v>28</v>
          </cell>
          <cell r="E23">
            <v>18.25</v>
          </cell>
        </row>
        <row r="24">
          <cell r="D24">
            <v>18.75</v>
          </cell>
          <cell r="E24">
            <v>18.25</v>
          </cell>
        </row>
        <row r="25">
          <cell r="D25">
            <v>28</v>
          </cell>
          <cell r="E25">
            <v>18.25</v>
          </cell>
        </row>
        <row r="26">
          <cell r="D26">
            <v>28</v>
          </cell>
          <cell r="E26">
            <v>18.25</v>
          </cell>
        </row>
        <row r="27">
          <cell r="D27">
            <v>28</v>
          </cell>
          <cell r="E27">
            <v>18.25</v>
          </cell>
        </row>
        <row r="28">
          <cell r="D28">
            <v>28</v>
          </cell>
          <cell r="E28">
            <v>18.25</v>
          </cell>
        </row>
        <row r="29">
          <cell r="D29">
            <v>28</v>
          </cell>
          <cell r="E29">
            <v>18.25</v>
          </cell>
        </row>
        <row r="30">
          <cell r="D30">
            <v>28</v>
          </cell>
          <cell r="E30">
            <v>18.25</v>
          </cell>
        </row>
        <row r="31">
          <cell r="D31">
            <v>18.75</v>
          </cell>
          <cell r="E31">
            <v>18.25</v>
          </cell>
        </row>
        <row r="32">
          <cell r="D32">
            <v>28</v>
          </cell>
          <cell r="E32">
            <v>18.25</v>
          </cell>
        </row>
        <row r="33">
          <cell r="D33">
            <v>28</v>
          </cell>
          <cell r="E33">
            <v>18.25</v>
          </cell>
        </row>
        <row r="34">
          <cell r="D34">
            <v>28</v>
          </cell>
          <cell r="E34">
            <v>18.25</v>
          </cell>
        </row>
        <row r="35">
          <cell r="D35">
            <v>28</v>
          </cell>
          <cell r="E35">
            <v>18.25</v>
          </cell>
        </row>
        <row r="36">
          <cell r="D36">
            <v>28</v>
          </cell>
          <cell r="E36">
            <v>18.25</v>
          </cell>
        </row>
        <row r="37">
          <cell r="D37">
            <v>28</v>
          </cell>
          <cell r="E37">
            <v>17.417000000000002</v>
          </cell>
        </row>
        <row r="38">
          <cell r="D38">
            <v>33.5</v>
          </cell>
          <cell r="E38">
            <v>21.331</v>
          </cell>
        </row>
        <row r="39">
          <cell r="D39">
            <v>33.25</v>
          </cell>
          <cell r="E39">
            <v>22.164999999999999</v>
          </cell>
        </row>
        <row r="40">
          <cell r="D40">
            <v>32.5</v>
          </cell>
          <cell r="E40">
            <v>22.219000000000001</v>
          </cell>
        </row>
        <row r="41">
          <cell r="D41">
            <v>31.75</v>
          </cell>
          <cell r="E41">
            <v>22.348000000000003</v>
          </cell>
        </row>
        <row r="42">
          <cell r="D42">
            <v>31.75</v>
          </cell>
          <cell r="E42">
            <v>22.917000000000002</v>
          </cell>
        </row>
        <row r="43">
          <cell r="D43">
            <v>37.5</v>
          </cell>
          <cell r="E43">
            <v>22.25</v>
          </cell>
        </row>
        <row r="44">
          <cell r="D44">
            <v>47</v>
          </cell>
          <cell r="E44">
            <v>22.333000000000002</v>
          </cell>
        </row>
        <row r="45">
          <cell r="D45">
            <v>57</v>
          </cell>
          <cell r="E45">
            <v>33.064999999999998</v>
          </cell>
        </row>
        <row r="46">
          <cell r="D46">
            <v>68.5</v>
          </cell>
          <cell r="E46">
            <v>35.194000000000003</v>
          </cell>
        </row>
        <row r="47">
          <cell r="D47">
            <v>55</v>
          </cell>
          <cell r="E47">
            <v>27.6</v>
          </cell>
        </row>
        <row r="48">
          <cell r="D48">
            <v>37.75</v>
          </cell>
          <cell r="E48">
            <v>25.879000000000001</v>
          </cell>
        </row>
        <row r="49">
          <cell r="D49">
            <v>35.75</v>
          </cell>
          <cell r="E49">
            <v>23.229000000000003</v>
          </cell>
        </row>
        <row r="50">
          <cell r="D50">
            <v>36.5</v>
          </cell>
          <cell r="E50">
            <v>22.887</v>
          </cell>
        </row>
        <row r="51">
          <cell r="D51">
            <v>37.25</v>
          </cell>
          <cell r="E51">
            <v>23.222000000000001</v>
          </cell>
        </row>
        <row r="52">
          <cell r="D52">
            <v>36.75</v>
          </cell>
          <cell r="E52">
            <v>23.446000000000002</v>
          </cell>
        </row>
        <row r="53">
          <cell r="D53">
            <v>36.75</v>
          </cell>
          <cell r="E53">
            <v>22.681000000000001</v>
          </cell>
        </row>
        <row r="54">
          <cell r="D54">
            <v>36.25</v>
          </cell>
          <cell r="E54">
            <v>22.333000000000002</v>
          </cell>
        </row>
        <row r="55">
          <cell r="D55">
            <v>36.25</v>
          </cell>
          <cell r="E55">
            <v>22.141000000000002</v>
          </cell>
        </row>
        <row r="56">
          <cell r="D56">
            <v>43.25</v>
          </cell>
          <cell r="E56">
            <v>24.229000000000003</v>
          </cell>
        </row>
        <row r="57">
          <cell r="D57">
            <v>59.25</v>
          </cell>
          <cell r="E57">
            <v>29.464000000000002</v>
          </cell>
        </row>
        <row r="58">
          <cell r="D58">
            <v>67.75</v>
          </cell>
          <cell r="E58">
            <v>34.181000000000004</v>
          </cell>
        </row>
        <row r="59">
          <cell r="D59">
            <v>53.25</v>
          </cell>
          <cell r="E59">
            <v>31.521000000000001</v>
          </cell>
        </row>
        <row r="60">
          <cell r="D60">
            <v>39</v>
          </cell>
          <cell r="E60">
            <v>25.783000000000001</v>
          </cell>
        </row>
        <row r="61">
          <cell r="D61">
            <v>37</v>
          </cell>
          <cell r="E61">
            <v>21.454999999999998</v>
          </cell>
        </row>
        <row r="62">
          <cell r="D62">
            <v>36.75</v>
          </cell>
          <cell r="E62">
            <v>22.31</v>
          </cell>
        </row>
        <row r="63">
          <cell r="D63">
            <v>38.43</v>
          </cell>
          <cell r="E63">
            <v>23.759</v>
          </cell>
        </row>
        <row r="64">
          <cell r="D64">
            <v>38</v>
          </cell>
          <cell r="E64">
            <v>23.794</v>
          </cell>
        </row>
        <row r="65">
          <cell r="D65">
            <v>38</v>
          </cell>
          <cell r="E65">
            <v>23.547000000000001</v>
          </cell>
        </row>
        <row r="66">
          <cell r="D66">
            <v>37.57</v>
          </cell>
          <cell r="E66">
            <v>23.083000000000002</v>
          </cell>
        </row>
        <row r="67">
          <cell r="D67">
            <v>37.57</v>
          </cell>
          <cell r="E67">
            <v>22.664999999999999</v>
          </cell>
        </row>
        <row r="68">
          <cell r="D68">
            <v>43.56</v>
          </cell>
          <cell r="E68">
            <v>24.954999999999998</v>
          </cell>
        </row>
        <row r="69">
          <cell r="D69">
            <v>57.24</v>
          </cell>
          <cell r="E69">
            <v>28.86</v>
          </cell>
        </row>
        <row r="70">
          <cell r="D70">
            <v>64.510000000000005</v>
          </cell>
          <cell r="E70">
            <v>32.74</v>
          </cell>
        </row>
        <row r="71">
          <cell r="D71">
            <v>52.11</v>
          </cell>
          <cell r="E71">
            <v>30.599</v>
          </cell>
        </row>
        <row r="72">
          <cell r="D72">
            <v>39.93</v>
          </cell>
          <cell r="E72">
            <v>25.769000000000002</v>
          </cell>
        </row>
        <row r="73">
          <cell r="D73">
            <v>38.21</v>
          </cell>
          <cell r="E73">
            <v>22.545999999999999</v>
          </cell>
        </row>
        <row r="74">
          <cell r="D74">
            <v>38</v>
          </cell>
          <cell r="E74">
            <v>23.047000000000001</v>
          </cell>
        </row>
        <row r="75">
          <cell r="D75">
            <v>39.42</v>
          </cell>
          <cell r="E75">
            <v>23.818000000000001</v>
          </cell>
        </row>
        <row r="76">
          <cell r="D76">
            <v>39.06</v>
          </cell>
          <cell r="E76">
            <v>24.273</v>
          </cell>
        </row>
        <row r="77">
          <cell r="D77">
            <v>39.06</v>
          </cell>
          <cell r="E77">
            <v>23.903000000000002</v>
          </cell>
        </row>
        <row r="78">
          <cell r="D78">
            <v>38.69</v>
          </cell>
          <cell r="E78">
            <v>23.475000000000001</v>
          </cell>
        </row>
        <row r="79">
          <cell r="D79">
            <v>38.69</v>
          </cell>
          <cell r="E79">
            <v>23.016999999999999</v>
          </cell>
        </row>
        <row r="80">
          <cell r="D80">
            <v>43.8</v>
          </cell>
          <cell r="E80">
            <v>25.157</v>
          </cell>
        </row>
        <row r="81">
          <cell r="D81">
            <v>55.51</v>
          </cell>
          <cell r="E81">
            <v>28.22</v>
          </cell>
        </row>
        <row r="82">
          <cell r="D82">
            <v>61.72</v>
          </cell>
          <cell r="E82">
            <v>32.917000000000002</v>
          </cell>
        </row>
        <row r="83">
          <cell r="D83">
            <v>51.11</v>
          </cell>
          <cell r="E83">
            <v>30.296000000000003</v>
          </cell>
        </row>
        <row r="84">
          <cell r="D84">
            <v>40.71</v>
          </cell>
          <cell r="E84">
            <v>25.917000000000002</v>
          </cell>
        </row>
        <row r="85">
          <cell r="D85">
            <v>39.25</v>
          </cell>
          <cell r="E85">
            <v>22.979000000000003</v>
          </cell>
        </row>
        <row r="86">
          <cell r="D86">
            <v>39.07</v>
          </cell>
          <cell r="E86">
            <v>23.44</v>
          </cell>
        </row>
        <row r="87">
          <cell r="D87">
            <v>40.32</v>
          </cell>
          <cell r="E87">
            <v>24.08</v>
          </cell>
        </row>
        <row r="88">
          <cell r="D88">
            <v>40</v>
          </cell>
          <cell r="E88">
            <v>24.567</v>
          </cell>
        </row>
        <row r="89">
          <cell r="D89">
            <v>40</v>
          </cell>
          <cell r="E89">
            <v>24.243000000000002</v>
          </cell>
        </row>
        <row r="90">
          <cell r="D90">
            <v>39.69</v>
          </cell>
          <cell r="E90">
            <v>23.573</v>
          </cell>
        </row>
        <row r="91">
          <cell r="D91">
            <v>39.69</v>
          </cell>
          <cell r="E91">
            <v>23.618000000000002</v>
          </cell>
        </row>
        <row r="92">
          <cell r="D92">
            <v>44.06</v>
          </cell>
          <cell r="E92">
            <v>25.361000000000001</v>
          </cell>
        </row>
        <row r="93">
          <cell r="D93">
            <v>54.07</v>
          </cell>
          <cell r="E93">
            <v>28.203000000000003</v>
          </cell>
        </row>
        <row r="94">
          <cell r="D94">
            <v>59.37</v>
          </cell>
          <cell r="E94">
            <v>32.481000000000002</v>
          </cell>
        </row>
        <row r="95">
          <cell r="D95">
            <v>50.3</v>
          </cell>
          <cell r="E95">
            <v>30.043000000000003</v>
          </cell>
        </row>
        <row r="96">
          <cell r="D96">
            <v>41.42</v>
          </cell>
          <cell r="E96">
            <v>26.043000000000003</v>
          </cell>
        </row>
        <row r="97">
          <cell r="D97">
            <v>40.17</v>
          </cell>
          <cell r="E97">
            <v>23.386000000000003</v>
          </cell>
        </row>
        <row r="98">
          <cell r="D98">
            <v>40.020000000000003</v>
          </cell>
          <cell r="E98">
            <v>23.528000000000002</v>
          </cell>
        </row>
        <row r="99">
          <cell r="D99">
            <v>40.92</v>
          </cell>
          <cell r="E99">
            <v>24.643000000000001</v>
          </cell>
        </row>
        <row r="100">
          <cell r="D100">
            <v>40.64</v>
          </cell>
          <cell r="E100">
            <v>24.855</v>
          </cell>
        </row>
        <row r="101">
          <cell r="D101">
            <v>40.64</v>
          </cell>
          <cell r="E101">
            <v>24.585000000000001</v>
          </cell>
        </row>
        <row r="102">
          <cell r="D102">
            <v>40.369999999999997</v>
          </cell>
          <cell r="E102">
            <v>23.939</v>
          </cell>
        </row>
        <row r="103">
          <cell r="D103">
            <v>40.36</v>
          </cell>
          <cell r="E103">
            <v>23.999000000000002</v>
          </cell>
        </row>
        <row r="104">
          <cell r="D104">
            <v>44.31</v>
          </cell>
          <cell r="E104">
            <v>25.594000000000001</v>
          </cell>
        </row>
        <row r="105">
          <cell r="D105">
            <v>53.37</v>
          </cell>
          <cell r="E105">
            <v>28.093</v>
          </cell>
        </row>
        <row r="106">
          <cell r="D106">
            <v>58.17</v>
          </cell>
          <cell r="E106">
            <v>32.048999999999999</v>
          </cell>
        </row>
        <row r="107">
          <cell r="D107">
            <v>49.96</v>
          </cell>
          <cell r="E107">
            <v>29.478000000000002</v>
          </cell>
        </row>
        <row r="108">
          <cell r="D108">
            <v>41.92</v>
          </cell>
          <cell r="E108">
            <v>26.423000000000002</v>
          </cell>
        </row>
        <row r="109">
          <cell r="D109">
            <v>40.799999999999997</v>
          </cell>
          <cell r="E109">
            <v>23.777000000000001</v>
          </cell>
        </row>
        <row r="110">
          <cell r="D110">
            <v>40.659999999999997</v>
          </cell>
          <cell r="E110">
            <v>23.889000000000003</v>
          </cell>
        </row>
        <row r="111">
          <cell r="D111">
            <v>41.43</v>
          </cell>
          <cell r="E111">
            <v>24.893000000000001</v>
          </cell>
        </row>
        <row r="112">
          <cell r="D112">
            <v>41.16</v>
          </cell>
          <cell r="E112">
            <v>25.145</v>
          </cell>
        </row>
        <row r="113">
          <cell r="D113">
            <v>41.17</v>
          </cell>
          <cell r="E113">
            <v>24.599</v>
          </cell>
        </row>
        <row r="114">
          <cell r="D114">
            <v>40.909999999999997</v>
          </cell>
          <cell r="E114">
            <v>24.537000000000003</v>
          </cell>
        </row>
        <row r="115">
          <cell r="D115">
            <v>40.92</v>
          </cell>
          <cell r="E115">
            <v>24.291</v>
          </cell>
        </row>
        <row r="116">
          <cell r="D116">
            <v>44.56</v>
          </cell>
          <cell r="E116">
            <v>25.452000000000002</v>
          </cell>
        </row>
        <row r="117">
          <cell r="D117">
            <v>52.94</v>
          </cell>
          <cell r="E117">
            <v>28.567</v>
          </cell>
        </row>
        <row r="118">
          <cell r="D118">
            <v>57.39</v>
          </cell>
          <cell r="E118">
            <v>31.274000000000001</v>
          </cell>
        </row>
        <row r="119">
          <cell r="D119">
            <v>49.78</v>
          </cell>
          <cell r="E119">
            <v>29.686</v>
          </cell>
        </row>
        <row r="120">
          <cell r="D120">
            <v>42.35</v>
          </cell>
          <cell r="E120">
            <v>26.592000000000002</v>
          </cell>
        </row>
        <row r="121">
          <cell r="D121">
            <v>41.32</v>
          </cell>
          <cell r="E121">
            <v>23.801000000000002</v>
          </cell>
        </row>
        <row r="122">
          <cell r="D122">
            <v>41.19</v>
          </cell>
          <cell r="E122">
            <v>24.48</v>
          </cell>
        </row>
        <row r="123">
          <cell r="D123">
            <v>41.92</v>
          </cell>
          <cell r="E123">
            <v>25.134</v>
          </cell>
        </row>
        <row r="124">
          <cell r="D124">
            <v>41.67</v>
          </cell>
          <cell r="E124">
            <v>25.359000000000002</v>
          </cell>
        </row>
        <row r="125">
          <cell r="D125">
            <v>41.68</v>
          </cell>
          <cell r="E125">
            <v>24.871000000000002</v>
          </cell>
        </row>
        <row r="126">
          <cell r="D126">
            <v>41.43</v>
          </cell>
          <cell r="E126">
            <v>24.849</v>
          </cell>
        </row>
        <row r="127">
          <cell r="D127">
            <v>41.44</v>
          </cell>
          <cell r="E127">
            <v>24.312000000000001</v>
          </cell>
        </row>
        <row r="128">
          <cell r="D128">
            <v>44.82</v>
          </cell>
          <cell r="E128">
            <v>26.013000000000002</v>
          </cell>
        </row>
        <row r="129">
          <cell r="D129">
            <v>52.56</v>
          </cell>
          <cell r="E129">
            <v>28.538</v>
          </cell>
        </row>
        <row r="130">
          <cell r="D130">
            <v>56.67</v>
          </cell>
          <cell r="E130">
            <v>31.056000000000001</v>
          </cell>
        </row>
        <row r="131">
          <cell r="D131">
            <v>49.64</v>
          </cell>
          <cell r="E131">
            <v>29.588000000000001</v>
          </cell>
        </row>
        <row r="132">
          <cell r="D132">
            <v>42.77</v>
          </cell>
          <cell r="E132">
            <v>26.747</v>
          </cell>
        </row>
        <row r="133">
          <cell r="D133">
            <v>41.81</v>
          </cell>
          <cell r="E133">
            <v>24.105</v>
          </cell>
        </row>
        <row r="134">
          <cell r="D134">
            <v>41.69</v>
          </cell>
          <cell r="E134">
            <v>24.771000000000001</v>
          </cell>
        </row>
        <row r="135">
          <cell r="D135">
            <v>42.34</v>
          </cell>
          <cell r="E135">
            <v>25.074999999999999</v>
          </cell>
        </row>
        <row r="136">
          <cell r="D136">
            <v>42.11</v>
          </cell>
          <cell r="E136">
            <v>25.581</v>
          </cell>
        </row>
        <row r="137">
          <cell r="D137">
            <v>42.12</v>
          </cell>
          <cell r="E137">
            <v>25.395</v>
          </cell>
        </row>
        <row r="138">
          <cell r="D138">
            <v>41.9</v>
          </cell>
          <cell r="E138">
            <v>25.109000000000002</v>
          </cell>
        </row>
        <row r="139">
          <cell r="D139">
            <v>41.9</v>
          </cell>
          <cell r="E139">
            <v>24.567</v>
          </cell>
        </row>
        <row r="140">
          <cell r="D140">
            <v>45.01</v>
          </cell>
          <cell r="E140">
            <v>26.191000000000003</v>
          </cell>
        </row>
        <row r="141">
          <cell r="D141">
            <v>52.17</v>
          </cell>
          <cell r="E141">
            <v>28.521000000000001</v>
          </cell>
        </row>
        <row r="142">
          <cell r="D142">
            <v>55.97</v>
          </cell>
          <cell r="E142">
            <v>30.833000000000002</v>
          </cell>
        </row>
        <row r="143">
          <cell r="D143">
            <v>49.47</v>
          </cell>
          <cell r="E143">
            <v>29.467000000000002</v>
          </cell>
        </row>
        <row r="144">
          <cell r="D144">
            <v>43.14</v>
          </cell>
          <cell r="E144">
            <v>26.64</v>
          </cell>
        </row>
        <row r="145">
          <cell r="D145">
            <v>42.25</v>
          </cell>
          <cell r="E145">
            <v>24.698</v>
          </cell>
        </row>
        <row r="146">
          <cell r="D146">
            <v>42.14</v>
          </cell>
          <cell r="E146">
            <v>25.044</v>
          </cell>
        </row>
        <row r="147">
          <cell r="D147">
            <v>42.74</v>
          </cell>
          <cell r="E147">
            <v>25.271000000000001</v>
          </cell>
        </row>
        <row r="148">
          <cell r="D148">
            <v>42.53</v>
          </cell>
          <cell r="E148">
            <v>25.781000000000002</v>
          </cell>
        </row>
        <row r="149">
          <cell r="D149">
            <v>42.55</v>
          </cell>
          <cell r="E149">
            <v>25.609000000000002</v>
          </cell>
        </row>
        <row r="150">
          <cell r="D150">
            <v>42.34</v>
          </cell>
          <cell r="E150">
            <v>25.333000000000002</v>
          </cell>
        </row>
        <row r="151">
          <cell r="D151">
            <v>42.34</v>
          </cell>
          <cell r="E151">
            <v>24.793000000000003</v>
          </cell>
        </row>
        <row r="152">
          <cell r="D152">
            <v>45.21</v>
          </cell>
          <cell r="E152">
            <v>26.357000000000003</v>
          </cell>
        </row>
        <row r="153">
          <cell r="D153">
            <v>51.83</v>
          </cell>
          <cell r="E153">
            <v>28.105</v>
          </cell>
        </row>
        <row r="154">
          <cell r="D154">
            <v>55.34</v>
          </cell>
          <cell r="E154">
            <v>31.231000000000002</v>
          </cell>
        </row>
        <row r="155">
          <cell r="D155">
            <v>49.33</v>
          </cell>
          <cell r="E155">
            <v>29.446000000000002</v>
          </cell>
        </row>
        <row r="156">
          <cell r="D156">
            <v>43.48</v>
          </cell>
          <cell r="E156">
            <v>26.777000000000001</v>
          </cell>
        </row>
        <row r="157">
          <cell r="D157">
            <v>42.67</v>
          </cell>
          <cell r="E157">
            <v>24.936</v>
          </cell>
        </row>
        <row r="158">
          <cell r="D158">
            <v>42.56</v>
          </cell>
          <cell r="E158">
            <v>25.256</v>
          </cell>
        </row>
        <row r="159">
          <cell r="D159">
            <v>43.14</v>
          </cell>
          <cell r="E159">
            <v>25.443000000000001</v>
          </cell>
        </row>
        <row r="160">
          <cell r="D160">
            <v>42.94</v>
          </cell>
          <cell r="E160">
            <v>26.004999999999999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26.78</v>
          </cell>
          <cell r="G7">
            <v>17.13</v>
          </cell>
          <cell r="L7">
            <v>20.48</v>
          </cell>
          <cell r="P7">
            <v>24</v>
          </cell>
        </row>
        <row r="8">
          <cell r="C8">
            <v>27.1875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27.1875</v>
          </cell>
          <cell r="G9">
            <v>27.1875</v>
          </cell>
          <cell r="L9">
            <v>26</v>
          </cell>
          <cell r="P9">
            <v>20.175000000000001</v>
          </cell>
        </row>
        <row r="10">
          <cell r="C10">
            <v>30.25</v>
          </cell>
          <cell r="G10">
            <v>30.25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27.1875</v>
          </cell>
          <cell r="G14">
            <v>27.1875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25.5</v>
          </cell>
          <cell r="G17">
            <v>25.5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27.1875</v>
          </cell>
          <cell r="G19">
            <v>27.1875</v>
          </cell>
          <cell r="L19">
            <v>40.25</v>
          </cell>
          <cell r="P19">
            <v>30.1875</v>
          </cell>
        </row>
        <row r="20">
          <cell r="C20">
            <v>27.1875</v>
          </cell>
          <cell r="G20">
            <v>27.1875</v>
          </cell>
          <cell r="L20">
            <v>36.25</v>
          </cell>
          <cell r="P20">
            <v>27.1875</v>
          </cell>
        </row>
        <row r="21">
          <cell r="C21">
            <v>27.1875</v>
          </cell>
          <cell r="G21">
            <v>27.1875</v>
          </cell>
          <cell r="L21">
            <v>35.5</v>
          </cell>
          <cell r="P21">
            <v>26.625</v>
          </cell>
        </row>
        <row r="22">
          <cell r="C22">
            <v>24.9</v>
          </cell>
          <cell r="G22">
            <v>18.608000000000001</v>
          </cell>
          <cell r="L22">
            <v>37.75</v>
          </cell>
          <cell r="P22">
            <v>28.3125</v>
          </cell>
        </row>
        <row r="23">
          <cell r="C23">
            <v>24.9</v>
          </cell>
          <cell r="G23">
            <v>18.608000000000001</v>
          </cell>
          <cell r="L23">
            <v>28.5</v>
          </cell>
          <cell r="P23">
            <v>21.375</v>
          </cell>
        </row>
        <row r="24">
          <cell r="C24">
            <v>24.899999618530298</v>
          </cell>
          <cell r="G24">
            <v>24.899999618530298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20.174999237060501</v>
          </cell>
          <cell r="G28">
            <v>20.174999237060501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26</v>
          </cell>
          <cell r="G31">
            <v>26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20.174999237060501</v>
          </cell>
          <cell r="G35">
            <v>20.174999237060501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62</v>
          </cell>
          <cell r="G7">
            <v>26.004997253417969</v>
          </cell>
          <cell r="L7">
            <v>0</v>
          </cell>
          <cell r="P7">
            <v>0</v>
          </cell>
        </row>
        <row r="8">
          <cell r="C8">
            <v>49.5</v>
          </cell>
          <cell r="G8">
            <v>26.754999160766602</v>
          </cell>
          <cell r="L8">
            <v>0</v>
          </cell>
          <cell r="P8">
            <v>0</v>
          </cell>
        </row>
        <row r="9">
          <cell r="C9">
            <v>49.5</v>
          </cell>
          <cell r="G9">
            <v>26.75</v>
          </cell>
          <cell r="L9">
            <v>36.627499999999998</v>
          </cell>
          <cell r="P9">
            <v>36.627499999999998</v>
          </cell>
        </row>
        <row r="10">
          <cell r="C10">
            <v>41.5</v>
          </cell>
          <cell r="G10">
            <v>26.75</v>
          </cell>
          <cell r="L10">
            <v>41.822694722178632</v>
          </cell>
          <cell r="P10">
            <v>41.822694722178632</v>
          </cell>
        </row>
        <row r="11">
          <cell r="C11">
            <v>41.5</v>
          </cell>
          <cell r="G11">
            <v>26.754999160766602</v>
          </cell>
          <cell r="L11">
            <v>49.4173037552466</v>
          </cell>
          <cell r="P11">
            <v>36.820736131360214</v>
          </cell>
        </row>
        <row r="12">
          <cell r="C12">
            <v>49.5</v>
          </cell>
          <cell r="G12">
            <v>26.75</v>
          </cell>
          <cell r="L12">
            <v>48.868199144728869</v>
          </cell>
          <cell r="P12">
            <v>36.411599362739153</v>
          </cell>
        </row>
        <row r="13">
          <cell r="C13">
            <v>49.5</v>
          </cell>
          <cell r="G13">
            <v>26.75</v>
          </cell>
          <cell r="L13">
            <v>47.653893541514009</v>
          </cell>
          <cell r="P13">
            <v>35.506822638775141</v>
          </cell>
        </row>
        <row r="14">
          <cell r="C14">
            <v>49.5</v>
          </cell>
          <cell r="G14">
            <v>26.75</v>
          </cell>
          <cell r="L14">
            <v>40.725181735830297</v>
          </cell>
          <cell r="P14">
            <v>33.642541433946768</v>
          </cell>
        </row>
        <row r="15">
          <cell r="C15">
            <v>49.5</v>
          </cell>
          <cell r="G15">
            <v>26.75</v>
          </cell>
          <cell r="L15">
            <v>41.115034584899824</v>
          </cell>
          <cell r="P15">
            <v>33.964593787525942</v>
          </cell>
        </row>
        <row r="16">
          <cell r="C16">
            <v>49.5</v>
          </cell>
          <cell r="G16">
            <v>26.754999160766602</v>
          </cell>
          <cell r="L16">
            <v>41.897624620538771</v>
          </cell>
          <cell r="P16">
            <v>34.611081208271159</v>
          </cell>
        </row>
        <row r="17">
          <cell r="C17">
            <v>41.5</v>
          </cell>
          <cell r="G17">
            <v>26.747501373291016</v>
          </cell>
          <cell r="L17">
            <v>44.498963603254396</v>
          </cell>
          <cell r="P17">
            <v>35.228346185909736</v>
          </cell>
        </row>
        <row r="18">
          <cell r="C18">
            <v>41.5</v>
          </cell>
          <cell r="G18">
            <v>26.752500534057617</v>
          </cell>
          <cell r="L18">
            <v>45.27659174321262</v>
          </cell>
          <cell r="P18">
            <v>35.843968463376662</v>
          </cell>
        </row>
        <row r="19">
          <cell r="C19">
            <v>49.5</v>
          </cell>
          <cell r="G19">
            <v>26.75</v>
          </cell>
          <cell r="L19">
            <v>45.231786653537291</v>
          </cell>
          <cell r="P19">
            <v>35.808497767383692</v>
          </cell>
        </row>
        <row r="20">
          <cell r="C20">
            <v>49.5</v>
          </cell>
          <cell r="G20">
            <v>26.748849868774414</v>
          </cell>
          <cell r="L20">
            <v>41.796222949925621</v>
          </cell>
          <cell r="P20">
            <v>36.09673800220849</v>
          </cell>
        </row>
        <row r="21">
          <cell r="C21">
            <v>49.5</v>
          </cell>
          <cell r="G21">
            <v>26.75</v>
          </cell>
          <cell r="L21">
            <v>46.170548548955338</v>
          </cell>
          <cell r="P21">
            <v>39.874564655915975</v>
          </cell>
        </row>
        <row r="22">
          <cell r="C22">
            <v>46.499996185302734</v>
          </cell>
          <cell r="G22">
            <v>28.668848953247071</v>
          </cell>
          <cell r="L22">
            <v>49.578038678794002</v>
          </cell>
          <cell r="P22">
            <v>42.817397040776633</v>
          </cell>
        </row>
        <row r="23">
          <cell r="C23">
            <v>46.499996185302734</v>
          </cell>
          <cell r="G23">
            <v>28.672497711181641</v>
          </cell>
          <cell r="L23">
            <v>48.077994029116475</v>
          </cell>
          <cell r="P23">
            <v>43.387458026275844</v>
          </cell>
        </row>
        <row r="24">
          <cell r="C24">
            <v>36.629997253417969</v>
          </cell>
          <cell r="G24">
            <v>28.672497711181641</v>
          </cell>
          <cell r="L24">
            <v>46.633637709454433</v>
          </cell>
          <cell r="P24">
            <v>42.084014518288143</v>
          </cell>
        </row>
        <row r="25">
          <cell r="C25">
            <v>36.629997253417969</v>
          </cell>
          <cell r="G25">
            <v>28.672497711181641</v>
          </cell>
          <cell r="L25">
            <v>45.111296497363938</v>
          </cell>
          <cell r="P25">
            <v>40.710194400060139</v>
          </cell>
        </row>
        <row r="26">
          <cell r="C26">
            <v>46.499996185302734</v>
          </cell>
          <cell r="G26">
            <v>28.669997177124024</v>
          </cell>
          <cell r="L26">
            <v>42.917075357212923</v>
          </cell>
          <cell r="P26">
            <v>38.730043615045808</v>
          </cell>
        </row>
        <row r="27">
          <cell r="C27">
            <v>46.499996185302734</v>
          </cell>
          <cell r="G27">
            <v>28.669999084472657</v>
          </cell>
          <cell r="L27">
            <v>43.072147223994186</v>
          </cell>
          <cell r="P27">
            <v>38.869986519214265</v>
          </cell>
        </row>
        <row r="28">
          <cell r="C28">
            <v>46.499996185302734</v>
          </cell>
          <cell r="G28">
            <v>28.669999084472657</v>
          </cell>
          <cell r="L28">
            <v>43.53156593562246</v>
          </cell>
          <cell r="P28">
            <v>39.284583893122708</v>
          </cell>
        </row>
        <row r="29">
          <cell r="C29">
            <v>46.499996185302734</v>
          </cell>
          <cell r="G29">
            <v>28.669999084472657</v>
          </cell>
          <cell r="L29">
            <v>43.92887683004448</v>
          </cell>
          <cell r="P29">
            <v>39.643132749064527</v>
          </cell>
        </row>
        <row r="30">
          <cell r="C30">
            <v>46.499996185302734</v>
          </cell>
          <cell r="G30">
            <v>28.669999084472657</v>
          </cell>
          <cell r="L30">
            <v>44.37080816509139</v>
          </cell>
          <cell r="P30">
            <v>40.041948831911746</v>
          </cell>
        </row>
        <row r="31">
          <cell r="C31">
            <v>36.629997253417969</v>
          </cell>
          <cell r="G31">
            <v>28.669999084472657</v>
          </cell>
          <cell r="L31">
            <v>44.430284130581612</v>
          </cell>
          <cell r="P31">
            <v>40.095622264183405</v>
          </cell>
        </row>
        <row r="32">
          <cell r="C32">
            <v>36.629997253417969</v>
          </cell>
          <cell r="G32">
            <v>28.669999084472657</v>
          </cell>
          <cell r="L32">
            <v>44.61175898357633</v>
          </cell>
          <cell r="P32">
            <v>40.259392253471319</v>
          </cell>
        </row>
        <row r="33">
          <cell r="C33">
            <v>46.499996185302734</v>
          </cell>
          <cell r="G33">
            <v>28.669999084472657</v>
          </cell>
          <cell r="L33">
            <v>47.980189118088838</v>
          </cell>
          <cell r="P33">
            <v>43.299195057787486</v>
          </cell>
        </row>
        <row r="34">
          <cell r="C34">
            <v>46.499996185302734</v>
          </cell>
          <cell r="G34">
            <v>28.674999923706054</v>
          </cell>
          <cell r="L34">
            <v>50.369113525150063</v>
          </cell>
          <cell r="P34">
            <v>45.455053669037866</v>
          </cell>
        </row>
        <row r="35">
          <cell r="C35">
            <v>46.499996185302734</v>
          </cell>
          <cell r="G35">
            <v>28.674999923706054</v>
          </cell>
          <cell r="L35">
            <v>46.205891956539077</v>
          </cell>
          <cell r="P35">
            <v>43.708276175104537</v>
          </cell>
        </row>
        <row r="36">
          <cell r="C36">
            <v>46.499996185302734</v>
          </cell>
          <cell r="G36">
            <v>28.674999923706054</v>
          </cell>
          <cell r="L36">
            <v>44.616746023534844</v>
          </cell>
          <cell r="P36">
            <v>42.20503002226269</v>
          </cell>
        </row>
        <row r="37">
          <cell r="C37">
            <v>46.499996185302734</v>
          </cell>
          <cell r="G37">
            <v>28.667500457763673</v>
          </cell>
          <cell r="L37">
            <v>42.587262758872818</v>
          </cell>
          <cell r="P37">
            <v>40.285248555690501</v>
          </cell>
        </row>
        <row r="38">
          <cell r="C38">
            <v>46.499996185302734</v>
          </cell>
          <cell r="G38">
            <v>28.664999999999999</v>
          </cell>
          <cell r="L38">
            <v>39.762475244520111</v>
          </cell>
          <cell r="P38">
            <v>37.613152258329833</v>
          </cell>
        </row>
        <row r="39">
          <cell r="C39">
            <v>51.549999237060547</v>
          </cell>
          <cell r="G39">
            <v>32.730804565183277</v>
          </cell>
          <cell r="L39">
            <v>39.692735441564338</v>
          </cell>
          <cell r="P39">
            <v>37.54718217445275</v>
          </cell>
        </row>
        <row r="40">
          <cell r="C40">
            <v>51.388511352539062</v>
          </cell>
          <cell r="G40">
            <v>25.193135247772776</v>
          </cell>
          <cell r="L40">
            <v>40.214159532405418</v>
          </cell>
          <cell r="P40">
            <v>38.04042117930242</v>
          </cell>
        </row>
        <row r="41">
          <cell r="C41">
            <v>50.794737091064455</v>
          </cell>
          <cell r="G41">
            <v>24.913199563979422</v>
          </cell>
          <cell r="L41">
            <v>40.83357882423676</v>
          </cell>
          <cell r="P41">
            <v>38.626358347250992</v>
          </cell>
        </row>
        <row r="42">
          <cell r="C42">
            <v>49.529055633544921</v>
          </cell>
          <cell r="G42">
            <v>24.294141805477729</v>
          </cell>
          <cell r="L42">
            <v>41.358814521403154</v>
          </cell>
          <cell r="P42">
            <v>39.123202925651633</v>
          </cell>
        </row>
        <row r="43">
          <cell r="C43">
            <v>44.259272460937503</v>
          </cell>
          <cell r="G43">
            <v>23.018580981121474</v>
          </cell>
          <cell r="L43">
            <v>41.278551973951707</v>
          </cell>
          <cell r="P43">
            <v>39.047278894278641</v>
          </cell>
        </row>
        <row r="44">
          <cell r="C44">
            <v>44.689287414550783</v>
          </cell>
          <cell r="G44">
            <v>23.238932591465115</v>
          </cell>
          <cell r="L44">
            <v>41.28282680126344</v>
          </cell>
          <cell r="P44">
            <v>39.051322649843797</v>
          </cell>
        </row>
        <row r="45">
          <cell r="C45">
            <v>45.540896326672573</v>
          </cell>
          <cell r="G45">
            <v>23.681266089869737</v>
          </cell>
          <cell r="L45">
            <v>44.172248838286485</v>
          </cell>
          <cell r="P45">
            <v>41.784559711892626</v>
          </cell>
        </row>
        <row r="46">
          <cell r="C46">
            <v>48.207210570192267</v>
          </cell>
          <cell r="G46">
            <v>24.103605285096133</v>
          </cell>
          <cell r="L46">
            <v>46.25385872039454</v>
          </cell>
          <cell r="P46">
            <v>43.753650140913749</v>
          </cell>
        </row>
        <row r="47">
          <cell r="C47">
            <v>49.049641055147006</v>
          </cell>
          <cell r="G47">
            <v>24.524820527573503</v>
          </cell>
          <cell r="L47">
            <v>44.883129588323008</v>
          </cell>
          <cell r="P47">
            <v>43.600754457228071</v>
          </cell>
        </row>
        <row r="48">
          <cell r="C48">
            <v>49.001102207998734</v>
          </cell>
          <cell r="G48">
            <v>24.500551103999367</v>
          </cell>
          <cell r="L48">
            <v>43.378463541122706</v>
          </cell>
          <cell r="P48">
            <v>42.139078868519199</v>
          </cell>
        </row>
        <row r="49">
          <cell r="C49">
            <v>45.595879581737037</v>
          </cell>
          <cell r="G49">
            <v>24.697768106774227</v>
          </cell>
          <cell r="L49">
            <v>41.458422503039266</v>
          </cell>
          <cell r="P49">
            <v>40.273896145809573</v>
          </cell>
        </row>
        <row r="50">
          <cell r="C50">
            <v>50.367871144314918</v>
          </cell>
          <cell r="G50">
            <v>27.282596869837249</v>
          </cell>
          <cell r="L50">
            <v>38.657181809359521</v>
          </cell>
          <cell r="P50">
            <v>37.55269090052068</v>
          </cell>
        </row>
        <row r="51">
          <cell r="C51">
            <v>54.085133104138905</v>
          </cell>
          <cell r="G51">
            <v>29.296113764741907</v>
          </cell>
          <cell r="L51">
            <v>38.59039250292949</v>
          </cell>
          <cell r="P51">
            <v>37.487809859988644</v>
          </cell>
        </row>
        <row r="52">
          <cell r="C52">
            <v>49.250628029826629</v>
          </cell>
          <cell r="G52">
            <v>30.488484018464106</v>
          </cell>
          <cell r="L52">
            <v>39.082492171000972</v>
          </cell>
          <cell r="P52">
            <v>37.965849537543804</v>
          </cell>
        </row>
        <row r="53">
          <cell r="C53">
            <v>47.771043507245999</v>
          </cell>
          <cell r="G53">
            <v>29.572550742580859</v>
          </cell>
          <cell r="L53">
            <v>39.667382614491409</v>
          </cell>
          <cell r="P53">
            <v>38.534028825505942</v>
          </cell>
        </row>
        <row r="54">
          <cell r="C54">
            <v>46.211572021689889</v>
          </cell>
          <cell r="G54">
            <v>28.607163632474691</v>
          </cell>
          <cell r="L54">
            <v>40.163061147255945</v>
          </cell>
          <cell r="P54">
            <v>39.015545114477206</v>
          </cell>
        </row>
        <row r="55">
          <cell r="C55">
            <v>43.9638332927547</v>
          </cell>
          <cell r="G55">
            <v>27.215706324086245</v>
          </cell>
          <cell r="L55">
            <v>40.08652950237844</v>
          </cell>
          <cell r="P55">
            <v>38.941200088024765</v>
          </cell>
        </row>
        <row r="56">
          <cell r="C56">
            <v>44.122687400189164</v>
          </cell>
          <cell r="G56">
            <v>27.314044581069485</v>
          </cell>
          <cell r="L56">
            <v>40.089121855024622</v>
          </cell>
          <cell r="P56">
            <v>38.943718373452491</v>
          </cell>
        </row>
        <row r="57">
          <cell r="C57">
            <v>44.593311446247398</v>
          </cell>
          <cell r="G57">
            <v>27.605383276248389</v>
          </cell>
          <cell r="L57">
            <v>42.891160506881263</v>
          </cell>
          <cell r="P57">
            <v>41.665698778113224</v>
          </cell>
        </row>
        <row r="58">
          <cell r="C58">
            <v>45.000312850289468</v>
          </cell>
          <cell r="G58">
            <v>27.857336526369672</v>
          </cell>
          <cell r="L58">
            <v>44.874334281425412</v>
          </cell>
          <cell r="P58">
            <v>43.592210444813254</v>
          </cell>
        </row>
        <row r="59">
          <cell r="C59">
            <v>45.453022998386302</v>
          </cell>
          <cell r="G59">
            <v>28.137585665667711</v>
          </cell>
          <cell r="L59">
            <v>42.10867640621462</v>
          </cell>
          <cell r="P59">
            <v>40.79278026852041</v>
          </cell>
        </row>
        <row r="60">
          <cell r="C60">
            <v>45.513949597181167</v>
          </cell>
          <cell r="G60">
            <v>28.175302131588339</v>
          </cell>
          <cell r="L60">
            <v>40.758377456807601</v>
          </cell>
          <cell r="P60">
            <v>39.484678161282361</v>
          </cell>
        </row>
        <row r="61">
          <cell r="C61">
            <v>45.699850666102577</v>
          </cell>
          <cell r="G61">
            <v>28.290383745682547</v>
          </cell>
          <cell r="L61">
            <v>39.024688605922222</v>
          </cell>
          <cell r="P61">
            <v>37.805167086987154</v>
          </cell>
        </row>
        <row r="62">
          <cell r="C62">
            <v>49.150437633164174</v>
          </cell>
          <cell r="G62">
            <v>30.426461391958775</v>
          </cell>
          <cell r="L62">
            <v>36.422114971065042</v>
          </cell>
          <cell r="P62">
            <v>35.283923878219262</v>
          </cell>
        </row>
        <row r="63">
          <cell r="C63">
            <v>51.597628489178113</v>
          </cell>
          <cell r="G63">
            <v>31.941389064729311</v>
          </cell>
          <cell r="L63">
            <v>36.379418742767996</v>
          </cell>
          <cell r="P63">
            <v>35.242561907056498</v>
          </cell>
        </row>
        <row r="64">
          <cell r="C64">
            <v>49.952315628690897</v>
          </cell>
          <cell r="G64">
            <v>32.469005158649082</v>
          </cell>
          <cell r="L64">
            <v>36.850474222381145</v>
          </cell>
          <cell r="P64">
            <v>35.698896902931736</v>
          </cell>
        </row>
        <row r="65">
          <cell r="C65">
            <v>48.234320025443076</v>
          </cell>
          <cell r="G65">
            <v>31.352308016537997</v>
          </cell>
          <cell r="L65">
            <v>37.40541051716049</v>
          </cell>
          <cell r="P65">
            <v>36.236491438499222</v>
          </cell>
        </row>
        <row r="66">
          <cell r="C66">
            <v>46.040284063646283</v>
          </cell>
          <cell r="G66">
            <v>29.926184641370085</v>
          </cell>
          <cell r="L66">
            <v>37.878490528296901</v>
          </cell>
          <cell r="P66">
            <v>36.694787699287623</v>
          </cell>
        </row>
        <row r="67">
          <cell r="C67">
            <v>42.986459723805524</v>
          </cell>
          <cell r="G67">
            <v>27.941198820473591</v>
          </cell>
          <cell r="L67">
            <v>37.827145348108338</v>
          </cell>
          <cell r="P67">
            <v>36.645047055979951</v>
          </cell>
        </row>
        <row r="68">
          <cell r="C68">
            <v>42.911065342231716</v>
          </cell>
          <cell r="G68">
            <v>27.892192472450617</v>
          </cell>
          <cell r="L68">
            <v>37.847289634980044</v>
          </cell>
          <cell r="P68">
            <v>36.664561833886914</v>
          </cell>
        </row>
        <row r="69">
          <cell r="C69">
            <v>43.474767062059911</v>
          </cell>
          <cell r="G69">
            <v>28.258598590338941</v>
          </cell>
          <cell r="L69">
            <v>40.488928545680281</v>
          </cell>
          <cell r="P69">
            <v>39.223649528627774</v>
          </cell>
        </row>
        <row r="70">
          <cell r="C70">
            <v>44.144409539715419</v>
          </cell>
          <cell r="G70">
            <v>28.69386620081502</v>
          </cell>
          <cell r="L70">
            <v>42.310523476638934</v>
          </cell>
          <cell r="P70">
            <v>40.988319617993966</v>
          </cell>
        </row>
        <row r="71">
          <cell r="C71">
            <v>44.712231915030436</v>
          </cell>
          <cell r="G71">
            <v>29.062950744769786</v>
          </cell>
          <cell r="L71">
            <v>43.421337605215058</v>
          </cell>
          <cell r="P71">
            <v>42.064420805052087</v>
          </cell>
        </row>
        <row r="72">
          <cell r="C72">
            <v>44.62546159346131</v>
          </cell>
          <cell r="G72">
            <v>29.00655003574985</v>
          </cell>
          <cell r="L72">
            <v>42.051386771819367</v>
          </cell>
          <cell r="P72">
            <v>40.737280935200012</v>
          </cell>
        </row>
        <row r="73">
          <cell r="C73">
            <v>44.63008302839291</v>
          </cell>
          <cell r="G73">
            <v>29.009553968455389</v>
          </cell>
          <cell r="L73">
            <v>40.297983467949351</v>
          </cell>
          <cell r="P73">
            <v>39.038671484575936</v>
          </cell>
        </row>
        <row r="74">
          <cell r="C74">
            <v>47.753782527877284</v>
          </cell>
          <cell r="G74">
            <v>31.039958643120237</v>
          </cell>
          <cell r="L74">
            <v>37.671596951940401</v>
          </cell>
          <cell r="P74">
            <v>36.494359547192261</v>
          </cell>
        </row>
        <row r="75">
          <cell r="C75">
            <v>50.004171589615716</v>
          </cell>
          <cell r="G75">
            <v>32.502711533250213</v>
          </cell>
          <cell r="L75">
            <v>37.615973804400802</v>
          </cell>
          <cell r="P75">
            <v>36.44047462301328</v>
          </cell>
        </row>
        <row r="76">
          <cell r="C76">
            <v>48.730254981607843</v>
          </cell>
          <cell r="G76">
            <v>33.34175340846852</v>
          </cell>
          <cell r="L76">
            <v>38.074815851636728</v>
          </cell>
          <cell r="P76">
            <v>36.884977856273082</v>
          </cell>
        </row>
        <row r="77">
          <cell r="C77">
            <v>47.096617558933218</v>
          </cell>
          <cell r="G77">
            <v>32.224001487691154</v>
          </cell>
          <cell r="L77">
            <v>38.617339390255594</v>
          </cell>
          <cell r="P77">
            <v>37.410547534310105</v>
          </cell>
        </row>
        <row r="78">
          <cell r="C78">
            <v>45.012001574728345</v>
          </cell>
          <cell r="G78">
            <v>30.797685287972026</v>
          </cell>
          <cell r="L78">
            <v>39.076347829346361</v>
          </cell>
          <cell r="P78">
            <v>37.855211959679288</v>
          </cell>
        </row>
        <row r="79">
          <cell r="C79">
            <v>41.970654535876051</v>
          </cell>
          <cell r="G79">
            <v>28.716763629809932</v>
          </cell>
          <cell r="L79">
            <v>39.008932914014437</v>
          </cell>
          <cell r="P79">
            <v>37.789903760451487</v>
          </cell>
        </row>
        <row r="80">
          <cell r="C80">
            <v>41.898140431752019</v>
          </cell>
          <cell r="G80">
            <v>28.667148716461906</v>
          </cell>
          <cell r="L80">
            <v>39.01314105771371</v>
          </cell>
          <cell r="P80">
            <v>37.793980399660157</v>
          </cell>
        </row>
        <row r="81">
          <cell r="C81">
            <v>42.432420071372484</v>
          </cell>
          <cell r="G81">
            <v>29.032708469886437</v>
          </cell>
          <cell r="L81">
            <v>41.590703007819712</v>
          </cell>
          <cell r="P81">
            <v>40.290993538825347</v>
          </cell>
        </row>
        <row r="82">
          <cell r="C82">
            <v>43.067443981447816</v>
          </cell>
          <cell r="G82">
            <v>29.46719851362219</v>
          </cell>
          <cell r="L82">
            <v>43.414552005888545</v>
          </cell>
          <cell r="P82">
            <v>42.05784725570453</v>
          </cell>
        </row>
        <row r="83">
          <cell r="C83">
            <v>43.60560924559217</v>
          </cell>
          <cell r="G83">
            <v>29.835416852247274</v>
          </cell>
          <cell r="L83">
            <v>44.556567047789095</v>
          </cell>
          <cell r="P83">
            <v>43.164174327545688</v>
          </cell>
        </row>
        <row r="84">
          <cell r="C84">
            <v>43.522517745439444</v>
          </cell>
          <cell r="G84">
            <v>29.778564773195409</v>
          </cell>
          <cell r="L84">
            <v>43.184590137708788</v>
          </cell>
          <cell r="P84">
            <v>41.835071695905391</v>
          </cell>
        </row>
        <row r="85">
          <cell r="C85">
            <v>43.525332299741024</v>
          </cell>
          <cell r="G85">
            <v>29.780490520875436</v>
          </cell>
          <cell r="L85">
            <v>41.428838755820273</v>
          </cell>
          <cell r="P85">
            <v>40.134187544700886</v>
          </cell>
        </row>
        <row r="86">
          <cell r="C86">
            <v>46.567545693185373</v>
          </cell>
          <cell r="G86">
            <v>31.862004947968938</v>
          </cell>
          <cell r="L86">
            <v>38.798812910337894</v>
          </cell>
          <cell r="P86">
            <v>37.586350006889838</v>
          </cell>
        </row>
        <row r="87">
          <cell r="C87">
            <v>48.720705791261871</v>
          </cell>
          <cell r="G87">
            <v>33.335219751916021</v>
          </cell>
          <cell r="L87">
            <v>38.742951716533291</v>
          </cell>
          <cell r="P87">
            <v>37.532234475391625</v>
          </cell>
        </row>
        <row r="88">
          <cell r="C88">
            <v>44.214110226525356</v>
          </cell>
          <cell r="G88">
            <v>28.94971502927255</v>
          </cell>
          <cell r="L88">
            <v>39.202218375431904</v>
          </cell>
          <cell r="P88">
            <v>37.97714905119966</v>
          </cell>
        </row>
        <row r="89">
          <cell r="C89">
            <v>42.79629632964798</v>
          </cell>
          <cell r="G89">
            <v>28.021384501555225</v>
          </cell>
          <cell r="L89">
            <v>39.745272756025003</v>
          </cell>
          <cell r="P89">
            <v>38.503232982399219</v>
          </cell>
        </row>
        <row r="90">
          <cell r="C90">
            <v>40.975923036218333</v>
          </cell>
          <cell r="G90">
            <v>26.829473416571528</v>
          </cell>
          <cell r="L90">
            <v>40.204690383265721</v>
          </cell>
          <cell r="P90">
            <v>38.948293808788669</v>
          </cell>
        </row>
        <row r="91">
          <cell r="C91">
            <v>38.243220719618293</v>
          </cell>
          <cell r="G91">
            <v>25.040204042607215</v>
          </cell>
          <cell r="L91">
            <v>40.137005515729044</v>
          </cell>
          <cell r="P91">
            <v>38.882724093362512</v>
          </cell>
        </row>
        <row r="92">
          <cell r="C92">
            <v>38.198389679906398</v>
          </cell>
          <cell r="G92">
            <v>25.010850385652997</v>
          </cell>
          <cell r="L92">
            <v>40.141040911035546</v>
          </cell>
          <cell r="P92">
            <v>38.886633382565684</v>
          </cell>
        </row>
        <row r="93">
          <cell r="C93">
            <v>38.692997933500202</v>
          </cell>
          <cell r="G93">
            <v>25.334701027887036</v>
          </cell>
          <cell r="L93">
            <v>42.49140186414953</v>
          </cell>
          <cell r="P93">
            <v>41.163545555894856</v>
          </cell>
        </row>
        <row r="94">
          <cell r="C94">
            <v>39.275681043018515</v>
          </cell>
          <cell r="G94">
            <v>25.716219730547838</v>
          </cell>
          <cell r="L94">
            <v>44.342654244059567</v>
          </cell>
          <cell r="P94">
            <v>42.956946298932706</v>
          </cell>
        </row>
        <row r="95">
          <cell r="C95">
            <v>39.77241505471175</v>
          </cell>
          <cell r="G95">
            <v>26.041462238204119</v>
          </cell>
          <cell r="L95">
            <v>45.543810650422202</v>
          </cell>
          <cell r="P95">
            <v>44.120566567596505</v>
          </cell>
        </row>
        <row r="96">
          <cell r="C96">
            <v>39.718502615513756</v>
          </cell>
          <cell r="G96">
            <v>26.006162426824481</v>
          </cell>
          <cell r="L96">
            <v>44.194869584869792</v>
          </cell>
          <cell r="P96">
            <v>42.81377991034261</v>
          </cell>
        </row>
        <row r="97">
          <cell r="C97">
            <v>39.739654116729049</v>
          </cell>
          <cell r="G97">
            <v>26.020011624048781</v>
          </cell>
          <cell r="L97">
            <v>42.456921647088649</v>
          </cell>
          <cell r="P97">
            <v>41.130142845617129</v>
          </cell>
        </row>
        <row r="98">
          <cell r="C98">
            <v>42.5133749729643</v>
          </cell>
          <cell r="G98">
            <v>27.836138375155194</v>
          </cell>
          <cell r="L98">
            <v>39.421038202234477</v>
          </cell>
          <cell r="P98">
            <v>38.189130758414649</v>
          </cell>
        </row>
        <row r="99">
          <cell r="C99">
            <v>44.42604965047088</v>
          </cell>
          <cell r="G99">
            <v>29.088484890189267</v>
          </cell>
          <cell r="L99">
            <v>39.389379598525601</v>
          </cell>
          <cell r="P99">
            <v>38.158461486071673</v>
          </cell>
        </row>
        <row r="100">
          <cell r="C100">
            <v>45.592404485475811</v>
          </cell>
          <cell r="G100">
            <v>29.852169603585352</v>
          </cell>
          <cell r="L100">
            <v>39.877070699771039</v>
          </cell>
          <cell r="P100">
            <v>38.630912240403191</v>
          </cell>
        </row>
        <row r="101">
          <cell r="C101">
            <v>44.153956110410334</v>
          </cell>
          <cell r="G101">
            <v>28.910328405625815</v>
          </cell>
          <cell r="L101">
            <v>40.449374524188592</v>
          </cell>
          <cell r="P101">
            <v>39.185331570307696</v>
          </cell>
        </row>
        <row r="102">
          <cell r="C102">
            <v>42.312882641346818</v>
          </cell>
          <cell r="G102">
            <v>27.70486363421518</v>
          </cell>
          <cell r="L102">
            <v>40.939612904276395</v>
          </cell>
          <cell r="P102">
            <v>39.660250001017758</v>
          </cell>
        </row>
        <row r="103">
          <cell r="C103">
            <v>39.555176799537421</v>
          </cell>
          <cell r="G103">
            <v>25.899222904459027</v>
          </cell>
          <cell r="L103">
            <v>40.899891242189071</v>
          </cell>
          <cell r="P103">
            <v>39.62176964087066</v>
          </cell>
        </row>
        <row r="104">
          <cell r="C104">
            <v>39.496772494620842</v>
          </cell>
          <cell r="G104">
            <v>25.860981990525552</v>
          </cell>
          <cell r="L104">
            <v>40.932033322663116</v>
          </cell>
          <cell r="P104">
            <v>39.652907281329895</v>
          </cell>
        </row>
        <row r="105">
          <cell r="C105">
            <v>39.978556644218564</v>
          </cell>
          <cell r="G105">
            <v>26.17643589800025</v>
          </cell>
          <cell r="L105">
            <v>43.747240024850925</v>
          </cell>
          <cell r="P105">
            <v>42.380138774074332</v>
          </cell>
        </row>
        <row r="106">
          <cell r="C106">
            <v>40.548206359768379</v>
          </cell>
          <cell r="G106">
            <v>26.54942083080072</v>
          </cell>
          <cell r="L106">
            <v>45.622366016677184</v>
          </cell>
          <cell r="P106">
            <v>44.19666707865602</v>
          </cell>
        </row>
        <row r="107">
          <cell r="C107">
            <v>41.030165220813679</v>
          </cell>
          <cell r="G107">
            <v>26.864989132675625</v>
          </cell>
          <cell r="L107">
            <v>46.872502428826991</v>
          </cell>
          <cell r="P107">
            <v>45.407736727926149</v>
          </cell>
        </row>
        <row r="108">
          <cell r="C108">
            <v>40.95937955971516</v>
          </cell>
          <cell r="G108">
            <v>26.818641378384925</v>
          </cell>
          <cell r="L108">
            <v>45.518745462606773</v>
          </cell>
          <cell r="P108">
            <v>44.09628466690031</v>
          </cell>
        </row>
        <row r="109">
          <cell r="C109">
            <v>40.963798110599399</v>
          </cell>
          <cell r="G109">
            <v>26.821534477178176</v>
          </cell>
          <cell r="L109">
            <v>43.771152347195965</v>
          </cell>
          <cell r="P109">
            <v>42.40330383634609</v>
          </cell>
        </row>
        <row r="110">
          <cell r="C110">
            <v>43.670238158210701</v>
          </cell>
          <cell r="G110">
            <v>28.593608317876054</v>
          </cell>
          <cell r="L110">
            <v>40.288232512016485</v>
          </cell>
          <cell r="P110">
            <v>39.029225246015969</v>
          </cell>
        </row>
        <row r="111">
          <cell r="C111">
            <v>45.585279606182972</v>
          </cell>
          <cell r="G111">
            <v>29.847504504048374</v>
          </cell>
          <cell r="L111">
            <v>40.262594073965417</v>
          </cell>
          <cell r="P111">
            <v>39.004388009153999</v>
          </cell>
        </row>
        <row r="112">
          <cell r="C112">
            <v>46.784395400178553</v>
          </cell>
          <cell r="G112">
            <v>30.632639845355001</v>
          </cell>
          <cell r="L112">
            <v>40.761696154530988</v>
          </cell>
          <cell r="P112">
            <v>39.487893149701897</v>
          </cell>
        </row>
        <row r="113">
          <cell r="C113">
            <v>45.343819644594227</v>
          </cell>
          <cell r="G113">
            <v>29.689405719674792</v>
          </cell>
          <cell r="L113">
            <v>41.346209223062516</v>
          </cell>
          <cell r="P113">
            <v>40.054140184841813</v>
          </cell>
        </row>
        <row r="114">
          <cell r="C114">
            <v>43.500280693611288</v>
          </cell>
          <cell r="G114">
            <v>28.482326644626436</v>
          </cell>
          <cell r="L114">
            <v>41.848209987976659</v>
          </cell>
          <cell r="P114">
            <v>40.540453425852391</v>
          </cell>
        </row>
        <row r="115">
          <cell r="C115">
            <v>40.738753555854792</v>
          </cell>
          <cell r="G115">
            <v>26.674183875857302</v>
          </cell>
          <cell r="L115">
            <v>41.81487612740198</v>
          </cell>
          <cell r="P115">
            <v>40.50816124842067</v>
          </cell>
        </row>
        <row r="116">
          <cell r="C116">
            <v>40.680099302359956</v>
          </cell>
          <cell r="G116">
            <v>26.635779305116639</v>
          </cell>
          <cell r="L116">
            <v>41.853941769791575</v>
          </cell>
          <cell r="P116">
            <v>40.546006089485587</v>
          </cell>
        </row>
        <row r="117">
          <cell r="C117">
            <v>41.162329294203502</v>
          </cell>
          <cell r="G117">
            <v>26.951525133109435</v>
          </cell>
          <cell r="L117">
            <v>44.339515652175344</v>
          </cell>
          <cell r="P117">
            <v>42.953905788044864</v>
          </cell>
        </row>
        <row r="118">
          <cell r="C118">
            <v>41.732536393826251</v>
          </cell>
          <cell r="G118">
            <v>27.324875019767191</v>
          </cell>
          <cell r="L118">
            <v>46.241740130787086</v>
          </cell>
          <cell r="P118">
            <v>44.796685751699989</v>
          </cell>
        </row>
        <row r="119">
          <cell r="C119">
            <v>42.214924902429011</v>
          </cell>
          <cell r="G119">
            <v>27.640724638495183</v>
          </cell>
          <cell r="L119">
            <v>41.249386878210117</v>
          </cell>
          <cell r="P119">
            <v>28.223264706143766</v>
          </cell>
        </row>
        <row r="120">
          <cell r="C120">
            <v>42.143855791515499</v>
          </cell>
          <cell r="G120">
            <v>27.594191292063719</v>
          </cell>
          <cell r="L120">
            <v>40.027640364375955</v>
          </cell>
          <cell r="P120">
            <v>27.387332880888813</v>
          </cell>
        </row>
        <row r="121">
          <cell r="C121">
            <v>42.148092956587327</v>
          </cell>
          <cell r="G121">
            <v>27.596965626336939</v>
          </cell>
          <cell r="L121">
            <v>38.453567272205817</v>
          </cell>
          <cell r="P121">
            <v>26.310335502035556</v>
          </cell>
        </row>
        <row r="122">
          <cell r="C122">
            <v>44.615971957357011</v>
          </cell>
          <cell r="G122">
            <v>29.212838781602802</v>
          </cell>
          <cell r="L122">
            <v>35.703943800969505</v>
          </cell>
          <cell r="P122">
            <v>24.429014179610714</v>
          </cell>
        </row>
        <row r="123">
          <cell r="C123">
            <v>46.559786956262549</v>
          </cell>
          <cell r="G123">
            <v>30.485574792790953</v>
          </cell>
          <cell r="L123">
            <v>35.675270355033355</v>
          </cell>
          <cell r="P123">
            <v>24.409395506075452</v>
          </cell>
        </row>
        <row r="124">
          <cell r="C124">
            <v>47.821001182943313</v>
          </cell>
          <cell r="G124">
            <v>31.311369822165265</v>
          </cell>
          <cell r="L124">
            <v>36.116976014376263</v>
          </cell>
          <cell r="P124">
            <v>24.711615167731125</v>
          </cell>
        </row>
        <row r="125">
          <cell r="C125">
            <v>46.404613064113285</v>
          </cell>
          <cell r="G125">
            <v>30.38397283959798</v>
          </cell>
          <cell r="L125">
            <v>36.635316081404888</v>
          </cell>
          <cell r="P125">
            <v>25.066268897803347</v>
          </cell>
        </row>
        <row r="126">
          <cell r="C126">
            <v>44.579767729443084</v>
          </cell>
          <cell r="G126">
            <v>29.189133632373448</v>
          </cell>
          <cell r="L126">
            <v>37.079328831194438</v>
          </cell>
          <cell r="P126">
            <v>25.370067095027775</v>
          </cell>
        </row>
        <row r="127">
          <cell r="C127">
            <v>41.392090112346203</v>
          </cell>
          <cell r="G127">
            <v>27.101963764036203</v>
          </cell>
          <cell r="L127">
            <v>37.043352609980502</v>
          </cell>
          <cell r="P127">
            <v>25.345451785776135</v>
          </cell>
        </row>
        <row r="128">
          <cell r="C128">
            <v>41.358848578451884</v>
          </cell>
          <cell r="G128">
            <v>27.08019847398635</v>
          </cell>
          <cell r="L128">
            <v>37.072463944618725</v>
          </cell>
          <cell r="P128">
            <v>25.365370067370705</v>
          </cell>
        </row>
        <row r="129">
          <cell r="C129">
            <v>41.870924234759592</v>
          </cell>
          <cell r="G129">
            <v>27.41548610609259</v>
          </cell>
          <cell r="L129">
            <v>39.622218757451854</v>
          </cell>
          <cell r="P129">
            <v>27.109939149835483</v>
          </cell>
        </row>
        <row r="130">
          <cell r="C130">
            <v>42.471843250398024</v>
          </cell>
          <cell r="G130">
            <v>27.808944985379657</v>
          </cell>
          <cell r="L130">
            <v>41.320535090178652</v>
          </cell>
          <cell r="P130">
            <v>28.271945061701185</v>
          </cell>
        </row>
        <row r="131">
          <cell r="C131">
            <v>42.986593549490216</v>
          </cell>
          <cell r="G131">
            <v>28.145983871690021</v>
          </cell>
          <cell r="L131">
            <v>41.249386878210117</v>
          </cell>
          <cell r="P131">
            <v>28.223264706143766</v>
          </cell>
        </row>
        <row r="132">
          <cell r="C132">
            <v>42.944885804298529</v>
          </cell>
          <cell r="G132">
            <v>28.118675229004985</v>
          </cell>
          <cell r="L132">
            <v>40.027640364375955</v>
          </cell>
          <cell r="P132">
            <v>27.387332880888813</v>
          </cell>
        </row>
        <row r="133">
          <cell r="C133">
            <v>42.978634988796273</v>
          </cell>
          <cell r="G133">
            <v>28.140772909330892</v>
          </cell>
          <cell r="L133">
            <v>38.453567272205817</v>
          </cell>
          <cell r="P133">
            <v>26.310335502035556</v>
          </cell>
        </row>
        <row r="134">
          <cell r="C134">
            <v>45.934602026093472</v>
          </cell>
          <cell r="G134">
            <v>30.076227517085009</v>
          </cell>
          <cell r="L134">
            <v>35.703943800969505</v>
          </cell>
          <cell r="P134">
            <v>24.429014179610714</v>
          </cell>
        </row>
        <row r="135">
          <cell r="C135">
            <v>47.903484317511044</v>
          </cell>
          <cell r="G135">
            <v>31.365376636465562</v>
          </cell>
          <cell r="L135">
            <v>35.675270355033355</v>
          </cell>
          <cell r="P135">
            <v>24.409395506075452</v>
          </cell>
        </row>
        <row r="136">
          <cell r="C136">
            <v>49.21612755026834</v>
          </cell>
          <cell r="G136">
            <v>32.224845419818557</v>
          </cell>
          <cell r="L136">
            <v>36.116976014376263</v>
          </cell>
          <cell r="P136">
            <v>24.711615167731125</v>
          </cell>
        </row>
        <row r="137">
          <cell r="C137">
            <v>47.794682735737112</v>
          </cell>
          <cell r="G137">
            <v>31.294137505542157</v>
          </cell>
          <cell r="L137">
            <v>36.635316081404888</v>
          </cell>
          <cell r="P137">
            <v>25.066268897803347</v>
          </cell>
        </row>
        <row r="138">
          <cell r="C138">
            <v>45.959709964555763</v>
          </cell>
          <cell r="G138">
            <v>30.092667238697224</v>
          </cell>
          <cell r="L138">
            <v>37.079328831194438</v>
          </cell>
          <cell r="P138">
            <v>25.370067095027775</v>
          </cell>
        </row>
        <row r="139">
          <cell r="C139">
            <v>42.302644137617314</v>
          </cell>
          <cell r="G139">
            <v>27.698159852011333</v>
          </cell>
          <cell r="L139">
            <v>37.043352609980502</v>
          </cell>
          <cell r="P139">
            <v>25.345451785776135</v>
          </cell>
        </row>
        <row r="140">
          <cell r="C140">
            <v>42.275723777663693</v>
          </cell>
          <cell r="G140">
            <v>27.680533425851223</v>
          </cell>
          <cell r="L140">
            <v>37.072463944618725</v>
          </cell>
          <cell r="P140">
            <v>25.365370067370705</v>
          </cell>
        </row>
        <row r="141">
          <cell r="C141">
            <v>42.799780962257536</v>
          </cell>
          <cell r="G141">
            <v>28.023666106240054</v>
          </cell>
          <cell r="L141">
            <v>39.622218757451854</v>
          </cell>
          <cell r="P141">
            <v>27.109939149835483</v>
          </cell>
        </row>
        <row r="142">
          <cell r="C142">
            <v>43.413519684215643</v>
          </cell>
          <cell r="G142">
            <v>28.425518840855482</v>
          </cell>
          <cell r="L142">
            <v>41.320535090178652</v>
          </cell>
          <cell r="P142">
            <v>28.271945061701185</v>
          </cell>
        </row>
        <row r="143">
          <cell r="C143">
            <v>43.940620487375497</v>
          </cell>
          <cell r="G143">
            <v>28.770644366733954</v>
          </cell>
          <cell r="L143">
            <v>41.249386878210117</v>
          </cell>
          <cell r="P143">
            <v>28.223264706143766</v>
          </cell>
        </row>
        <row r="144">
          <cell r="C144">
            <v>43.90561993377208</v>
          </cell>
          <cell r="G144">
            <v>28.747727337588863</v>
          </cell>
          <cell r="L144">
            <v>40.027640364375955</v>
          </cell>
          <cell r="P144">
            <v>27.387332880888813</v>
          </cell>
        </row>
        <row r="145">
          <cell r="C145">
            <v>43.946638858281155</v>
          </cell>
          <cell r="G145">
            <v>28.774584966731709</v>
          </cell>
          <cell r="L145">
            <v>38.453567272205817</v>
          </cell>
          <cell r="P145">
            <v>26.310335502035556</v>
          </cell>
        </row>
        <row r="146">
          <cell r="C146">
            <v>46.556491434784114</v>
          </cell>
          <cell r="G146">
            <v>30.48341701087055</v>
          </cell>
          <cell r="L146">
            <v>35.703943800969505</v>
          </cell>
          <cell r="P146">
            <v>24.429014179610714</v>
          </cell>
        </row>
        <row r="147">
          <cell r="C147">
            <v>48.553827137326444</v>
          </cell>
          <cell r="G147">
            <v>31.791196339916123</v>
          </cell>
          <cell r="L147">
            <v>35.675270355033355</v>
          </cell>
          <cell r="P147">
            <v>24.409395506075452</v>
          </cell>
        </row>
        <row r="148">
          <cell r="C148">
            <v>43.420407240221181</v>
          </cell>
          <cell r="G148">
            <v>28.223264706143766</v>
          </cell>
          <cell r="L148">
            <v>36.116976014376263</v>
          </cell>
          <cell r="P148">
            <v>24.711615167731125</v>
          </cell>
        </row>
        <row r="149">
          <cell r="C149">
            <v>42.134358278290485</v>
          </cell>
          <cell r="G149">
            <v>27.387332880888813</v>
          </cell>
          <cell r="L149">
            <v>36.635316081404888</v>
          </cell>
          <cell r="P149">
            <v>25.066268897803347</v>
          </cell>
        </row>
        <row r="150">
          <cell r="C150">
            <v>40.47743923390086</v>
          </cell>
          <cell r="G150">
            <v>26.310335502035556</v>
          </cell>
          <cell r="L150">
            <v>37.079328831194438</v>
          </cell>
          <cell r="P150">
            <v>25.370067095027775</v>
          </cell>
        </row>
        <row r="151">
          <cell r="C151">
            <v>37.583098737862642</v>
          </cell>
          <cell r="G151">
            <v>24.429014179610714</v>
          </cell>
          <cell r="L151">
            <v>37.043352609980502</v>
          </cell>
          <cell r="P151">
            <v>25.345451785776135</v>
          </cell>
        </row>
        <row r="152">
          <cell r="C152">
            <v>37.552916163193004</v>
          </cell>
          <cell r="G152">
            <v>24.409395506075452</v>
          </cell>
          <cell r="L152">
            <v>37.072463944618725</v>
          </cell>
          <cell r="P152">
            <v>25.365370067370705</v>
          </cell>
        </row>
        <row r="153">
          <cell r="C153">
            <v>38.017869488817119</v>
          </cell>
          <cell r="G153">
            <v>24.711615167731125</v>
          </cell>
          <cell r="L153">
            <v>39.622218757451854</v>
          </cell>
          <cell r="P153">
            <v>27.109939149835483</v>
          </cell>
        </row>
        <row r="154">
          <cell r="C154">
            <v>38.563490612005147</v>
          </cell>
          <cell r="G154">
            <v>25.066268897803347</v>
          </cell>
          <cell r="L154">
            <v>41.320535090178652</v>
          </cell>
          <cell r="P154">
            <v>28.271945061701185</v>
          </cell>
        </row>
        <row r="155">
          <cell r="C155">
            <v>39.030872453888882</v>
          </cell>
          <cell r="G155">
            <v>25.370067095027775</v>
          </cell>
          <cell r="L155">
            <v>41.249386878210117</v>
          </cell>
          <cell r="P155">
            <v>28.223264706143766</v>
          </cell>
        </row>
        <row r="156">
          <cell r="C156">
            <v>38.993002747347902</v>
          </cell>
          <cell r="G156">
            <v>25.345451785776135</v>
          </cell>
          <cell r="L156">
            <v>40.027640364375955</v>
          </cell>
          <cell r="P156">
            <v>27.387332880888813</v>
          </cell>
        </row>
        <row r="157">
          <cell r="C157">
            <v>39.023646257493397</v>
          </cell>
          <cell r="G157">
            <v>25.365370067370705</v>
          </cell>
          <cell r="L157">
            <v>38.453567272205817</v>
          </cell>
          <cell r="P157">
            <v>26.310335502035556</v>
          </cell>
        </row>
        <row r="158">
          <cell r="C158">
            <v>41.707598692054589</v>
          </cell>
          <cell r="G158">
            <v>27.109939149835483</v>
          </cell>
          <cell r="L158">
            <v>35.703943800969505</v>
          </cell>
          <cell r="P158">
            <v>24.429014179610714</v>
          </cell>
        </row>
        <row r="159">
          <cell r="C159">
            <v>43.4953000949249</v>
          </cell>
          <cell r="G159">
            <v>28.271945061701185</v>
          </cell>
          <cell r="L159">
            <v>35.675270355033355</v>
          </cell>
          <cell r="P159">
            <v>24.409395506075452</v>
          </cell>
        </row>
        <row r="160">
          <cell r="C160">
            <v>43.420407240221181</v>
          </cell>
          <cell r="G160">
            <v>28.223264706143766</v>
          </cell>
          <cell r="L160">
            <v>36.116976014376263</v>
          </cell>
          <cell r="P160">
            <v>24.711615167731125</v>
          </cell>
        </row>
        <row r="161">
          <cell r="C161">
            <v>42.134358278290485</v>
          </cell>
          <cell r="G161">
            <v>27.387332880888813</v>
          </cell>
          <cell r="L161">
            <v>36.635316081404888</v>
          </cell>
          <cell r="P161">
            <v>25.066268897803347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37181</v>
      </c>
      <c r="B7" s="40">
        <v>25.9</v>
      </c>
      <c r="C7" s="40">
        <v>25.25</v>
      </c>
      <c r="D7" s="40">
        <v>22.75</v>
      </c>
      <c r="E7" s="40">
        <v>26.31</v>
      </c>
      <c r="F7" s="40">
        <v>26.78</v>
      </c>
      <c r="G7" s="40">
        <v>26.9</v>
      </c>
      <c r="I7" s="40">
        <v>26.78</v>
      </c>
      <c r="R7" s="40">
        <v>62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37182</v>
      </c>
      <c r="B8" s="40">
        <v>27</v>
      </c>
      <c r="C8" s="40">
        <v>27</v>
      </c>
      <c r="D8" s="40">
        <v>24</v>
      </c>
      <c r="E8" s="40">
        <v>27.25</v>
      </c>
      <c r="F8" s="40">
        <v>27.75</v>
      </c>
      <c r="G8" s="40">
        <v>28</v>
      </c>
      <c r="I8" s="40">
        <v>27.1875</v>
      </c>
      <c r="R8" s="40">
        <v>49.5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37183</v>
      </c>
      <c r="B9" s="40">
        <v>27</v>
      </c>
      <c r="C9" s="40">
        <v>27</v>
      </c>
      <c r="D9" s="40">
        <v>24</v>
      </c>
      <c r="E9" s="40">
        <v>27.25</v>
      </c>
      <c r="F9" s="40">
        <v>27.75</v>
      </c>
      <c r="G9" s="40">
        <v>28</v>
      </c>
      <c r="I9" s="40">
        <v>27.1875</v>
      </c>
      <c r="R9" s="40">
        <v>49.5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37186</v>
      </c>
      <c r="B10" s="40">
        <v>27</v>
      </c>
      <c r="C10" s="40">
        <v>27</v>
      </c>
      <c r="D10" s="40">
        <v>24</v>
      </c>
      <c r="E10" s="40">
        <v>27.25</v>
      </c>
      <c r="F10" s="40">
        <v>27.75</v>
      </c>
      <c r="G10" s="40">
        <v>28</v>
      </c>
      <c r="I10" s="40">
        <v>27.1875</v>
      </c>
      <c r="R10" s="40">
        <v>49.5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37187</v>
      </c>
      <c r="B11" s="40">
        <v>27</v>
      </c>
      <c r="C11" s="40">
        <v>27</v>
      </c>
      <c r="D11" s="40">
        <v>24</v>
      </c>
      <c r="E11" s="40">
        <v>27.25</v>
      </c>
      <c r="F11" s="40">
        <v>27.75</v>
      </c>
      <c r="G11" s="40">
        <v>28</v>
      </c>
      <c r="I11" s="40">
        <v>27.1875</v>
      </c>
      <c r="R11" s="40">
        <v>49.5</v>
      </c>
      <c r="AI11" s="50"/>
      <c r="AJ11" s="70"/>
      <c r="AL11" s="5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8" x14ac:dyDescent="0.2">
      <c r="A12" s="50">
        <v>37188</v>
      </c>
      <c r="B12" s="40">
        <v>27</v>
      </c>
      <c r="C12" s="40">
        <v>27</v>
      </c>
      <c r="D12" s="40">
        <v>24</v>
      </c>
      <c r="E12" s="40">
        <v>27.25</v>
      </c>
      <c r="F12" s="40">
        <v>27.75</v>
      </c>
      <c r="G12" s="40">
        <v>28</v>
      </c>
      <c r="I12" s="40">
        <v>27.1875</v>
      </c>
      <c r="R12" s="40">
        <v>49.5</v>
      </c>
      <c r="AI12" s="50"/>
      <c r="AJ12" s="70"/>
      <c r="AL12" s="5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8" x14ac:dyDescent="0.2">
      <c r="A13" s="50">
        <v>37189</v>
      </c>
      <c r="B13" s="40">
        <v>27</v>
      </c>
      <c r="C13" s="40">
        <v>27</v>
      </c>
      <c r="D13" s="40">
        <v>24</v>
      </c>
      <c r="E13" s="40">
        <v>27.25</v>
      </c>
      <c r="F13" s="40">
        <v>27.75</v>
      </c>
      <c r="G13" s="40">
        <v>28</v>
      </c>
      <c r="I13" s="40">
        <v>27.1875</v>
      </c>
      <c r="R13" s="40">
        <v>49.5</v>
      </c>
      <c r="AI13" s="50"/>
      <c r="AJ13" s="70"/>
      <c r="AL13" s="5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8" x14ac:dyDescent="0.2">
      <c r="A14" s="50">
        <v>37190</v>
      </c>
      <c r="B14" s="40">
        <v>27</v>
      </c>
      <c r="C14" s="40">
        <v>27</v>
      </c>
      <c r="D14" s="40">
        <v>24</v>
      </c>
      <c r="E14" s="40">
        <v>27.25</v>
      </c>
      <c r="F14" s="40">
        <v>27.75</v>
      </c>
      <c r="G14" s="40">
        <v>28</v>
      </c>
      <c r="I14" s="40">
        <v>27.1875</v>
      </c>
      <c r="R14" s="40">
        <v>49.5</v>
      </c>
      <c r="AI14" s="50"/>
      <c r="AJ14" s="70"/>
      <c r="AL14" s="50">
        <v>37288</v>
      </c>
      <c r="AM14" s="40">
        <v>3.1670000000000003</v>
      </c>
      <c r="AN14" s="40">
        <v>1.115</v>
      </c>
      <c r="AO14" s="40">
        <v>4.282</v>
      </c>
      <c r="AP14" s="40">
        <v>2.75E-2</v>
      </c>
      <c r="AQ14" s="40">
        <v>3.1945000000000001</v>
      </c>
      <c r="AR14" s="40">
        <v>1.115</v>
      </c>
      <c r="AS14" s="40">
        <v>4.282</v>
      </c>
      <c r="AT14" s="40">
        <v>1.915</v>
      </c>
      <c r="AU14" s="40">
        <v>5.0820000000000007</v>
      </c>
    </row>
    <row r="15" spans="1:48" x14ac:dyDescent="0.2">
      <c r="A15" s="50">
        <v>37193</v>
      </c>
      <c r="B15" s="40">
        <v>27</v>
      </c>
      <c r="C15" s="40">
        <v>27</v>
      </c>
      <c r="D15" s="40">
        <v>24</v>
      </c>
      <c r="E15" s="40">
        <v>27.25</v>
      </c>
      <c r="F15" s="40">
        <v>27.75</v>
      </c>
      <c r="G15" s="40">
        <v>28</v>
      </c>
      <c r="I15" s="40">
        <v>27.1875</v>
      </c>
      <c r="R15" s="40">
        <v>49.5</v>
      </c>
      <c r="AI15" s="50"/>
      <c r="AJ15" s="70"/>
      <c r="AL15" s="50">
        <v>37316</v>
      </c>
      <c r="AM15" s="40">
        <v>2.2949999999999999</v>
      </c>
      <c r="AN15" s="40">
        <v>0.61</v>
      </c>
      <c r="AO15" s="40">
        <v>2.9049999999999998</v>
      </c>
      <c r="AP15" s="40">
        <v>2.75E-2</v>
      </c>
      <c r="AQ15" s="40">
        <v>2.3224999999999998</v>
      </c>
      <c r="AR15" s="40">
        <v>0.61</v>
      </c>
      <c r="AS15" s="40">
        <v>2.9049999999999998</v>
      </c>
      <c r="AT15" s="40">
        <v>0.72499999999999998</v>
      </c>
      <c r="AU15" s="40">
        <v>3.02</v>
      </c>
    </row>
    <row r="16" spans="1:48" x14ac:dyDescent="0.2">
      <c r="A16" s="50">
        <v>37194</v>
      </c>
      <c r="B16" s="40">
        <v>27</v>
      </c>
      <c r="C16" s="40">
        <v>27</v>
      </c>
      <c r="D16" s="40">
        <v>24</v>
      </c>
      <c r="E16" s="40">
        <v>27.25</v>
      </c>
      <c r="F16" s="40">
        <v>27.75</v>
      </c>
      <c r="G16" s="40">
        <v>28</v>
      </c>
      <c r="I16" s="40">
        <v>27.1875</v>
      </c>
      <c r="R16" s="40">
        <v>49.5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37195</v>
      </c>
      <c r="B17" s="40">
        <v>27</v>
      </c>
      <c r="C17" s="40">
        <v>27</v>
      </c>
      <c r="D17" s="40">
        <v>24</v>
      </c>
      <c r="E17" s="40">
        <v>27.25</v>
      </c>
      <c r="F17" s="40">
        <v>27.75</v>
      </c>
      <c r="G17" s="40">
        <v>28</v>
      </c>
      <c r="I17" s="40">
        <v>27.1875</v>
      </c>
      <c r="R17" s="40">
        <v>49.5</v>
      </c>
      <c r="AI17" s="50"/>
      <c r="AJ17" s="70"/>
      <c r="AL17" s="5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50">
        <v>37196</v>
      </c>
      <c r="B18" s="40">
        <v>27</v>
      </c>
      <c r="C18" s="40">
        <v>28.75</v>
      </c>
      <c r="D18" s="40">
        <v>28</v>
      </c>
      <c r="E18" s="40">
        <v>29.25</v>
      </c>
      <c r="F18" s="40">
        <v>28.25</v>
      </c>
      <c r="G18" s="40">
        <v>28</v>
      </c>
      <c r="I18" s="40">
        <v>24.9</v>
      </c>
      <c r="R18" s="40">
        <v>46.499996185302734</v>
      </c>
      <c r="AI18" s="50"/>
      <c r="AJ18" s="70"/>
      <c r="AL18" s="5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50">
        <v>37197</v>
      </c>
      <c r="B19" s="40">
        <v>27</v>
      </c>
      <c r="C19" s="40">
        <v>28.75</v>
      </c>
      <c r="D19" s="40">
        <v>28</v>
      </c>
      <c r="E19" s="40">
        <v>29.25</v>
      </c>
      <c r="F19" s="40">
        <v>28.25</v>
      </c>
      <c r="G19" s="40">
        <v>28</v>
      </c>
      <c r="I19" s="40">
        <v>24.9</v>
      </c>
      <c r="R19" s="40">
        <v>46.499996185302734</v>
      </c>
      <c r="AI19" s="50"/>
      <c r="AJ19" s="70"/>
      <c r="AL19" s="5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50">
        <v>37200</v>
      </c>
      <c r="B20" s="40">
        <v>27</v>
      </c>
      <c r="C20" s="40">
        <v>28.75</v>
      </c>
      <c r="D20" s="40">
        <v>28</v>
      </c>
      <c r="E20" s="40">
        <v>29.25</v>
      </c>
      <c r="F20" s="40">
        <v>28.25</v>
      </c>
      <c r="G20" s="40">
        <v>28</v>
      </c>
      <c r="I20" s="40">
        <v>20.174999237060501</v>
      </c>
      <c r="R20" s="40">
        <v>46.499996185302734</v>
      </c>
      <c r="AI20" s="50"/>
      <c r="AJ20" s="70"/>
      <c r="AL20" s="5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x14ac:dyDescent="0.2">
      <c r="A21" s="50">
        <v>37201</v>
      </c>
      <c r="B21" s="40">
        <v>27</v>
      </c>
      <c r="C21" s="40">
        <v>28.75</v>
      </c>
      <c r="D21" s="40">
        <v>28</v>
      </c>
      <c r="E21" s="40">
        <v>29.25</v>
      </c>
      <c r="F21" s="40">
        <v>28.25</v>
      </c>
      <c r="G21" s="40">
        <v>28</v>
      </c>
      <c r="I21" s="40">
        <v>20.174999237060501</v>
      </c>
      <c r="R21" s="40">
        <v>46.499996185302734</v>
      </c>
      <c r="AI21" s="50"/>
      <c r="AJ21" s="70"/>
      <c r="AL21" s="50">
        <v>37500</v>
      </c>
      <c r="AM21" s="40">
        <v>2.9820000000000002</v>
      </c>
      <c r="AN21" s="40">
        <v>0.41</v>
      </c>
      <c r="AO21" s="40">
        <v>3.3920000000000003</v>
      </c>
      <c r="AP21" s="40">
        <v>0.12</v>
      </c>
      <c r="AQ21" s="40">
        <v>3.1020000000000003</v>
      </c>
      <c r="AR21" s="40">
        <v>0.31</v>
      </c>
      <c r="AS21" s="40">
        <v>3.2920000000000003</v>
      </c>
      <c r="AT21" s="40">
        <v>0.37</v>
      </c>
      <c r="AU21" s="40">
        <v>3.3520000000000003</v>
      </c>
    </row>
    <row r="22" spans="1:47" x14ac:dyDescent="0.2">
      <c r="A22" s="50">
        <v>37202</v>
      </c>
      <c r="B22" s="40">
        <v>27</v>
      </c>
      <c r="C22" s="40">
        <v>28.75</v>
      </c>
      <c r="D22" s="40">
        <v>28</v>
      </c>
      <c r="E22" s="40">
        <v>29.25</v>
      </c>
      <c r="F22" s="40">
        <v>28.25</v>
      </c>
      <c r="G22" s="40">
        <v>28</v>
      </c>
      <c r="I22" s="40">
        <v>20.174999237060501</v>
      </c>
      <c r="R22" s="40">
        <v>46.499996185302734</v>
      </c>
      <c r="AI22" s="50"/>
      <c r="AJ22" s="70"/>
      <c r="AL22" s="50">
        <v>37530</v>
      </c>
      <c r="AM22" s="40">
        <v>2.8890000000000002</v>
      </c>
      <c r="AN22" s="40">
        <v>0.44</v>
      </c>
      <c r="AO22" s="40">
        <v>3.3290000000000002</v>
      </c>
      <c r="AP22" s="40">
        <v>0.14499999999999999</v>
      </c>
      <c r="AQ22" s="40">
        <v>3.0340000000000003</v>
      </c>
      <c r="AR22" s="40">
        <v>0.34</v>
      </c>
      <c r="AS22" s="40">
        <v>3.2290000000000001</v>
      </c>
      <c r="AT22" s="40">
        <v>0.38</v>
      </c>
      <c r="AU22" s="40">
        <v>3.2690000000000001</v>
      </c>
    </row>
    <row r="23" spans="1:47" x14ac:dyDescent="0.2">
      <c r="A23" s="50">
        <v>37203</v>
      </c>
      <c r="B23" s="40">
        <v>27</v>
      </c>
      <c r="C23" s="40">
        <v>28.75</v>
      </c>
      <c r="D23" s="40">
        <v>28</v>
      </c>
      <c r="E23" s="40">
        <v>29.25</v>
      </c>
      <c r="F23" s="40">
        <v>28.25</v>
      </c>
      <c r="G23" s="40">
        <v>28</v>
      </c>
      <c r="I23" s="40">
        <v>20.174999237060501</v>
      </c>
      <c r="R23" s="40">
        <v>46.499996185302734</v>
      </c>
      <c r="AI23" s="50"/>
      <c r="AJ23" s="70"/>
      <c r="AL23" s="5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50">
        <v>37204</v>
      </c>
      <c r="B24" s="40">
        <v>27</v>
      </c>
      <c r="C24" s="40">
        <v>28.75</v>
      </c>
      <c r="D24" s="40">
        <v>28</v>
      </c>
      <c r="E24" s="40">
        <v>29.25</v>
      </c>
      <c r="F24" s="40">
        <v>28.25</v>
      </c>
      <c r="G24" s="40">
        <v>28</v>
      </c>
      <c r="I24" s="40">
        <v>20.174999237060501</v>
      </c>
      <c r="R24" s="40">
        <v>46.499996185302734</v>
      </c>
      <c r="AI24" s="50"/>
      <c r="AJ24" s="70"/>
      <c r="AL24" s="5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50">
        <v>37207</v>
      </c>
      <c r="B25" s="40">
        <v>27</v>
      </c>
      <c r="C25" s="40">
        <v>28.75</v>
      </c>
      <c r="D25" s="40">
        <v>28</v>
      </c>
      <c r="E25" s="40">
        <v>29.25</v>
      </c>
      <c r="F25" s="40">
        <v>28.25</v>
      </c>
      <c r="G25" s="40">
        <v>28</v>
      </c>
      <c r="I25" s="40">
        <v>20.174999237060501</v>
      </c>
      <c r="R25" s="40">
        <v>46.499996185302734</v>
      </c>
      <c r="AI25" s="50"/>
      <c r="AJ25" s="70"/>
      <c r="AL25" s="5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50">
        <v>37208</v>
      </c>
      <c r="B26" s="40">
        <v>27</v>
      </c>
      <c r="C26" s="40">
        <v>28.75</v>
      </c>
      <c r="D26" s="40">
        <v>28</v>
      </c>
      <c r="E26" s="40">
        <v>29.25</v>
      </c>
      <c r="F26" s="40">
        <v>28.25</v>
      </c>
      <c r="G26" s="40">
        <v>28</v>
      </c>
      <c r="I26" s="40">
        <v>20.174999237060501</v>
      </c>
      <c r="R26" s="40">
        <v>46.499996185302734</v>
      </c>
      <c r="AI26" s="50"/>
      <c r="AJ26" s="70"/>
      <c r="AL26" s="5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50">
        <v>37209</v>
      </c>
      <c r="B27" s="40">
        <v>27</v>
      </c>
      <c r="C27" s="40">
        <v>28.75</v>
      </c>
      <c r="D27" s="40">
        <v>28</v>
      </c>
      <c r="E27" s="40">
        <v>29.25</v>
      </c>
      <c r="F27" s="40">
        <v>28.25</v>
      </c>
      <c r="G27" s="40">
        <v>28</v>
      </c>
      <c r="I27" s="40">
        <v>20.174999237060501</v>
      </c>
      <c r="R27" s="40">
        <v>46.499996185302734</v>
      </c>
      <c r="AI27" s="50"/>
      <c r="AJ27" s="70"/>
      <c r="AL27" s="5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x14ac:dyDescent="0.2">
      <c r="A28" s="50">
        <v>37210</v>
      </c>
      <c r="B28" s="40">
        <v>27</v>
      </c>
      <c r="C28" s="40">
        <v>28.75</v>
      </c>
      <c r="D28" s="40">
        <v>28</v>
      </c>
      <c r="E28" s="40">
        <v>29.25</v>
      </c>
      <c r="F28" s="40">
        <v>28.25</v>
      </c>
      <c r="G28" s="40">
        <v>28</v>
      </c>
      <c r="I28" s="40">
        <v>20.174999237060501</v>
      </c>
      <c r="R28" s="40">
        <v>46.499996185302734</v>
      </c>
      <c r="AI28" s="50"/>
      <c r="AJ28" s="70"/>
      <c r="AL28" s="50">
        <v>37712</v>
      </c>
      <c r="AM28" s="40">
        <v>3.0590000000000002</v>
      </c>
      <c r="AN28" s="40">
        <v>0.36</v>
      </c>
      <c r="AO28" s="40">
        <v>3.419</v>
      </c>
      <c r="AP28" s="40">
        <v>3.5000000000000003E-2</v>
      </c>
      <c r="AQ28" s="40">
        <v>3.0940000000000003</v>
      </c>
      <c r="AR28" s="40">
        <v>0.36</v>
      </c>
      <c r="AS28" s="40">
        <v>3.419</v>
      </c>
      <c r="AT28" s="40">
        <v>0.38</v>
      </c>
      <c r="AU28" s="40">
        <v>3.4390000000000001</v>
      </c>
    </row>
    <row r="29" spans="1:47" x14ac:dyDescent="0.2">
      <c r="A29" s="50">
        <v>37211</v>
      </c>
      <c r="B29" s="40">
        <v>27</v>
      </c>
      <c r="C29" s="40">
        <v>28.75</v>
      </c>
      <c r="D29" s="40">
        <v>28</v>
      </c>
      <c r="E29" s="40">
        <v>29.25</v>
      </c>
      <c r="F29" s="40">
        <v>28.25</v>
      </c>
      <c r="G29" s="40">
        <v>28</v>
      </c>
      <c r="I29" s="40">
        <v>20.174999237060501</v>
      </c>
      <c r="R29" s="40">
        <v>46.499996185302734</v>
      </c>
      <c r="AI29" s="50"/>
      <c r="AJ29" s="70"/>
      <c r="AL29" s="50">
        <v>37742</v>
      </c>
      <c r="AM29" s="40">
        <v>3.2410000000000001</v>
      </c>
      <c r="AN29" s="40">
        <v>0.32500000000000001</v>
      </c>
      <c r="AO29" s="40">
        <v>3.5660000000000003</v>
      </c>
      <c r="AP29" s="40">
        <v>3.5000000000000003E-2</v>
      </c>
      <c r="AQ29" s="40">
        <v>3.2760000000000002</v>
      </c>
      <c r="AR29" s="40">
        <v>0.32500000000000001</v>
      </c>
      <c r="AS29" s="40">
        <v>3.5660000000000003</v>
      </c>
      <c r="AT29" s="40">
        <v>0.33</v>
      </c>
      <c r="AU29" s="40">
        <v>3.5710000000000002</v>
      </c>
    </row>
    <row r="30" spans="1:47" x14ac:dyDescent="0.2">
      <c r="A30" s="50">
        <v>37225</v>
      </c>
      <c r="B30" s="40">
        <v>27</v>
      </c>
      <c r="C30" s="40">
        <v>28.75</v>
      </c>
      <c r="D30" s="40">
        <v>28</v>
      </c>
      <c r="E30" s="40">
        <v>28</v>
      </c>
      <c r="F30" s="40">
        <v>28.25</v>
      </c>
      <c r="G30" s="40">
        <v>28</v>
      </c>
      <c r="I30" s="40">
        <v>26</v>
      </c>
      <c r="R30" s="40">
        <v>46.499996185302734</v>
      </c>
      <c r="AI30" s="50"/>
      <c r="AJ30" s="70"/>
      <c r="AL30" s="5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50">
        <v>37226</v>
      </c>
      <c r="B31" s="40">
        <v>31.5</v>
      </c>
      <c r="C31" s="40">
        <v>36.25</v>
      </c>
      <c r="D31" s="40">
        <v>36</v>
      </c>
      <c r="E31" s="40">
        <v>36</v>
      </c>
      <c r="F31" s="40">
        <v>33.5</v>
      </c>
      <c r="G31" s="40">
        <v>33.5</v>
      </c>
      <c r="I31" s="40">
        <v>32.5</v>
      </c>
      <c r="R31" s="40">
        <v>51.549999237060547</v>
      </c>
      <c r="AI31" s="50"/>
      <c r="AJ31" s="70"/>
      <c r="AL31" s="5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50">
        <v>37257</v>
      </c>
      <c r="B32" s="40">
        <v>31.75</v>
      </c>
      <c r="C32" s="40">
        <v>35.6</v>
      </c>
      <c r="D32" s="40">
        <v>35.85</v>
      </c>
      <c r="E32" s="40">
        <v>35.75</v>
      </c>
      <c r="F32" s="40">
        <v>34</v>
      </c>
      <c r="G32" s="40">
        <v>33.25</v>
      </c>
      <c r="I32" s="40">
        <v>33.25</v>
      </c>
      <c r="R32" s="40">
        <v>51.388511352539062</v>
      </c>
      <c r="AI32" s="50"/>
      <c r="AJ32" s="70"/>
      <c r="AL32" s="5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50">
        <v>37288</v>
      </c>
      <c r="B33" s="40">
        <v>31.25</v>
      </c>
      <c r="C33" s="40">
        <v>33.9</v>
      </c>
      <c r="D33" s="40">
        <v>34</v>
      </c>
      <c r="E33" s="40">
        <v>35.5</v>
      </c>
      <c r="F33" s="40">
        <v>33.25</v>
      </c>
      <c r="G33" s="40">
        <v>32.5</v>
      </c>
      <c r="I33" s="40">
        <v>33.25</v>
      </c>
      <c r="R33" s="40">
        <v>50.794737091064455</v>
      </c>
      <c r="AI33" s="50"/>
      <c r="AJ33" s="70"/>
      <c r="AL33" s="5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50">
        <v>37316</v>
      </c>
      <c r="B34" s="40">
        <v>30.5</v>
      </c>
      <c r="C34" s="40">
        <v>30.5</v>
      </c>
      <c r="D34" s="40">
        <v>30.5</v>
      </c>
      <c r="E34" s="40">
        <v>33</v>
      </c>
      <c r="F34" s="40">
        <v>32.25</v>
      </c>
      <c r="G34" s="40">
        <v>31.75</v>
      </c>
      <c r="I34" s="40">
        <v>31</v>
      </c>
      <c r="R34" s="40">
        <v>49.529055633544921</v>
      </c>
      <c r="AI34" s="50"/>
      <c r="AJ34" s="70"/>
      <c r="AL34" s="5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x14ac:dyDescent="0.2">
      <c r="A35" s="50">
        <v>37347</v>
      </c>
      <c r="B35" s="40">
        <v>29.75</v>
      </c>
      <c r="C35" s="40">
        <v>30</v>
      </c>
      <c r="D35" s="40">
        <v>28</v>
      </c>
      <c r="E35" s="40">
        <v>30.5</v>
      </c>
      <c r="F35" s="40">
        <v>30.25</v>
      </c>
      <c r="G35" s="40">
        <v>31.75</v>
      </c>
      <c r="I35" s="40">
        <v>29.75</v>
      </c>
      <c r="R35" s="40">
        <v>44.259272460937503</v>
      </c>
      <c r="AI35" s="50"/>
      <c r="AJ35" s="70"/>
      <c r="AL35" s="50">
        <v>37926</v>
      </c>
      <c r="AM35" s="40">
        <v>3.2630000000000003</v>
      </c>
      <c r="AN35" s="40">
        <v>0.56000000000000005</v>
      </c>
      <c r="AO35" s="40">
        <v>3.8230000000000004</v>
      </c>
      <c r="AP35" s="40">
        <v>0.13</v>
      </c>
      <c r="AQ35" s="40">
        <v>3.3930000000000002</v>
      </c>
      <c r="AR35" s="40">
        <v>0.46</v>
      </c>
      <c r="AS35" s="40">
        <v>3.7230000000000003</v>
      </c>
      <c r="AT35" s="40">
        <v>0.72</v>
      </c>
      <c r="AU35" s="40">
        <v>3.9830000000000005</v>
      </c>
    </row>
    <row r="36" spans="1:47" x14ac:dyDescent="0.2">
      <c r="A36" s="50">
        <v>37377</v>
      </c>
      <c r="B36" s="40">
        <v>34.5</v>
      </c>
      <c r="C36" s="40">
        <v>29</v>
      </c>
      <c r="D36" s="40">
        <v>26.5</v>
      </c>
      <c r="E36" s="40">
        <v>30.5</v>
      </c>
      <c r="F36" s="40">
        <v>33.5</v>
      </c>
      <c r="G36" s="40">
        <v>37.5</v>
      </c>
      <c r="I36" s="40">
        <v>29.75</v>
      </c>
      <c r="R36" s="40">
        <v>44.689287414550783</v>
      </c>
      <c r="AI36" s="50"/>
      <c r="AJ36" s="70"/>
      <c r="AL36" s="50">
        <v>37956</v>
      </c>
      <c r="AM36" s="40">
        <v>3.2930000000000001</v>
      </c>
      <c r="AN36" s="40">
        <v>0.77</v>
      </c>
      <c r="AO36" s="40">
        <v>4.0630000000000006</v>
      </c>
      <c r="AP36" s="40">
        <v>0.13</v>
      </c>
      <c r="AQ36" s="40">
        <v>3.423</v>
      </c>
      <c r="AR36" s="40">
        <v>0.77</v>
      </c>
      <c r="AS36" s="40">
        <v>4.0630000000000006</v>
      </c>
      <c r="AT36" s="40">
        <v>0.97</v>
      </c>
      <c r="AU36" s="40">
        <v>4.2629999999999999</v>
      </c>
    </row>
    <row r="37" spans="1:47" x14ac:dyDescent="0.2">
      <c r="A37" s="50">
        <v>37408</v>
      </c>
      <c r="B37" s="40">
        <v>42</v>
      </c>
      <c r="C37" s="40">
        <v>30.5</v>
      </c>
      <c r="D37" s="40">
        <v>28</v>
      </c>
      <c r="E37" s="40">
        <v>37</v>
      </c>
      <c r="F37" s="40">
        <v>38</v>
      </c>
      <c r="G37" s="40">
        <v>47</v>
      </c>
      <c r="I37" s="40">
        <v>36.5</v>
      </c>
      <c r="R37" s="40">
        <v>45.540896326672573</v>
      </c>
      <c r="AI37" s="50"/>
      <c r="AJ37" s="70"/>
      <c r="AL37" s="5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50">
        <v>37438</v>
      </c>
      <c r="B38" s="40">
        <v>50</v>
      </c>
      <c r="C38" s="40">
        <v>44</v>
      </c>
      <c r="D38" s="40">
        <v>41</v>
      </c>
      <c r="E38" s="40">
        <v>46</v>
      </c>
      <c r="F38" s="40">
        <v>45.75</v>
      </c>
      <c r="G38" s="40">
        <v>57</v>
      </c>
      <c r="I38" s="40">
        <v>45.25</v>
      </c>
      <c r="R38" s="40">
        <v>48.207210570192267</v>
      </c>
      <c r="AI38" s="50"/>
      <c r="AJ38" s="70"/>
      <c r="AL38" s="5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50">
        <v>37469</v>
      </c>
      <c r="B39" s="40">
        <v>58.5</v>
      </c>
      <c r="C39" s="40">
        <v>51</v>
      </c>
      <c r="D39" s="40">
        <v>48.5</v>
      </c>
      <c r="E39" s="40">
        <v>53</v>
      </c>
      <c r="F39" s="40">
        <v>53</v>
      </c>
      <c r="G39" s="40">
        <v>68.5</v>
      </c>
      <c r="I39" s="40">
        <v>52.25</v>
      </c>
      <c r="R39" s="40">
        <v>49.049641055147006</v>
      </c>
      <c r="AI39" s="50"/>
      <c r="AJ39" s="70"/>
      <c r="AL39" s="5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50">
        <v>37500</v>
      </c>
      <c r="B40" s="40">
        <v>48</v>
      </c>
      <c r="C40" s="40">
        <v>45</v>
      </c>
      <c r="D40" s="40">
        <v>41.5</v>
      </c>
      <c r="E40" s="40">
        <v>44.5</v>
      </c>
      <c r="F40" s="40">
        <v>44.75</v>
      </c>
      <c r="G40" s="40">
        <v>55</v>
      </c>
      <c r="I40" s="40">
        <v>40.25</v>
      </c>
      <c r="R40" s="40">
        <v>49.001102207998734</v>
      </c>
      <c r="AI40" s="50"/>
      <c r="AJ40" s="70"/>
      <c r="AL40" s="5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50">
        <v>37530</v>
      </c>
      <c r="B41" s="40">
        <v>35.25</v>
      </c>
      <c r="C41" s="40">
        <v>35.5</v>
      </c>
      <c r="D41" s="40">
        <v>36</v>
      </c>
      <c r="E41" s="40">
        <v>38</v>
      </c>
      <c r="F41" s="40">
        <v>37.25</v>
      </c>
      <c r="G41" s="40">
        <v>37.75</v>
      </c>
      <c r="I41" s="40">
        <v>36.25</v>
      </c>
      <c r="R41" s="40">
        <v>45.595879581737037</v>
      </c>
      <c r="AI41" s="50"/>
      <c r="AJ41" s="70"/>
      <c r="AL41" s="5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50">
        <v>37561</v>
      </c>
      <c r="B42" s="40">
        <v>33.75</v>
      </c>
      <c r="C42" s="40">
        <v>33.5</v>
      </c>
      <c r="D42" s="40">
        <v>34</v>
      </c>
      <c r="E42" s="40">
        <v>34.5</v>
      </c>
      <c r="F42" s="40">
        <v>36.75</v>
      </c>
      <c r="G42" s="40">
        <v>35.75</v>
      </c>
      <c r="I42" s="40">
        <v>35.5</v>
      </c>
      <c r="R42" s="40">
        <v>50.367871144314918</v>
      </c>
      <c r="AI42" s="50"/>
      <c r="AJ42" s="70"/>
      <c r="AL42" s="5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50">
        <v>37591</v>
      </c>
      <c r="B43" s="40">
        <v>34.5</v>
      </c>
      <c r="C43" s="40">
        <v>35.75</v>
      </c>
      <c r="D43" s="40">
        <v>36.25</v>
      </c>
      <c r="E43" s="40">
        <v>38.25</v>
      </c>
      <c r="F43" s="40">
        <v>38.75</v>
      </c>
      <c r="G43" s="40">
        <v>36.5</v>
      </c>
      <c r="I43" s="40">
        <v>37.75</v>
      </c>
      <c r="R43" s="40">
        <v>54.085133104138905</v>
      </c>
      <c r="AI43" s="50"/>
      <c r="AJ43" s="70"/>
      <c r="AL43" s="5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50">
        <v>37622</v>
      </c>
      <c r="B44" s="40">
        <v>35.25</v>
      </c>
      <c r="C44" s="40">
        <v>39.75</v>
      </c>
      <c r="D44" s="40">
        <v>40</v>
      </c>
      <c r="E44" s="40">
        <v>40</v>
      </c>
      <c r="F44" s="40">
        <v>39.5</v>
      </c>
      <c r="G44" s="40">
        <v>37.25</v>
      </c>
      <c r="I44" s="40">
        <v>28.5</v>
      </c>
      <c r="R44" s="40">
        <v>49.250628029826629</v>
      </c>
      <c r="AI44" s="50"/>
      <c r="AJ44" s="70"/>
      <c r="AL44" s="5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50">
        <v>37653</v>
      </c>
      <c r="B45" s="40">
        <v>34.75</v>
      </c>
      <c r="C45" s="40">
        <v>38.25</v>
      </c>
      <c r="D45" s="40">
        <v>38.5</v>
      </c>
      <c r="E45" s="40">
        <v>39</v>
      </c>
      <c r="F45" s="40">
        <v>38</v>
      </c>
      <c r="G45" s="40">
        <v>36.75</v>
      </c>
      <c r="I45" s="40">
        <v>27.5</v>
      </c>
      <c r="R45" s="40">
        <v>47.771043507245999</v>
      </c>
      <c r="AI45" s="50"/>
      <c r="AJ45" s="70"/>
      <c r="AL45" s="5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50">
        <v>37681</v>
      </c>
      <c r="B46" s="40">
        <v>34.75</v>
      </c>
      <c r="C46" s="40">
        <v>34</v>
      </c>
      <c r="D46" s="40">
        <v>34</v>
      </c>
      <c r="E46" s="40">
        <v>37</v>
      </c>
      <c r="F46" s="40">
        <v>36.5</v>
      </c>
      <c r="G46" s="40">
        <v>36.75</v>
      </c>
      <c r="I46" s="40">
        <v>25</v>
      </c>
      <c r="R46" s="40">
        <v>46.211572021689889</v>
      </c>
      <c r="AI46" s="50"/>
      <c r="AJ46" s="70"/>
      <c r="AL46" s="5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50">
        <v>37712</v>
      </c>
      <c r="B47" s="40">
        <v>34.25</v>
      </c>
      <c r="C47" s="40">
        <v>34.25</v>
      </c>
      <c r="D47" s="40">
        <v>31</v>
      </c>
      <c r="E47" s="40">
        <v>35</v>
      </c>
      <c r="F47" s="40">
        <v>36</v>
      </c>
      <c r="G47" s="40">
        <v>36.25</v>
      </c>
      <c r="I47" s="40">
        <v>23.5</v>
      </c>
      <c r="R47" s="40">
        <v>43.9638332927547</v>
      </c>
      <c r="AI47" s="50"/>
      <c r="AJ47" s="70"/>
      <c r="AL47" s="5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50">
        <v>37742</v>
      </c>
      <c r="B48" s="40">
        <v>34.25</v>
      </c>
      <c r="C48" s="40">
        <v>30.75</v>
      </c>
      <c r="D48" s="40">
        <v>27.5</v>
      </c>
      <c r="E48" s="40">
        <v>35</v>
      </c>
      <c r="F48" s="40">
        <v>36.5</v>
      </c>
      <c r="G48" s="40">
        <v>36.25</v>
      </c>
      <c r="I48" s="40">
        <v>24.5</v>
      </c>
      <c r="R48" s="40">
        <v>44.122687400189164</v>
      </c>
      <c r="AI48" s="50"/>
      <c r="AJ48" s="70"/>
      <c r="AL48" s="5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50">
        <v>37773</v>
      </c>
      <c r="B49" s="40">
        <v>38.75</v>
      </c>
      <c r="C49" s="40">
        <v>32</v>
      </c>
      <c r="D49" s="40">
        <v>28.75</v>
      </c>
      <c r="E49" s="40">
        <v>39.5</v>
      </c>
      <c r="F49" s="40">
        <v>41</v>
      </c>
      <c r="G49" s="40">
        <v>43.25</v>
      </c>
      <c r="I49" s="40">
        <v>28.5</v>
      </c>
      <c r="R49" s="40">
        <v>44.593311446247398</v>
      </c>
      <c r="AI49" s="50"/>
      <c r="AJ49" s="70"/>
      <c r="AL49" s="5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50">
        <v>37803</v>
      </c>
      <c r="B50" s="40">
        <v>53.25</v>
      </c>
      <c r="C50" s="40">
        <v>51.5</v>
      </c>
      <c r="D50" s="40">
        <v>47</v>
      </c>
      <c r="E50" s="40">
        <v>49.5</v>
      </c>
      <c r="F50" s="40">
        <v>55</v>
      </c>
      <c r="G50" s="40">
        <v>59.25</v>
      </c>
      <c r="I50" s="40">
        <v>38.75</v>
      </c>
      <c r="R50" s="40">
        <v>45.000312850289468</v>
      </c>
      <c r="AI50" s="50"/>
      <c r="AJ50" s="70"/>
      <c r="AL50" s="5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50">
        <v>37834</v>
      </c>
      <c r="B51" s="40">
        <v>59.75</v>
      </c>
      <c r="C51" s="40">
        <v>58.5</v>
      </c>
      <c r="D51" s="40">
        <v>55</v>
      </c>
      <c r="E51" s="40">
        <v>58.5</v>
      </c>
      <c r="F51" s="40">
        <v>61.25</v>
      </c>
      <c r="G51" s="40">
        <v>67.75</v>
      </c>
      <c r="I51" s="40">
        <v>47.5</v>
      </c>
      <c r="R51" s="40">
        <v>45.453022998386302</v>
      </c>
      <c r="AI51" s="50"/>
      <c r="AJ51" s="70"/>
      <c r="AL51" s="5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50">
        <v>37865</v>
      </c>
      <c r="B52" s="40">
        <v>47.25</v>
      </c>
      <c r="C52" s="40">
        <v>49</v>
      </c>
      <c r="D52" s="40">
        <v>45.5</v>
      </c>
      <c r="E52" s="40">
        <v>53.5</v>
      </c>
      <c r="F52" s="40">
        <v>48.25</v>
      </c>
      <c r="G52" s="40">
        <v>53.25</v>
      </c>
      <c r="I52" s="40">
        <v>37.5</v>
      </c>
      <c r="R52" s="40">
        <v>45.513949597181167</v>
      </c>
      <c r="AI52" s="50"/>
      <c r="AJ52" s="70"/>
      <c r="AL52" s="5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50">
        <v>37895</v>
      </c>
      <c r="B53" s="40">
        <v>36.75</v>
      </c>
      <c r="C53" s="40">
        <v>38.75</v>
      </c>
      <c r="D53" s="40">
        <v>39</v>
      </c>
      <c r="E53" s="40">
        <v>39.75</v>
      </c>
      <c r="F53" s="40">
        <v>38</v>
      </c>
      <c r="G53" s="40">
        <v>39</v>
      </c>
      <c r="I53" s="40">
        <v>28</v>
      </c>
      <c r="R53" s="40">
        <v>45.699850666102577</v>
      </c>
      <c r="AI53" s="50"/>
      <c r="AJ53" s="70"/>
      <c r="AL53" s="5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50">
        <v>37926</v>
      </c>
      <c r="B54" s="40">
        <v>35.25</v>
      </c>
      <c r="C54" s="40">
        <v>34.75</v>
      </c>
      <c r="D54" s="40">
        <v>35</v>
      </c>
      <c r="E54" s="40">
        <v>37</v>
      </c>
      <c r="F54" s="40">
        <v>38.25</v>
      </c>
      <c r="G54" s="40">
        <v>37</v>
      </c>
      <c r="I54" s="40">
        <v>25.5</v>
      </c>
      <c r="R54" s="40">
        <v>49.150437633164174</v>
      </c>
      <c r="AI54" s="50"/>
      <c r="AJ54" s="70"/>
      <c r="AL54" s="5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50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5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50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5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50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5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50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5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50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5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50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5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50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5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50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5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50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5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50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5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50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5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50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5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50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5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50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5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50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5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50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5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50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5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50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5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50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5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50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5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50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5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50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5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50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5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50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5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50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5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50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5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50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5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50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5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50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5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50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5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50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5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50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5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50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5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50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5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50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5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50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5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50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5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50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5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50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5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50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5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50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5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50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5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50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5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50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5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50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5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50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5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50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5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50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5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50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5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50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5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50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5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50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5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50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5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50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5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50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5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50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5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50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5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50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5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50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5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50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5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50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5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50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5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50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5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50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5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50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5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50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5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50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5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50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5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50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5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50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5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50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5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50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5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50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5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50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5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8" x14ac:dyDescent="0.2">
      <c r="A129" s="50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  <c r="AL129" s="50"/>
    </row>
    <row r="130" spans="1:38" x14ac:dyDescent="0.2">
      <c r="A130" s="50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  <c r="AL130" s="50"/>
    </row>
    <row r="131" spans="1:38" x14ac:dyDescent="0.2">
      <c r="A131" s="50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  <c r="AL131" s="50"/>
    </row>
    <row r="132" spans="1:38" x14ac:dyDescent="0.2">
      <c r="A132" s="50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  <c r="AL132" s="50"/>
    </row>
    <row r="133" spans="1:38" x14ac:dyDescent="0.2">
      <c r="A133" s="50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  <c r="AL133" s="50"/>
    </row>
    <row r="134" spans="1:38" x14ac:dyDescent="0.2">
      <c r="A134" s="50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  <c r="AL134" s="50"/>
    </row>
    <row r="135" spans="1:38" x14ac:dyDescent="0.2">
      <c r="A135" s="50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  <c r="AL135" s="50"/>
    </row>
    <row r="136" spans="1:38" x14ac:dyDescent="0.2">
      <c r="A136" s="50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  <c r="AL136" s="50"/>
    </row>
    <row r="137" spans="1:38" x14ac:dyDescent="0.2">
      <c r="A137" s="50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  <c r="AL137" s="50"/>
    </row>
    <row r="138" spans="1:38" x14ac:dyDescent="0.2">
      <c r="A138" s="50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  <c r="AL138" s="50"/>
    </row>
    <row r="139" spans="1:38" x14ac:dyDescent="0.2">
      <c r="A139" s="50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  <c r="AL139" s="50"/>
    </row>
    <row r="140" spans="1:38" x14ac:dyDescent="0.2">
      <c r="A140" s="50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  <c r="AL140" s="50"/>
    </row>
    <row r="141" spans="1:38" x14ac:dyDescent="0.2">
      <c r="A141" s="50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  <c r="AL141" s="50"/>
    </row>
    <row r="142" spans="1:38" x14ac:dyDescent="0.2">
      <c r="A142" s="50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  <c r="AL142" s="50"/>
    </row>
    <row r="143" spans="1:38" x14ac:dyDescent="0.2">
      <c r="A143" s="50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  <c r="AL143" s="50"/>
    </row>
    <row r="144" spans="1:38" x14ac:dyDescent="0.2">
      <c r="A144" s="50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  <c r="AL144" s="50"/>
    </row>
    <row r="145" spans="1:38" x14ac:dyDescent="0.2">
      <c r="A145" s="50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  <c r="AL145" s="50"/>
    </row>
    <row r="146" spans="1:38" x14ac:dyDescent="0.2">
      <c r="A146" s="50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  <c r="AL146" s="50"/>
    </row>
    <row r="147" spans="1:38" x14ac:dyDescent="0.2">
      <c r="A147" s="50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  <c r="AL147" s="50"/>
    </row>
    <row r="148" spans="1:38" x14ac:dyDescent="0.2">
      <c r="A148" s="50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  <c r="AL148" s="50"/>
    </row>
    <row r="149" spans="1:38" x14ac:dyDescent="0.2">
      <c r="A149" s="50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  <c r="AL149" s="50"/>
    </row>
    <row r="150" spans="1:38" x14ac:dyDescent="0.2">
      <c r="A150" s="50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  <c r="AL150" s="50"/>
    </row>
    <row r="151" spans="1:38" x14ac:dyDescent="0.2">
      <c r="A151" s="50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  <c r="AL151" s="50"/>
    </row>
    <row r="152" spans="1:38" x14ac:dyDescent="0.2">
      <c r="A152" s="50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  <c r="AL152" s="50"/>
    </row>
    <row r="153" spans="1:38" x14ac:dyDescent="0.2">
      <c r="A153" s="50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2" width="12.140625" style="3" customWidth="1"/>
    <col min="13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37180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37181</v>
      </c>
      <c r="C7" s="88">
        <f>WORKDAY(B7, 1, Holidays)</f>
        <v>37182</v>
      </c>
      <c r="D7" s="88">
        <f>WORKDAY(C7, 1, Holidays)</f>
        <v>37183</v>
      </c>
      <c r="E7" s="88">
        <f>WORKDAY(D7, 1, Holidays)</f>
        <v>37186</v>
      </c>
      <c r="F7" s="88">
        <f>WORKDAY(E7, 1, Holidays)</f>
        <v>37187</v>
      </c>
      <c r="G7" s="88">
        <f>WORKDAY(F7, 1, Holidays)</f>
        <v>37188</v>
      </c>
      <c r="H7" s="88">
        <f>WORKDAY(G7, 1, Holidays)</f>
        <v>37189</v>
      </c>
      <c r="I7" s="88">
        <f>WORKDAY(H7, 1, Holidays)</f>
        <v>37190</v>
      </c>
      <c r="J7" s="88">
        <f>WORKDAY(I7, 1, Holidays)</f>
        <v>37193</v>
      </c>
      <c r="K7" s="88">
        <f>WORKDAY(J7, 1, Holidays)</f>
        <v>37194</v>
      </c>
      <c r="L7" s="88">
        <f>WORKDAY(K7, 1, Holidays)</f>
        <v>37195</v>
      </c>
      <c r="M7" s="88">
        <f>WORKDAY(L7, 1, Holidays)</f>
        <v>37196</v>
      </c>
      <c r="N7" s="88">
        <f>WORKDAY(M7, 1, Holidays)</f>
        <v>37197</v>
      </c>
      <c r="O7" s="88">
        <f>WORKDAY(N7, 1, Holidays)</f>
        <v>37200</v>
      </c>
      <c r="P7" s="88">
        <f>WORKDAY(O7, 1, Holidays)</f>
        <v>37201</v>
      </c>
      <c r="Q7" s="88">
        <f>WORKDAY(P7, 1, Holidays)</f>
        <v>37202</v>
      </c>
      <c r="R7" s="88">
        <f>WORKDAY(Q7, 1, Holidays)</f>
        <v>37203</v>
      </c>
      <c r="S7" s="88">
        <f>WORKDAY(R7, 1, Holidays)</f>
        <v>37204</v>
      </c>
      <c r="T7" s="88">
        <f>WORKDAY(S7, 1, Holidays)</f>
        <v>37207</v>
      </c>
      <c r="U7" s="88">
        <f>WORKDAY(T7, 1, Holidays)</f>
        <v>37208</v>
      </c>
      <c r="V7" s="88">
        <f>WORKDAY(U7, 1, Holidays)</f>
        <v>37209</v>
      </c>
      <c r="W7" s="88">
        <f>WORKDAY(V7, 1, Holidays)</f>
        <v>37210</v>
      </c>
      <c r="X7" s="88">
        <f>WORKDAY(W7, 1, Holidays)</f>
        <v>37211</v>
      </c>
      <c r="Y7" s="88">
        <f>WORKDAY(X7, 1, Holidays)</f>
        <v>37214</v>
      </c>
      <c r="Z7" s="88">
        <f>WORKDAY(Y7, 1, Holidays)</f>
        <v>37215</v>
      </c>
      <c r="AA7" s="88">
        <f>WORKDAY(Z7, 1, Holidays)</f>
        <v>37216</v>
      </c>
      <c r="AB7" s="88">
        <f>WORKDAY(AA7, 1, Holidays)</f>
        <v>37218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37181</v>
      </c>
      <c r="C8" s="90">
        <f t="shared" si="0"/>
        <v>37182</v>
      </c>
      <c r="D8" s="90">
        <f t="shared" si="0"/>
        <v>37183</v>
      </c>
      <c r="E8" s="90">
        <f t="shared" si="0"/>
        <v>37186</v>
      </c>
      <c r="F8" s="90">
        <f t="shared" si="0"/>
        <v>37187</v>
      </c>
      <c r="G8" s="90">
        <f t="shared" si="0"/>
        <v>37188</v>
      </c>
      <c r="H8" s="90">
        <f t="shared" si="0"/>
        <v>37189</v>
      </c>
      <c r="I8" s="90">
        <f t="shared" si="0"/>
        <v>37190</v>
      </c>
      <c r="J8" s="90">
        <f t="shared" si="0"/>
        <v>37193</v>
      </c>
      <c r="K8" s="90">
        <f t="shared" si="0"/>
        <v>37194</v>
      </c>
      <c r="L8" s="90">
        <f t="shared" si="0"/>
        <v>37195</v>
      </c>
      <c r="M8" s="90">
        <f t="shared" si="0"/>
        <v>37196</v>
      </c>
      <c r="N8" s="90">
        <f t="shared" si="0"/>
        <v>37197</v>
      </c>
      <c r="O8" s="90">
        <f t="shared" si="0"/>
        <v>37200</v>
      </c>
      <c r="P8" s="90">
        <f t="shared" si="0"/>
        <v>37201</v>
      </c>
      <c r="Q8" s="90">
        <f t="shared" si="0"/>
        <v>37202</v>
      </c>
      <c r="R8" s="90">
        <f t="shared" si="0"/>
        <v>37203</v>
      </c>
      <c r="S8" s="90">
        <f t="shared" si="0"/>
        <v>37204</v>
      </c>
      <c r="T8" s="90">
        <f t="shared" si="0"/>
        <v>37207</v>
      </c>
      <c r="U8" s="90">
        <f t="shared" si="0"/>
        <v>37208</v>
      </c>
      <c r="V8" s="90">
        <f t="shared" si="0"/>
        <v>37209</v>
      </c>
      <c r="W8" s="90">
        <f t="shared" si="0"/>
        <v>37210</v>
      </c>
      <c r="X8" s="90">
        <f t="shared" si="0"/>
        <v>37211</v>
      </c>
      <c r="Y8" s="90">
        <f t="shared" si="0"/>
        <v>37214</v>
      </c>
      <c r="Z8" s="90">
        <f t="shared" si="0"/>
        <v>37215</v>
      </c>
      <c r="AA8" s="90">
        <f t="shared" si="0"/>
        <v>37216</v>
      </c>
      <c r="AB8" s="90">
        <f t="shared" si="0"/>
        <v>37218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22.75</v>
      </c>
      <c r="C9" s="102">
        <f>VLOOKUP(C$8,'Curve Summary'!$A$7:$AG$54,4)</f>
        <v>24</v>
      </c>
      <c r="D9" s="102">
        <f>VLOOKUP(D$8,'Curve Summary'!$A$7:$AG$54,4)</f>
        <v>24</v>
      </c>
      <c r="E9" s="102">
        <f>VLOOKUP(E$8,'Curve Summary'!$A$7:$AG$54,4)</f>
        <v>24</v>
      </c>
      <c r="F9" s="102">
        <f>VLOOKUP(F$8,'Curve Summary'!$A$7:$AG$54,4)</f>
        <v>24</v>
      </c>
      <c r="G9" s="102">
        <f>VLOOKUP(G$8,'Curve Summary'!$A$7:$AG$54,4)</f>
        <v>24</v>
      </c>
      <c r="H9" s="102">
        <f>VLOOKUP(H$8,'Curve Summary'!$A$7:$AG$54,4)</f>
        <v>24</v>
      </c>
      <c r="I9" s="102">
        <f>VLOOKUP(I$8,'Curve Summary'!$A$7:$AG$54,4)</f>
        <v>24</v>
      </c>
      <c r="J9" s="102">
        <f>VLOOKUP(J$8,'Curve Summary'!$A$7:$AG$54,4)</f>
        <v>24</v>
      </c>
      <c r="K9" s="102">
        <f>VLOOKUP(K$8,'Curve Summary'!$A$7:$AG$54,4)</f>
        <v>24</v>
      </c>
      <c r="L9" s="102">
        <f>VLOOKUP(L$8,'Curve Summary'!$A$7:$AG$54,4)</f>
        <v>24</v>
      </c>
      <c r="M9" s="102">
        <f>VLOOKUP(M$8,'Curve Summary'!$A$7:$AG$54,4)</f>
        <v>28</v>
      </c>
      <c r="N9" s="102">
        <f>VLOOKUP(N$8,'Curve Summary'!$A$7:$AG$54,4)</f>
        <v>28</v>
      </c>
      <c r="O9" s="102">
        <f>VLOOKUP(O$8,'Curve Summary'!$A$7:$AG$54,4)</f>
        <v>28</v>
      </c>
      <c r="P9" s="102">
        <f>VLOOKUP(P$8,'Curve Summary'!$A$7:$AG$54,4)</f>
        <v>28</v>
      </c>
      <c r="Q9" s="102">
        <f>VLOOKUP(Q$8,'Curve Summary'!$A$7:$AG$54,4)</f>
        <v>28</v>
      </c>
      <c r="R9" s="102">
        <f>VLOOKUP(R$8,'Curve Summary'!$A$7:$AG$54,4)</f>
        <v>28</v>
      </c>
      <c r="S9" s="102">
        <f>VLOOKUP(S$8,'Curve Summary'!$A$7:$AG$54,4)</f>
        <v>28</v>
      </c>
      <c r="T9" s="102">
        <f>VLOOKUP(T$8,'Curve Summary'!$A$7:$AG$54,4)</f>
        <v>28</v>
      </c>
      <c r="U9" s="102">
        <f>VLOOKUP(U$8,'Curve Summary'!$A$7:$AG$54,4)</f>
        <v>28</v>
      </c>
      <c r="V9" s="102">
        <f>VLOOKUP(V$8,'Curve Summary'!$A$7:$AG$54,4)</f>
        <v>28</v>
      </c>
      <c r="W9" s="103">
        <f>VLOOKUP(W$8,'Curve Summary'!$A$7:$AG$54,4)</f>
        <v>28</v>
      </c>
      <c r="X9" s="102">
        <f>VLOOKUP(X$8,'Curve Summary'!$A$7:$AG$54,4)</f>
        <v>28</v>
      </c>
      <c r="Y9" s="102">
        <f>VLOOKUP(Y$8,'Curve Summary'!$A$7:$AG$54,4)</f>
        <v>28</v>
      </c>
      <c r="Z9" s="102">
        <f>VLOOKUP(Z$8,'Curve Summary'!$A$7:$AG$54,4)</f>
        <v>28</v>
      </c>
      <c r="AA9" s="102">
        <f>VLOOKUP(AA$8,'Curve Summary'!$A$7:$AG$54,4)</f>
        <v>28</v>
      </c>
      <c r="AB9" s="103">
        <f>VLOOKUP(AB$8,'Curve Summary'!$A$7:$AG$54,4)</f>
        <v>28</v>
      </c>
      <c r="AC9" s="104">
        <f t="shared" ref="AC9:AC15" si="1">AVERAGE(B9:B9)</f>
        <v>22.75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22.75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25.25</v>
      </c>
      <c r="C10" s="26">
        <f>VLOOKUP(C$8,'Curve Summary'!$A$7:$AG$54,3)</f>
        <v>27</v>
      </c>
      <c r="D10" s="26">
        <f>VLOOKUP(D$8,'Curve Summary'!$A$7:$AG$54,3)</f>
        <v>27</v>
      </c>
      <c r="E10" s="26">
        <f>VLOOKUP(E$8,'Curve Summary'!$A$7:$AG$54,3)</f>
        <v>27</v>
      </c>
      <c r="F10" s="26">
        <f>VLOOKUP(F$8,'Curve Summary'!$A$7:$AG$54,3)</f>
        <v>27</v>
      </c>
      <c r="G10" s="26">
        <f>VLOOKUP(G$8,'Curve Summary'!$A$7:$AG$54,3)</f>
        <v>27</v>
      </c>
      <c r="H10" s="26">
        <f>VLOOKUP(H$8,'Curve Summary'!$A$7:$AG$54,3)</f>
        <v>27</v>
      </c>
      <c r="I10" s="26">
        <f>VLOOKUP(I$8,'Curve Summary'!$A$7:$AG$54,3)</f>
        <v>27</v>
      </c>
      <c r="J10" s="26">
        <f>VLOOKUP(J$8,'Curve Summary'!$A$7:$AG$54,3)</f>
        <v>27</v>
      </c>
      <c r="K10" s="26">
        <f>VLOOKUP(K$8,'Curve Summary'!$A$7:$AG$54,3)</f>
        <v>27</v>
      </c>
      <c r="L10" s="26">
        <f>VLOOKUP(L$8,'Curve Summary'!$A$7:$AG$54,3)</f>
        <v>27</v>
      </c>
      <c r="M10" s="26">
        <f>VLOOKUP(M$8,'Curve Summary'!$A$7:$AG$54,3)</f>
        <v>28.75</v>
      </c>
      <c r="N10" s="26">
        <f>VLOOKUP(N$8,'Curve Summary'!$A$7:$AG$54,3)</f>
        <v>28.75</v>
      </c>
      <c r="O10" s="26">
        <f>VLOOKUP(O$8,'Curve Summary'!$A$7:$AG$54,3)</f>
        <v>28.75</v>
      </c>
      <c r="P10" s="26">
        <f>VLOOKUP(P$8,'Curve Summary'!$A$7:$AG$54,3)</f>
        <v>28.75</v>
      </c>
      <c r="Q10" s="26">
        <f>VLOOKUP(Q$8,'Curve Summary'!$A$7:$AG$54,3)</f>
        <v>28.75</v>
      </c>
      <c r="R10" s="26">
        <f>VLOOKUP(R$8,'Curve Summary'!$A$7:$AG$54,3)</f>
        <v>28.75</v>
      </c>
      <c r="S10" s="26">
        <f>VLOOKUP(S$8,'Curve Summary'!$A$7:$AG$54,3)</f>
        <v>28.75</v>
      </c>
      <c r="T10" s="26">
        <f>VLOOKUP(T$8,'Curve Summary'!$A$7:$AG$54,3)</f>
        <v>28.75</v>
      </c>
      <c r="U10" s="26">
        <f>VLOOKUP(U$8,'Curve Summary'!$A$7:$AG$54,3)</f>
        <v>28.75</v>
      </c>
      <c r="V10" s="26">
        <f>VLOOKUP(V$8,'Curve Summary'!$A$7:$AG$54,3)</f>
        <v>28.75</v>
      </c>
      <c r="W10" s="93">
        <f>VLOOKUP(W$8,'Curve Summary'!$A$7:$AG$54,3)</f>
        <v>28.75</v>
      </c>
      <c r="X10" s="26">
        <f>VLOOKUP(X$8,'Curve Summary'!$A$7:$AG$54,3)</f>
        <v>28.75</v>
      </c>
      <c r="Y10" s="26">
        <f>VLOOKUP(Y$8,'Curve Summary'!$A$7:$AG$54,3)</f>
        <v>28.75</v>
      </c>
      <c r="Z10" s="26">
        <f>VLOOKUP(Z$8,'Curve Summary'!$A$7:$AG$54,3)</f>
        <v>28.75</v>
      </c>
      <c r="AA10" s="26">
        <f>VLOOKUP(AA$8,'Curve Summary'!$A$7:$AG$54,3)</f>
        <v>28.75</v>
      </c>
      <c r="AB10" s="93">
        <f>VLOOKUP(AB$8,'Curve Summary'!$A$7:$AG$54,3)</f>
        <v>28.75</v>
      </c>
      <c r="AC10" s="105">
        <f t="shared" si="1"/>
        <v>25.25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25.25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26.31</v>
      </c>
      <c r="C11" s="26">
        <f>VLOOKUP(C$8,'Curve Summary'!$A$7:$AG$54,5)</f>
        <v>27.25</v>
      </c>
      <c r="D11" s="26">
        <f>VLOOKUP(D$8,'Curve Summary'!$A$7:$AG$54,5)</f>
        <v>27.25</v>
      </c>
      <c r="E11" s="26">
        <f>VLOOKUP(E$8,'Curve Summary'!$A$7:$AG$54,5)</f>
        <v>27.25</v>
      </c>
      <c r="F11" s="26">
        <f>VLOOKUP(F$8,'Curve Summary'!$A$7:$AG$54,5)</f>
        <v>27.25</v>
      </c>
      <c r="G11" s="26">
        <f>VLOOKUP(G$8,'Curve Summary'!$A$7:$AG$54,5)</f>
        <v>27.25</v>
      </c>
      <c r="H11" s="26">
        <f>VLOOKUP(H$8,'Curve Summary'!$A$7:$AG$54,5)</f>
        <v>27.25</v>
      </c>
      <c r="I11" s="26">
        <f>VLOOKUP(I$8,'Curve Summary'!$A$7:$AG$54,5)</f>
        <v>27.25</v>
      </c>
      <c r="J11" s="26">
        <f>VLOOKUP(J$8,'Curve Summary'!$A$7:$AG$54,5)</f>
        <v>27.25</v>
      </c>
      <c r="K11" s="26">
        <f>VLOOKUP(K$8,'Curve Summary'!$A$7:$AG$54,5)</f>
        <v>27.25</v>
      </c>
      <c r="L11" s="26">
        <f>VLOOKUP(L$8,'Curve Summary'!$A$7:$AG$54,5)</f>
        <v>27.25</v>
      </c>
      <c r="M11" s="26">
        <f>VLOOKUP(M$8,'Curve Summary'!$A$7:$AG$54,5)</f>
        <v>29.25</v>
      </c>
      <c r="N11" s="26">
        <f>VLOOKUP(N$8,'Curve Summary'!$A$7:$AG$54,5)</f>
        <v>29.25</v>
      </c>
      <c r="O11" s="26">
        <f>VLOOKUP(O$8,'Curve Summary'!$A$7:$AG$54,5)</f>
        <v>29.25</v>
      </c>
      <c r="P11" s="26">
        <f>VLOOKUP(P$8,'Curve Summary'!$A$7:$AG$54,5)</f>
        <v>29.25</v>
      </c>
      <c r="Q11" s="26">
        <f>VLOOKUP(Q$8,'Curve Summary'!$A$7:$AG$54,5)</f>
        <v>29.25</v>
      </c>
      <c r="R11" s="26">
        <f>VLOOKUP(R$8,'Curve Summary'!$A$7:$AG$54,5)</f>
        <v>29.25</v>
      </c>
      <c r="S11" s="26">
        <f>VLOOKUP(S$8,'Curve Summary'!$A$7:$AG$54,5)</f>
        <v>29.25</v>
      </c>
      <c r="T11" s="26">
        <f>VLOOKUP(T$8,'Curve Summary'!$A$7:$AG$54,5)</f>
        <v>29.25</v>
      </c>
      <c r="U11" s="26">
        <f>VLOOKUP(U$8,'Curve Summary'!$A$7:$AG$54,5)</f>
        <v>29.25</v>
      </c>
      <c r="V11" s="26">
        <f>VLOOKUP(V$8,'Curve Summary'!$A$7:$AG$54,5)</f>
        <v>29.25</v>
      </c>
      <c r="W11" s="93">
        <f>VLOOKUP(W$8,'Curve Summary'!$A$7:$AG$54,5)</f>
        <v>29.25</v>
      </c>
      <c r="X11" s="26">
        <f>VLOOKUP(X$8,'Curve Summary'!$A$7:$AG$54,5)</f>
        <v>29.25</v>
      </c>
      <c r="Y11" s="26">
        <f>VLOOKUP(Y$8,'Curve Summary'!$A$7:$AG$54,5)</f>
        <v>29.25</v>
      </c>
      <c r="Z11" s="26">
        <f>VLOOKUP(Z$8,'Curve Summary'!$A$7:$AG$54,5)</f>
        <v>29.25</v>
      </c>
      <c r="AA11" s="26">
        <f>VLOOKUP(AA$8,'Curve Summary'!$A$7:$AG$54,5)</f>
        <v>29.25</v>
      </c>
      <c r="AB11" s="93">
        <f>VLOOKUP(AB$8,'Curve Summary'!$A$7:$AG$54,5)</f>
        <v>29.25</v>
      </c>
      <c r="AC11" s="105">
        <f t="shared" si="1"/>
        <v>26.31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26.31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26.78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27.1875</v>
      </c>
      <c r="M12" s="26">
        <f>VLOOKUP(M$8,'Curve Summary'!$A$7:$AG$54,9)</f>
        <v>24.9</v>
      </c>
      <c r="N12" s="26">
        <f>VLOOKUP(N$8,'Curve Summary'!$A$7:$AG$54,9)</f>
        <v>24.9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26.78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26.78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26.78</v>
      </c>
      <c r="C13" s="26">
        <f>VLOOKUP(C$8,'Curve Summary'!$A$7:$AG$54,6)</f>
        <v>27.75</v>
      </c>
      <c r="D13" s="26">
        <f>VLOOKUP(D$8,'Curve Summary'!$A$7:$AG$54,6)</f>
        <v>27.75</v>
      </c>
      <c r="E13" s="26">
        <f>VLOOKUP(E$8,'Curve Summary'!$A$7:$AG$54,6)</f>
        <v>27.75</v>
      </c>
      <c r="F13" s="26">
        <f>VLOOKUP(F$8,'Curve Summary'!$A$7:$AG$54,6)</f>
        <v>27.75</v>
      </c>
      <c r="G13" s="26">
        <f>VLOOKUP(G$8,'Curve Summary'!$A$7:$AG$54,6)</f>
        <v>27.75</v>
      </c>
      <c r="H13" s="26">
        <f>VLOOKUP(H$8,'Curve Summary'!$A$7:$AG$54,6)</f>
        <v>27.75</v>
      </c>
      <c r="I13" s="26">
        <f>VLOOKUP(I$8,'Curve Summary'!$A$7:$AG$54,6)</f>
        <v>27.75</v>
      </c>
      <c r="J13" s="26">
        <f>VLOOKUP(J$8,'Curve Summary'!$A$7:$AG$54,6)</f>
        <v>27.75</v>
      </c>
      <c r="K13" s="26">
        <f>VLOOKUP(K$8,'Curve Summary'!$A$7:$AG$54,6)</f>
        <v>27.75</v>
      </c>
      <c r="L13" s="26">
        <f>VLOOKUP(L$8,'Curve Summary'!$A$7:$AG$54,6)</f>
        <v>27.75</v>
      </c>
      <c r="M13" s="26">
        <f>VLOOKUP(M$8,'Curve Summary'!$A$7:$AG$54,6)</f>
        <v>28.25</v>
      </c>
      <c r="N13" s="26">
        <f>VLOOKUP(N$8,'Curve Summary'!$A$7:$AG$54,6)</f>
        <v>28.25</v>
      </c>
      <c r="O13" s="26">
        <f>VLOOKUP(O$8,'Curve Summary'!$A$7:$AG$54,6)</f>
        <v>28.25</v>
      </c>
      <c r="P13" s="26">
        <f>VLOOKUP(P$8,'Curve Summary'!$A$7:$AG$54,6)</f>
        <v>28.25</v>
      </c>
      <c r="Q13" s="26">
        <f>VLOOKUP(Q$8,'Curve Summary'!$A$7:$AG$54,6)</f>
        <v>28.25</v>
      </c>
      <c r="R13" s="26">
        <f>VLOOKUP(R$8,'Curve Summary'!$A$7:$AG$54,6)</f>
        <v>28.25</v>
      </c>
      <c r="S13" s="26">
        <f>VLOOKUP(S$8,'Curve Summary'!$A$7:$AG$54,6)</f>
        <v>28.25</v>
      </c>
      <c r="T13" s="26">
        <f>VLOOKUP(T$8,'Curve Summary'!$A$7:$AG$54,6)</f>
        <v>28.25</v>
      </c>
      <c r="U13" s="26">
        <f>VLOOKUP(U$8,'Curve Summary'!$A$7:$AG$54,6)</f>
        <v>28.25</v>
      </c>
      <c r="V13" s="26">
        <f>VLOOKUP(V$8,'Curve Summary'!$A$7:$AG$54,6)</f>
        <v>28.25</v>
      </c>
      <c r="W13" s="93">
        <f>VLOOKUP(W$8,'Curve Summary'!$A$7:$AG$54,6)</f>
        <v>28.25</v>
      </c>
      <c r="X13" s="26">
        <f>VLOOKUP(X$8,'Curve Summary'!$A$7:$AG$54,6)</f>
        <v>28.25</v>
      </c>
      <c r="Y13" s="26">
        <f>VLOOKUP(Y$8,'Curve Summary'!$A$7:$AG$54,6)</f>
        <v>28.25</v>
      </c>
      <c r="Z13" s="26">
        <f>VLOOKUP(Z$8,'Curve Summary'!$A$7:$AG$54,6)</f>
        <v>28.25</v>
      </c>
      <c r="AA13" s="26">
        <f>VLOOKUP(AA$8,'Curve Summary'!$A$7:$AG$54,6)</f>
        <v>28.25</v>
      </c>
      <c r="AB13" s="93">
        <f>VLOOKUP(AB$8,'Curve Summary'!$A$7:$AG$54,6)</f>
        <v>28.25</v>
      </c>
      <c r="AC13" s="105">
        <f t="shared" si="1"/>
        <v>26.78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26.78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25.9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</v>
      </c>
      <c r="F14" s="26">
        <f>VLOOKUP(F$8,'Curve Summary'!$A$7:$AG$54,2)</f>
        <v>27</v>
      </c>
      <c r="G14" s="26">
        <f>VLOOKUP(G$8,'Curve Summary'!$A$7:$AG$54,2)</f>
        <v>27</v>
      </c>
      <c r="H14" s="26">
        <f>VLOOKUP(H$8,'Curve Summary'!$A$7:$AG$54,2)</f>
        <v>27</v>
      </c>
      <c r="I14" s="26">
        <f>VLOOKUP(I$8,'Curve Summary'!$A$7:$AG$54,2)</f>
        <v>27</v>
      </c>
      <c r="J14" s="26">
        <f>VLOOKUP(J$8,'Curve Summary'!$A$7:$AG$54,2)</f>
        <v>27</v>
      </c>
      <c r="K14" s="26">
        <f>VLOOKUP(K$8,'Curve Summary'!$A$7:$AG$54,2)</f>
        <v>27</v>
      </c>
      <c r="L14" s="26">
        <f>VLOOKUP(L$8,'Curve Summary'!$A$7:$AG$54,2)</f>
        <v>27</v>
      </c>
      <c r="M14" s="26">
        <f>VLOOKUP(M$8,'Curve Summary'!$A$7:$AG$54,2)</f>
        <v>27</v>
      </c>
      <c r="N14" s="26">
        <f>VLOOKUP(N$8,'Curve Summary'!$A$7:$AG$54,2)</f>
        <v>27</v>
      </c>
      <c r="O14" s="26">
        <f>VLOOKUP(O$8,'Curve Summary'!$A$7:$AG$54,2)</f>
        <v>27</v>
      </c>
      <c r="P14" s="26">
        <f>VLOOKUP(P$8,'Curve Summary'!$A$7:$AG$54,2)</f>
        <v>27</v>
      </c>
      <c r="Q14" s="26">
        <f>VLOOKUP(Q$8,'Curve Summary'!$A$7:$AG$54,2)</f>
        <v>27</v>
      </c>
      <c r="R14" s="26">
        <f>VLOOKUP(R$8,'Curve Summary'!$A$7:$AG$54,2)</f>
        <v>27</v>
      </c>
      <c r="S14" s="26">
        <f>VLOOKUP(S$8,'Curve Summary'!$A$7:$AG$54,2)</f>
        <v>27</v>
      </c>
      <c r="T14" s="26">
        <f>VLOOKUP(T$8,'Curve Summary'!$A$7:$AG$54,2)</f>
        <v>27</v>
      </c>
      <c r="U14" s="26">
        <f>VLOOKUP(U$8,'Curve Summary'!$A$7:$AG$54,2)</f>
        <v>27</v>
      </c>
      <c r="V14" s="26">
        <f>VLOOKUP(V$8,'Curve Summary'!$A$7:$AG$54,2)</f>
        <v>27</v>
      </c>
      <c r="W14" s="93">
        <f>VLOOKUP(W$8,'Curve Summary'!$A$7:$AG$54,2)</f>
        <v>27</v>
      </c>
      <c r="X14" s="26">
        <f>VLOOKUP(X$8,'Curve Summary'!$A$7:$AG$54,2)</f>
        <v>27</v>
      </c>
      <c r="Y14" s="26">
        <f>VLOOKUP(Y$8,'Curve Summary'!$A$7:$AG$54,2)</f>
        <v>27</v>
      </c>
      <c r="Z14" s="26">
        <f>VLOOKUP(Z$8,'Curve Summary'!$A$7:$AG$54,2)</f>
        <v>27</v>
      </c>
      <c r="AA14" s="26">
        <f>VLOOKUP(AA$8,'Curve Summary'!$A$7:$AG$54,2)</f>
        <v>27</v>
      </c>
      <c r="AB14" s="93">
        <f>VLOOKUP(AB$8,'Curve Summary'!$A$7:$AG$54,2)</f>
        <v>27</v>
      </c>
      <c r="AC14" s="105">
        <f t="shared" si="1"/>
        <v>25.9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25.9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26.9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</v>
      </c>
      <c r="F15" s="26">
        <f>VLOOKUP(F$8,'Curve Summary'!$A$7:$AG$54,7)</f>
        <v>28</v>
      </c>
      <c r="G15" s="26">
        <f>VLOOKUP(G$8,'Curve Summary'!$A$7:$AG$54,7)</f>
        <v>28</v>
      </c>
      <c r="H15" s="26">
        <f>VLOOKUP(H$8,'Curve Summary'!$A$7:$AG$54,7)</f>
        <v>28</v>
      </c>
      <c r="I15" s="26">
        <f>VLOOKUP(I$8,'Curve Summary'!$A$7:$AG$54,7)</f>
        <v>28</v>
      </c>
      <c r="J15" s="26">
        <f>VLOOKUP(J$8,'Curve Summary'!$A$7:$AG$54,7)</f>
        <v>28</v>
      </c>
      <c r="K15" s="26">
        <f>VLOOKUP(K$8,'Curve Summary'!$A$7:$AG$54,7)</f>
        <v>28</v>
      </c>
      <c r="L15" s="26">
        <f>VLOOKUP(L$8,'Curve Summary'!$A$7:$AG$54,7)</f>
        <v>28</v>
      </c>
      <c r="M15" s="26">
        <f>VLOOKUP(M$8,'Curve Summary'!$A$7:$AG$54,7)</f>
        <v>28</v>
      </c>
      <c r="N15" s="26">
        <f>VLOOKUP(N$8,'Curve Summary'!$A$7:$AG$54,7)</f>
        <v>28</v>
      </c>
      <c r="O15" s="26">
        <f>VLOOKUP(O$8,'Curve Summary'!$A$7:$AG$54,7)</f>
        <v>28</v>
      </c>
      <c r="P15" s="26">
        <f>VLOOKUP(P$8,'Curve Summary'!$A$7:$AG$54,7)</f>
        <v>28</v>
      </c>
      <c r="Q15" s="26">
        <f>VLOOKUP(Q$8,'Curve Summary'!$A$7:$AG$54,7)</f>
        <v>28</v>
      </c>
      <c r="R15" s="26">
        <f>VLOOKUP(R$8,'Curve Summary'!$A$7:$AG$54,7)</f>
        <v>28</v>
      </c>
      <c r="S15" s="26">
        <f>VLOOKUP(S$8,'Curve Summary'!$A$7:$AG$54,7)</f>
        <v>28</v>
      </c>
      <c r="T15" s="26">
        <f>VLOOKUP(T$8,'Curve Summary'!$A$7:$AG$54,7)</f>
        <v>28</v>
      </c>
      <c r="U15" s="26">
        <f>VLOOKUP(U$8,'Curve Summary'!$A$7:$AG$54,7)</f>
        <v>28</v>
      </c>
      <c r="V15" s="26">
        <f>VLOOKUP(V$8,'Curve Summary'!$A$7:$AG$54,7)</f>
        <v>28</v>
      </c>
      <c r="W15" s="93">
        <f>VLOOKUP(W$8,'Curve Summary'!$A$7:$AG$54,7)</f>
        <v>28</v>
      </c>
      <c r="X15" s="26">
        <f>VLOOKUP(X$8,'Curve Summary'!$A$7:$AG$54,7)</f>
        <v>28</v>
      </c>
      <c r="Y15" s="26">
        <f>VLOOKUP(Y$8,'Curve Summary'!$A$7:$AG$54,7)</f>
        <v>28</v>
      </c>
      <c r="Z15" s="26">
        <f>VLOOKUP(Z$8,'Curve Summary'!$A$7:$AG$54,7)</f>
        <v>28</v>
      </c>
      <c r="AA15" s="26">
        <f>VLOOKUP(AA$8,'Curve Summary'!$A$7:$AG$54,7)</f>
        <v>28</v>
      </c>
      <c r="AB15" s="93">
        <f>VLOOKUP(AB$8,'Curve Summary'!$A$7:$AG$54,7)</f>
        <v>28</v>
      </c>
      <c r="AC15" s="105">
        <f t="shared" si="1"/>
        <v>26.9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26.9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62</v>
      </c>
      <c r="C18" s="134">
        <f>IF(ISNUMBER(VLOOKUP(C$8,'Curve Summary ALBERTA'!$A$7:$AG$54,18,FALSE)),VLOOKUP(C$8,'Curve Summary ALBERTA'!$A$7:$AG$54,18,FALSE),0)</f>
        <v>49.5</v>
      </c>
      <c r="D18" s="134">
        <f>IF(ISNUMBER(VLOOKUP(D$8,'Curve Summary ALBERTA'!$A$7:$AG$54,18,FALSE)),VLOOKUP(D$8,'Curve Summary ALBERTA'!$A$7:$AG$54,18,FALSE),0)</f>
        <v>49.5</v>
      </c>
      <c r="E18" s="134">
        <f>IF(ISNUMBER(VLOOKUP(E$8,'Curve Summary ALBERTA'!$A$7:$AG$54,18,FALSE)),VLOOKUP(E$8,'Curve Summary ALBERTA'!$A$7:$AG$54,18,FALSE),0)</f>
        <v>49.5</v>
      </c>
      <c r="F18" s="134">
        <f>IF(ISNUMBER(VLOOKUP(F$8,'Curve Summary ALBERTA'!$A$7:$AG$54,18,FALSE)),VLOOKUP(F$8,'Curve Summary ALBERTA'!$A$7:$AG$54,18,FALSE),0)</f>
        <v>49.5</v>
      </c>
      <c r="G18" s="134">
        <f>IF(ISNUMBER(VLOOKUP(G$8,'Curve Summary ALBERTA'!$A$7:$AG$54,18,FALSE)),VLOOKUP(G$8,'Curve Summary ALBERTA'!$A$7:$AG$54,18,FALSE),0)</f>
        <v>49.5</v>
      </c>
      <c r="H18" s="134">
        <f>IF(ISNUMBER(VLOOKUP(H$8,'Curve Summary ALBERTA'!$A$7:$AG$54,18,FALSE)),VLOOKUP(H$8,'Curve Summary ALBERTA'!$A$7:$AG$54,18,FALSE),0)</f>
        <v>49.5</v>
      </c>
      <c r="I18" s="134">
        <f>IF(ISNUMBER(VLOOKUP(I$8,'Curve Summary ALBERTA'!$A$7:$AG$54,18,FALSE)),VLOOKUP(I$8,'Curve Summary ALBERTA'!$A$7:$AG$54,18,FALSE),0)</f>
        <v>49.5</v>
      </c>
      <c r="J18" s="134">
        <f>IF(ISNUMBER(VLOOKUP(J$8,'Curve Summary ALBERTA'!$A$7:$AG$54,18,FALSE)),VLOOKUP(J$8,'Curve Summary ALBERTA'!$A$7:$AG$54,18,FALSE),0)</f>
        <v>49.5</v>
      </c>
      <c r="K18" s="134">
        <f>IF(ISNUMBER(VLOOKUP(K$8,'Curve Summary ALBERTA'!$A$7:$AG$54,18,FALSE)),VLOOKUP(K$8,'Curve Summary ALBERTA'!$A$7:$AG$54,18,FALSE),0)</f>
        <v>49.5</v>
      </c>
      <c r="L18" s="134">
        <f>IF(ISNUMBER(VLOOKUP(L$8,'Curve Summary ALBERTA'!$A$7:$AG$54,18,FALSE)),VLOOKUP(L$8,'Curve Summary ALBERTA'!$A$7:$AG$54,18,FALSE),0)</f>
        <v>49.5</v>
      </c>
      <c r="M18" s="134">
        <f>IF(ISNUMBER(VLOOKUP(M$8,'Curve Summary ALBERTA'!$A$7:$AG$54,18,FALSE)),VLOOKUP(M$8,'Curve Summary ALBERTA'!$A$7:$AG$54,18,FALSE),0)</f>
        <v>46.499996185302734</v>
      </c>
      <c r="N18" s="134">
        <f>IF(ISNUMBER(VLOOKUP(N$8,'Curve Summary ALBERTA'!$A$7:$AG$54,18,FALSE)),VLOOKUP(N$8,'Curve Summary ALBERTA'!$A$7:$AG$54,18,FALSE),0)</f>
        <v>46.499996185302734</v>
      </c>
      <c r="O18" s="134">
        <f>IF(ISNUMBER(VLOOKUP(O$8,'Curve Summary ALBERTA'!$A$7:$AG$54,18,FALSE)),VLOOKUP(O$8,'Curve Summary ALBERTA'!$A$7:$AG$54,18,FALSE),0)</f>
        <v>46.499996185302734</v>
      </c>
      <c r="P18" s="134">
        <f>IF(ISNUMBER(VLOOKUP(P$8,'Curve Summary ALBERTA'!$A$7:$AG$54,18,FALSE)),VLOOKUP(P$8,'Curve Summary ALBERTA'!$A$7:$AG$54,18,FALSE),0)</f>
        <v>46.499996185302734</v>
      </c>
      <c r="Q18" s="134">
        <f>IF(ISNUMBER(VLOOKUP(Q$8,'Curve Summary ALBERTA'!$A$7:$AG$54,18,FALSE)),VLOOKUP(Q$8,'Curve Summary ALBERTA'!$A$7:$AG$54,18,FALSE),0)</f>
        <v>46.499996185302734</v>
      </c>
      <c r="R18" s="134">
        <f>IF(ISNUMBER(VLOOKUP(R$8,'Curve Summary ALBERTA'!$A$7:$AG$54,18,FALSE)),VLOOKUP(R$8,'Curve Summary ALBERTA'!$A$7:$AG$54,18,FALSE),0)</f>
        <v>46.499996185302734</v>
      </c>
      <c r="S18" s="134">
        <f>IF(ISNUMBER(VLOOKUP(S$8,'Curve Summary ALBERTA'!$A$7:$AG$54,18,FALSE)),VLOOKUP(S$8,'Curve Summary ALBERTA'!$A$7:$AG$54,18,FALSE),0)</f>
        <v>46.499996185302734</v>
      </c>
      <c r="T18" s="134">
        <f>IF(ISNUMBER(VLOOKUP(T$8,'Curve Summary ALBERTA'!$A$7:$AG$54,18,FALSE)),VLOOKUP(T$8,'Curve Summary ALBERTA'!$A$7:$AG$54,18,FALSE),0)</f>
        <v>46.499996185302734</v>
      </c>
      <c r="U18" s="134">
        <f>IF(ISNUMBER(VLOOKUP(U$8,'Curve Summary ALBERTA'!$A$7:$AG$54,18,FALSE)),VLOOKUP(U$8,'Curve Summary ALBERTA'!$A$7:$AG$54,18,FALSE),0)</f>
        <v>46.499996185302734</v>
      </c>
      <c r="V18" s="134">
        <f>IF(ISNUMBER(VLOOKUP(V$8,'Curve Summary ALBERTA'!$A$7:$AG$54,18,FALSE)),VLOOKUP(V$8,'Curve Summary ALBERTA'!$A$7:$AG$54,18,FALSE),0)</f>
        <v>46.499996185302734</v>
      </c>
      <c r="W18" s="134">
        <f>IF(ISNUMBER(VLOOKUP(W$8,'Curve Summary ALBERTA'!$A$7:$AG$54,18,FALSE)),VLOOKUP(W$8,'Curve Summary ALBERTA'!$A$7:$AG$54,18,FALSE),0)</f>
        <v>46.499996185302734</v>
      </c>
      <c r="X18" s="134">
        <f>IF(ISNUMBER(VLOOKUP(X$8,'Curve Summary ALBERTA'!$A$7:$AG$54,18,FALSE)),VLOOKUP(X$8,'Curve Summary ALBERTA'!$A$7:$AG$54,18,FALSE),0)</f>
        <v>46.499996185302734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AVERAGE(B18:L18)</f>
        <v>50.636363636363633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50.636363636363633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19.825000047683716</v>
      </c>
      <c r="C28" s="102">
        <f t="shared" si="2"/>
        <v>21.075000047683716</v>
      </c>
      <c r="D28" s="102">
        <f t="shared" si="2"/>
        <v>21.075000047683716</v>
      </c>
      <c r="E28" s="102">
        <f t="shared" si="2"/>
        <v>21.075000047683716</v>
      </c>
      <c r="F28" s="102">
        <f t="shared" si="2"/>
        <v>21.075000047683716</v>
      </c>
      <c r="G28" s="102">
        <f t="shared" si="2"/>
        <v>21.075000047683716</v>
      </c>
      <c r="H28" s="102">
        <f t="shared" si="2"/>
        <v>21.075000047683716</v>
      </c>
      <c r="I28" s="102">
        <f t="shared" si="2"/>
        <v>21.075000047683716</v>
      </c>
      <c r="J28" s="102">
        <f t="shared" si="2"/>
        <v>22.069999933242798</v>
      </c>
      <c r="K28" s="102">
        <f t="shared" si="2"/>
        <v>22.069999933242798</v>
      </c>
      <c r="L28" s="102">
        <f t="shared" si="2"/>
        <v>22.069999933242798</v>
      </c>
      <c r="M28" s="102">
        <f t="shared" si="2"/>
        <v>26.069999933242798</v>
      </c>
      <c r="N28" s="102">
        <f t="shared" si="2"/>
        <v>26.069999933242798</v>
      </c>
      <c r="O28" s="102">
        <f t="shared" si="2"/>
        <v>26.069999933242798</v>
      </c>
      <c r="P28" s="102">
        <f t="shared" si="2"/>
        <v>26.069999933242798</v>
      </c>
      <c r="Q28" s="102">
        <f t="shared" si="2"/>
        <v>26.069999933242798</v>
      </c>
      <c r="R28" s="102">
        <f t="shared" si="2"/>
        <v>26.069999933242798</v>
      </c>
      <c r="S28" s="102">
        <f t="shared" si="2"/>
        <v>26.069999933242798</v>
      </c>
      <c r="T28" s="102">
        <f t="shared" si="2"/>
        <v>26.069999933242798</v>
      </c>
      <c r="U28" s="102">
        <f t="shared" si="2"/>
        <v>26.069999933242798</v>
      </c>
      <c r="V28" s="102">
        <f t="shared" si="2"/>
        <v>26.069999933242798</v>
      </c>
      <c r="W28" s="26">
        <f t="shared" si="2"/>
        <v>26.069999933242798</v>
      </c>
      <c r="X28" s="26">
        <f t="shared" si="2"/>
        <v>26.069999933242798</v>
      </c>
      <c r="Y28" s="102">
        <f t="shared" si="2"/>
        <v>26.069999933242798</v>
      </c>
      <c r="Z28" s="102">
        <f t="shared" si="2"/>
        <v>26.069999933242798</v>
      </c>
      <c r="AA28" s="102">
        <f t="shared" si="2"/>
        <v>26.069999933242798</v>
      </c>
      <c r="AB28" s="102">
        <f t="shared" si="2"/>
        <v>26.069999933242798</v>
      </c>
      <c r="AC28" s="123">
        <f t="shared" si="2"/>
        <v>-0.5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23.129999876022339</v>
      </c>
      <c r="C29" s="26">
        <f t="shared" si="3"/>
        <v>24.879999876022339</v>
      </c>
      <c r="D29" s="26">
        <f t="shared" si="3"/>
        <v>24.879999876022339</v>
      </c>
      <c r="E29" s="26">
        <f t="shared" si="3"/>
        <v>24.879999876022339</v>
      </c>
      <c r="F29" s="26">
        <f t="shared" si="3"/>
        <v>24.879999876022339</v>
      </c>
      <c r="G29" s="26">
        <f t="shared" si="3"/>
        <v>24.879999876022339</v>
      </c>
      <c r="H29" s="26">
        <f t="shared" si="3"/>
        <v>24.879999876022339</v>
      </c>
      <c r="I29" s="26">
        <f t="shared" si="3"/>
        <v>24.879999876022339</v>
      </c>
      <c r="J29" s="26">
        <f t="shared" si="3"/>
        <v>24.880000114440918</v>
      </c>
      <c r="K29" s="26">
        <f t="shared" si="3"/>
        <v>24.880000114440918</v>
      </c>
      <c r="L29" s="26">
        <f t="shared" si="3"/>
        <v>24.880000114440918</v>
      </c>
      <c r="M29" s="26">
        <f t="shared" si="3"/>
        <v>26.630000114440918</v>
      </c>
      <c r="N29" s="26">
        <f t="shared" si="3"/>
        <v>26.630000114440918</v>
      </c>
      <c r="O29" s="26">
        <f t="shared" si="3"/>
        <v>26.630000114440918</v>
      </c>
      <c r="P29" s="26">
        <f t="shared" si="3"/>
        <v>26.630000114440918</v>
      </c>
      <c r="Q29" s="26">
        <f t="shared" si="3"/>
        <v>26.630000114440918</v>
      </c>
      <c r="R29" s="26">
        <f t="shared" si="3"/>
        <v>26.630000114440918</v>
      </c>
      <c r="S29" s="26">
        <f t="shared" si="3"/>
        <v>26.630000114440918</v>
      </c>
      <c r="T29" s="26">
        <f t="shared" si="3"/>
        <v>26.630000114440918</v>
      </c>
      <c r="U29" s="26">
        <f t="shared" si="3"/>
        <v>26.630000114440918</v>
      </c>
      <c r="V29" s="26">
        <f t="shared" si="3"/>
        <v>26.630000114440918</v>
      </c>
      <c r="W29" s="26">
        <f t="shared" si="3"/>
        <v>26.630000114440918</v>
      </c>
      <c r="X29" s="26">
        <f t="shared" si="3"/>
        <v>26.630000114440918</v>
      </c>
      <c r="Y29" s="26">
        <f t="shared" si="3"/>
        <v>26.630000114440918</v>
      </c>
      <c r="Z29" s="26">
        <f t="shared" si="3"/>
        <v>26.630000114440918</v>
      </c>
      <c r="AA29" s="26">
        <f t="shared" si="3"/>
        <v>26.630000114440918</v>
      </c>
      <c r="AB29" s="26">
        <f t="shared" si="3"/>
        <v>26.630000114440918</v>
      </c>
      <c r="AC29" s="124">
        <f t="shared" si="3"/>
        <v>0.75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24.61999994277954</v>
      </c>
      <c r="C30" s="26">
        <f t="shared" si="4"/>
        <v>25.559999942779541</v>
      </c>
      <c r="D30" s="26">
        <f t="shared" si="4"/>
        <v>25.559999942779541</v>
      </c>
      <c r="E30" s="26">
        <f t="shared" si="4"/>
        <v>25.559999942779541</v>
      </c>
      <c r="F30" s="26">
        <f t="shared" si="4"/>
        <v>25.559999942779541</v>
      </c>
      <c r="G30" s="26">
        <f t="shared" si="4"/>
        <v>25.559999942779541</v>
      </c>
      <c r="H30" s="26">
        <f t="shared" si="4"/>
        <v>25.559999942779541</v>
      </c>
      <c r="I30" s="26">
        <f t="shared" si="4"/>
        <v>25.559999942779541</v>
      </c>
      <c r="J30" s="26">
        <f t="shared" si="4"/>
        <v>25.559999942779541</v>
      </c>
      <c r="K30" s="26">
        <f t="shared" si="4"/>
        <v>25.559999942779541</v>
      </c>
      <c r="L30" s="26">
        <f t="shared" si="4"/>
        <v>25.559999942779541</v>
      </c>
      <c r="M30" s="26">
        <f t="shared" si="4"/>
        <v>27.559999942779541</v>
      </c>
      <c r="N30" s="26">
        <f t="shared" si="4"/>
        <v>27.559999942779541</v>
      </c>
      <c r="O30" s="26">
        <f t="shared" si="4"/>
        <v>27.559999942779541</v>
      </c>
      <c r="P30" s="26">
        <f t="shared" si="4"/>
        <v>27.559999942779541</v>
      </c>
      <c r="Q30" s="26">
        <f t="shared" si="4"/>
        <v>27.559999942779541</v>
      </c>
      <c r="R30" s="26">
        <f t="shared" si="4"/>
        <v>27.559999942779541</v>
      </c>
      <c r="S30" s="26">
        <f t="shared" si="4"/>
        <v>27.559999942779541</v>
      </c>
      <c r="T30" s="26">
        <f t="shared" si="4"/>
        <v>27.559999942779541</v>
      </c>
      <c r="U30" s="26">
        <f t="shared" si="4"/>
        <v>27.559999942779541</v>
      </c>
      <c r="V30" s="26">
        <f t="shared" si="4"/>
        <v>27.559999942779541</v>
      </c>
      <c r="W30" s="26">
        <f t="shared" si="4"/>
        <v>27.559999942779541</v>
      </c>
      <c r="X30" s="26">
        <f t="shared" si="4"/>
        <v>27.559999942779541</v>
      </c>
      <c r="Y30" s="26">
        <f t="shared" si="4"/>
        <v>27.559999942779541</v>
      </c>
      <c r="Z30" s="26">
        <f t="shared" si="4"/>
        <v>27.559999942779541</v>
      </c>
      <c r="AA30" s="26">
        <f t="shared" si="4"/>
        <v>27.559999942779541</v>
      </c>
      <c r="AB30" s="26">
        <f t="shared" si="4"/>
        <v>27.559999942779541</v>
      </c>
      <c r="AC30" s="124">
        <f t="shared" si="4"/>
        <v>-0.33999999999999986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21.649999885559083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21.057499885559082</v>
      </c>
      <c r="M31" s="26">
        <f t="shared" si="5"/>
        <v>18.769999885559081</v>
      </c>
      <c r="N31" s="26">
        <f t="shared" si="5"/>
        <v>18.769999885559081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0.13000000000000256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24.980000762939454</v>
      </c>
      <c r="C32" s="26">
        <f t="shared" si="6"/>
        <v>25.950000762939453</v>
      </c>
      <c r="D32" s="26">
        <f t="shared" si="6"/>
        <v>25.950000762939453</v>
      </c>
      <c r="E32" s="26">
        <f t="shared" si="6"/>
        <v>25.950000762939453</v>
      </c>
      <c r="F32" s="26">
        <f t="shared" si="6"/>
        <v>25.950000762939453</v>
      </c>
      <c r="G32" s="26">
        <f t="shared" si="6"/>
        <v>25.950000762939453</v>
      </c>
      <c r="H32" s="26">
        <f t="shared" si="6"/>
        <v>25.950000762939453</v>
      </c>
      <c r="I32" s="26">
        <f t="shared" si="6"/>
        <v>25.950000762939453</v>
      </c>
      <c r="J32" s="26">
        <f t="shared" si="6"/>
        <v>25.950000762939453</v>
      </c>
      <c r="K32" s="26">
        <f t="shared" si="6"/>
        <v>25.950000762939453</v>
      </c>
      <c r="L32" s="26">
        <f t="shared" si="6"/>
        <v>25.950000762939453</v>
      </c>
      <c r="M32" s="26">
        <f t="shared" si="6"/>
        <v>26.450000762939453</v>
      </c>
      <c r="N32" s="26">
        <f t="shared" si="6"/>
        <v>26.450000762939453</v>
      </c>
      <c r="O32" s="26">
        <f t="shared" si="6"/>
        <v>26.450000762939453</v>
      </c>
      <c r="P32" s="26">
        <f t="shared" si="6"/>
        <v>26.450000762939453</v>
      </c>
      <c r="Q32" s="26">
        <f t="shared" si="6"/>
        <v>26.450000762939453</v>
      </c>
      <c r="R32" s="26">
        <f t="shared" si="6"/>
        <v>26.450000762939453</v>
      </c>
      <c r="S32" s="26">
        <f t="shared" si="6"/>
        <v>26.450000762939453</v>
      </c>
      <c r="T32" s="26">
        <f t="shared" si="6"/>
        <v>26.450000762939453</v>
      </c>
      <c r="U32" s="26">
        <f t="shared" si="6"/>
        <v>26.450000762939453</v>
      </c>
      <c r="V32" s="26">
        <f t="shared" si="6"/>
        <v>26.450000762939453</v>
      </c>
      <c r="W32" s="26">
        <f t="shared" si="6"/>
        <v>26.450000762939453</v>
      </c>
      <c r="X32" s="26">
        <f t="shared" si="6"/>
        <v>26.450000762939453</v>
      </c>
      <c r="Y32" s="26">
        <f t="shared" si="6"/>
        <v>26.450000762939453</v>
      </c>
      <c r="Z32" s="26">
        <f t="shared" si="6"/>
        <v>26.450000762939453</v>
      </c>
      <c r="AA32" s="26">
        <f t="shared" si="6"/>
        <v>26.450000762939453</v>
      </c>
      <c r="AB32" s="26">
        <f t="shared" si="6"/>
        <v>26.450000762939453</v>
      </c>
      <c r="AC32" s="124">
        <f t="shared" si="6"/>
        <v>-0.32999999999999829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25.39999952316284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26.499999523162842</v>
      </c>
      <c r="F33" s="99">
        <f t="shared" si="7"/>
        <v>26.499999523162842</v>
      </c>
      <c r="G33" s="99">
        <f t="shared" si="7"/>
        <v>26.499999523162842</v>
      </c>
      <c r="H33" s="99">
        <f t="shared" si="7"/>
        <v>26.499999523162842</v>
      </c>
      <c r="I33" s="99">
        <f t="shared" si="7"/>
        <v>26.499999523162842</v>
      </c>
      <c r="J33" s="99">
        <f t="shared" si="7"/>
        <v>25</v>
      </c>
      <c r="K33" s="99">
        <f t="shared" si="7"/>
        <v>25</v>
      </c>
      <c r="L33" s="99">
        <f t="shared" si="7"/>
        <v>25</v>
      </c>
      <c r="M33" s="99">
        <f t="shared" si="7"/>
        <v>25</v>
      </c>
      <c r="N33" s="99">
        <f t="shared" si="7"/>
        <v>25</v>
      </c>
      <c r="O33" s="99">
        <f t="shared" si="7"/>
        <v>25</v>
      </c>
      <c r="P33" s="99">
        <f t="shared" si="7"/>
        <v>25</v>
      </c>
      <c r="Q33" s="99">
        <f t="shared" si="7"/>
        <v>25</v>
      </c>
      <c r="R33" s="99">
        <f t="shared" si="7"/>
        <v>25</v>
      </c>
      <c r="S33" s="99">
        <f t="shared" si="7"/>
        <v>25</v>
      </c>
      <c r="T33" s="99">
        <f t="shared" si="7"/>
        <v>25</v>
      </c>
      <c r="U33" s="99">
        <f t="shared" si="7"/>
        <v>25</v>
      </c>
      <c r="V33" s="99">
        <f t="shared" si="7"/>
        <v>25</v>
      </c>
      <c r="W33" s="99">
        <f t="shared" si="7"/>
        <v>25</v>
      </c>
      <c r="X33" s="99">
        <f t="shared" si="7"/>
        <v>25</v>
      </c>
      <c r="Y33" s="99">
        <f t="shared" si="7"/>
        <v>25</v>
      </c>
      <c r="Z33" s="99">
        <f t="shared" si="7"/>
        <v>25</v>
      </c>
      <c r="AA33" s="99">
        <f t="shared" si="7"/>
        <v>25</v>
      </c>
      <c r="AB33" s="99">
        <f t="shared" si="7"/>
        <v>25</v>
      </c>
      <c r="AC33" s="125">
        <f t="shared" si="7"/>
        <v>-1.1000000000000014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-12.100000000000001</v>
      </c>
      <c r="C34" s="102">
        <f t="shared" si="8"/>
        <v>-11</v>
      </c>
      <c r="D34" s="102">
        <f t="shared" si="8"/>
        <v>-11</v>
      </c>
      <c r="E34" s="102">
        <f t="shared" si="8"/>
        <v>-10</v>
      </c>
      <c r="F34" s="102">
        <f t="shared" si="8"/>
        <v>-10</v>
      </c>
      <c r="G34" s="102">
        <f t="shared" si="8"/>
        <v>-10</v>
      </c>
      <c r="H34" s="102">
        <f t="shared" si="8"/>
        <v>-10</v>
      </c>
      <c r="I34" s="102">
        <f t="shared" si="8"/>
        <v>-10</v>
      </c>
      <c r="J34" s="102">
        <f t="shared" si="8"/>
        <v>-12.25</v>
      </c>
      <c r="K34" s="102">
        <f t="shared" si="8"/>
        <v>-12.25</v>
      </c>
      <c r="L34" s="102">
        <f t="shared" si="8"/>
        <v>-12.25</v>
      </c>
      <c r="M34" s="102">
        <f t="shared" si="8"/>
        <v>-12.25</v>
      </c>
      <c r="N34" s="102">
        <f t="shared" si="8"/>
        <v>-12.25</v>
      </c>
      <c r="O34" s="102">
        <f t="shared" si="8"/>
        <v>-12.25</v>
      </c>
      <c r="P34" s="102">
        <f t="shared" si="8"/>
        <v>-12.25</v>
      </c>
      <c r="Q34" s="102">
        <f t="shared" si="8"/>
        <v>-12.25</v>
      </c>
      <c r="R34" s="102">
        <f t="shared" si="8"/>
        <v>-12.25</v>
      </c>
      <c r="S34" s="102">
        <f t="shared" si="8"/>
        <v>-12.25</v>
      </c>
      <c r="T34" s="102">
        <f t="shared" si="8"/>
        <v>-12.25</v>
      </c>
      <c r="U34" s="102">
        <f t="shared" si="8"/>
        <v>-12.25</v>
      </c>
      <c r="V34" s="102">
        <f t="shared" si="8"/>
        <v>-12.25</v>
      </c>
      <c r="W34" s="26">
        <f t="shared" si="8"/>
        <v>-12.25</v>
      </c>
      <c r="X34" s="26">
        <f t="shared" si="8"/>
        <v>-12.25</v>
      </c>
      <c r="Y34" s="102">
        <f t="shared" si="8"/>
        <v>-12.25</v>
      </c>
      <c r="Z34" s="102">
        <f t="shared" si="8"/>
        <v>-12.25</v>
      </c>
      <c r="AA34" s="102">
        <f t="shared" si="8"/>
        <v>-12.25</v>
      </c>
      <c r="AB34" s="102">
        <f t="shared" si="8"/>
        <v>-12.25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28</v>
      </c>
      <c r="C37" s="26">
        <f t="shared" si="9"/>
        <v>17</v>
      </c>
      <c r="D37" s="26">
        <f t="shared" si="9"/>
        <v>17</v>
      </c>
      <c r="E37" s="26">
        <f t="shared" si="9"/>
        <v>16.100000000000001</v>
      </c>
      <c r="F37" s="26">
        <f t="shared" si="9"/>
        <v>16.100000000000001</v>
      </c>
      <c r="G37" s="26">
        <f t="shared" si="9"/>
        <v>16.100000000000001</v>
      </c>
      <c r="H37" s="26">
        <f t="shared" si="9"/>
        <v>16.100000000000001</v>
      </c>
      <c r="I37" s="26">
        <f t="shared" si="9"/>
        <v>16.100000000000001</v>
      </c>
      <c r="J37" s="26">
        <f t="shared" si="9"/>
        <v>15.5</v>
      </c>
      <c r="K37" s="26">
        <f t="shared" si="9"/>
        <v>15.5</v>
      </c>
      <c r="L37" s="26">
        <f t="shared" si="9"/>
        <v>15.5</v>
      </c>
      <c r="M37" s="26">
        <f t="shared" si="9"/>
        <v>12.499996185302734</v>
      </c>
      <c r="N37" s="26">
        <f t="shared" si="9"/>
        <v>12.499996185302734</v>
      </c>
      <c r="O37" s="26">
        <f t="shared" si="9"/>
        <v>12.499996185302734</v>
      </c>
      <c r="P37" s="26">
        <f t="shared" si="9"/>
        <v>12.499996185302734</v>
      </c>
      <c r="Q37" s="26">
        <f t="shared" si="9"/>
        <v>12.499996185302734</v>
      </c>
      <c r="R37" s="26">
        <f t="shared" si="9"/>
        <v>12.499996185302734</v>
      </c>
      <c r="S37" s="26">
        <f t="shared" si="9"/>
        <v>12.499996185302734</v>
      </c>
      <c r="T37" s="26">
        <f t="shared" si="9"/>
        <v>12.499996185302734</v>
      </c>
      <c r="U37" s="26">
        <f t="shared" si="9"/>
        <v>12.499996185302734</v>
      </c>
      <c r="V37" s="26">
        <f t="shared" si="9"/>
        <v>12.499996185302734</v>
      </c>
      <c r="W37" s="26">
        <f t="shared" si="9"/>
        <v>12.499996185302734</v>
      </c>
      <c r="X37" s="26">
        <f t="shared" si="9"/>
        <v>12.499996185302734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1.9905303030302974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37179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23.25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24.5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26.65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26.65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27.11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48.645833333333336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G23" sqref="G23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37180</v>
      </c>
      <c r="E3" t="s">
        <v>202</v>
      </c>
      <c r="G3" s="4">
        <f>WORKDAY(Top!C3, -1, Holidays)</f>
        <v>37179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37180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F28" sqref="F28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37180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13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11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37180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23.903846153846153</v>
      </c>
      <c r="D9" s="195">
        <f ca="1">IF(ISERROR((AVERAGE(OFFSET('Curve Summary'!$D$6,14,0,14,1))*14+ 11* 'Curve Summary Backup'!$D$38)/25), 'Curve Summary Backup'!$D$38,(AVERAGE(OFFSET('Curve Summary'!$D$6,14,0,14,1))*14+ 11* 'Curve Summary Backup'!$D$38)/25)</f>
        <v>28</v>
      </c>
      <c r="E9" s="195">
        <f>VLOOKUP(E$7,'Curve Summary'!$A$7:$AG$54,4)</f>
        <v>36</v>
      </c>
      <c r="F9" s="301">
        <f t="shared" ref="F9:F15" ca="1" si="0">(C9*C$5+D9*D$5+E9*E$5)/(SUM(C$5:E$5))</f>
        <v>30.210428994082839</v>
      </c>
      <c r="G9" s="195">
        <f t="shared" ref="G9:G15" si="1">AVERAGE(H9:I9)</f>
        <v>34.924999999999997</v>
      </c>
      <c r="H9" s="195">
        <f t="shared" ref="H9:I15" si="2">AG9</f>
        <v>35.85</v>
      </c>
      <c r="I9" s="195">
        <f t="shared" si="2"/>
        <v>34</v>
      </c>
      <c r="J9" s="195">
        <f t="shared" ref="J9:J15" si="3">AVERAGE(K9:L9)</f>
        <v>29.25</v>
      </c>
      <c r="K9" s="195">
        <f t="shared" ref="K9:N15" si="4">AI9</f>
        <v>30.5</v>
      </c>
      <c r="L9" s="195">
        <f t="shared" si="4"/>
        <v>28</v>
      </c>
      <c r="M9" s="195">
        <f t="shared" si="4"/>
        <v>26.5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41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35.416666666666664</v>
      </c>
      <c r="T9" s="195">
        <f t="shared" ref="T9:V15" si="8">AP9</f>
        <v>36</v>
      </c>
      <c r="U9" s="195">
        <f t="shared" si="8"/>
        <v>34</v>
      </c>
      <c r="V9" s="195">
        <f t="shared" si="8"/>
        <v>36.25</v>
      </c>
      <c r="W9" s="301">
        <f>SUM(AG28:AR28)/SUM($AG$5:$AR$5)</f>
        <v>35.044901960784316</v>
      </c>
      <c r="X9" s="195">
        <f>SUM(AS28:BD28)/SUM($AS$5:$BD$5)</f>
        <v>38.269607843137258</v>
      </c>
      <c r="Y9" s="195">
        <f>SUM(BE28:BR28)/SUM($BE$5:$BR$5)</f>
        <v>38.737785234899334</v>
      </c>
      <c r="Z9" s="195">
        <f>SUM(BQ28:CB28)/SUM($BQ$5:$CB$5)</f>
        <v>38.952235294117649</v>
      </c>
      <c r="AA9" s="195">
        <f t="shared" ref="AA9:AA15" si="9">SUM(CC28:DX28)/SUM($CC$5:$DX$5)</f>
        <v>39.855215686274512</v>
      </c>
      <c r="AB9" s="196">
        <f t="shared" ref="AB9:AB15" si="10">SUM(DY28:EJ28)/SUM($DY$5:$EJ$5)</f>
        <v>41.030546875000006</v>
      </c>
      <c r="AC9" s="302">
        <f t="shared" ref="AC9:AC15" ca="1" si="11">(C9*C$5+D9*D$5+E9*E$5+SUM(AG28:EJ28))/(SUM(C$5:E$5)+SUM($AG$5:$EJ$5))</f>
        <v>38.838949918166961</v>
      </c>
      <c r="AD9" s="303"/>
      <c r="AE9" s="303"/>
      <c r="AF9" s="304"/>
      <c r="AG9" s="191">
        <f>VLOOKUP(AG$7,'Curve Summary'!$A$7:$AG$161,4)</f>
        <v>35.85</v>
      </c>
      <c r="AH9" s="191">
        <f>VLOOKUP(AH$7,'Curve Summary'!$A$7:$AG$161,4)</f>
        <v>34</v>
      </c>
      <c r="AI9" s="191">
        <f>VLOOKUP(AI$7,'Curve Summary'!$A$7:$AG$161,4)</f>
        <v>30.5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</v>
      </c>
      <c r="AM9" s="191">
        <f>VLOOKUP(AM$7,'Curve Summary'!$A$7:$AG$161,4)</f>
        <v>41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36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</v>
      </c>
      <c r="AT9" s="191">
        <f>VLOOKUP(AT$7,'Curve Summary'!$A$7:$AG$161,4)</f>
        <v>38.5</v>
      </c>
      <c r="AU9" s="191">
        <f>VLOOKUP(AU$7,'Curve Summary'!$A$7:$AG$161,4)</f>
        <v>34</v>
      </c>
      <c r="AV9" s="191">
        <f>VLOOKUP(AV$7,'Curve Summary'!$A$7:$AG$161,4)</f>
        <v>31</v>
      </c>
      <c r="AW9" s="191">
        <f>VLOOKUP(AW$7,'Curve Summary'!$A$7:$AG$161,4)</f>
        <v>27.5</v>
      </c>
      <c r="AX9" s="191">
        <f>VLOOKUP(AX$7,'Curve Summary'!$A$7:$AG$161,4)</f>
        <v>28.75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45.5</v>
      </c>
      <c r="BB9" s="191">
        <f>VLOOKUP(BB$7,'Curve Summary'!$A$7:$AG$161,4)</f>
        <v>39</v>
      </c>
      <c r="BC9" s="191">
        <f>VLOOKUP(BC$7,'Curve Summary'!$A$7:$AG$161,4)</f>
        <v>35</v>
      </c>
      <c r="BD9" s="191">
        <f>VLOOKUP(BD$7,'Curve Summary'!$A$7:$AG$161,4)</f>
        <v>37.5</v>
      </c>
      <c r="BE9" s="191">
        <f>VLOOKUP(BE$7,'Curve Summary'!$A$7:$AG$161,4)</f>
        <v>40.1</v>
      </c>
      <c r="BF9" s="191">
        <f>VLOOKUP(BF$7,'Curve Summary'!$A$7:$AG$161,4)</f>
        <v>38.81</v>
      </c>
      <c r="BG9" s="191">
        <f>VLOOKUP(BG$7,'Curve Summary'!$A$7:$AG$161,4)</f>
        <v>34.950000000000003</v>
      </c>
      <c r="BH9" s="191">
        <f>VLOOKUP(BH$7,'Curve Summary'!$A$7:$AG$161,4)</f>
        <v>32.380000000000003</v>
      </c>
      <c r="BI9" s="191">
        <f>VLOOKUP(BI$7,'Curve Summary'!$A$7:$AG$161,4)</f>
        <v>29.38</v>
      </c>
      <c r="BJ9" s="191">
        <f>VLOOKUP(BJ$7,'Curve Summary'!$A$7:$AG$161,4)</f>
        <v>30.45</v>
      </c>
      <c r="BK9" s="191">
        <f>VLOOKUP(BK$7,'Curve Summary'!$A$7:$AG$161,4)</f>
        <v>46.11</v>
      </c>
      <c r="BL9" s="191">
        <f>VLOOKUP(BL$7,'Curve Summary'!$A$7:$AG$161,4)</f>
        <v>52.97</v>
      </c>
      <c r="BM9" s="191">
        <f>VLOOKUP(BM$7,'Curve Summary'!$A$7:$AG$161,4)</f>
        <v>44.82</v>
      </c>
      <c r="BN9" s="191">
        <f>VLOOKUP(BN$7,'Curve Summary'!$A$7:$AG$161,4)</f>
        <v>39.25</v>
      </c>
      <c r="BO9" s="191">
        <f>VLOOKUP(BO$7,'Curve Summary'!$A$7:$AG$161,4)</f>
        <v>35.82</v>
      </c>
      <c r="BP9" s="191">
        <f>VLOOKUP(BP$7,'Curve Summary'!$A$7:$AG$161,4)</f>
        <v>37.96</v>
      </c>
      <c r="BQ9" s="191">
        <f>VLOOKUP(BQ$7,'Curve Summary'!$A$7:$AG$161,4)</f>
        <v>40.229999999999997</v>
      </c>
      <c r="BR9" s="191">
        <f>VLOOKUP(BR$7,'Curve Summary'!$A$7:$AG$161,4)</f>
        <v>39.130000000000003</v>
      </c>
      <c r="BS9" s="191">
        <f>VLOOKUP(BS$7,'Curve Summary'!$A$7:$AG$161,4)</f>
        <v>35.82</v>
      </c>
      <c r="BT9" s="191">
        <f>VLOOKUP(BT$7,'Curve Summary'!$A$7:$AG$161,4)</f>
        <v>33.61</v>
      </c>
      <c r="BU9" s="191">
        <f>VLOOKUP(BU$7,'Curve Summary'!$A$7:$AG$161,4)</f>
        <v>31.04</v>
      </c>
      <c r="BV9" s="191">
        <f>VLOOKUP(BV$7,'Curve Summary'!$A$7:$AG$161,4)</f>
        <v>31.96</v>
      </c>
      <c r="BW9" s="191">
        <f>VLOOKUP(BW$7,'Curve Summary'!$A$7:$AG$161,4)</f>
        <v>45.39</v>
      </c>
      <c r="BX9" s="191">
        <f>VLOOKUP(BX$7,'Curve Summary'!$A$7:$AG$161,4)</f>
        <v>51.27</v>
      </c>
      <c r="BY9" s="191">
        <f>VLOOKUP(BY$7,'Curve Summary'!$A$7:$AG$161,4)</f>
        <v>44.29</v>
      </c>
      <c r="BZ9" s="191">
        <f>VLOOKUP(BZ$7,'Curve Summary'!$A$7:$AG$161,4)</f>
        <v>39.5</v>
      </c>
      <c r="CA9" s="191">
        <f>VLOOKUP(CA$7,'Curve Summary'!$A$7:$AG$161,4)</f>
        <v>36.56</v>
      </c>
      <c r="CB9" s="191">
        <f>VLOOKUP(CB$7,'Curve Summary'!$A$7:$AG$161,4)</f>
        <v>38.4</v>
      </c>
      <c r="CC9" s="191">
        <f>VLOOKUP(CC$7,'Curve Summary'!$A$7:$AG$161,4)</f>
        <v>40.46</v>
      </c>
      <c r="CD9" s="191">
        <f>VLOOKUP(CD$7,'Curve Summary'!$A$7:$AG$161,4)</f>
        <v>39.46</v>
      </c>
      <c r="CE9" s="191">
        <f>VLOOKUP(CE$7,'Curve Summary'!$A$7:$AG$161,4)</f>
        <v>36.450000000000003</v>
      </c>
      <c r="CF9" s="191">
        <f>VLOOKUP(CF$7,'Curve Summary'!$A$7:$AG$161,4)</f>
        <v>34.450000000000003</v>
      </c>
      <c r="CG9" s="191">
        <f>VLOOKUP(CG$7,'Curve Summary'!$A$7:$AG$161,4)</f>
        <v>32.11</v>
      </c>
      <c r="CH9" s="191">
        <f>VLOOKUP(CH$7,'Curve Summary'!$A$7:$AG$161,4)</f>
        <v>32.950000000000003</v>
      </c>
      <c r="CI9" s="191">
        <f>VLOOKUP(CI$7,'Curve Summary'!$A$7:$AG$161,4)</f>
        <v>45.14</v>
      </c>
      <c r="CJ9" s="191">
        <f>VLOOKUP(CJ$7,'Curve Summary'!$A$7:$AG$161,4)</f>
        <v>50.49</v>
      </c>
      <c r="CK9" s="191">
        <f>VLOOKUP(CK$7,'Curve Summary'!$A$7:$AG$161,4)</f>
        <v>44.14</v>
      </c>
      <c r="CL9" s="191">
        <f>VLOOKUP(CL$7,'Curve Summary'!$A$7:$AG$161,4)</f>
        <v>39.799999999999997</v>
      </c>
      <c r="CM9" s="191">
        <f>VLOOKUP(CM$7,'Curve Summary'!$A$7:$AG$161,4)</f>
        <v>37.130000000000003</v>
      </c>
      <c r="CN9" s="191">
        <f>VLOOKUP(CN$7,'Curve Summary'!$A$7:$AG$161,4)</f>
        <v>38.799999999999997</v>
      </c>
      <c r="CO9" s="191">
        <f>VLOOKUP(CO$7,'Curve Summary'!$A$7:$AG$161,4)</f>
        <v>40.58</v>
      </c>
      <c r="CP9" s="191">
        <f>VLOOKUP(CP$7,'Curve Summary'!$A$7:$AG$161,4)</f>
        <v>39.68</v>
      </c>
      <c r="CQ9" s="191">
        <f>VLOOKUP(CQ$7,'Curve Summary'!$A$7:$AG$161,4)</f>
        <v>36.96</v>
      </c>
      <c r="CR9" s="191">
        <f>VLOOKUP(CR$7,'Curve Summary'!$A$7:$AG$161,4)</f>
        <v>35.15</v>
      </c>
      <c r="CS9" s="191">
        <f>VLOOKUP(CS$7,'Curve Summary'!$A$7:$AG$161,4)</f>
        <v>33.03</v>
      </c>
      <c r="CT9" s="191">
        <f>VLOOKUP(CT$7,'Curve Summary'!$A$7:$AG$161,4)</f>
        <v>33.79</v>
      </c>
      <c r="CU9" s="191">
        <f>VLOOKUP(CU$7,'Curve Summary'!$A$7:$AG$161,4)</f>
        <v>44.84</v>
      </c>
      <c r="CV9" s="191">
        <f>VLOOKUP(CV$7,'Curve Summary'!$A$7:$AG$161,4)</f>
        <v>49.69</v>
      </c>
      <c r="CW9" s="191">
        <f>VLOOKUP(CW$7,'Curve Summary'!$A$7:$AG$161,4)</f>
        <v>43.94</v>
      </c>
      <c r="CX9" s="191">
        <f>VLOOKUP(CX$7,'Curve Summary'!$A$7:$AG$161,4)</f>
        <v>40.01</v>
      </c>
      <c r="CY9" s="191">
        <f>VLOOKUP(CY$7,'Curve Summary'!$A$7:$AG$161,4)</f>
        <v>37.6</v>
      </c>
      <c r="CZ9" s="191">
        <f>VLOOKUP(CZ$7,'Curve Summary'!$A$7:$AG$161,4)</f>
        <v>39.11</v>
      </c>
      <c r="DA9" s="191">
        <f>VLOOKUP(DA$7,'Curve Summary'!$A$7:$AG$161,4)</f>
        <v>41.01</v>
      </c>
      <c r="DB9" s="191">
        <f>VLOOKUP(DB$7,'Curve Summary'!$A$7:$AG$161,4)</f>
        <v>40.17</v>
      </c>
      <c r="DC9" s="191">
        <f>VLOOKUP(DC$7,'Curve Summary'!$A$7:$AG$161,4)</f>
        <v>37.630000000000003</v>
      </c>
      <c r="DD9" s="191">
        <f>VLOOKUP(DD$7,'Curve Summary'!$A$7:$AG$161,4)</f>
        <v>35.950000000000003</v>
      </c>
      <c r="DE9" s="191">
        <f>VLOOKUP(DE$7,'Curve Summary'!$A$7:$AG$161,4)</f>
        <v>33.979999999999997</v>
      </c>
      <c r="DF9" s="191">
        <f>VLOOKUP(DF$7,'Curve Summary'!$A$7:$AG$161,4)</f>
        <v>34.69</v>
      </c>
      <c r="DG9" s="191">
        <f>VLOOKUP(DG$7,'Curve Summary'!$A$7:$AG$161,4)</f>
        <v>44.98</v>
      </c>
      <c r="DH9" s="191">
        <f>VLOOKUP(DH$7,'Curve Summary'!$A$7:$AG$161,4)</f>
        <v>49.5</v>
      </c>
      <c r="DI9" s="191">
        <f>VLOOKUP(DI$7,'Curve Summary'!$A$7:$AG$161,4)</f>
        <v>44.14</v>
      </c>
      <c r="DJ9" s="191">
        <f>VLOOKUP(DJ$7,'Curve Summary'!$A$7:$AG$161,4)</f>
        <v>40.479999999999997</v>
      </c>
      <c r="DK9" s="191">
        <f>VLOOKUP(DK$7,'Curve Summary'!$A$7:$AG$161,4)</f>
        <v>38.229999999999997</v>
      </c>
      <c r="DL9" s="191">
        <f>VLOOKUP(DL$7,'Curve Summary'!$A$7:$AG$161,4)</f>
        <v>39.64</v>
      </c>
      <c r="DM9" s="191">
        <f>VLOOKUP(DM$7,'Curve Summary'!$A$7:$AG$161,4)</f>
        <v>41.44</v>
      </c>
      <c r="DN9" s="191">
        <f>VLOOKUP(DN$7,'Curve Summary'!$A$7:$AG$161,4)</f>
        <v>40.659999999999997</v>
      </c>
      <c r="DO9" s="191">
        <f>VLOOKUP(DO$7,'Curve Summary'!$A$7:$AG$161,4)</f>
        <v>38.299999999999997</v>
      </c>
      <c r="DP9" s="191">
        <f>VLOOKUP(DP$7,'Curve Summary'!$A$7:$AG$161,4)</f>
        <v>36.729999999999997</v>
      </c>
      <c r="DQ9" s="191">
        <f>VLOOKUP(DQ$7,'Curve Summary'!$A$7:$AG$161,4)</f>
        <v>34.89</v>
      </c>
      <c r="DR9" s="191">
        <f>VLOOKUP(DR$7,'Curve Summary'!$A$7:$AG$161,4)</f>
        <v>35.549999999999997</v>
      </c>
      <c r="DS9" s="191">
        <f>VLOOKUP(DS$7,'Curve Summary'!$A$7:$AG$161,4)</f>
        <v>45.14</v>
      </c>
      <c r="DT9" s="191">
        <f>VLOOKUP(DT$7,'Curve Summary'!$A$7:$AG$161,4)</f>
        <v>49.35</v>
      </c>
      <c r="DU9" s="191">
        <f>VLOOKUP(DU$7,'Curve Summary'!$A$7:$AG$161,4)</f>
        <v>44.36</v>
      </c>
      <c r="DV9" s="191">
        <f>VLOOKUP(DV$7,'Curve Summary'!$A$7:$AG$161,4)</f>
        <v>40.950000000000003</v>
      </c>
      <c r="DW9" s="191">
        <f>VLOOKUP(DW$7,'Curve Summary'!$A$7:$AG$161,4)</f>
        <v>38.86</v>
      </c>
      <c r="DX9" s="191">
        <f>VLOOKUP(DX$7,'Curve Summary'!$A$7:$AG$161,4)</f>
        <v>40.17</v>
      </c>
      <c r="DY9" s="191">
        <f>VLOOKUP(DY$7,'Curve Summary'!$A$7:$AG$161,4)</f>
        <v>41.87</v>
      </c>
      <c r="DZ9" s="191">
        <f>VLOOKUP(DZ$7,'Curve Summary'!$A$7:$AG$161,4)</f>
        <v>41.14</v>
      </c>
      <c r="EA9" s="191">
        <f>VLOOKUP(EA$7,'Curve Summary'!$A$7:$AG$161,4)</f>
        <v>38.950000000000003</v>
      </c>
      <c r="EB9" s="191">
        <f>VLOOKUP(EB$7,'Curve Summary'!$A$7:$AG$161,4)</f>
        <v>37.49</v>
      </c>
      <c r="EC9" s="191">
        <f>VLOOKUP(EC$7,'Curve Summary'!$A$7:$AG$161,4)</f>
        <v>35.78</v>
      </c>
      <c r="ED9" s="191">
        <f>VLOOKUP(ED$7,'Curve Summary'!$A$7:$AG$161,4)</f>
        <v>36.39</v>
      </c>
      <c r="EE9" s="191">
        <f>VLOOKUP(EE$7,'Curve Summary'!$A$7:$AG$161,4)</f>
        <v>45.33</v>
      </c>
      <c r="EF9" s="191">
        <f>VLOOKUP(EF$7,'Curve Summary'!$A$7:$AG$161,4)</f>
        <v>49.24</v>
      </c>
      <c r="EG9" s="191">
        <f>VLOOKUP(EG$7,'Curve Summary'!$A$7:$AG$161,4)</f>
        <v>44.6</v>
      </c>
      <c r="EH9" s="191">
        <f>VLOOKUP(EH$7,'Curve Summary'!$A$7:$AG$161,4)</f>
        <v>41.43</v>
      </c>
      <c r="EI9" s="191">
        <f>VLOOKUP(EI$7,'Curve Summary'!$A$7:$AG$161,4)</f>
        <v>39.47</v>
      </c>
      <c r="EJ9" s="191">
        <f>VLOOKUP(EJ$7,'Curve Summary'!$A$7:$AG$161,4)</f>
        <v>40.700000000000003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26.865384615384617</v>
      </c>
      <c r="D10" s="191">
        <f ca="1">IF(ISERROR((AVERAGE(OFFSET('Curve Summary'!$C$6,14,0,14,1))*14+ 11* 'Curve Summary Backup'!$C$38)/25), 'Curve Summary Backup'!$C$38,(AVERAGE(OFFSET('Curve Summary'!$C$6,14,0,14,1))*14+ 11* 'Curve Summary Backup'!$C$38)/25)</f>
        <v>28.75</v>
      </c>
      <c r="E10" s="191">
        <f>VLOOKUP(E$7,'Curve Summary'!$A$7:$AG$55,3)</f>
        <v>36.25</v>
      </c>
      <c r="F10" s="307">
        <f t="shared" ca="1" si="0"/>
        <v>31.235946745562128</v>
      </c>
      <c r="G10" s="191">
        <f t="shared" si="1"/>
        <v>34.75</v>
      </c>
      <c r="H10" s="191">
        <f t="shared" si="2"/>
        <v>35.6</v>
      </c>
      <c r="I10" s="191">
        <f t="shared" si="2"/>
        <v>33.9</v>
      </c>
      <c r="J10" s="191">
        <f t="shared" si="3"/>
        <v>30.25</v>
      </c>
      <c r="K10" s="191">
        <f t="shared" si="4"/>
        <v>30.5</v>
      </c>
      <c r="L10" s="191">
        <f t="shared" si="4"/>
        <v>30</v>
      </c>
      <c r="M10" s="191">
        <f t="shared" si="4"/>
        <v>29</v>
      </c>
      <c r="N10" s="191">
        <f t="shared" si="4"/>
        <v>30.5</v>
      </c>
      <c r="O10" s="191">
        <f t="shared" si="5"/>
        <v>47.5</v>
      </c>
      <c r="P10" s="191">
        <f t="shared" si="6"/>
        <v>44</v>
      </c>
      <c r="Q10" s="191">
        <f t="shared" si="6"/>
        <v>51</v>
      </c>
      <c r="R10" s="191">
        <f t="shared" si="6"/>
        <v>45</v>
      </c>
      <c r="S10" s="191">
        <f t="shared" si="7"/>
        <v>34.916666666666664</v>
      </c>
      <c r="T10" s="191">
        <f t="shared" si="8"/>
        <v>35.5</v>
      </c>
      <c r="U10" s="191">
        <f t="shared" si="8"/>
        <v>33.5</v>
      </c>
      <c r="V10" s="191">
        <f t="shared" si="8"/>
        <v>35.75</v>
      </c>
      <c r="W10" s="307">
        <f t="shared" ref="W10:W15" si="12">SUM(AG29:AR29)/SUM($AG$5:$AR$5)</f>
        <v>36.223333333333336</v>
      </c>
      <c r="X10" s="191">
        <f t="shared" ref="X10:X15" si="13">SUM(AS29:BD29)/SUM($AS$5:$BD$5)</f>
        <v>39.946078431372548</v>
      </c>
      <c r="Y10" s="191">
        <f t="shared" ref="Y10:Y15" si="14">SUM(BE29:BR29)/SUM($BE$5:$BR$5)</f>
        <v>40.372852348993291</v>
      </c>
      <c r="Z10" s="191">
        <f t="shared" ref="Z10:Z15" si="15">SUM(BQ29:CB29)/SUM($BQ$5:$CB$5)</f>
        <v>40.923647058823526</v>
      </c>
      <c r="AA10" s="191">
        <f t="shared" si="9"/>
        <v>43.11574509803922</v>
      </c>
      <c r="AB10" s="192">
        <f t="shared" si="10"/>
        <v>45.651640624999999</v>
      </c>
      <c r="AC10" s="308">
        <f t="shared" ca="1" si="11"/>
        <v>41.502054991816713</v>
      </c>
      <c r="AD10" s="303"/>
      <c r="AE10" s="303"/>
      <c r="AF10" s="304"/>
      <c r="AG10" s="309">
        <f>VLOOKUP(AG$7,'Curve Summary'!$A$8:$AG$161,3)</f>
        <v>35.6</v>
      </c>
      <c r="AH10" s="309">
        <f>VLOOKUP(AH$7,'Curve Summary'!$A$8:$AG$161,3)</f>
        <v>33.9</v>
      </c>
      <c r="AI10" s="309">
        <f>VLOOKUP(AI$7,'Curve Summary'!$A$8:$AG$161,3)</f>
        <v>30.5</v>
      </c>
      <c r="AJ10" s="309">
        <f>VLOOKUP(AJ$7,'Curve Summary'!$A$8:$AG$161,3)</f>
        <v>30</v>
      </c>
      <c r="AK10" s="309">
        <f>VLOOKUP(AK$7,'Curve Summary'!$A$8:$AG$161,3)</f>
        <v>29</v>
      </c>
      <c r="AL10" s="309">
        <f>VLOOKUP(AL$7,'Curve Summary'!$A$8:$AG$161,3)</f>
        <v>30.5</v>
      </c>
      <c r="AM10" s="309">
        <f>VLOOKUP(AM$7,'Curve Summary'!$A$8:$AG$161,3)</f>
        <v>44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35.5</v>
      </c>
      <c r="AQ10" s="309">
        <f>VLOOKUP(AQ$7,'Curve Summary'!$A$8:$AG$161,3)</f>
        <v>33.5</v>
      </c>
      <c r="AR10" s="309">
        <f>VLOOKUP(AR$7,'Curve Summary'!$A$8:$AG$161,3)</f>
        <v>35.75</v>
      </c>
      <c r="AS10" s="309">
        <f>VLOOKUP(AS$7,'Curve Summary'!$A$8:$AG$161,3)</f>
        <v>39.75</v>
      </c>
      <c r="AT10" s="309">
        <f>VLOOKUP(AT$7,'Curve Summary'!$A$8:$AG$161,3)</f>
        <v>38.25</v>
      </c>
      <c r="AU10" s="309">
        <f>VLOOKUP(AU$7,'Curve Summary'!$A$8:$AG$161,3)</f>
        <v>34</v>
      </c>
      <c r="AV10" s="309">
        <f>VLOOKUP(AV$7,'Curve Summary'!$A$8:$AG$161,3)</f>
        <v>34.25</v>
      </c>
      <c r="AW10" s="309">
        <f>VLOOKUP(AW$7,'Curve Summary'!$A$8:$AG$161,3)</f>
        <v>30.75</v>
      </c>
      <c r="AX10" s="309">
        <f>VLOOKUP(AX$7,'Curve Summary'!$A$8:$AG$161,3)</f>
        <v>32</v>
      </c>
      <c r="AY10" s="309">
        <f>VLOOKUP(AY$7,'Curve Summary'!$A$8:$AG$161,3)</f>
        <v>51.5</v>
      </c>
      <c r="AZ10" s="309">
        <f>VLOOKUP(AZ$7,'Curve Summary'!$A$8:$AG$161,3)</f>
        <v>58.5</v>
      </c>
      <c r="BA10" s="309">
        <f>VLOOKUP(BA$7,'Curve Summary'!$A$8:$AG$161,3)</f>
        <v>49</v>
      </c>
      <c r="BB10" s="309">
        <f>VLOOKUP(BB$7,'Curve Summary'!$A$8:$AG$161,3)</f>
        <v>38.75</v>
      </c>
      <c r="BC10" s="309">
        <f>VLOOKUP(BC$7,'Curve Summary'!$A$8:$AG$161,3)</f>
        <v>34.75</v>
      </c>
      <c r="BD10" s="309">
        <f>VLOOKUP(BD$7,'Curve Summary'!$A$8:$AG$161,3)</f>
        <v>37.25</v>
      </c>
      <c r="BE10" s="309">
        <f>VLOOKUP(BE$7,'Curve Summary'!$A$8:$AG$161,3)</f>
        <v>40.270000000000003</v>
      </c>
      <c r="BF10" s="309">
        <f>VLOOKUP(BF$7,'Curve Summary'!$A$8:$AG$161,3)</f>
        <v>38.979999999999997</v>
      </c>
      <c r="BG10" s="309">
        <f>VLOOKUP(BG$7,'Curve Summary'!$A$8:$AG$161,3)</f>
        <v>35.32</v>
      </c>
      <c r="BH10" s="309">
        <f>VLOOKUP(BH$7,'Curve Summary'!$A$8:$AG$161,3)</f>
        <v>35.54</v>
      </c>
      <c r="BI10" s="309">
        <f>VLOOKUP(BI$7,'Curve Summary'!$A$8:$AG$161,3)</f>
        <v>32.53</v>
      </c>
      <c r="BJ10" s="309">
        <f>VLOOKUP(BJ$7,'Curve Summary'!$A$8:$AG$161,3)</f>
        <v>33.6</v>
      </c>
      <c r="BK10" s="309">
        <f>VLOOKUP(BK$7,'Curve Summary'!$A$8:$AG$161,3)</f>
        <v>50.39</v>
      </c>
      <c r="BL10" s="309">
        <f>VLOOKUP(BL$7,'Curve Summary'!$A$8:$AG$161,3)</f>
        <v>56.41</v>
      </c>
      <c r="BM10" s="309">
        <f>VLOOKUP(BM$7,'Curve Summary'!$A$8:$AG$161,3)</f>
        <v>48.24</v>
      </c>
      <c r="BN10" s="309">
        <f>VLOOKUP(BN$7,'Curve Summary'!$A$8:$AG$161,3)</f>
        <v>39.42</v>
      </c>
      <c r="BO10" s="309">
        <f>VLOOKUP(BO$7,'Curve Summary'!$A$8:$AG$161,3)</f>
        <v>35.979999999999997</v>
      </c>
      <c r="BP10" s="309">
        <f>VLOOKUP(BP$7,'Curve Summary'!$A$8:$AG$161,3)</f>
        <v>38.130000000000003</v>
      </c>
      <c r="BQ10" s="309">
        <f>VLOOKUP(BQ$7,'Curve Summary'!$A$8:$AG$161,3)</f>
        <v>40.76</v>
      </c>
      <c r="BR10" s="309">
        <f>VLOOKUP(BR$7,'Curve Summary'!$A$8:$AG$161,3)</f>
        <v>39.659999999999997</v>
      </c>
      <c r="BS10" s="309">
        <f>VLOOKUP(BS$7,'Curve Summary'!$A$8:$AG$161,3)</f>
        <v>36.520000000000003</v>
      </c>
      <c r="BT10" s="309">
        <f>VLOOKUP(BT$7,'Curve Summary'!$A$8:$AG$161,3)</f>
        <v>36.71</v>
      </c>
      <c r="BU10" s="309">
        <f>VLOOKUP(BU$7,'Curve Summary'!$A$8:$AG$161,3)</f>
        <v>34.119999999999997</v>
      </c>
      <c r="BV10" s="309">
        <f>VLOOKUP(BV$7,'Curve Summary'!$A$8:$AG$161,3)</f>
        <v>35.049999999999997</v>
      </c>
      <c r="BW10" s="309">
        <f>VLOOKUP(BW$7,'Curve Summary'!$A$8:$AG$161,3)</f>
        <v>49.5</v>
      </c>
      <c r="BX10" s="309">
        <f>VLOOKUP(BX$7,'Curve Summary'!$A$8:$AG$161,3)</f>
        <v>54.69</v>
      </c>
      <c r="BY10" s="309">
        <f>VLOOKUP(BY$7,'Curve Summary'!$A$8:$AG$161,3)</f>
        <v>47.66</v>
      </c>
      <c r="BZ10" s="309">
        <f>VLOOKUP(BZ$7,'Curve Summary'!$A$8:$AG$161,3)</f>
        <v>40.07</v>
      </c>
      <c r="CA10" s="309">
        <f>VLOOKUP(CA$7,'Curve Summary'!$A$8:$AG$161,3)</f>
        <v>37.11</v>
      </c>
      <c r="CB10" s="309">
        <f>VLOOKUP(CB$7,'Curve Summary'!$A$8:$AG$161,3)</f>
        <v>38.97</v>
      </c>
      <c r="CC10" s="309">
        <f>VLOOKUP(CC$7,'Curve Summary'!$A$8:$AG$161,3)</f>
        <v>41.51</v>
      </c>
      <c r="CD10" s="309">
        <f>VLOOKUP(CD$7,'Curve Summary'!$A$8:$AG$161,3)</f>
        <v>40.5</v>
      </c>
      <c r="CE10" s="309">
        <f>VLOOKUP(CE$7,'Curve Summary'!$A$8:$AG$161,3)</f>
        <v>37.619999999999997</v>
      </c>
      <c r="CF10" s="309">
        <f>VLOOKUP(CF$7,'Curve Summary'!$A$8:$AG$161,3)</f>
        <v>37.799999999999997</v>
      </c>
      <c r="CG10" s="309">
        <f>VLOOKUP(CG$7,'Curve Summary'!$A$8:$AG$161,3)</f>
        <v>35.43</v>
      </c>
      <c r="CH10" s="309">
        <f>VLOOKUP(CH$7,'Curve Summary'!$A$8:$AG$161,3)</f>
        <v>36.29</v>
      </c>
      <c r="CI10" s="309">
        <f>VLOOKUP(CI$7,'Curve Summary'!$A$8:$AG$161,3)</f>
        <v>49.54</v>
      </c>
      <c r="CJ10" s="309">
        <f>VLOOKUP(CJ$7,'Curve Summary'!$A$8:$AG$161,3)</f>
        <v>54.3</v>
      </c>
      <c r="CK10" s="309">
        <f>VLOOKUP(CK$7,'Curve Summary'!$A$8:$AG$161,3)</f>
        <v>47.86</v>
      </c>
      <c r="CL10" s="309">
        <f>VLOOKUP(CL$7,'Curve Summary'!$A$8:$AG$161,3)</f>
        <v>40.9</v>
      </c>
      <c r="CM10" s="309">
        <f>VLOOKUP(CM$7,'Curve Summary'!$A$8:$AG$161,3)</f>
        <v>38.200000000000003</v>
      </c>
      <c r="CN10" s="309">
        <f>VLOOKUP(CN$7,'Curve Summary'!$A$8:$AG$161,3)</f>
        <v>39.9</v>
      </c>
      <c r="CO10" s="309">
        <f>VLOOKUP(CO$7,'Curve Summary'!$A$8:$AG$161,3)</f>
        <v>42.46</v>
      </c>
      <c r="CP10" s="309">
        <f>VLOOKUP(CP$7,'Curve Summary'!$A$8:$AG$161,3)</f>
        <v>41.54</v>
      </c>
      <c r="CQ10" s="309">
        <f>VLOOKUP(CQ$7,'Curve Summary'!$A$8:$AG$161,3)</f>
        <v>38.89</v>
      </c>
      <c r="CR10" s="309">
        <f>VLOOKUP(CR$7,'Curve Summary'!$A$8:$AG$161,3)</f>
        <v>39.049999999999997</v>
      </c>
      <c r="CS10" s="309">
        <f>VLOOKUP(CS$7,'Curve Summary'!$A$8:$AG$161,3)</f>
        <v>36.880000000000003</v>
      </c>
      <c r="CT10" s="309">
        <f>VLOOKUP(CT$7,'Curve Summary'!$A$8:$AG$161,3)</f>
        <v>37.659999999999997</v>
      </c>
      <c r="CU10" s="309">
        <f>VLOOKUP(CU$7,'Curve Summary'!$A$8:$AG$161,3)</f>
        <v>49.86</v>
      </c>
      <c r="CV10" s="309">
        <f>VLOOKUP(CV$7,'Curve Summary'!$A$8:$AG$161,3)</f>
        <v>54.25</v>
      </c>
      <c r="CW10" s="309">
        <f>VLOOKUP(CW$7,'Curve Summary'!$A$8:$AG$161,3)</f>
        <v>48.32</v>
      </c>
      <c r="CX10" s="309">
        <f>VLOOKUP(CX$7,'Curve Summary'!$A$8:$AG$161,3)</f>
        <v>41.92</v>
      </c>
      <c r="CY10" s="309">
        <f>VLOOKUP(CY$7,'Curve Summary'!$A$8:$AG$161,3)</f>
        <v>39.43</v>
      </c>
      <c r="CZ10" s="309">
        <f>VLOOKUP(CZ$7,'Curve Summary'!$A$8:$AG$161,3)</f>
        <v>41</v>
      </c>
      <c r="DA10" s="309">
        <f>VLOOKUP(DA$7,'Curve Summary'!$A$8:$AG$161,3)</f>
        <v>43.41</v>
      </c>
      <c r="DB10" s="309">
        <f>VLOOKUP(DB$7,'Curve Summary'!$A$8:$AG$161,3)</f>
        <v>42.54</v>
      </c>
      <c r="DC10" s="309">
        <f>VLOOKUP(DC$7,'Curve Summary'!$A$8:$AG$161,3)</f>
        <v>40.049999999999997</v>
      </c>
      <c r="DD10" s="309">
        <f>VLOOKUP(DD$7,'Curve Summary'!$A$8:$AG$161,3)</f>
        <v>40.21</v>
      </c>
      <c r="DE10" s="309">
        <f>VLOOKUP(DE$7,'Curve Summary'!$A$8:$AG$161,3)</f>
        <v>38.159999999999997</v>
      </c>
      <c r="DF10" s="309">
        <f>VLOOKUP(DF$7,'Curve Summary'!$A$8:$AG$161,3)</f>
        <v>38.909999999999997</v>
      </c>
      <c r="DG10" s="309">
        <f>VLOOKUP(DG$7,'Curve Summary'!$A$8:$AG$161,3)</f>
        <v>50.38</v>
      </c>
      <c r="DH10" s="309">
        <f>VLOOKUP(DH$7,'Curve Summary'!$A$8:$AG$161,3)</f>
        <v>54.51</v>
      </c>
      <c r="DI10" s="309">
        <f>VLOOKUP(DI$7,'Curve Summary'!$A$8:$AG$161,3)</f>
        <v>48.93</v>
      </c>
      <c r="DJ10" s="309">
        <f>VLOOKUP(DJ$7,'Curve Summary'!$A$8:$AG$161,3)</f>
        <v>42.92</v>
      </c>
      <c r="DK10" s="309">
        <f>VLOOKUP(DK$7,'Curve Summary'!$A$8:$AG$161,3)</f>
        <v>40.57</v>
      </c>
      <c r="DL10" s="309">
        <f>VLOOKUP(DL$7,'Curve Summary'!$A$8:$AG$161,3)</f>
        <v>42.05</v>
      </c>
      <c r="DM10" s="309">
        <f>VLOOKUP(DM$7,'Curve Summary'!$A$8:$AG$161,3)</f>
        <v>44.46</v>
      </c>
      <c r="DN10" s="309">
        <f>VLOOKUP(DN$7,'Curve Summary'!$A$8:$AG$161,3)</f>
        <v>43.64</v>
      </c>
      <c r="DO10" s="309">
        <f>VLOOKUP(DO$7,'Curve Summary'!$A$8:$AG$161,3)</f>
        <v>41.3</v>
      </c>
      <c r="DP10" s="309">
        <f>VLOOKUP(DP$7,'Curve Summary'!$A$8:$AG$161,3)</f>
        <v>41.45</v>
      </c>
      <c r="DQ10" s="309">
        <f>VLOOKUP(DQ$7,'Curve Summary'!$A$8:$AG$161,3)</f>
        <v>39.520000000000003</v>
      </c>
      <c r="DR10" s="309">
        <f>VLOOKUP(DR$7,'Curve Summary'!$A$8:$AG$161,3)</f>
        <v>40.229999999999997</v>
      </c>
      <c r="DS10" s="309">
        <f>VLOOKUP(DS$7,'Curve Summary'!$A$8:$AG$161,3)</f>
        <v>51.04</v>
      </c>
      <c r="DT10" s="309">
        <f>VLOOKUP(DT$7,'Curve Summary'!$A$8:$AG$161,3)</f>
        <v>54.92</v>
      </c>
      <c r="DU10" s="309">
        <f>VLOOKUP(DU$7,'Curve Summary'!$A$8:$AG$161,3)</f>
        <v>49.67</v>
      </c>
      <c r="DV10" s="309">
        <f>VLOOKUP(DV$7,'Curve Summary'!$A$8:$AG$161,3)</f>
        <v>44.01</v>
      </c>
      <c r="DW10" s="309">
        <f>VLOOKUP(DW$7,'Curve Summary'!$A$8:$AG$161,3)</f>
        <v>41.8</v>
      </c>
      <c r="DX10" s="309">
        <f>VLOOKUP(DX$7,'Curve Summary'!$A$8:$AG$161,3)</f>
        <v>43.2</v>
      </c>
      <c r="DY10" s="309">
        <f>VLOOKUP(DY$7,'Curve Summary'!$A$8:$AG$161,3)</f>
        <v>45.52</v>
      </c>
      <c r="DZ10" s="309">
        <f>VLOOKUP(DZ$7,'Curve Summary'!$A$8:$AG$161,3)</f>
        <v>44.75</v>
      </c>
      <c r="EA10" s="309">
        <f>VLOOKUP(EA$7,'Curve Summary'!$A$8:$AG$161,3)</f>
        <v>42.54</v>
      </c>
      <c r="EB10" s="309">
        <f>VLOOKUP(EB$7,'Curve Summary'!$A$8:$AG$161,3)</f>
        <v>42.68</v>
      </c>
      <c r="EC10" s="309">
        <f>VLOOKUP(EC$7,'Curve Summary'!$A$8:$AG$161,3)</f>
        <v>40.869999999999997</v>
      </c>
      <c r="ED10" s="309">
        <f>VLOOKUP(ED$7,'Curve Summary'!$A$8:$AG$161,3)</f>
        <v>41.53</v>
      </c>
      <c r="EE10" s="309">
        <f>VLOOKUP(EE$7,'Curve Summary'!$A$8:$AG$161,3)</f>
        <v>51.71</v>
      </c>
      <c r="EF10" s="309">
        <f>VLOOKUP(EF$7,'Curve Summary'!$A$8:$AG$161,3)</f>
        <v>55.37</v>
      </c>
      <c r="EG10" s="309">
        <f>VLOOKUP(EG$7,'Curve Summary'!$A$8:$AG$161,3)</f>
        <v>50.43</v>
      </c>
      <c r="EH10" s="309">
        <f>VLOOKUP(EH$7,'Curve Summary'!$A$8:$AG$161,3)</f>
        <v>45.09</v>
      </c>
      <c r="EI10" s="309">
        <f>VLOOKUP(EI$7,'Curve Summary'!$A$8:$AG$161,3)</f>
        <v>43.02</v>
      </c>
      <c r="EJ10" s="309">
        <f>VLOOKUP(EJ$7,'Curve Summary'!$A$8:$AG$161,3)</f>
        <v>44.33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27.177692307692308</v>
      </c>
      <c r="D11" s="191">
        <f ca="1">IF(ISERROR((AVERAGE(OFFSET('Curve Summary'!$E$6,14,0,14,1))*14+ 11* 'Curve Summary Backup'!$E$38)/25), 'Curve Summary Backup'!$E$38,(AVERAGE(OFFSET('Curve Summary'!$E$6,14,0,14,1))*14+ 11* 'Curve Summary Backup'!$E$38)/25)</f>
        <v>28.7</v>
      </c>
      <c r="E11" s="191">
        <f>VLOOKUP(E$7,'Curve Summary'!$A$7:$AG$55,5)</f>
        <v>36</v>
      </c>
      <c r="F11" s="307">
        <f t="shared" ca="1" si="0"/>
        <v>31.18566568047337</v>
      </c>
      <c r="G11" s="191">
        <f t="shared" si="1"/>
        <v>35.625</v>
      </c>
      <c r="H11" s="191">
        <f t="shared" si="2"/>
        <v>35.75</v>
      </c>
      <c r="I11" s="191">
        <f t="shared" si="2"/>
        <v>35.5</v>
      </c>
      <c r="J11" s="191">
        <f t="shared" si="3"/>
        <v>31.75</v>
      </c>
      <c r="K11" s="191">
        <f t="shared" si="4"/>
        <v>33</v>
      </c>
      <c r="L11" s="191">
        <f t="shared" si="4"/>
        <v>30.5</v>
      </c>
      <c r="M11" s="191">
        <f t="shared" si="4"/>
        <v>30.5</v>
      </c>
      <c r="N11" s="191">
        <f t="shared" si="4"/>
        <v>37</v>
      </c>
      <c r="O11" s="191">
        <f t="shared" si="5"/>
        <v>49.5</v>
      </c>
      <c r="P11" s="191">
        <f t="shared" si="6"/>
        <v>46</v>
      </c>
      <c r="Q11" s="191">
        <f t="shared" si="6"/>
        <v>53</v>
      </c>
      <c r="R11" s="191">
        <f t="shared" si="6"/>
        <v>44.5</v>
      </c>
      <c r="S11" s="191">
        <f t="shared" si="7"/>
        <v>36.916666666666664</v>
      </c>
      <c r="T11" s="191">
        <f t="shared" si="8"/>
        <v>38</v>
      </c>
      <c r="U11" s="191">
        <f t="shared" si="8"/>
        <v>34.5</v>
      </c>
      <c r="V11" s="191">
        <f t="shared" si="8"/>
        <v>38.25</v>
      </c>
      <c r="W11" s="307">
        <f t="shared" si="12"/>
        <v>38.065686274509801</v>
      </c>
      <c r="X11" s="191">
        <f t="shared" si="13"/>
        <v>42.02058823529412</v>
      </c>
      <c r="Y11" s="191">
        <f t="shared" si="14"/>
        <v>42.276711409395979</v>
      </c>
      <c r="Z11" s="191">
        <f t="shared" si="15"/>
        <v>42.95</v>
      </c>
      <c r="AA11" s="191">
        <f t="shared" si="9"/>
        <v>43.834421568627448</v>
      </c>
      <c r="AB11" s="192">
        <f t="shared" si="10"/>
        <v>44.714726562500005</v>
      </c>
      <c r="AC11" s="308">
        <f t="shared" ca="1" si="11"/>
        <v>42.582040261865806</v>
      </c>
      <c r="AD11" s="303"/>
      <c r="AE11" s="303"/>
      <c r="AF11" s="304"/>
      <c r="AG11" s="309">
        <f>VLOOKUP(AG$7,'Curve Summary'!$A$8:$AG$161,5)</f>
        <v>35.75</v>
      </c>
      <c r="AH11" s="309">
        <f>VLOOKUP(AH$7,'Curve Summary'!$A$8:$AG$161,5)</f>
        <v>35.5</v>
      </c>
      <c r="AI11" s="309">
        <f>VLOOKUP(AI$7,'Curve Summary'!$A$8:$AG$161,5)</f>
        <v>33</v>
      </c>
      <c r="AJ11" s="309">
        <f>VLOOKUP(AJ$7,'Curve Summary'!$A$8:$AG$161,5)</f>
        <v>30.5</v>
      </c>
      <c r="AK11" s="309">
        <f>VLOOKUP(AK$7,'Curve Summary'!$A$8:$AG$161,5)</f>
        <v>30.5</v>
      </c>
      <c r="AL11" s="309">
        <f>VLOOKUP(AL$7,'Curve Summary'!$A$8:$AG$161,5)</f>
        <v>37</v>
      </c>
      <c r="AM11" s="309">
        <f>VLOOKUP(AM$7,'Curve Summary'!$A$8:$AG$161,5)</f>
        <v>46</v>
      </c>
      <c r="AN11" s="309">
        <f>VLOOKUP(AN$7,'Curve Summary'!$A$8:$AG$161,5)</f>
        <v>53</v>
      </c>
      <c r="AO11" s="309">
        <f>VLOOKUP(AO$7,'Curve Summary'!$A$8:$AG$161,5)</f>
        <v>44.5</v>
      </c>
      <c r="AP11" s="309">
        <f>VLOOKUP(AP$7,'Curve Summary'!$A$8:$AG$161,5)</f>
        <v>38</v>
      </c>
      <c r="AQ11" s="309">
        <f>VLOOKUP(AQ$7,'Curve Summary'!$A$8:$AG$161,5)</f>
        <v>34.5</v>
      </c>
      <c r="AR11" s="309">
        <f>VLOOKUP(AR$7,'Curve Summary'!$A$8:$AG$161,5)</f>
        <v>38.25</v>
      </c>
      <c r="AS11" s="309">
        <f>VLOOKUP(AS$7,'Curve Summary'!$A$8:$AG$161,5)</f>
        <v>40</v>
      </c>
      <c r="AT11" s="309">
        <f>VLOOKUP(AT$7,'Curve Summary'!$A$8:$AG$161,5)</f>
        <v>39</v>
      </c>
      <c r="AU11" s="309">
        <f>VLOOKUP(AU$7,'Curve Summary'!$A$8:$AG$161,5)</f>
        <v>37</v>
      </c>
      <c r="AV11" s="309">
        <f>VLOOKUP(AV$7,'Curve Summary'!$A$8:$AG$161,5)</f>
        <v>35</v>
      </c>
      <c r="AW11" s="309">
        <f>VLOOKUP(AW$7,'Curve Summary'!$A$8:$AG$161,5)</f>
        <v>35</v>
      </c>
      <c r="AX11" s="309">
        <f>VLOOKUP(AX$7,'Curve Summary'!$A$8:$AG$161,5)</f>
        <v>39.5</v>
      </c>
      <c r="AY11" s="309">
        <f>VLOOKUP(AY$7,'Curve Summary'!$A$8:$AG$161,5)</f>
        <v>49.5</v>
      </c>
      <c r="AZ11" s="309">
        <f>VLOOKUP(AZ$7,'Curve Summary'!$A$8:$AG$161,5)</f>
        <v>58.5</v>
      </c>
      <c r="BA11" s="309">
        <f>VLOOKUP(BA$7,'Curve Summary'!$A$8:$AG$161,5)</f>
        <v>53.5</v>
      </c>
      <c r="BB11" s="309">
        <f>VLOOKUP(BB$7,'Curve Summary'!$A$8:$AG$161,5)</f>
        <v>39.75</v>
      </c>
      <c r="BC11" s="309">
        <f>VLOOKUP(BC$7,'Curve Summary'!$A$8:$AG$161,5)</f>
        <v>37</v>
      </c>
      <c r="BD11" s="309">
        <f>VLOOKUP(BD$7,'Curve Summary'!$A$8:$AG$161,5)</f>
        <v>40.25</v>
      </c>
      <c r="BE11" s="309">
        <f>VLOOKUP(BE$7,'Curve Summary'!$A$8:$AG$161,5)</f>
        <v>40.75</v>
      </c>
      <c r="BF11" s="309">
        <f>VLOOKUP(BF$7,'Curve Summary'!$A$8:$AG$161,5)</f>
        <v>39.89</v>
      </c>
      <c r="BG11" s="309">
        <f>VLOOKUP(BG$7,'Curve Summary'!$A$8:$AG$161,5)</f>
        <v>38.17</v>
      </c>
      <c r="BH11" s="309">
        <f>VLOOKUP(BH$7,'Curve Summary'!$A$8:$AG$161,5)</f>
        <v>36.450000000000003</v>
      </c>
      <c r="BI11" s="309">
        <f>VLOOKUP(BI$7,'Curve Summary'!$A$8:$AG$161,5)</f>
        <v>36.450000000000003</v>
      </c>
      <c r="BJ11" s="309">
        <f>VLOOKUP(BJ$7,'Curve Summary'!$A$8:$AG$161,5)</f>
        <v>40.32</v>
      </c>
      <c r="BK11" s="309">
        <f>VLOOKUP(BK$7,'Curve Summary'!$A$8:$AG$161,5)</f>
        <v>48.91</v>
      </c>
      <c r="BL11" s="309">
        <f>VLOOKUP(BL$7,'Curve Summary'!$A$8:$AG$161,5)</f>
        <v>56.65</v>
      </c>
      <c r="BM11" s="309">
        <f>VLOOKUP(BM$7,'Curve Summary'!$A$8:$AG$161,5)</f>
        <v>52.35</v>
      </c>
      <c r="BN11" s="309">
        <f>VLOOKUP(BN$7,'Curve Summary'!$A$8:$AG$161,5)</f>
        <v>40.54</v>
      </c>
      <c r="BO11" s="309">
        <f>VLOOKUP(BO$7,'Curve Summary'!$A$8:$AG$161,5)</f>
        <v>38</v>
      </c>
      <c r="BP11" s="309">
        <f>VLOOKUP(BP$7,'Curve Summary'!$A$8:$AG$161,5)</f>
        <v>40.97</v>
      </c>
      <c r="BQ11" s="309">
        <f>VLOOKUP(BQ$7,'Curve Summary'!$A$8:$AG$161,5)</f>
        <v>41.45</v>
      </c>
      <c r="BR11" s="309">
        <f>VLOOKUP(BR$7,'Curve Summary'!$A$8:$AG$161,5)</f>
        <v>40.71</v>
      </c>
      <c r="BS11" s="309">
        <f>VLOOKUP(BS$7,'Curve Summary'!$A$8:$AG$161,5)</f>
        <v>39.24</v>
      </c>
      <c r="BT11" s="309">
        <f>VLOOKUP(BT$7,'Curve Summary'!$A$8:$AG$161,5)</f>
        <v>37.76</v>
      </c>
      <c r="BU11" s="309">
        <f>VLOOKUP(BU$7,'Curve Summary'!$A$8:$AG$161,5)</f>
        <v>37.76</v>
      </c>
      <c r="BV11" s="309">
        <f>VLOOKUP(BV$7,'Curve Summary'!$A$8:$AG$161,5)</f>
        <v>41.09</v>
      </c>
      <c r="BW11" s="309">
        <f>VLOOKUP(BW$7,'Curve Summary'!$A$8:$AG$161,5)</f>
        <v>48.47</v>
      </c>
      <c r="BX11" s="309">
        <f>VLOOKUP(BX$7,'Curve Summary'!$A$8:$AG$161,5)</f>
        <v>55.11</v>
      </c>
      <c r="BY11" s="309">
        <f>VLOOKUP(BY$7,'Curve Summary'!$A$8:$AG$161,5)</f>
        <v>51.42</v>
      </c>
      <c r="BZ11" s="309">
        <f>VLOOKUP(BZ$7,'Curve Summary'!$A$8:$AG$161,5)</f>
        <v>41.27</v>
      </c>
      <c r="CA11" s="309">
        <f>VLOOKUP(CA$7,'Curve Summary'!$A$8:$AG$161,5)</f>
        <v>38.92</v>
      </c>
      <c r="CB11" s="309">
        <f>VLOOKUP(CB$7,'Curve Summary'!$A$8:$AG$161,5)</f>
        <v>41.64</v>
      </c>
      <c r="CC11" s="309">
        <f>VLOOKUP(CC$7,'Curve Summary'!$A$8:$AG$161,5)</f>
        <v>41.99</v>
      </c>
      <c r="CD11" s="309">
        <f>VLOOKUP(CD$7,'Curve Summary'!$A$8:$AG$161,5)</f>
        <v>41.32</v>
      </c>
      <c r="CE11" s="309">
        <f>VLOOKUP(CE$7,'Curve Summary'!$A$8:$AG$161,5)</f>
        <v>39.979999999999997</v>
      </c>
      <c r="CF11" s="309">
        <f>VLOOKUP(CF$7,'Curve Summary'!$A$8:$AG$161,5)</f>
        <v>38.64</v>
      </c>
      <c r="CG11" s="309">
        <f>VLOOKUP(CG$7,'Curve Summary'!$A$8:$AG$161,5)</f>
        <v>38.64</v>
      </c>
      <c r="CH11" s="309">
        <f>VLOOKUP(CH$7,'Curve Summary'!$A$8:$AG$161,5)</f>
        <v>41.66</v>
      </c>
      <c r="CI11" s="309">
        <f>VLOOKUP(CI$7,'Curve Summary'!$A$8:$AG$161,5)</f>
        <v>48.37</v>
      </c>
      <c r="CJ11" s="309">
        <f>VLOOKUP(CJ$7,'Curve Summary'!$A$8:$AG$161,5)</f>
        <v>54.4</v>
      </c>
      <c r="CK11" s="309">
        <f>VLOOKUP(CK$7,'Curve Summary'!$A$8:$AG$161,5)</f>
        <v>51.05</v>
      </c>
      <c r="CL11" s="309">
        <f>VLOOKUP(CL$7,'Curve Summary'!$A$8:$AG$161,5)</f>
        <v>41.83</v>
      </c>
      <c r="CM11" s="309">
        <f>VLOOKUP(CM$7,'Curve Summary'!$A$8:$AG$161,5)</f>
        <v>39.58</v>
      </c>
      <c r="CN11" s="309">
        <f>VLOOKUP(CN$7,'Curve Summary'!$A$8:$AG$161,5)</f>
        <v>42.17</v>
      </c>
      <c r="CO11" s="309">
        <f>VLOOKUP(CO$7,'Curve Summary'!$A$8:$AG$161,5)</f>
        <v>42.47</v>
      </c>
      <c r="CP11" s="309">
        <f>VLOOKUP(CP$7,'Curve Summary'!$A$8:$AG$161,5)</f>
        <v>41.86</v>
      </c>
      <c r="CQ11" s="309">
        <f>VLOOKUP(CQ$7,'Curve Summary'!$A$8:$AG$161,5)</f>
        <v>40.65</v>
      </c>
      <c r="CR11" s="309">
        <f>VLOOKUP(CR$7,'Curve Summary'!$A$8:$AG$161,5)</f>
        <v>39.43</v>
      </c>
      <c r="CS11" s="309">
        <f>VLOOKUP(CS$7,'Curve Summary'!$A$8:$AG$161,5)</f>
        <v>39.43</v>
      </c>
      <c r="CT11" s="309">
        <f>VLOOKUP(CT$7,'Curve Summary'!$A$8:$AG$161,5)</f>
        <v>42.17</v>
      </c>
      <c r="CU11" s="309">
        <f>VLOOKUP(CU$7,'Curve Summary'!$A$8:$AG$161,5)</f>
        <v>48.26</v>
      </c>
      <c r="CV11" s="309">
        <f>VLOOKUP(CV$7,'Curve Summary'!$A$8:$AG$161,5)</f>
        <v>53.73</v>
      </c>
      <c r="CW11" s="309">
        <f>VLOOKUP(CW$7,'Curve Summary'!$A$8:$AG$161,5)</f>
        <v>50.69</v>
      </c>
      <c r="CX11" s="309">
        <f>VLOOKUP(CX$7,'Curve Summary'!$A$8:$AG$161,5)</f>
        <v>42.33</v>
      </c>
      <c r="CY11" s="309">
        <f>VLOOKUP(CY$7,'Curve Summary'!$A$8:$AG$161,5)</f>
        <v>40.17</v>
      </c>
      <c r="CZ11" s="309">
        <f>VLOOKUP(CZ$7,'Curve Summary'!$A$8:$AG$161,5)</f>
        <v>42.64</v>
      </c>
      <c r="DA11" s="309">
        <f>VLOOKUP(DA$7,'Curve Summary'!$A$8:$AG$161,5)</f>
        <v>42.91</v>
      </c>
      <c r="DB11" s="309">
        <f>VLOOKUP(DB$7,'Curve Summary'!$A$8:$AG$161,5)</f>
        <v>42.35</v>
      </c>
      <c r="DC11" s="309">
        <f>VLOOKUP(DC$7,'Curve Summary'!$A$8:$AG$161,5)</f>
        <v>41.22</v>
      </c>
      <c r="DD11" s="309">
        <f>VLOOKUP(DD$7,'Curve Summary'!$A$8:$AG$161,5)</f>
        <v>40.1</v>
      </c>
      <c r="DE11" s="309">
        <f>VLOOKUP(DE$7,'Curve Summary'!$A$8:$AG$161,5)</f>
        <v>40.1</v>
      </c>
      <c r="DF11" s="309">
        <f>VLOOKUP(DF$7,'Curve Summary'!$A$8:$AG$161,5)</f>
        <v>42.64</v>
      </c>
      <c r="DG11" s="309">
        <f>VLOOKUP(DG$7,'Curve Summary'!$A$8:$AG$161,5)</f>
        <v>48.28</v>
      </c>
      <c r="DH11" s="309">
        <f>VLOOKUP(DH$7,'Curve Summary'!$A$8:$AG$161,5)</f>
        <v>53.36</v>
      </c>
      <c r="DI11" s="309">
        <f>VLOOKUP(DI$7,'Curve Summary'!$A$8:$AG$161,5)</f>
        <v>50.54</v>
      </c>
      <c r="DJ11" s="309">
        <f>VLOOKUP(DJ$7,'Curve Summary'!$A$8:$AG$161,5)</f>
        <v>42.78</v>
      </c>
      <c r="DK11" s="309">
        <f>VLOOKUP(DK$7,'Curve Summary'!$A$8:$AG$161,5)</f>
        <v>40.69</v>
      </c>
      <c r="DL11" s="309">
        <f>VLOOKUP(DL$7,'Curve Summary'!$A$8:$AG$161,5)</f>
        <v>43.07</v>
      </c>
      <c r="DM11" s="309">
        <f>VLOOKUP(DM$7,'Curve Summary'!$A$8:$AG$161,5)</f>
        <v>43.35</v>
      </c>
      <c r="DN11" s="309">
        <f>VLOOKUP(DN$7,'Curve Summary'!$A$8:$AG$161,5)</f>
        <v>42.83</v>
      </c>
      <c r="DO11" s="309">
        <f>VLOOKUP(DO$7,'Curve Summary'!$A$8:$AG$161,5)</f>
        <v>41.78</v>
      </c>
      <c r="DP11" s="309">
        <f>VLOOKUP(DP$7,'Curve Summary'!$A$8:$AG$161,5)</f>
        <v>40.74</v>
      </c>
      <c r="DQ11" s="309">
        <f>VLOOKUP(DQ$7,'Curve Summary'!$A$8:$AG$161,5)</f>
        <v>40.74</v>
      </c>
      <c r="DR11" s="309">
        <f>VLOOKUP(DR$7,'Curve Summary'!$A$8:$AG$161,5)</f>
        <v>43.09</v>
      </c>
      <c r="DS11" s="309">
        <f>VLOOKUP(DS$7,'Curve Summary'!$A$8:$AG$161,5)</f>
        <v>48.33</v>
      </c>
      <c r="DT11" s="309">
        <f>VLOOKUP(DT$7,'Curve Summary'!$A$8:$AG$161,5)</f>
        <v>53.03</v>
      </c>
      <c r="DU11" s="309">
        <f>VLOOKUP(DU$7,'Curve Summary'!$A$8:$AG$161,5)</f>
        <v>50.42</v>
      </c>
      <c r="DV11" s="309">
        <f>VLOOKUP(DV$7,'Curve Summary'!$A$8:$AG$161,5)</f>
        <v>43.23</v>
      </c>
      <c r="DW11" s="309">
        <f>VLOOKUP(DW$7,'Curve Summary'!$A$8:$AG$161,5)</f>
        <v>41.2</v>
      </c>
      <c r="DX11" s="309">
        <f>VLOOKUP(DX$7,'Curve Summary'!$A$8:$AG$161,5)</f>
        <v>43.5</v>
      </c>
      <c r="DY11" s="309">
        <f>VLOOKUP(DY$7,'Curve Summary'!$A$8:$AG$161,5)</f>
        <v>43.78</v>
      </c>
      <c r="DZ11" s="309">
        <f>VLOOKUP(DZ$7,'Curve Summary'!$A$8:$AG$161,5)</f>
        <v>43.29</v>
      </c>
      <c r="EA11" s="309">
        <f>VLOOKUP(EA$7,'Curve Summary'!$A$8:$AG$161,5)</f>
        <v>42.33</v>
      </c>
      <c r="EB11" s="309">
        <f>VLOOKUP(EB$7,'Curve Summary'!$A$8:$AG$161,5)</f>
        <v>41.36</v>
      </c>
      <c r="EC11" s="309">
        <f>VLOOKUP(EC$7,'Curve Summary'!$A$8:$AG$161,5)</f>
        <v>41.36</v>
      </c>
      <c r="ED11" s="309">
        <f>VLOOKUP(ED$7,'Curve Summary'!$A$8:$AG$161,5)</f>
        <v>43.54</v>
      </c>
      <c r="EE11" s="309">
        <f>VLOOKUP(EE$7,'Curve Summary'!$A$8:$AG$161,5)</f>
        <v>48.39</v>
      </c>
      <c r="EF11" s="309">
        <f>VLOOKUP(EF$7,'Curve Summary'!$A$8:$AG$161,5)</f>
        <v>52.76</v>
      </c>
      <c r="EG11" s="309">
        <f>VLOOKUP(EG$7,'Curve Summary'!$A$8:$AG$161,5)</f>
        <v>50.34</v>
      </c>
      <c r="EH11" s="309">
        <f>VLOOKUP(EH$7,'Curve Summary'!$A$8:$AG$161,5)</f>
        <v>43.67</v>
      </c>
      <c r="EI11" s="309">
        <f>VLOOKUP(EI$7,'Curve Summary'!$A$8:$AG$161,5)</f>
        <v>41.7</v>
      </c>
      <c r="EJ11" s="309">
        <f>VLOOKUP(EJ$7,'Curve Summary'!$A$8:$AG$161,5)</f>
        <v>43.92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27.261923076923075</v>
      </c>
      <c r="D12" s="191">
        <f ca="1">IF(ISERROR((AVERAGE(OFFSET('Curve Summary'!$I$6,14,0,14,1))*14+ 11* 'Curve Summary Backup'!$I$38)/25), 'Curve Summary Backup'!$I$38,(AVERAGE(OFFSET('Curve Summary'!$I$6,14,0,14,1))*14+ 11* 'Curve Summary Backup'!$I$38)/25)</f>
        <v>23.537999679565409</v>
      </c>
      <c r="E12" s="191">
        <f>VLOOKUP(E$7,'Curve Summary'!$A$7:$AG$55,9)</f>
        <v>32.5</v>
      </c>
      <c r="F12" s="307">
        <f t="shared" ca="1" si="0"/>
        <v>27.772675906096683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33.536267722177449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27.675384615384612</v>
      </c>
      <c r="D13" s="191">
        <f ca="1">IF(ISERROR((AVERAGE(OFFSET('Curve Summary'!$F$6,14,0,14,1))*14+ 11* 'Curve Summary Backup'!$F$38)/25), 'Curve Summary Backup'!$F$38,(AVERAGE(OFFSET('Curve Summary'!$F$6,14,0,14,1))*14+ 11* 'Curve Summary Backup'!$F$38)/25)</f>
        <v>28.25</v>
      </c>
      <c r="E13" s="191">
        <f>VLOOKUP(E$7,'Curve Summary'!$A$7:$AG$59,6)</f>
        <v>33.5</v>
      </c>
      <c r="F13" s="307">
        <f t="shared" ca="1" si="0"/>
        <v>30.1476775147929</v>
      </c>
      <c r="G13" s="191">
        <f t="shared" si="1"/>
        <v>33.625</v>
      </c>
      <c r="H13" s="191">
        <f t="shared" si="2"/>
        <v>34</v>
      </c>
      <c r="I13" s="191">
        <f t="shared" si="2"/>
        <v>33.25</v>
      </c>
      <c r="J13" s="191">
        <f t="shared" si="3"/>
        <v>31.25</v>
      </c>
      <c r="K13" s="191">
        <f t="shared" si="4"/>
        <v>32.25</v>
      </c>
      <c r="L13" s="191">
        <f t="shared" si="4"/>
        <v>30.25</v>
      </c>
      <c r="M13" s="191">
        <f t="shared" si="4"/>
        <v>33.5</v>
      </c>
      <c r="N13" s="191">
        <f t="shared" si="4"/>
        <v>38</v>
      </c>
      <c r="O13" s="191">
        <f t="shared" si="5"/>
        <v>49.375</v>
      </c>
      <c r="P13" s="191">
        <f t="shared" si="6"/>
        <v>45.75</v>
      </c>
      <c r="Q13" s="191">
        <f t="shared" si="6"/>
        <v>53</v>
      </c>
      <c r="R13" s="191">
        <f t="shared" si="6"/>
        <v>44.75</v>
      </c>
      <c r="S13" s="191">
        <f t="shared" si="7"/>
        <v>37.583333333333336</v>
      </c>
      <c r="T13" s="191">
        <f t="shared" si="8"/>
        <v>37.25</v>
      </c>
      <c r="U13" s="191">
        <f t="shared" si="8"/>
        <v>36.75</v>
      </c>
      <c r="V13" s="191">
        <f t="shared" si="8"/>
        <v>38.75</v>
      </c>
      <c r="W13" s="307">
        <f t="shared" si="12"/>
        <v>38.140196078431373</v>
      </c>
      <c r="X13" s="191">
        <f t="shared" si="13"/>
        <v>42.287254901960786</v>
      </c>
      <c r="Y13" s="191">
        <f t="shared" si="14"/>
        <v>42.22144295302013</v>
      </c>
      <c r="Z13" s="191">
        <f t="shared" si="15"/>
        <v>42.8704705882353</v>
      </c>
      <c r="AA13" s="191">
        <f t="shared" si="9"/>
        <v>43.463617647058847</v>
      </c>
      <c r="AB13" s="192">
        <f t="shared" si="10"/>
        <v>44.084257812499999</v>
      </c>
      <c r="AC13" s="308">
        <f t="shared" ca="1" si="11"/>
        <v>42.365408183306066</v>
      </c>
      <c r="AD13" s="303"/>
      <c r="AE13" s="303"/>
      <c r="AF13" s="304"/>
      <c r="AG13" s="309">
        <f>VLOOKUP(AG$7,'Curve Summary'!$A$9:$AG$161,6)</f>
        <v>34</v>
      </c>
      <c r="AH13" s="309">
        <f>VLOOKUP(AH$7,'Curve Summary'!$A$9:$AG$161,6)</f>
        <v>33.25</v>
      </c>
      <c r="AI13" s="309">
        <f>VLOOKUP(AI$7,'Curve Summary'!$A$9:$AG$161,6)</f>
        <v>32.25</v>
      </c>
      <c r="AJ13" s="309">
        <f>VLOOKUP(AJ$7,'Curve Summary'!$A$9:$AG$161,6)</f>
        <v>30.25</v>
      </c>
      <c r="AK13" s="309">
        <f>VLOOKUP(AK$7,'Curve Summary'!$A$9:$AG$161,6)</f>
        <v>33.5</v>
      </c>
      <c r="AL13" s="309">
        <f>VLOOKUP(AL$7,'Curve Summary'!$A$9:$AG$161,6)</f>
        <v>38</v>
      </c>
      <c r="AM13" s="309">
        <f>VLOOKUP(AM$7,'Curve Summary'!$A$9:$AG$161,6)</f>
        <v>45.75</v>
      </c>
      <c r="AN13" s="309">
        <f>VLOOKUP(AN$7,'Curve Summary'!$A$9:$AG$161,6)</f>
        <v>53</v>
      </c>
      <c r="AO13" s="309">
        <f>VLOOKUP(AO$7,'Curve Summary'!$A$9:$AG$161,6)</f>
        <v>44.75</v>
      </c>
      <c r="AP13" s="309">
        <f>VLOOKUP(AP$7,'Curve Summary'!$A$9:$AG$161,6)</f>
        <v>37.25</v>
      </c>
      <c r="AQ13" s="309">
        <f>VLOOKUP(AQ$7,'Curve Summary'!$A$9:$AG$161,6)</f>
        <v>36.75</v>
      </c>
      <c r="AR13" s="309">
        <f>VLOOKUP(AR$7,'Curve Summary'!$A$9:$AG$161,6)</f>
        <v>38.75</v>
      </c>
      <c r="AS13" s="309">
        <f>VLOOKUP(AS$7,'Curve Summary'!$A$9:$AG$161,6)</f>
        <v>39.5</v>
      </c>
      <c r="AT13" s="309">
        <f>VLOOKUP(AT$7,'Curve Summary'!$A$9:$AG$161,6)</f>
        <v>38</v>
      </c>
      <c r="AU13" s="309">
        <f>VLOOKUP(AU$7,'Curve Summary'!$A$9:$AG$161,6)</f>
        <v>36.5</v>
      </c>
      <c r="AV13" s="309">
        <f>VLOOKUP(AV$7,'Curve Summary'!$A$9:$AG$161,6)</f>
        <v>36</v>
      </c>
      <c r="AW13" s="309">
        <f>VLOOKUP(AW$7,'Curve Summary'!$A$9:$AG$161,6)</f>
        <v>36.5</v>
      </c>
      <c r="AX13" s="309">
        <f>VLOOKUP(AX$7,'Curve Summary'!$A$9:$AG$161,6)</f>
        <v>41</v>
      </c>
      <c r="AY13" s="309">
        <f>VLOOKUP(AY$7,'Curve Summary'!$A$9:$AG$161,6)</f>
        <v>55</v>
      </c>
      <c r="AZ13" s="309">
        <f>VLOOKUP(AZ$7,'Curve Summary'!$A$9:$AG$161,6)</f>
        <v>61.25</v>
      </c>
      <c r="BA13" s="309">
        <f>VLOOKUP(BA$7,'Curve Summary'!$A$9:$AG$161,6)</f>
        <v>48.25</v>
      </c>
      <c r="BB13" s="309">
        <f>VLOOKUP(BB$7,'Curve Summary'!$A$9:$AG$161,6)</f>
        <v>38</v>
      </c>
      <c r="BC13" s="309">
        <f>VLOOKUP(BC$7,'Curve Summary'!$A$9:$AG$161,6)</f>
        <v>38.25</v>
      </c>
      <c r="BD13" s="309">
        <f>VLOOKUP(BD$7,'Curve Summary'!$A$9:$AG$161,6)</f>
        <v>39</v>
      </c>
      <c r="BE13" s="309">
        <f>VLOOKUP(BE$7,'Curve Summary'!$A$9:$AG$161,6)</f>
        <v>40.15</v>
      </c>
      <c r="BF13" s="309">
        <f>VLOOKUP(BF$7,'Curve Summary'!$A$9:$AG$161,6)</f>
        <v>38.869999999999997</v>
      </c>
      <c r="BG13" s="309">
        <f>VLOOKUP(BG$7,'Curve Summary'!$A$9:$AG$161,6)</f>
        <v>37.58</v>
      </c>
      <c r="BH13" s="309">
        <f>VLOOKUP(BH$7,'Curve Summary'!$A$9:$AG$161,6)</f>
        <v>37.159999999999997</v>
      </c>
      <c r="BI13" s="309">
        <f>VLOOKUP(BI$7,'Curve Summary'!$A$9:$AG$161,6)</f>
        <v>37.590000000000003</v>
      </c>
      <c r="BJ13" s="309">
        <f>VLOOKUP(BJ$7,'Curve Summary'!$A$9:$AG$161,6)</f>
        <v>41.44</v>
      </c>
      <c r="BK13" s="309">
        <f>VLOOKUP(BK$7,'Curve Summary'!$A$9:$AG$161,6)</f>
        <v>53.41</v>
      </c>
      <c r="BL13" s="309">
        <f>VLOOKUP(BL$7,'Curve Summary'!$A$9:$AG$161,6)</f>
        <v>58.75</v>
      </c>
      <c r="BM13" s="309">
        <f>VLOOKUP(BM$7,'Curve Summary'!$A$9:$AG$161,6)</f>
        <v>47.64</v>
      </c>
      <c r="BN13" s="309">
        <f>VLOOKUP(BN$7,'Curve Summary'!$A$9:$AG$161,6)</f>
        <v>38.880000000000003</v>
      </c>
      <c r="BO13" s="309">
        <f>VLOOKUP(BO$7,'Curve Summary'!$A$9:$AG$161,6)</f>
        <v>39.090000000000003</v>
      </c>
      <c r="BP13" s="309">
        <f>VLOOKUP(BP$7,'Curve Summary'!$A$9:$AG$161,6)</f>
        <v>39.729999999999997</v>
      </c>
      <c r="BQ13" s="309">
        <f>VLOOKUP(BQ$7,'Curve Summary'!$A$9:$AG$161,6)</f>
        <v>40.79</v>
      </c>
      <c r="BR13" s="309">
        <f>VLOOKUP(BR$7,'Curve Summary'!$A$9:$AG$161,6)</f>
        <v>39.69</v>
      </c>
      <c r="BS13" s="309">
        <f>VLOOKUP(BS$7,'Curve Summary'!$A$9:$AG$161,6)</f>
        <v>38.6</v>
      </c>
      <c r="BT13" s="309">
        <f>VLOOKUP(BT$7,'Curve Summary'!$A$9:$AG$161,6)</f>
        <v>38.229999999999997</v>
      </c>
      <c r="BU13" s="309">
        <f>VLOOKUP(BU$7,'Curve Summary'!$A$9:$AG$161,6)</f>
        <v>38.6</v>
      </c>
      <c r="BV13" s="309">
        <f>VLOOKUP(BV$7,'Curve Summary'!$A$9:$AG$161,6)</f>
        <v>41.89</v>
      </c>
      <c r="BW13" s="309">
        <f>VLOOKUP(BW$7,'Curve Summary'!$A$9:$AG$161,6)</f>
        <v>52.14</v>
      </c>
      <c r="BX13" s="309">
        <f>VLOOKUP(BX$7,'Curve Summary'!$A$9:$AG$161,6)</f>
        <v>56.72</v>
      </c>
      <c r="BY13" s="309">
        <f>VLOOKUP(BY$7,'Curve Summary'!$A$9:$AG$161,6)</f>
        <v>47.2</v>
      </c>
      <c r="BZ13" s="309">
        <f>VLOOKUP(BZ$7,'Curve Summary'!$A$9:$AG$161,6)</f>
        <v>39.700000000000003</v>
      </c>
      <c r="CA13" s="309">
        <f>VLOOKUP(CA$7,'Curve Summary'!$A$9:$AG$161,6)</f>
        <v>39.880000000000003</v>
      </c>
      <c r="CB13" s="309">
        <f>VLOOKUP(CB$7,'Curve Summary'!$A$9:$AG$161,6)</f>
        <v>40.43</v>
      </c>
      <c r="CC13" s="309">
        <f>VLOOKUP(CC$7,'Curve Summary'!$A$9:$AG$161,6)</f>
        <v>41.33</v>
      </c>
      <c r="CD13" s="309">
        <f>VLOOKUP(CD$7,'Curve Summary'!$A$9:$AG$161,6)</f>
        <v>40.39</v>
      </c>
      <c r="CE13" s="309">
        <f>VLOOKUP(CE$7,'Curve Summary'!$A$9:$AG$161,6)</f>
        <v>39.46</v>
      </c>
      <c r="CF13" s="309">
        <f>VLOOKUP(CF$7,'Curve Summary'!$A$9:$AG$161,6)</f>
        <v>39.15</v>
      </c>
      <c r="CG13" s="309">
        <f>VLOOKUP(CG$7,'Curve Summary'!$A$9:$AG$161,6)</f>
        <v>39.46</v>
      </c>
      <c r="CH13" s="309">
        <f>VLOOKUP(CH$7,'Curve Summary'!$A$9:$AG$161,6)</f>
        <v>42.28</v>
      </c>
      <c r="CI13" s="309">
        <f>VLOOKUP(CI$7,'Curve Summary'!$A$9:$AG$161,6)</f>
        <v>51.04</v>
      </c>
      <c r="CJ13" s="309">
        <f>VLOOKUP(CJ$7,'Curve Summary'!$A$9:$AG$161,6)</f>
        <v>54.95</v>
      </c>
      <c r="CK13" s="309">
        <f>VLOOKUP(CK$7,'Curve Summary'!$A$9:$AG$161,6)</f>
        <v>46.82</v>
      </c>
      <c r="CL13" s="309">
        <f>VLOOKUP(CL$7,'Curve Summary'!$A$9:$AG$161,6)</f>
        <v>40.4</v>
      </c>
      <c r="CM13" s="309">
        <f>VLOOKUP(CM$7,'Curve Summary'!$A$9:$AG$161,6)</f>
        <v>40.56</v>
      </c>
      <c r="CN13" s="309">
        <f>VLOOKUP(CN$7,'Curve Summary'!$A$9:$AG$161,6)</f>
        <v>41.03</v>
      </c>
      <c r="CO13" s="309">
        <f>VLOOKUP(CO$7,'Curve Summary'!$A$9:$AG$161,6)</f>
        <v>41.74</v>
      </c>
      <c r="CP13" s="309">
        <f>VLOOKUP(CP$7,'Curve Summary'!$A$9:$AG$161,6)</f>
        <v>40.9</v>
      </c>
      <c r="CQ13" s="309">
        <f>VLOOKUP(CQ$7,'Curve Summary'!$A$9:$AG$161,6)</f>
        <v>40.049999999999997</v>
      </c>
      <c r="CR13" s="309">
        <f>VLOOKUP(CR$7,'Curve Summary'!$A$9:$AG$161,6)</f>
        <v>39.770000000000003</v>
      </c>
      <c r="CS13" s="309">
        <f>VLOOKUP(CS$7,'Curve Summary'!$A$9:$AG$161,6)</f>
        <v>40.049999999999997</v>
      </c>
      <c r="CT13" s="309">
        <f>VLOOKUP(CT$7,'Curve Summary'!$A$9:$AG$161,6)</f>
        <v>42.6</v>
      </c>
      <c r="CU13" s="309">
        <f>VLOOKUP(CU$7,'Curve Summary'!$A$9:$AG$161,6)</f>
        <v>50.53</v>
      </c>
      <c r="CV13" s="309">
        <f>VLOOKUP(CV$7,'Curve Summary'!$A$9:$AG$161,6)</f>
        <v>54.08</v>
      </c>
      <c r="CW13" s="309">
        <f>VLOOKUP(CW$7,'Curve Summary'!$A$9:$AG$161,6)</f>
        <v>46.71</v>
      </c>
      <c r="CX13" s="309">
        <f>VLOOKUP(CX$7,'Curve Summary'!$A$9:$AG$161,6)</f>
        <v>40.909999999999997</v>
      </c>
      <c r="CY13" s="309">
        <f>VLOOKUP(CY$7,'Curve Summary'!$A$9:$AG$161,6)</f>
        <v>41.05</v>
      </c>
      <c r="CZ13" s="309">
        <f>VLOOKUP(CZ$7,'Curve Summary'!$A$9:$AG$161,6)</f>
        <v>41.48</v>
      </c>
      <c r="DA13" s="309">
        <f>VLOOKUP(DA$7,'Curve Summary'!$A$9:$AG$161,6)</f>
        <v>42.11</v>
      </c>
      <c r="DB13" s="309">
        <f>VLOOKUP(DB$7,'Curve Summary'!$A$9:$AG$161,6)</f>
        <v>41.33</v>
      </c>
      <c r="DC13" s="309">
        <f>VLOOKUP(DC$7,'Curve Summary'!$A$9:$AG$161,6)</f>
        <v>40.54</v>
      </c>
      <c r="DD13" s="309">
        <f>VLOOKUP(DD$7,'Curve Summary'!$A$9:$AG$161,6)</f>
        <v>40.28</v>
      </c>
      <c r="DE13" s="309">
        <f>VLOOKUP(DE$7,'Curve Summary'!$A$9:$AG$161,6)</f>
        <v>40.549999999999997</v>
      </c>
      <c r="DF13" s="309">
        <f>VLOOKUP(DF$7,'Curve Summary'!$A$9:$AG$161,6)</f>
        <v>42.91</v>
      </c>
      <c r="DG13" s="309">
        <f>VLOOKUP(DG$7,'Curve Summary'!$A$9:$AG$161,6)</f>
        <v>50.25</v>
      </c>
      <c r="DH13" s="309">
        <f>VLOOKUP(DH$7,'Curve Summary'!$A$9:$AG$161,6)</f>
        <v>53.52</v>
      </c>
      <c r="DI13" s="309">
        <f>VLOOKUP(DI$7,'Curve Summary'!$A$9:$AG$161,6)</f>
        <v>46.71</v>
      </c>
      <c r="DJ13" s="309">
        <f>VLOOKUP(DJ$7,'Curve Summary'!$A$9:$AG$161,6)</f>
        <v>41.34</v>
      </c>
      <c r="DK13" s="309">
        <f>VLOOKUP(DK$7,'Curve Summary'!$A$9:$AG$161,6)</f>
        <v>41.47</v>
      </c>
      <c r="DL13" s="309">
        <f>VLOOKUP(DL$7,'Curve Summary'!$A$9:$AG$161,6)</f>
        <v>41.87</v>
      </c>
      <c r="DM13" s="309">
        <f>VLOOKUP(DM$7,'Curve Summary'!$A$9:$AG$161,6)</f>
        <v>42.47</v>
      </c>
      <c r="DN13" s="309">
        <f>VLOOKUP(DN$7,'Curve Summary'!$A$9:$AG$161,6)</f>
        <v>41.74</v>
      </c>
      <c r="DO13" s="309">
        <f>VLOOKUP(DO$7,'Curve Summary'!$A$9:$AG$161,6)</f>
        <v>41.02</v>
      </c>
      <c r="DP13" s="309">
        <f>VLOOKUP(DP$7,'Curve Summary'!$A$9:$AG$161,6)</f>
        <v>40.78</v>
      </c>
      <c r="DQ13" s="309">
        <f>VLOOKUP(DQ$7,'Curve Summary'!$A$9:$AG$161,6)</f>
        <v>41.02</v>
      </c>
      <c r="DR13" s="309">
        <f>VLOOKUP(DR$7,'Curve Summary'!$A$9:$AG$161,6)</f>
        <v>43.21</v>
      </c>
      <c r="DS13" s="309">
        <f>VLOOKUP(DS$7,'Curve Summary'!$A$9:$AG$161,6)</f>
        <v>50</v>
      </c>
      <c r="DT13" s="309">
        <f>VLOOKUP(DT$7,'Curve Summary'!$A$9:$AG$161,6)</f>
        <v>53.03</v>
      </c>
      <c r="DU13" s="309">
        <f>VLOOKUP(DU$7,'Curve Summary'!$A$9:$AG$161,6)</f>
        <v>46.73</v>
      </c>
      <c r="DV13" s="309">
        <f>VLOOKUP(DV$7,'Curve Summary'!$A$9:$AG$161,6)</f>
        <v>41.76</v>
      </c>
      <c r="DW13" s="309">
        <f>VLOOKUP(DW$7,'Curve Summary'!$A$9:$AG$161,6)</f>
        <v>41.88</v>
      </c>
      <c r="DX13" s="309">
        <f>VLOOKUP(DX$7,'Curve Summary'!$A$9:$AG$161,6)</f>
        <v>42.25</v>
      </c>
      <c r="DY13" s="309">
        <f>VLOOKUP(DY$7,'Curve Summary'!$A$9:$AG$161,6)</f>
        <v>42.82</v>
      </c>
      <c r="DZ13" s="309">
        <f>VLOOKUP(DZ$7,'Curve Summary'!$A$9:$AG$161,6)</f>
        <v>42.15</v>
      </c>
      <c r="EA13" s="309">
        <f>VLOOKUP(EA$7,'Curve Summary'!$A$9:$AG$161,6)</f>
        <v>41.48</v>
      </c>
      <c r="EB13" s="309">
        <f>VLOOKUP(EB$7,'Curve Summary'!$A$9:$AG$161,6)</f>
        <v>41.25</v>
      </c>
      <c r="EC13" s="309">
        <f>VLOOKUP(EC$7,'Curve Summary'!$A$9:$AG$161,6)</f>
        <v>41.48</v>
      </c>
      <c r="ED13" s="309">
        <f>VLOOKUP(ED$7,'Curve Summary'!$A$9:$AG$161,6)</f>
        <v>43.5</v>
      </c>
      <c r="EE13" s="309">
        <f>VLOOKUP(EE$7,'Curve Summary'!$A$9:$AG$161,6)</f>
        <v>49.79</v>
      </c>
      <c r="EF13" s="309">
        <f>VLOOKUP(EF$7,'Curve Summary'!$A$9:$AG$161,6)</f>
        <v>52.59</v>
      </c>
      <c r="EG13" s="309">
        <f>VLOOKUP(EG$7,'Curve Summary'!$A$9:$AG$161,6)</f>
        <v>46.76</v>
      </c>
      <c r="EH13" s="309">
        <f>VLOOKUP(EH$7,'Curve Summary'!$A$9:$AG$161,6)</f>
        <v>42.16</v>
      </c>
      <c r="EI13" s="309">
        <f>VLOOKUP(EI$7,'Curve Summary'!$A$9:$AG$161,6)</f>
        <v>42.28</v>
      </c>
      <c r="EJ13" s="309">
        <f>VLOOKUP(EJ$7,'Curve Summary'!$A$9:$AG$161,6)</f>
        <v>42.62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26.915384615384614</v>
      </c>
      <c r="D14" s="191">
        <f ca="1">IF(ISERROR((AVERAGE(OFFSET('Curve Summary'!$B$6,14,0,14,1))*14+ 11* 'Curve Summary Backup'!$B$38)/25), 'Curve Summary Backup'!$B$38,(AVERAGE(OFFSET('Curve Summary'!$B$6,14,0,14,1))*14+ 11* 'Curve Summary Backup'!$B$38)/25)</f>
        <v>27</v>
      </c>
      <c r="E14" s="191">
        <f>VLOOKUP(E$7,'Curve Summary'!$A$7:$AG$59,2)</f>
        <v>31.5</v>
      </c>
      <c r="F14" s="307">
        <f t="shared" ca="1" si="0"/>
        <v>28.712869822485207</v>
      </c>
      <c r="G14" s="191">
        <f t="shared" si="1"/>
        <v>31.5</v>
      </c>
      <c r="H14" s="191">
        <f t="shared" si="2"/>
        <v>31.75</v>
      </c>
      <c r="I14" s="191">
        <f t="shared" si="2"/>
        <v>31.25</v>
      </c>
      <c r="J14" s="191">
        <f t="shared" si="3"/>
        <v>30.125</v>
      </c>
      <c r="K14" s="191">
        <f t="shared" si="4"/>
        <v>30.5</v>
      </c>
      <c r="L14" s="191">
        <f t="shared" si="4"/>
        <v>29.75</v>
      </c>
      <c r="M14" s="191">
        <f t="shared" si="4"/>
        <v>34.5</v>
      </c>
      <c r="N14" s="191">
        <f t="shared" si="4"/>
        <v>42</v>
      </c>
      <c r="O14" s="191">
        <f t="shared" si="5"/>
        <v>54.25</v>
      </c>
      <c r="P14" s="191">
        <f t="shared" si="6"/>
        <v>50</v>
      </c>
      <c r="Q14" s="191">
        <f t="shared" si="6"/>
        <v>58.5</v>
      </c>
      <c r="R14" s="191">
        <f t="shared" si="6"/>
        <v>48</v>
      </c>
      <c r="S14" s="191">
        <f t="shared" si="7"/>
        <v>34.5</v>
      </c>
      <c r="T14" s="191">
        <f t="shared" si="8"/>
        <v>35.25</v>
      </c>
      <c r="U14" s="191">
        <f t="shared" si="8"/>
        <v>33.75</v>
      </c>
      <c r="V14" s="191">
        <f t="shared" si="8"/>
        <v>34.5</v>
      </c>
      <c r="W14" s="307">
        <f t="shared" si="12"/>
        <v>38.332352941176474</v>
      </c>
      <c r="X14" s="191">
        <f t="shared" si="13"/>
        <v>39.983333333333334</v>
      </c>
      <c r="Y14" s="191">
        <f t="shared" si="14"/>
        <v>39.81389261744966</v>
      </c>
      <c r="Z14" s="191">
        <f t="shared" si="15"/>
        <v>40.617176470588234</v>
      </c>
      <c r="AA14" s="191">
        <f t="shared" si="9"/>
        <v>41.331872549019614</v>
      </c>
      <c r="AB14" s="192">
        <f t="shared" si="10"/>
        <v>42.076250000000002</v>
      </c>
      <c r="AC14" s="308">
        <f t="shared" ca="1" si="11"/>
        <v>40.468774140752842</v>
      </c>
      <c r="AD14" s="303"/>
      <c r="AE14" s="303"/>
      <c r="AF14" s="304"/>
      <c r="AG14" s="309">
        <f>VLOOKUP(AG$7,'Curve Summary'!$A$9:$AG$161,2)</f>
        <v>31.75</v>
      </c>
      <c r="AH14" s="309">
        <f>VLOOKUP(AH$7,'Curve Summary'!$A$9:$AG$161,2)</f>
        <v>31.25</v>
      </c>
      <c r="AI14" s="309">
        <f>VLOOKUP(AI$7,'Curve Summary'!$A$9:$AG$161,2)</f>
        <v>30.5</v>
      </c>
      <c r="AJ14" s="309">
        <f>VLOOKUP(AJ$7,'Curve Summary'!$A$9:$AG$161,2)</f>
        <v>29.75</v>
      </c>
      <c r="AK14" s="309">
        <f>VLOOKUP(AK$7,'Curve Summary'!$A$9:$AG$161,2)</f>
        <v>34.5</v>
      </c>
      <c r="AL14" s="309">
        <f>VLOOKUP(AL$7,'Curve Summary'!$A$9:$AG$161,2)</f>
        <v>42</v>
      </c>
      <c r="AM14" s="309">
        <f>VLOOKUP(AM$7,'Curve Summary'!$A$9:$AG$161,2)</f>
        <v>50</v>
      </c>
      <c r="AN14" s="309">
        <f>VLOOKUP(AN$7,'Curve Summary'!$A$9:$AG$161,2)</f>
        <v>58.5</v>
      </c>
      <c r="AO14" s="309">
        <f>VLOOKUP(AO$7,'Curve Summary'!$A$9:$AG$161,2)</f>
        <v>48</v>
      </c>
      <c r="AP14" s="309">
        <f>VLOOKUP(AP$7,'Curve Summary'!$A$9:$AG$161,2)</f>
        <v>35.25</v>
      </c>
      <c r="AQ14" s="309">
        <f>VLOOKUP(AQ$7,'Curve Summary'!$A$9:$AG$161,2)</f>
        <v>33.75</v>
      </c>
      <c r="AR14" s="309">
        <f>VLOOKUP(AR$7,'Curve Summary'!$A$9:$AG$161,2)</f>
        <v>34.5</v>
      </c>
      <c r="AS14" s="309">
        <f>VLOOKUP(AS$7,'Curve Summary'!$A$9:$AG$161,2)</f>
        <v>35.25</v>
      </c>
      <c r="AT14" s="309">
        <f>VLOOKUP(AT$7,'Curve Summary'!$A$9:$AG$161,2)</f>
        <v>34.75</v>
      </c>
      <c r="AU14" s="309">
        <f>VLOOKUP(AU$7,'Curve Summary'!$A$9:$AG$161,2)</f>
        <v>34.75</v>
      </c>
      <c r="AV14" s="309">
        <f>VLOOKUP(AV$7,'Curve Summary'!$A$9:$AG$161,2)</f>
        <v>34.25</v>
      </c>
      <c r="AW14" s="309">
        <f>VLOOKUP(AW$7,'Curve Summary'!$A$9:$AG$161,2)</f>
        <v>34.25</v>
      </c>
      <c r="AX14" s="309">
        <f>VLOOKUP(AX$7,'Curve Summary'!$A$9:$AG$161,2)</f>
        <v>38.75</v>
      </c>
      <c r="AY14" s="309">
        <f>VLOOKUP(AY$7,'Curve Summary'!$A$9:$AG$161,2)</f>
        <v>53.25</v>
      </c>
      <c r="AZ14" s="309">
        <f>VLOOKUP(AZ$7,'Curve Summary'!$A$9:$AG$161,2)</f>
        <v>59.75</v>
      </c>
      <c r="BA14" s="309">
        <f>VLOOKUP(BA$7,'Curve Summary'!$A$9:$AG$161,2)</f>
        <v>47.25</v>
      </c>
      <c r="BB14" s="309">
        <f>VLOOKUP(BB$7,'Curve Summary'!$A$9:$AG$161,2)</f>
        <v>36.75</v>
      </c>
      <c r="BC14" s="309">
        <f>VLOOKUP(BC$7,'Curve Summary'!$A$9:$AG$161,2)</f>
        <v>35.25</v>
      </c>
      <c r="BD14" s="309">
        <f>VLOOKUP(BD$7,'Curve Summary'!$A$9:$AG$161,2)</f>
        <v>35.25</v>
      </c>
      <c r="BE14" s="309">
        <f>VLOOKUP(BE$7,'Curve Summary'!$A$9:$AG$161,2)</f>
        <v>36.229999999999997</v>
      </c>
      <c r="BF14" s="309">
        <f>VLOOKUP(BF$7,'Curve Summary'!$A$9:$AG$161,2)</f>
        <v>35.799999999999997</v>
      </c>
      <c r="BG14" s="309">
        <f>VLOOKUP(BG$7,'Curve Summary'!$A$9:$AG$161,2)</f>
        <v>35.799999999999997</v>
      </c>
      <c r="BH14" s="309">
        <f>VLOOKUP(BH$7,'Curve Summary'!$A$9:$AG$161,2)</f>
        <v>35.369999999999997</v>
      </c>
      <c r="BI14" s="309">
        <f>VLOOKUP(BI$7,'Curve Summary'!$A$9:$AG$161,2)</f>
        <v>35.369999999999997</v>
      </c>
      <c r="BJ14" s="309">
        <f>VLOOKUP(BJ$7,'Curve Summary'!$A$9:$AG$161,2)</f>
        <v>39.229999999999997</v>
      </c>
      <c r="BK14" s="309">
        <f>VLOOKUP(BK$7,'Curve Summary'!$A$9:$AG$161,2)</f>
        <v>51.64</v>
      </c>
      <c r="BL14" s="309">
        <f>VLOOKUP(BL$7,'Curve Summary'!$A$9:$AG$161,2)</f>
        <v>57.21</v>
      </c>
      <c r="BM14" s="309">
        <f>VLOOKUP(BM$7,'Curve Summary'!$A$9:$AG$161,2)</f>
        <v>46.51</v>
      </c>
      <c r="BN14" s="309">
        <f>VLOOKUP(BN$7,'Curve Summary'!$A$9:$AG$161,2)</f>
        <v>37.520000000000003</v>
      </c>
      <c r="BO14" s="309">
        <f>VLOOKUP(BO$7,'Curve Summary'!$A$9:$AG$161,2)</f>
        <v>36.229999999999997</v>
      </c>
      <c r="BP14" s="309">
        <f>VLOOKUP(BP$7,'Curve Summary'!$A$9:$AG$161,2)</f>
        <v>36.229999999999997</v>
      </c>
      <c r="BQ14" s="309">
        <f>VLOOKUP(BQ$7,'Curve Summary'!$A$9:$AG$161,2)</f>
        <v>37.1</v>
      </c>
      <c r="BR14" s="309">
        <f>VLOOKUP(BR$7,'Curve Summary'!$A$9:$AG$161,2)</f>
        <v>36.74</v>
      </c>
      <c r="BS14" s="309">
        <f>VLOOKUP(BS$7,'Curve Summary'!$A$9:$AG$161,2)</f>
        <v>36.74</v>
      </c>
      <c r="BT14" s="309">
        <f>VLOOKUP(BT$7,'Curve Summary'!$A$9:$AG$161,2)</f>
        <v>36.369999999999997</v>
      </c>
      <c r="BU14" s="309">
        <f>VLOOKUP(BU$7,'Curve Summary'!$A$9:$AG$161,2)</f>
        <v>36.369999999999997</v>
      </c>
      <c r="BV14" s="309">
        <f>VLOOKUP(BV$7,'Curve Summary'!$A$9:$AG$161,2)</f>
        <v>39.67</v>
      </c>
      <c r="BW14" s="309">
        <f>VLOOKUP(BW$7,'Curve Summary'!$A$9:$AG$161,2)</f>
        <v>50.31</v>
      </c>
      <c r="BX14" s="309">
        <f>VLOOKUP(BX$7,'Curve Summary'!$A$9:$AG$161,2)</f>
        <v>55.08</v>
      </c>
      <c r="BY14" s="309">
        <f>VLOOKUP(BY$7,'Curve Summary'!$A$9:$AG$161,2)</f>
        <v>45.91</v>
      </c>
      <c r="BZ14" s="309">
        <f>VLOOKUP(BZ$7,'Curve Summary'!$A$9:$AG$161,2)</f>
        <v>38.21</v>
      </c>
      <c r="CA14" s="309">
        <f>VLOOKUP(CA$7,'Curve Summary'!$A$9:$AG$161,2)</f>
        <v>37.11</v>
      </c>
      <c r="CB14" s="309">
        <f>VLOOKUP(CB$7,'Curve Summary'!$A$9:$AG$161,2)</f>
        <v>37.11</v>
      </c>
      <c r="CC14" s="309">
        <f>VLOOKUP(CC$7,'Curve Summary'!$A$9:$AG$161,2)</f>
        <v>37.9</v>
      </c>
      <c r="CD14" s="309">
        <f>VLOOKUP(CD$7,'Curve Summary'!$A$9:$AG$161,2)</f>
        <v>37.58</v>
      </c>
      <c r="CE14" s="309">
        <f>VLOOKUP(CE$7,'Curve Summary'!$A$9:$AG$161,2)</f>
        <v>37.58</v>
      </c>
      <c r="CF14" s="309">
        <f>VLOOKUP(CF$7,'Curve Summary'!$A$9:$AG$161,2)</f>
        <v>37.270000000000003</v>
      </c>
      <c r="CG14" s="309">
        <f>VLOOKUP(CG$7,'Curve Summary'!$A$9:$AG$161,2)</f>
        <v>37.270000000000003</v>
      </c>
      <c r="CH14" s="309">
        <f>VLOOKUP(CH$7,'Curve Summary'!$A$9:$AG$161,2)</f>
        <v>40.1</v>
      </c>
      <c r="CI14" s="309">
        <f>VLOOKUP(CI$7,'Curve Summary'!$A$9:$AG$161,2)</f>
        <v>49.21</v>
      </c>
      <c r="CJ14" s="309">
        <f>VLOOKUP(CJ$7,'Curve Summary'!$A$9:$AG$161,2)</f>
        <v>53.29</v>
      </c>
      <c r="CK14" s="309">
        <f>VLOOKUP(CK$7,'Curve Summary'!$A$9:$AG$161,2)</f>
        <v>45.44</v>
      </c>
      <c r="CL14" s="309">
        <f>VLOOKUP(CL$7,'Curve Summary'!$A$9:$AG$161,2)</f>
        <v>38.85</v>
      </c>
      <c r="CM14" s="309">
        <f>VLOOKUP(CM$7,'Curve Summary'!$A$9:$AG$161,2)</f>
        <v>37.909999999999997</v>
      </c>
      <c r="CN14" s="309">
        <f>VLOOKUP(CN$7,'Curve Summary'!$A$9:$AG$161,2)</f>
        <v>37.909999999999997</v>
      </c>
      <c r="CO14" s="309">
        <f>VLOOKUP(CO$7,'Curve Summary'!$A$9:$AG$161,2)</f>
        <v>38.47</v>
      </c>
      <c r="CP14" s="309">
        <f>VLOOKUP(CP$7,'Curve Summary'!$A$9:$AG$161,2)</f>
        <v>38.19</v>
      </c>
      <c r="CQ14" s="309">
        <f>VLOOKUP(CQ$7,'Curve Summary'!$A$9:$AG$161,2)</f>
        <v>38.19</v>
      </c>
      <c r="CR14" s="309">
        <f>VLOOKUP(CR$7,'Curve Summary'!$A$9:$AG$161,2)</f>
        <v>37.909999999999997</v>
      </c>
      <c r="CS14" s="309">
        <f>VLOOKUP(CS$7,'Curve Summary'!$A$9:$AG$161,2)</f>
        <v>37.909999999999997</v>
      </c>
      <c r="CT14" s="309">
        <f>VLOOKUP(CT$7,'Curve Summary'!$A$9:$AG$161,2)</f>
        <v>40.47</v>
      </c>
      <c r="CU14" s="309">
        <f>VLOOKUP(CU$7,'Curve Summary'!$A$9:$AG$161,2)</f>
        <v>48.73</v>
      </c>
      <c r="CV14" s="309">
        <f>VLOOKUP(CV$7,'Curve Summary'!$A$9:$AG$161,2)</f>
        <v>52.43</v>
      </c>
      <c r="CW14" s="309">
        <f>VLOOKUP(CW$7,'Curve Summary'!$A$9:$AG$161,2)</f>
        <v>45.32</v>
      </c>
      <c r="CX14" s="309">
        <f>VLOOKUP(CX$7,'Curve Summary'!$A$9:$AG$161,2)</f>
        <v>39.340000000000003</v>
      </c>
      <c r="CY14" s="309">
        <f>VLOOKUP(CY$7,'Curve Summary'!$A$9:$AG$161,2)</f>
        <v>38.49</v>
      </c>
      <c r="CZ14" s="309">
        <f>VLOOKUP(CZ$7,'Curve Summary'!$A$9:$AG$161,2)</f>
        <v>38.49</v>
      </c>
      <c r="DA14" s="309">
        <f>VLOOKUP(DA$7,'Curve Summary'!$A$9:$AG$161,2)</f>
        <v>38.97</v>
      </c>
      <c r="DB14" s="309">
        <f>VLOOKUP(DB$7,'Curve Summary'!$A$9:$AG$161,2)</f>
        <v>38.700000000000003</v>
      </c>
      <c r="DC14" s="309">
        <f>VLOOKUP(DC$7,'Curve Summary'!$A$9:$AG$161,2)</f>
        <v>38.71</v>
      </c>
      <c r="DD14" s="309">
        <f>VLOOKUP(DD$7,'Curve Summary'!$A$9:$AG$161,2)</f>
        <v>38.44</v>
      </c>
      <c r="DE14" s="309">
        <f>VLOOKUP(DE$7,'Curve Summary'!$A$9:$AG$161,2)</f>
        <v>38.450000000000003</v>
      </c>
      <c r="DF14" s="309">
        <f>VLOOKUP(DF$7,'Curve Summary'!$A$9:$AG$161,2)</f>
        <v>40.82</v>
      </c>
      <c r="DG14" s="309">
        <f>VLOOKUP(DG$7,'Curve Summary'!$A$9:$AG$161,2)</f>
        <v>48.47</v>
      </c>
      <c r="DH14" s="309">
        <f>VLOOKUP(DH$7,'Curve Summary'!$A$9:$AG$161,2)</f>
        <v>51.91</v>
      </c>
      <c r="DI14" s="309">
        <f>VLOOKUP(DI$7,'Curve Summary'!$A$9:$AG$161,2)</f>
        <v>45.31</v>
      </c>
      <c r="DJ14" s="309">
        <f>VLOOKUP(DJ$7,'Curve Summary'!$A$9:$AG$161,2)</f>
        <v>39.770000000000003</v>
      </c>
      <c r="DK14" s="309">
        <f>VLOOKUP(DK$7,'Curve Summary'!$A$9:$AG$161,2)</f>
        <v>38.99</v>
      </c>
      <c r="DL14" s="309">
        <f>VLOOKUP(DL$7,'Curve Summary'!$A$9:$AG$161,2)</f>
        <v>38.99</v>
      </c>
      <c r="DM14" s="309">
        <f>VLOOKUP(DM$7,'Curve Summary'!$A$9:$AG$161,2)</f>
        <v>39.450000000000003</v>
      </c>
      <c r="DN14" s="309">
        <f>VLOOKUP(DN$7,'Curve Summary'!$A$9:$AG$161,2)</f>
        <v>39.200000000000003</v>
      </c>
      <c r="DO14" s="309">
        <f>VLOOKUP(DO$7,'Curve Summary'!$A$9:$AG$161,2)</f>
        <v>39.21</v>
      </c>
      <c r="DP14" s="309">
        <f>VLOOKUP(DP$7,'Curve Summary'!$A$9:$AG$161,2)</f>
        <v>38.96</v>
      </c>
      <c r="DQ14" s="309">
        <f>VLOOKUP(DQ$7,'Curve Summary'!$A$9:$AG$161,2)</f>
        <v>38.97</v>
      </c>
      <c r="DR14" s="309">
        <f>VLOOKUP(DR$7,'Curve Summary'!$A$9:$AG$161,2)</f>
        <v>41.17</v>
      </c>
      <c r="DS14" s="309">
        <f>VLOOKUP(DS$7,'Curve Summary'!$A$9:$AG$161,2)</f>
        <v>48.26</v>
      </c>
      <c r="DT14" s="309">
        <f>VLOOKUP(DT$7,'Curve Summary'!$A$9:$AG$161,2)</f>
        <v>51.44</v>
      </c>
      <c r="DU14" s="309">
        <f>VLOOKUP(DU$7,'Curve Summary'!$A$9:$AG$161,2)</f>
        <v>45.33</v>
      </c>
      <c r="DV14" s="309">
        <f>VLOOKUP(DV$7,'Curve Summary'!$A$9:$AG$161,2)</f>
        <v>40.200000000000003</v>
      </c>
      <c r="DW14" s="309">
        <f>VLOOKUP(DW$7,'Curve Summary'!$A$9:$AG$161,2)</f>
        <v>39.47</v>
      </c>
      <c r="DX14" s="309">
        <f>VLOOKUP(DX$7,'Curve Summary'!$A$9:$AG$161,2)</f>
        <v>39.47</v>
      </c>
      <c r="DY14" s="309">
        <f>VLOOKUP(DY$7,'Curve Summary'!$A$9:$AG$161,2)</f>
        <v>39.92</v>
      </c>
      <c r="DZ14" s="309">
        <f>VLOOKUP(DZ$7,'Curve Summary'!$A$9:$AG$161,2)</f>
        <v>39.69</v>
      </c>
      <c r="EA14" s="309">
        <f>VLOOKUP(EA$7,'Curve Summary'!$A$9:$AG$161,2)</f>
        <v>39.69</v>
      </c>
      <c r="EB14" s="309">
        <f>VLOOKUP(EB$7,'Curve Summary'!$A$9:$AG$161,2)</f>
        <v>39.47</v>
      </c>
      <c r="EC14" s="309">
        <f>VLOOKUP(EC$7,'Curve Summary'!$A$9:$AG$161,2)</f>
        <v>39.47</v>
      </c>
      <c r="ED14" s="309">
        <f>VLOOKUP(ED$7,'Curve Summary'!$A$9:$AG$161,2)</f>
        <v>41.51</v>
      </c>
      <c r="EE14" s="309">
        <f>VLOOKUP(EE$7,'Curve Summary'!$A$9:$AG$161,2)</f>
        <v>48.08</v>
      </c>
      <c r="EF14" s="309">
        <f>VLOOKUP(EF$7,'Curve Summary'!$A$9:$AG$161,2)</f>
        <v>51.03</v>
      </c>
      <c r="EG14" s="309">
        <f>VLOOKUP(EG$7,'Curve Summary'!$A$9:$AG$161,2)</f>
        <v>45.37</v>
      </c>
      <c r="EH14" s="309">
        <f>VLOOKUP(EH$7,'Curve Summary'!$A$9:$AG$161,2)</f>
        <v>40.619999999999997</v>
      </c>
      <c r="EI14" s="309">
        <f>VLOOKUP(EI$7,'Curve Summary'!$A$9:$AG$161,2)</f>
        <v>39.94</v>
      </c>
      <c r="EJ14" s="309">
        <f>VLOOKUP(EJ$7,'Curve Summary'!$A$9:$AG$161,2)</f>
        <v>39.94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27.915384615384614</v>
      </c>
      <c r="D15" s="204">
        <f ca="1">IF(ISERROR((AVERAGE(OFFSET('Curve Summary'!$G$6,14,0,14,1))*14+ 11* 'Curve Summary Backup'!$G$38)/25), 'Curve Summary Backup'!$G$38,(AVERAGE(OFFSET('Curve Summary'!$G$6,14,0,14,1))*14+ 11* 'Curve Summary Backup'!$G$38)/25)</f>
        <v>28</v>
      </c>
      <c r="E15" s="204">
        <f>VLOOKUP(E$7,'Curve Summary'!$A$7:$AG$58,7)</f>
        <v>33.5</v>
      </c>
      <c r="F15" s="312">
        <f t="shared" ca="1" si="0"/>
        <v>30.09748520710059</v>
      </c>
      <c r="G15" s="204">
        <f t="shared" si="1"/>
        <v>32.875</v>
      </c>
      <c r="H15" s="204">
        <f t="shared" si="2"/>
        <v>33.25</v>
      </c>
      <c r="I15" s="204">
        <f t="shared" si="2"/>
        <v>32.5</v>
      </c>
      <c r="J15" s="204">
        <f t="shared" si="3"/>
        <v>31.75</v>
      </c>
      <c r="K15" s="204">
        <f t="shared" si="4"/>
        <v>31.75</v>
      </c>
      <c r="L15" s="204">
        <f t="shared" si="4"/>
        <v>31.75</v>
      </c>
      <c r="M15" s="204">
        <f t="shared" si="4"/>
        <v>37.5</v>
      </c>
      <c r="N15" s="204">
        <f t="shared" si="4"/>
        <v>47</v>
      </c>
      <c r="O15" s="204">
        <f t="shared" si="5"/>
        <v>62.75</v>
      </c>
      <c r="P15" s="204">
        <f t="shared" si="6"/>
        <v>57</v>
      </c>
      <c r="Q15" s="204">
        <f t="shared" si="6"/>
        <v>68.5</v>
      </c>
      <c r="R15" s="204">
        <f t="shared" si="6"/>
        <v>55</v>
      </c>
      <c r="S15" s="204">
        <f t="shared" si="7"/>
        <v>36.666666666666664</v>
      </c>
      <c r="T15" s="204">
        <f t="shared" si="8"/>
        <v>37.75</v>
      </c>
      <c r="U15" s="204">
        <f t="shared" si="8"/>
        <v>35.75</v>
      </c>
      <c r="V15" s="204">
        <f t="shared" si="8"/>
        <v>36.5</v>
      </c>
      <c r="W15" s="312">
        <f t="shared" si="12"/>
        <v>42.049019607843135</v>
      </c>
      <c r="X15" s="204">
        <f t="shared" si="13"/>
        <v>43.318627450980394</v>
      </c>
      <c r="Y15" s="204">
        <f t="shared" si="14"/>
        <v>43.009463087248328</v>
      </c>
      <c r="Z15" s="204">
        <f t="shared" si="15"/>
        <v>43.916392156862742</v>
      </c>
      <c r="AA15" s="204">
        <f t="shared" si="9"/>
        <v>44.492862745098037</v>
      </c>
      <c r="AB15" s="205">
        <f t="shared" si="10"/>
        <v>45.062382812500005</v>
      </c>
      <c r="AC15" s="313">
        <f t="shared" ca="1" si="11"/>
        <v>43.684676268412453</v>
      </c>
      <c r="AD15" s="303"/>
      <c r="AE15" s="303"/>
      <c r="AF15" s="304"/>
      <c r="AG15" s="191">
        <f>VLOOKUP(AG$7,'Curve Summary'!$A$9:$AG$161,7)</f>
        <v>33.25</v>
      </c>
      <c r="AH15" s="191">
        <f>VLOOKUP(AH$7,'Curve Summary'!$A$9:$AG$161,7)</f>
        <v>32.5</v>
      </c>
      <c r="AI15" s="191">
        <f>VLOOKUP(AI$7,'Curve Summary'!$A$9:$AG$161,7)</f>
        <v>31.75</v>
      </c>
      <c r="AJ15" s="191">
        <f>VLOOKUP(AJ$7,'Curve Summary'!$A$9:$AG$161,7)</f>
        <v>31.75</v>
      </c>
      <c r="AK15" s="191">
        <f>VLOOKUP(AK$7,'Curve Summary'!$A$9:$AG$161,7)</f>
        <v>37.5</v>
      </c>
      <c r="AL15" s="191">
        <f>VLOOKUP(AL$7,'Curve Summary'!$A$9:$AG$161,7)</f>
        <v>47</v>
      </c>
      <c r="AM15" s="191">
        <f>VLOOKUP(AM$7,'Curve Summary'!$A$9:$AG$161,7)</f>
        <v>57</v>
      </c>
      <c r="AN15" s="191">
        <f>VLOOKUP(AN$7,'Curve Summary'!$A$9:$AG$161,7)</f>
        <v>68.5</v>
      </c>
      <c r="AO15" s="191">
        <f>VLOOKUP(AO$7,'Curve Summary'!$A$9:$AG$161,7)</f>
        <v>55</v>
      </c>
      <c r="AP15" s="191">
        <f>VLOOKUP(AP$7,'Curve Summary'!$A$9:$AG$161,7)</f>
        <v>37.75</v>
      </c>
      <c r="AQ15" s="191">
        <f>VLOOKUP(AQ$7,'Curve Summary'!$A$9:$AG$161,7)</f>
        <v>35.75</v>
      </c>
      <c r="AR15" s="191">
        <f>VLOOKUP(AR$7,'Curve Summary'!$A$9:$AG$161,7)</f>
        <v>36.5</v>
      </c>
      <c r="AS15" s="191">
        <f>VLOOKUP(AS$7,'Curve Summary'!$A$9:$AG$161,7)</f>
        <v>37.25</v>
      </c>
      <c r="AT15" s="191">
        <f>VLOOKUP(AT$7,'Curve Summary'!$A$9:$AG$161,7)</f>
        <v>36.75</v>
      </c>
      <c r="AU15" s="191">
        <f>VLOOKUP(AU$7,'Curve Summary'!$A$9:$AG$161,7)</f>
        <v>36.75</v>
      </c>
      <c r="AV15" s="191">
        <f>VLOOKUP(AV$7,'Curve Summary'!$A$9:$AG$161,7)</f>
        <v>36.25</v>
      </c>
      <c r="AW15" s="191">
        <f>VLOOKUP(AW$7,'Curve Summary'!$A$9:$AG$161,7)</f>
        <v>36.25</v>
      </c>
      <c r="AX15" s="191">
        <f>VLOOKUP(AX$7,'Curve Summary'!$A$9:$AG$161,7)</f>
        <v>43.25</v>
      </c>
      <c r="AY15" s="191">
        <f>VLOOKUP(AY$7,'Curve Summary'!$A$9:$AG$161,7)</f>
        <v>59.25</v>
      </c>
      <c r="AZ15" s="191">
        <f>VLOOKUP(AZ$7,'Curve Summary'!$A$9:$AG$161,7)</f>
        <v>67.75</v>
      </c>
      <c r="BA15" s="191">
        <f>VLOOKUP(BA$7,'Curve Summary'!$A$9:$AG$161,7)</f>
        <v>53.25</v>
      </c>
      <c r="BB15" s="191">
        <f>VLOOKUP(BB$7,'Curve Summary'!$A$9:$AG$161,7)</f>
        <v>39</v>
      </c>
      <c r="BC15" s="191">
        <f>VLOOKUP(BC$7,'Curve Summary'!$A$9:$AG$161,7)</f>
        <v>37</v>
      </c>
      <c r="BD15" s="191">
        <f>VLOOKUP(BD$7,'Curve Summary'!$A$9:$AG$161,7)</f>
        <v>36.75</v>
      </c>
      <c r="BE15" s="191">
        <f>VLOOKUP(BE$7,'Curve Summary'!$A$9:$AG$161,7)</f>
        <v>38.43</v>
      </c>
      <c r="BF15" s="191">
        <f>VLOOKUP(BF$7,'Curve Summary'!$A$9:$AG$161,7)</f>
        <v>38</v>
      </c>
      <c r="BG15" s="191">
        <f>VLOOKUP(BG$7,'Curve Summary'!$A$9:$AG$161,7)</f>
        <v>38</v>
      </c>
      <c r="BH15" s="191">
        <f>VLOOKUP(BH$7,'Curve Summary'!$A$9:$AG$161,7)</f>
        <v>37.57</v>
      </c>
      <c r="BI15" s="191">
        <f>VLOOKUP(BI$7,'Curve Summary'!$A$9:$AG$161,7)</f>
        <v>37.57</v>
      </c>
      <c r="BJ15" s="191">
        <f>VLOOKUP(BJ$7,'Curve Summary'!$A$9:$AG$161,7)</f>
        <v>43.56</v>
      </c>
      <c r="BK15" s="191">
        <f>VLOOKUP(BK$7,'Curve Summary'!$A$9:$AG$161,7)</f>
        <v>57.24</v>
      </c>
      <c r="BL15" s="191">
        <f>VLOOKUP(BL$7,'Curve Summary'!$A$9:$AG$161,7)</f>
        <v>64.510000000000005</v>
      </c>
      <c r="BM15" s="191">
        <f>VLOOKUP(BM$7,'Curve Summary'!$A$9:$AG$161,7)</f>
        <v>52.11</v>
      </c>
      <c r="BN15" s="191">
        <f>VLOOKUP(BN$7,'Curve Summary'!$A$9:$AG$161,7)</f>
        <v>39.93</v>
      </c>
      <c r="BO15" s="191">
        <f>VLOOKUP(BO$7,'Curve Summary'!$A$9:$AG$161,7)</f>
        <v>38.21</v>
      </c>
      <c r="BP15" s="191">
        <f>VLOOKUP(BP$7,'Curve Summary'!$A$9:$AG$161,7)</f>
        <v>38</v>
      </c>
      <c r="BQ15" s="191">
        <f>VLOOKUP(BQ$7,'Curve Summary'!$A$9:$AG$161,7)</f>
        <v>39.42</v>
      </c>
      <c r="BR15" s="191">
        <f>VLOOKUP(BR$7,'Curve Summary'!$A$9:$AG$161,7)</f>
        <v>39.06</v>
      </c>
      <c r="BS15" s="191">
        <f>VLOOKUP(BS$7,'Curve Summary'!$A$9:$AG$161,7)</f>
        <v>39.06</v>
      </c>
      <c r="BT15" s="191">
        <f>VLOOKUP(BT$7,'Curve Summary'!$A$9:$AG$161,7)</f>
        <v>38.69</v>
      </c>
      <c r="BU15" s="191">
        <f>VLOOKUP(BU$7,'Curve Summary'!$A$9:$AG$161,7)</f>
        <v>38.69</v>
      </c>
      <c r="BV15" s="191">
        <f>VLOOKUP(BV$7,'Curve Summary'!$A$9:$AG$161,7)</f>
        <v>43.8</v>
      </c>
      <c r="BW15" s="191">
        <f>VLOOKUP(BW$7,'Curve Summary'!$A$9:$AG$161,7)</f>
        <v>55.51</v>
      </c>
      <c r="BX15" s="191">
        <f>VLOOKUP(BX$7,'Curve Summary'!$A$9:$AG$161,7)</f>
        <v>61.72</v>
      </c>
      <c r="BY15" s="191">
        <f>VLOOKUP(BY$7,'Curve Summary'!$A$9:$AG$161,7)</f>
        <v>51.11</v>
      </c>
      <c r="BZ15" s="191">
        <f>VLOOKUP(BZ$7,'Curve Summary'!$A$9:$AG$161,7)</f>
        <v>40.71</v>
      </c>
      <c r="CA15" s="191">
        <f>VLOOKUP(CA$7,'Curve Summary'!$A$9:$AG$161,7)</f>
        <v>39.25</v>
      </c>
      <c r="CB15" s="191">
        <f>VLOOKUP(CB$7,'Curve Summary'!$A$9:$AG$161,7)</f>
        <v>39.07</v>
      </c>
      <c r="CC15" s="191">
        <f>VLOOKUP(CC$7,'Curve Summary'!$A$9:$AG$161,7)</f>
        <v>40.32</v>
      </c>
      <c r="CD15" s="191">
        <f>VLOOKUP(CD$7,'Curve Summary'!$A$9:$AG$161,7)</f>
        <v>40</v>
      </c>
      <c r="CE15" s="191">
        <f>VLOOKUP(CE$7,'Curve Summary'!$A$9:$AG$161,7)</f>
        <v>40</v>
      </c>
      <c r="CF15" s="191">
        <f>VLOOKUP(CF$7,'Curve Summary'!$A$9:$AG$161,7)</f>
        <v>39.69</v>
      </c>
      <c r="CG15" s="191">
        <f>VLOOKUP(CG$7,'Curve Summary'!$A$9:$AG$161,7)</f>
        <v>39.69</v>
      </c>
      <c r="CH15" s="191">
        <f>VLOOKUP(CH$7,'Curve Summary'!$A$9:$AG$161,7)</f>
        <v>44.06</v>
      </c>
      <c r="CI15" s="191">
        <f>VLOOKUP(CI$7,'Curve Summary'!$A$9:$AG$161,7)</f>
        <v>54.07</v>
      </c>
      <c r="CJ15" s="191">
        <f>VLOOKUP(CJ$7,'Curve Summary'!$A$9:$AG$161,7)</f>
        <v>59.37</v>
      </c>
      <c r="CK15" s="191">
        <f>VLOOKUP(CK$7,'Curve Summary'!$A$9:$AG$161,7)</f>
        <v>50.3</v>
      </c>
      <c r="CL15" s="191">
        <f>VLOOKUP(CL$7,'Curve Summary'!$A$9:$AG$161,7)</f>
        <v>41.42</v>
      </c>
      <c r="CM15" s="191">
        <f>VLOOKUP(CM$7,'Curve Summary'!$A$9:$AG$161,7)</f>
        <v>40.17</v>
      </c>
      <c r="CN15" s="191">
        <f>VLOOKUP(CN$7,'Curve Summary'!$A$9:$AG$161,7)</f>
        <v>40.020000000000003</v>
      </c>
      <c r="CO15" s="191">
        <f>VLOOKUP(CO$7,'Curve Summary'!$A$9:$AG$161,7)</f>
        <v>40.92</v>
      </c>
      <c r="CP15" s="191">
        <f>VLOOKUP(CP$7,'Curve Summary'!$A$9:$AG$161,7)</f>
        <v>40.64</v>
      </c>
      <c r="CQ15" s="191">
        <f>VLOOKUP(CQ$7,'Curve Summary'!$A$9:$AG$161,7)</f>
        <v>40.64</v>
      </c>
      <c r="CR15" s="191">
        <f>VLOOKUP(CR$7,'Curve Summary'!$A$9:$AG$161,7)</f>
        <v>40.369999999999997</v>
      </c>
      <c r="CS15" s="191">
        <f>VLOOKUP(CS$7,'Curve Summary'!$A$9:$AG$161,7)</f>
        <v>40.36</v>
      </c>
      <c r="CT15" s="191">
        <f>VLOOKUP(CT$7,'Curve Summary'!$A$9:$AG$161,7)</f>
        <v>44.31</v>
      </c>
      <c r="CU15" s="191">
        <f>VLOOKUP(CU$7,'Curve Summary'!$A$9:$AG$161,7)</f>
        <v>53.37</v>
      </c>
      <c r="CV15" s="191">
        <f>VLOOKUP(CV$7,'Curve Summary'!$A$9:$AG$161,7)</f>
        <v>58.17</v>
      </c>
      <c r="CW15" s="191">
        <f>VLOOKUP(CW$7,'Curve Summary'!$A$9:$AG$161,7)</f>
        <v>49.96</v>
      </c>
      <c r="CX15" s="191">
        <f>VLOOKUP(CX$7,'Curve Summary'!$A$9:$AG$161,7)</f>
        <v>41.92</v>
      </c>
      <c r="CY15" s="191">
        <f>VLOOKUP(CY$7,'Curve Summary'!$A$9:$AG$161,7)</f>
        <v>40.799999999999997</v>
      </c>
      <c r="CZ15" s="191">
        <f>VLOOKUP(CZ$7,'Curve Summary'!$A$9:$AG$161,7)</f>
        <v>40.659999999999997</v>
      </c>
      <c r="DA15" s="191">
        <f>VLOOKUP(DA$7,'Curve Summary'!$A$9:$AG$161,7)</f>
        <v>41.43</v>
      </c>
      <c r="DB15" s="191">
        <f>VLOOKUP(DB$7,'Curve Summary'!$A$9:$AG$161,7)</f>
        <v>41.16</v>
      </c>
      <c r="DC15" s="191">
        <f>VLOOKUP(DC$7,'Curve Summary'!$A$9:$AG$161,7)</f>
        <v>41.17</v>
      </c>
      <c r="DD15" s="191">
        <f>VLOOKUP(DD$7,'Curve Summary'!$A$9:$AG$161,7)</f>
        <v>40.909999999999997</v>
      </c>
      <c r="DE15" s="191">
        <f>VLOOKUP(DE$7,'Curve Summary'!$A$9:$AG$161,7)</f>
        <v>40.92</v>
      </c>
      <c r="DF15" s="191">
        <f>VLOOKUP(DF$7,'Curve Summary'!$A$9:$AG$161,7)</f>
        <v>44.56</v>
      </c>
      <c r="DG15" s="191">
        <f>VLOOKUP(DG$7,'Curve Summary'!$A$9:$AG$161,7)</f>
        <v>52.94</v>
      </c>
      <c r="DH15" s="191">
        <f>VLOOKUP(DH$7,'Curve Summary'!$A$9:$AG$161,7)</f>
        <v>57.39</v>
      </c>
      <c r="DI15" s="191">
        <f>VLOOKUP(DI$7,'Curve Summary'!$A$9:$AG$161,7)</f>
        <v>49.78</v>
      </c>
      <c r="DJ15" s="191">
        <f>VLOOKUP(DJ$7,'Curve Summary'!$A$9:$AG$161,7)</f>
        <v>42.35</v>
      </c>
      <c r="DK15" s="191">
        <f>VLOOKUP(DK$7,'Curve Summary'!$A$9:$AG$161,7)</f>
        <v>41.32</v>
      </c>
      <c r="DL15" s="191">
        <f>VLOOKUP(DL$7,'Curve Summary'!$A$9:$AG$161,7)</f>
        <v>41.19</v>
      </c>
      <c r="DM15" s="191">
        <f>VLOOKUP(DM$7,'Curve Summary'!$A$9:$AG$161,7)</f>
        <v>41.92</v>
      </c>
      <c r="DN15" s="191">
        <f>VLOOKUP(DN$7,'Curve Summary'!$A$9:$AG$161,7)</f>
        <v>41.67</v>
      </c>
      <c r="DO15" s="191">
        <f>VLOOKUP(DO$7,'Curve Summary'!$A$9:$AG$161,7)</f>
        <v>41.68</v>
      </c>
      <c r="DP15" s="191">
        <f>VLOOKUP(DP$7,'Curve Summary'!$A$9:$AG$161,7)</f>
        <v>41.43</v>
      </c>
      <c r="DQ15" s="191">
        <f>VLOOKUP(DQ$7,'Curve Summary'!$A$9:$AG$161,7)</f>
        <v>41.44</v>
      </c>
      <c r="DR15" s="191">
        <f>VLOOKUP(DR$7,'Curve Summary'!$A$9:$AG$161,7)</f>
        <v>44.82</v>
      </c>
      <c r="DS15" s="191">
        <f>VLOOKUP(DS$7,'Curve Summary'!$A$9:$AG$161,7)</f>
        <v>52.56</v>
      </c>
      <c r="DT15" s="191">
        <f>VLOOKUP(DT$7,'Curve Summary'!$A$9:$AG$161,7)</f>
        <v>56.67</v>
      </c>
      <c r="DU15" s="191">
        <f>VLOOKUP(DU$7,'Curve Summary'!$A$9:$AG$161,7)</f>
        <v>49.64</v>
      </c>
      <c r="DV15" s="191">
        <f>VLOOKUP(DV$7,'Curve Summary'!$A$9:$AG$161,7)</f>
        <v>42.77</v>
      </c>
      <c r="DW15" s="191">
        <f>VLOOKUP(DW$7,'Curve Summary'!$A$9:$AG$161,7)</f>
        <v>41.81</v>
      </c>
      <c r="DX15" s="191">
        <f>VLOOKUP(DX$7,'Curve Summary'!$A$9:$AG$161,7)</f>
        <v>41.69</v>
      </c>
      <c r="DY15" s="191">
        <f>VLOOKUP(DY$7,'Curve Summary'!$A$9:$AG$161,7)</f>
        <v>42.34</v>
      </c>
      <c r="DZ15" s="191">
        <f>VLOOKUP(DZ$7,'Curve Summary'!$A$9:$AG$161,7)</f>
        <v>42.11</v>
      </c>
      <c r="EA15" s="191">
        <f>VLOOKUP(EA$7,'Curve Summary'!$A$9:$AG$161,7)</f>
        <v>42.12</v>
      </c>
      <c r="EB15" s="191">
        <f>VLOOKUP(EB$7,'Curve Summary'!$A$9:$AG$161,7)</f>
        <v>41.9</v>
      </c>
      <c r="EC15" s="191">
        <f>VLOOKUP(EC$7,'Curve Summary'!$A$9:$AG$161,7)</f>
        <v>41.9</v>
      </c>
      <c r="ED15" s="191">
        <f>VLOOKUP(ED$7,'Curve Summary'!$A$9:$AG$161,7)</f>
        <v>45.01</v>
      </c>
      <c r="EE15" s="191">
        <f>VLOOKUP(EE$7,'Curve Summary'!$A$9:$AG$161,7)</f>
        <v>52.17</v>
      </c>
      <c r="EF15" s="191">
        <f>VLOOKUP(EF$7,'Curve Summary'!$A$9:$AG$161,7)</f>
        <v>55.97</v>
      </c>
      <c r="EG15" s="191">
        <f>VLOOKUP(EG$7,'Curve Summary'!$A$9:$AG$161,7)</f>
        <v>49.47</v>
      </c>
      <c r="EH15" s="191">
        <f>VLOOKUP(EH$7,'Curve Summary'!$A$9:$AG$161,7)</f>
        <v>43.14</v>
      </c>
      <c r="EI15" s="191">
        <f>VLOOKUP(EI$7,'Curve Summary'!$A$9:$AG$161,7)</f>
        <v>42.25</v>
      </c>
      <c r="EJ15" s="191">
        <f>VLOOKUP(EJ$7,'Curve Summary'!$A$9:$AG$161,7)</f>
        <v>42.14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42.846153846153847</v>
      </c>
      <c r="D18" s="319">
        <f ca="1">IF(ISERROR((AVERAGE(OFFSET('Curve Summary ALBERTA'!$R$6,12,0,12,1))*12+ 9* 'Curve Summary Backup'!$R$38)/21), 'Curve Summary Backup'!$R$38,(AVERAGE(OFFSET('Curve Summary ALBERTA'!$R$6,12,0,12,1))*12+ 9* 'Curve Summary Backup'!$R$38)/21)</f>
        <v>46.499996185302734</v>
      </c>
      <c r="E18" s="319">
        <f>VLOOKUP(E$7,'Curve Summary ALBERTA'!$A$7:$AG$63,18)</f>
        <v>51.549999237060547</v>
      </c>
      <c r="F18" s="320">
        <f ca="1">(C18*C$5+D18*D$5+E18*E$5)/(SUM(C$5:E$5))</f>
        <v>47.669376864235787</v>
      </c>
      <c r="G18" s="319">
        <f>AVERAGE(H18:I18)</f>
        <v>51.091624221801759</v>
      </c>
      <c r="H18" s="319">
        <f>AG18</f>
        <v>51.388511352539062</v>
      </c>
      <c r="I18" s="319">
        <f>AH18</f>
        <v>50.794737091064455</v>
      </c>
      <c r="J18" s="319">
        <f>AVERAGE(K18:L18)</f>
        <v>46.894164047241212</v>
      </c>
      <c r="K18" s="319">
        <f>AI18</f>
        <v>49.529055633544921</v>
      </c>
      <c r="L18" s="319">
        <f>AJ18</f>
        <v>44.259272460937503</v>
      </c>
      <c r="M18" s="319">
        <f>AK18</f>
        <v>44.689287414550783</v>
      </c>
      <c r="N18" s="319">
        <f>AL18</f>
        <v>45.540896326672573</v>
      </c>
      <c r="O18" s="319">
        <f>AVERAGE(P18:Q18)</f>
        <v>48.628425812669633</v>
      </c>
      <c r="P18" s="319">
        <f>AM18</f>
        <v>48.207210570192267</v>
      </c>
      <c r="Q18" s="319">
        <f>AN18</f>
        <v>49.049641055147006</v>
      </c>
      <c r="R18" s="319">
        <f>AO18</f>
        <v>49.001102207998734</v>
      </c>
      <c r="S18" s="319">
        <f>AVERAGE(T18:V18)</f>
        <v>50.016294610063618</v>
      </c>
      <c r="T18" s="319">
        <f>AP18</f>
        <v>45.595879581737037</v>
      </c>
      <c r="U18" s="319">
        <f>AQ18</f>
        <v>50.367871144314918</v>
      </c>
      <c r="V18" s="319">
        <f>AR18</f>
        <v>54.085133104138905</v>
      </c>
      <c r="W18" s="319">
        <f>SUM(AG37:AR37)/SUM($AG$5:$AR$5)</f>
        <v>48.493182870770163</v>
      </c>
      <c r="X18" s="319">
        <f>SUM(AS37:BD37)/SUM($AS$5:$BD$5)</f>
        <v>46.509937340384511</v>
      </c>
      <c r="Y18" s="319">
        <f>SUM(BE37:BR37)/SUM($BE$5:$BR$5)</f>
        <v>46.094768735810575</v>
      </c>
      <c r="Z18" s="319">
        <f>SUM(BQ37:CB37)/SUM($BQ$5:$CB$5)</f>
        <v>44.661324322750289</v>
      </c>
      <c r="AA18" s="319">
        <f>SUM(CC37:DX37)/SUM($CC$5:$DX$5)</f>
        <v>42.455073790854215</v>
      </c>
      <c r="AB18" s="321">
        <f>SUM(DY37:EJ37)/SUM($DY$5:$EJ$5)</f>
        <v>45.049830881516776</v>
      </c>
      <c r="AC18" s="322">
        <f ca="1">(C18*C$5+D18*D$5+E18*E$5+SUM(AG37:EJ37))/(SUM(C$5:E$5)+SUM($AG$5:$EJ$5))</f>
        <v>44.553679277831804</v>
      </c>
      <c r="AD18" s="303"/>
      <c r="AE18" s="303"/>
      <c r="AF18" s="304"/>
      <c r="AG18" s="191">
        <f>VLOOKUP(AG$7,'Curve Summary ALBERTA'!$A$13:$AG$161,18)</f>
        <v>51.388511352539062</v>
      </c>
      <c r="AH18" s="191">
        <f>VLOOKUP(AH$7,'Curve Summary ALBERTA'!$A$13:$AG$161,18)</f>
        <v>50.794737091064455</v>
      </c>
      <c r="AI18" s="191">
        <f>VLOOKUP(AI$7,'Curve Summary ALBERTA'!$A$13:$AG$161,18)</f>
        <v>49.529055633544921</v>
      </c>
      <c r="AJ18" s="191">
        <f>VLOOKUP(AJ$7,'Curve Summary ALBERTA'!$A$13:$AG$161,18)</f>
        <v>44.259272460937503</v>
      </c>
      <c r="AK18" s="191">
        <f>VLOOKUP(AK$7,'Curve Summary ALBERTA'!$A$13:$AG$161,18)</f>
        <v>44.689287414550783</v>
      </c>
      <c r="AL18" s="191">
        <f>VLOOKUP(AL$7,'Curve Summary ALBERTA'!$A$13:$AG$161,18)</f>
        <v>45.540896326672573</v>
      </c>
      <c r="AM18" s="191">
        <f>VLOOKUP(AM$7,'Curve Summary ALBERTA'!$A$13:$AG$161,18)</f>
        <v>48.207210570192267</v>
      </c>
      <c r="AN18" s="191">
        <f>VLOOKUP(AN$7,'Curve Summary ALBERTA'!$A$13:$AG$161,18)</f>
        <v>49.049641055147006</v>
      </c>
      <c r="AO18" s="191">
        <f>VLOOKUP(AO$7,'Curve Summary ALBERTA'!$A$13:$AG$161,18)</f>
        <v>49.001102207998734</v>
      </c>
      <c r="AP18" s="191">
        <f>VLOOKUP(AP$7,'Curve Summary ALBERTA'!$A$13:$AG$161,18)</f>
        <v>45.595879581737037</v>
      </c>
      <c r="AQ18" s="191">
        <f>VLOOKUP(AQ$7,'Curve Summary ALBERTA'!$A$13:$AG$161,18)</f>
        <v>50.367871144314918</v>
      </c>
      <c r="AR18" s="191">
        <f>VLOOKUP(AR$7,'Curve Summary ALBERTA'!$A$13:$AG$161,18)</f>
        <v>54.085133104138905</v>
      </c>
      <c r="AS18" s="191">
        <f>VLOOKUP(AS$7,'Curve Summary ALBERTA'!$A$13:$AG$161,18)</f>
        <v>49.250628029826629</v>
      </c>
      <c r="AT18" s="191">
        <f>VLOOKUP(AT$7,'Curve Summary ALBERTA'!$A$13:$AG$161,18)</f>
        <v>47.771043507245999</v>
      </c>
      <c r="AU18" s="191">
        <f>VLOOKUP(AU$7,'Curve Summary ALBERTA'!$A$13:$AG$161,18)</f>
        <v>46.211572021689889</v>
      </c>
      <c r="AV18" s="191">
        <f>VLOOKUP(AV$7,'Curve Summary ALBERTA'!$A$13:$AG$161,18)</f>
        <v>43.9638332927547</v>
      </c>
      <c r="AW18" s="191">
        <f>VLOOKUP(AW$7,'Curve Summary ALBERTA'!$A$13:$AG$161,18)</f>
        <v>44.122687400189164</v>
      </c>
      <c r="AX18" s="191">
        <f>VLOOKUP(AX$7,'Curve Summary ALBERTA'!$A$13:$AG$161,18)</f>
        <v>44.593311446247398</v>
      </c>
      <c r="AY18" s="191">
        <f>VLOOKUP(AY$7,'Curve Summary ALBERTA'!$A$13:$AG$161,18)</f>
        <v>45.000312850289468</v>
      </c>
      <c r="AZ18" s="191">
        <f>VLOOKUP(AZ$7,'Curve Summary ALBERTA'!$A$13:$AG$161,18)</f>
        <v>45.453022998386302</v>
      </c>
      <c r="BA18" s="191">
        <f>VLOOKUP(BA$7,'Curve Summary ALBERTA'!$A$13:$AG$161,18)</f>
        <v>45.513949597181167</v>
      </c>
      <c r="BB18" s="191">
        <f>VLOOKUP(BB$7,'Curve Summary ALBERTA'!$A$13:$AG$161,18)</f>
        <v>45.699850666102577</v>
      </c>
      <c r="BC18" s="191">
        <f>VLOOKUP(BC$7,'Curve Summary ALBERTA'!$A$13:$AG$161,18)</f>
        <v>49.150437633164174</v>
      </c>
      <c r="BD18" s="191">
        <f>VLOOKUP(BD$7,'Curve Summary ALBERTA'!$A$13:$AG$161,18)</f>
        <v>51.597628489178113</v>
      </c>
      <c r="BE18" s="191">
        <f>VLOOKUP(BE$7,'Curve Summary ALBERTA'!$A$13:$AG$161,18)</f>
        <v>49.952315628690897</v>
      </c>
      <c r="BF18" s="191">
        <f>VLOOKUP(BF$7,'Curve Summary ALBERTA'!$A$13:$AG$161,18)</f>
        <v>48.234320025443076</v>
      </c>
      <c r="BG18" s="191">
        <f>VLOOKUP(BG$7,'Curve Summary ALBERTA'!$A$13:$AG$161,18)</f>
        <v>46.040284063646283</v>
      </c>
      <c r="BH18" s="191">
        <f>VLOOKUP(BH$7,'Curve Summary ALBERTA'!$A$13:$AG$161,18)</f>
        <v>42.986459723805524</v>
      </c>
      <c r="BI18" s="191">
        <f>VLOOKUP(BI$7,'Curve Summary ALBERTA'!$A$13:$AG$161,18)</f>
        <v>42.911065342231716</v>
      </c>
      <c r="BJ18" s="191">
        <f>VLOOKUP(BJ$7,'Curve Summary ALBERTA'!$A$13:$AG$161,18)</f>
        <v>43.474767062059911</v>
      </c>
      <c r="BK18" s="191">
        <f>VLOOKUP(BK$7,'Curve Summary ALBERTA'!$A$13:$AG$161,18)</f>
        <v>44.144409539715419</v>
      </c>
      <c r="BL18" s="191">
        <f>VLOOKUP(BL$7,'Curve Summary ALBERTA'!$A$13:$AG$161,18)</f>
        <v>44.712231915030436</v>
      </c>
      <c r="BM18" s="191">
        <f>VLOOKUP(BM$7,'Curve Summary ALBERTA'!$A$13:$AG$161,18)</f>
        <v>44.62546159346131</v>
      </c>
      <c r="BN18" s="191">
        <f>VLOOKUP(BN$7,'Curve Summary ALBERTA'!$A$13:$AG$161,18)</f>
        <v>44.63008302839291</v>
      </c>
      <c r="BO18" s="191">
        <f>VLOOKUP(BO$7,'Curve Summary ALBERTA'!$A$13:$AG$161,18)</f>
        <v>47.753782527877284</v>
      </c>
      <c r="BP18" s="191">
        <f>VLOOKUP(BP$7,'Curve Summary ALBERTA'!$A$13:$AG$161,18)</f>
        <v>50.004171589615716</v>
      </c>
      <c r="BQ18" s="191">
        <f>VLOOKUP(BQ$7,'Curve Summary ALBERTA'!$A$13:$AG$161,18)</f>
        <v>48.730254981607843</v>
      </c>
      <c r="BR18" s="191">
        <f>VLOOKUP(BR$7,'Curve Summary ALBERTA'!$A$13:$AG$161,18)</f>
        <v>47.096617558933218</v>
      </c>
      <c r="BS18" s="191">
        <f>VLOOKUP(BS$7,'Curve Summary ALBERTA'!$A$13:$AG$161,18)</f>
        <v>45.012001574728345</v>
      </c>
      <c r="BT18" s="191">
        <f>VLOOKUP(BT$7,'Curve Summary ALBERTA'!$A$13:$AG$161,18)</f>
        <v>41.970654535876051</v>
      </c>
      <c r="BU18" s="191">
        <f>VLOOKUP(BU$7,'Curve Summary ALBERTA'!$A$13:$AG$161,18)</f>
        <v>41.898140431752019</v>
      </c>
      <c r="BV18" s="191">
        <f>VLOOKUP(BV$7,'Curve Summary ALBERTA'!$A$13:$AG$161,18)</f>
        <v>42.432420071372484</v>
      </c>
      <c r="BW18" s="191">
        <f>VLOOKUP(BW$7,'Curve Summary ALBERTA'!$A$13:$AG$161,18)</f>
        <v>43.067443981447816</v>
      </c>
      <c r="BX18" s="191">
        <f>VLOOKUP(BX$7,'Curve Summary ALBERTA'!$A$13:$AG$161,18)</f>
        <v>43.60560924559217</v>
      </c>
      <c r="BY18" s="191">
        <f>VLOOKUP(BY$7,'Curve Summary ALBERTA'!$A$13:$AG$161,18)</f>
        <v>43.522517745439444</v>
      </c>
      <c r="BZ18" s="191">
        <f>VLOOKUP(BZ$7,'Curve Summary ALBERTA'!$A$13:$AG$161,18)</f>
        <v>43.525332299741024</v>
      </c>
      <c r="CA18" s="191">
        <f>VLOOKUP(CA$7,'Curve Summary ALBERTA'!$A$13:$AG$161,18)</f>
        <v>46.567545693185373</v>
      </c>
      <c r="CB18" s="191">
        <f>VLOOKUP(CB$7,'Curve Summary ALBERTA'!$A$13:$AG$161,18)</f>
        <v>48.720705791261871</v>
      </c>
      <c r="CC18" s="191">
        <f>VLOOKUP(CC$7,'Curve Summary ALBERTA'!$A$13:$AG$161,18)</f>
        <v>44.214110226525356</v>
      </c>
      <c r="CD18" s="191">
        <f>VLOOKUP(CD$7,'Curve Summary ALBERTA'!$A$13:$AG$161,18)</f>
        <v>42.79629632964798</v>
      </c>
      <c r="CE18" s="191">
        <f>VLOOKUP(CE$7,'Curve Summary ALBERTA'!$A$13:$AG$161,18)</f>
        <v>40.975923036218333</v>
      </c>
      <c r="CF18" s="191">
        <f>VLOOKUP(CF$7,'Curve Summary ALBERTA'!$A$13:$AG$161,18)</f>
        <v>38.243220719618293</v>
      </c>
      <c r="CG18" s="191">
        <f>VLOOKUP(CG$7,'Curve Summary ALBERTA'!$A$13:$AG$161,18)</f>
        <v>38.198389679906398</v>
      </c>
      <c r="CH18" s="191">
        <f>VLOOKUP(CH$7,'Curve Summary ALBERTA'!$A$13:$AG$161,18)</f>
        <v>38.692997933500202</v>
      </c>
      <c r="CI18" s="191">
        <f>VLOOKUP(CI$7,'Curve Summary ALBERTA'!$A$13:$AG$161,18)</f>
        <v>39.275681043018515</v>
      </c>
      <c r="CJ18" s="191">
        <f>VLOOKUP(CJ$7,'Curve Summary ALBERTA'!$A$13:$AG$161,18)</f>
        <v>39.77241505471175</v>
      </c>
      <c r="CK18" s="191">
        <f>VLOOKUP(CK$7,'Curve Summary ALBERTA'!$A$13:$AG$161,18)</f>
        <v>39.718502615513756</v>
      </c>
      <c r="CL18" s="191">
        <f>VLOOKUP(CL$7,'Curve Summary ALBERTA'!$A$13:$AG$161,18)</f>
        <v>39.739654116729049</v>
      </c>
      <c r="CM18" s="191">
        <f>VLOOKUP(CM$7,'Curve Summary ALBERTA'!$A$13:$AG$161,18)</f>
        <v>42.5133749729643</v>
      </c>
      <c r="CN18" s="191">
        <f>VLOOKUP(CN$7,'Curve Summary ALBERTA'!$A$13:$AG$161,18)</f>
        <v>44.42604965047088</v>
      </c>
      <c r="CO18" s="191">
        <f>VLOOKUP(CO$7,'Curve Summary ALBERTA'!$A$13:$AG$161,18)</f>
        <v>45.592404485475811</v>
      </c>
      <c r="CP18" s="191">
        <f>VLOOKUP(CP$7,'Curve Summary ALBERTA'!$A$13:$AG$161,18)</f>
        <v>44.153956110410334</v>
      </c>
      <c r="CQ18" s="191">
        <f>VLOOKUP(CQ$7,'Curve Summary ALBERTA'!$A$13:$AG$161,18)</f>
        <v>42.312882641346818</v>
      </c>
      <c r="CR18" s="191">
        <f>VLOOKUP(CR$7,'Curve Summary ALBERTA'!$A$13:$AG$161,18)</f>
        <v>39.555176799537421</v>
      </c>
      <c r="CS18" s="191">
        <f>VLOOKUP(CS$7,'Curve Summary ALBERTA'!$A$13:$AG$161,18)</f>
        <v>39.496772494620842</v>
      </c>
      <c r="CT18" s="191">
        <f>VLOOKUP(CT$7,'Curve Summary ALBERTA'!$A$13:$AG$161,18)</f>
        <v>39.978556644218564</v>
      </c>
      <c r="CU18" s="191">
        <f>VLOOKUP(CU$7,'Curve Summary ALBERTA'!$A$13:$AG$161,18)</f>
        <v>40.548206359768379</v>
      </c>
      <c r="CV18" s="191">
        <f>VLOOKUP(CV$7,'Curve Summary ALBERTA'!$A$13:$AG$161,18)</f>
        <v>41.030165220813679</v>
      </c>
      <c r="CW18" s="191">
        <f>VLOOKUP(CW$7,'Curve Summary ALBERTA'!$A$13:$AG$161,18)</f>
        <v>40.95937955971516</v>
      </c>
      <c r="CX18" s="191">
        <f>VLOOKUP(CX$7,'Curve Summary ALBERTA'!$A$13:$AG$161,18)</f>
        <v>40.963798110599399</v>
      </c>
      <c r="CY18" s="191">
        <f>VLOOKUP(CY$7,'Curve Summary ALBERTA'!$A$13:$AG$161,18)</f>
        <v>43.670238158210701</v>
      </c>
      <c r="CZ18" s="191">
        <f>VLOOKUP(CZ$7,'Curve Summary ALBERTA'!$A$13:$AG$161,18)</f>
        <v>45.585279606182972</v>
      </c>
      <c r="DA18" s="191">
        <f>VLOOKUP(DA$7,'Curve Summary ALBERTA'!$A$13:$AG$161,18)</f>
        <v>46.784395400178553</v>
      </c>
      <c r="DB18" s="191">
        <f>VLOOKUP(DB$7,'Curve Summary ALBERTA'!$A$13:$AG$161,18)</f>
        <v>45.343819644594227</v>
      </c>
      <c r="DC18" s="191">
        <f>VLOOKUP(DC$7,'Curve Summary ALBERTA'!$A$13:$AG$161,18)</f>
        <v>43.500280693611288</v>
      </c>
      <c r="DD18" s="191">
        <f>VLOOKUP(DD$7,'Curve Summary ALBERTA'!$A$13:$AG$161,18)</f>
        <v>40.738753555854792</v>
      </c>
      <c r="DE18" s="191">
        <f>VLOOKUP(DE$7,'Curve Summary ALBERTA'!$A$13:$AG$161,18)</f>
        <v>40.680099302359956</v>
      </c>
      <c r="DF18" s="191">
        <f>VLOOKUP(DF$7,'Curve Summary ALBERTA'!$A$13:$AG$161,18)</f>
        <v>41.162329294203502</v>
      </c>
      <c r="DG18" s="191">
        <f>VLOOKUP(DG$7,'Curve Summary ALBERTA'!$A$13:$AG$161,18)</f>
        <v>41.732536393826251</v>
      </c>
      <c r="DH18" s="191">
        <f>VLOOKUP(DH$7,'Curve Summary ALBERTA'!$A$13:$AG$161,18)</f>
        <v>42.214924902429011</v>
      </c>
      <c r="DI18" s="191">
        <f>VLOOKUP(DI$7,'Curve Summary ALBERTA'!$A$13:$AG$161,18)</f>
        <v>42.143855791515499</v>
      </c>
      <c r="DJ18" s="191">
        <f>VLOOKUP(DJ$7,'Curve Summary ALBERTA'!$A$13:$AG$161,18)</f>
        <v>42.148092956587327</v>
      </c>
      <c r="DK18" s="191">
        <f>VLOOKUP(DK$7,'Curve Summary ALBERTA'!$A$13:$AG$161,18)</f>
        <v>44.615971957357011</v>
      </c>
      <c r="DL18" s="191">
        <f>VLOOKUP(DL$7,'Curve Summary ALBERTA'!$A$13:$AG$161,18)</f>
        <v>46.559786956262549</v>
      </c>
      <c r="DM18" s="191">
        <f>VLOOKUP(DM$7,'Curve Summary ALBERTA'!$A$13:$AG$161,18)</f>
        <v>47.821001182943313</v>
      </c>
      <c r="DN18" s="191">
        <f>VLOOKUP(DN$7,'Curve Summary ALBERTA'!$A$13:$AG$161,18)</f>
        <v>46.404613064113285</v>
      </c>
      <c r="DO18" s="191">
        <f>VLOOKUP(DO$7,'Curve Summary ALBERTA'!$A$13:$AG$161,18)</f>
        <v>44.579767729443084</v>
      </c>
      <c r="DP18" s="191">
        <f>VLOOKUP(DP$7,'Curve Summary ALBERTA'!$A$13:$AG$161,18)</f>
        <v>41.392090112346203</v>
      </c>
      <c r="DQ18" s="191">
        <f>VLOOKUP(DQ$7,'Curve Summary ALBERTA'!$A$13:$AG$161,18)</f>
        <v>41.358848578451884</v>
      </c>
      <c r="DR18" s="191">
        <f>VLOOKUP(DR$7,'Curve Summary ALBERTA'!$A$13:$AG$161,18)</f>
        <v>41.870924234759592</v>
      </c>
      <c r="DS18" s="191">
        <f>VLOOKUP(DS$7,'Curve Summary ALBERTA'!$A$13:$AG$161,18)</f>
        <v>42.471843250398024</v>
      </c>
      <c r="DT18" s="191">
        <f>VLOOKUP(DT$7,'Curve Summary ALBERTA'!$A$13:$AG$161,18)</f>
        <v>42.986593549490216</v>
      </c>
      <c r="DU18" s="191">
        <f>VLOOKUP(DU$7,'Curve Summary ALBERTA'!$A$13:$AG$161,18)</f>
        <v>42.944885804298529</v>
      </c>
      <c r="DV18" s="191">
        <f>VLOOKUP(DV$7,'Curve Summary ALBERTA'!$A$13:$AG$161,18)</f>
        <v>42.978634988796273</v>
      </c>
      <c r="DW18" s="191">
        <f>VLOOKUP(DW$7,'Curve Summary ALBERTA'!$A$13:$AG$161,18)</f>
        <v>45.934602026093472</v>
      </c>
      <c r="DX18" s="191">
        <f>VLOOKUP(DX$7,'Curve Summary ALBERTA'!$A$13:$AG$161,18)</f>
        <v>47.903484317511044</v>
      </c>
      <c r="DY18" s="191">
        <f>VLOOKUP(DY$7,'Curve Summary ALBERTA'!$A$13:$AG$161,18)</f>
        <v>49.21612755026834</v>
      </c>
      <c r="DZ18" s="191">
        <f>VLOOKUP(DZ$7,'Curve Summary ALBERTA'!$A$13:$AG$161,18)</f>
        <v>47.794682735737112</v>
      </c>
      <c r="EA18" s="191">
        <f>VLOOKUP(EA$7,'Curve Summary ALBERTA'!$A$13:$AG$161,18)</f>
        <v>45.959709964555763</v>
      </c>
      <c r="EB18" s="191">
        <f>VLOOKUP(EB$7,'Curve Summary ALBERTA'!$A$13:$AG$161,18)</f>
        <v>42.302644137617314</v>
      </c>
      <c r="EC18" s="191">
        <f>VLOOKUP(EC$7,'Curve Summary ALBERTA'!$A$13:$AG$161,18)</f>
        <v>42.275723777663693</v>
      </c>
      <c r="ED18" s="191">
        <f>VLOOKUP(ED$7,'Curve Summary ALBERTA'!$A$13:$AG$161,18)</f>
        <v>42.799780962257536</v>
      </c>
      <c r="EE18" s="191">
        <f>VLOOKUP(EE$7,'Curve Summary ALBERTA'!$A$13:$AG$161,18)</f>
        <v>43.413519684215643</v>
      </c>
      <c r="EF18" s="191">
        <f>VLOOKUP(EF$7,'Curve Summary ALBERTA'!$A$13:$AG$161,18)</f>
        <v>43.940620487375497</v>
      </c>
      <c r="EG18" s="191">
        <f>VLOOKUP(EG$7,'Curve Summary ALBERTA'!$A$13:$AG$161,18)</f>
        <v>43.90561993377208</v>
      </c>
      <c r="EH18" s="191">
        <f>VLOOKUP(EH$7,'Curve Summary ALBERTA'!$A$13:$AG$161,18)</f>
        <v>43.946638858281155</v>
      </c>
      <c r="EI18" s="191">
        <f>VLOOKUP(EI$7,'Curve Summary ALBERTA'!$A$13:$AG$161,18)</f>
        <v>46.556491434784114</v>
      </c>
      <c r="EJ18" s="191">
        <f>VLOOKUP(EJ$7,'Curve Summary ALBERTA'!$A$13:$AG$161,18)</f>
        <v>48.553827137326444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0.42170329670329565</v>
      </c>
      <c r="D28" s="195">
        <f t="shared" ca="1" si="16"/>
        <v>1</v>
      </c>
      <c r="E28" s="195">
        <f t="shared" si="16"/>
        <v>1.5</v>
      </c>
      <c r="F28" s="301">
        <f t="shared" ca="1" si="16"/>
        <v>1.1767362717108725</v>
      </c>
      <c r="G28" s="195">
        <f t="shared" si="16"/>
        <v>1</v>
      </c>
      <c r="H28" s="195">
        <f t="shared" si="16"/>
        <v>1.1000000000000014</v>
      </c>
      <c r="I28" s="195">
        <f t="shared" si="16"/>
        <v>0.89999999999999858</v>
      </c>
      <c r="J28" s="195">
        <f t="shared" si="16"/>
        <v>1</v>
      </c>
      <c r="K28" s="195">
        <f t="shared" si="16"/>
        <v>1.5</v>
      </c>
      <c r="L28" s="195">
        <f t="shared" si="16"/>
        <v>0.5</v>
      </c>
      <c r="M28" s="195">
        <f t="shared" si="16"/>
        <v>0</v>
      </c>
      <c r="N28" s="195">
        <f t="shared" si="16"/>
        <v>0</v>
      </c>
      <c r="O28" s="195">
        <f t="shared" si="16"/>
        <v>0.25</v>
      </c>
      <c r="P28" s="195">
        <f t="shared" si="16"/>
        <v>0.5</v>
      </c>
      <c r="Q28" s="195">
        <f t="shared" si="16"/>
        <v>0</v>
      </c>
      <c r="R28" s="195">
        <f t="shared" si="16"/>
        <v>0</v>
      </c>
      <c r="S28" s="195">
        <f t="shared" si="16"/>
        <v>0</v>
      </c>
      <c r="T28" s="195">
        <f t="shared" si="16"/>
        <v>0</v>
      </c>
      <c r="U28" s="195">
        <f t="shared" si="16"/>
        <v>0</v>
      </c>
      <c r="V28" s="195">
        <f t="shared" si="16"/>
        <v>0</v>
      </c>
      <c r="W28" s="301">
        <f t="shared" si="16"/>
        <v>0.37529411764705856</v>
      </c>
      <c r="X28" s="195">
        <f t="shared" si="16"/>
        <v>0.62941176470588545</v>
      </c>
      <c r="Y28" s="195">
        <f t="shared" si="16"/>
        <v>0.65949664429530941</v>
      </c>
      <c r="Z28" s="195">
        <f t="shared" si="16"/>
        <v>0.62031372549019892</v>
      </c>
      <c r="AA28" s="195">
        <f t="shared" si="16"/>
        <v>0.62281372549019665</v>
      </c>
      <c r="AB28" s="195">
        <f t="shared" si="16"/>
        <v>0.62035156250000512</v>
      </c>
      <c r="AC28" s="302">
        <f t="shared" ca="1" si="16"/>
        <v>0.61203128172046206</v>
      </c>
      <c r="AD28" s="303"/>
      <c r="AE28" s="303"/>
      <c r="AF28" s="304"/>
      <c r="AG28" s="191">
        <f t="shared" ref="AG28:AG34" si="17">AG9*AG$5</f>
        <v>788.7</v>
      </c>
      <c r="AH28" s="328">
        <f t="shared" ref="AH28:CS29" si="18">AH9*AH$5</f>
        <v>680</v>
      </c>
      <c r="AI28" s="328">
        <f t="shared" si="18"/>
        <v>640.5</v>
      </c>
      <c r="AJ28" s="328">
        <f t="shared" si="18"/>
        <v>616</v>
      </c>
      <c r="AK28" s="328">
        <f t="shared" si="18"/>
        <v>583</v>
      </c>
      <c r="AL28" s="328">
        <f t="shared" si="18"/>
        <v>560</v>
      </c>
      <c r="AM28" s="328">
        <f t="shared" si="18"/>
        <v>902</v>
      </c>
      <c r="AN28" s="328">
        <f t="shared" si="18"/>
        <v>1067</v>
      </c>
      <c r="AO28" s="328">
        <f t="shared" si="18"/>
        <v>830</v>
      </c>
      <c r="AP28" s="328">
        <f t="shared" si="18"/>
        <v>828</v>
      </c>
      <c r="AQ28" s="328">
        <f t="shared" si="18"/>
        <v>680</v>
      </c>
      <c r="AR28" s="328">
        <f t="shared" si="18"/>
        <v>761.25</v>
      </c>
      <c r="AS28" s="328">
        <f t="shared" si="18"/>
        <v>880</v>
      </c>
      <c r="AT28" s="328">
        <f t="shared" si="18"/>
        <v>770</v>
      </c>
      <c r="AU28" s="328">
        <f t="shared" si="18"/>
        <v>714</v>
      </c>
      <c r="AV28" s="328">
        <f t="shared" si="18"/>
        <v>682</v>
      </c>
      <c r="AW28" s="328">
        <f t="shared" si="18"/>
        <v>577.5</v>
      </c>
      <c r="AX28" s="328">
        <f t="shared" si="18"/>
        <v>603.75</v>
      </c>
      <c r="AY28" s="328">
        <f t="shared" si="18"/>
        <v>1034</v>
      </c>
      <c r="AZ28" s="328">
        <f t="shared" si="18"/>
        <v>1155</v>
      </c>
      <c r="BA28" s="328">
        <f t="shared" si="18"/>
        <v>955.5</v>
      </c>
      <c r="BB28" s="328">
        <f t="shared" si="18"/>
        <v>897</v>
      </c>
      <c r="BC28" s="328">
        <f t="shared" si="18"/>
        <v>665</v>
      </c>
      <c r="BD28" s="328">
        <f t="shared" si="18"/>
        <v>825</v>
      </c>
      <c r="BE28" s="328">
        <f t="shared" si="18"/>
        <v>842.1</v>
      </c>
      <c r="BF28" s="328">
        <f t="shared" si="18"/>
        <v>776.2</v>
      </c>
      <c r="BG28" s="328">
        <f t="shared" si="18"/>
        <v>803.85</v>
      </c>
      <c r="BH28" s="328">
        <f t="shared" si="18"/>
        <v>712.36</v>
      </c>
      <c r="BI28" s="328">
        <f t="shared" si="18"/>
        <v>587.6</v>
      </c>
      <c r="BJ28" s="328">
        <f t="shared" si="18"/>
        <v>669.9</v>
      </c>
      <c r="BK28" s="328">
        <f t="shared" si="18"/>
        <v>968.31</v>
      </c>
      <c r="BL28" s="328">
        <f t="shared" si="18"/>
        <v>1165.3399999999999</v>
      </c>
      <c r="BM28" s="328">
        <f t="shared" si="18"/>
        <v>941.22</v>
      </c>
      <c r="BN28" s="328">
        <f t="shared" si="18"/>
        <v>824.25</v>
      </c>
      <c r="BO28" s="328">
        <f t="shared" si="18"/>
        <v>752.22</v>
      </c>
      <c r="BP28" s="328">
        <f t="shared" si="18"/>
        <v>873.08</v>
      </c>
      <c r="BQ28" s="328">
        <f t="shared" si="18"/>
        <v>844.82999999999993</v>
      </c>
      <c r="BR28" s="328">
        <f t="shared" si="18"/>
        <v>782.6</v>
      </c>
      <c r="BS28" s="328">
        <f t="shared" si="18"/>
        <v>823.86</v>
      </c>
      <c r="BT28" s="328">
        <f t="shared" si="18"/>
        <v>705.81</v>
      </c>
      <c r="BU28" s="328">
        <f t="shared" si="18"/>
        <v>651.84</v>
      </c>
      <c r="BV28" s="328">
        <f t="shared" si="18"/>
        <v>703.12</v>
      </c>
      <c r="BW28" s="328">
        <f t="shared" si="18"/>
        <v>907.8</v>
      </c>
      <c r="BX28" s="328">
        <f t="shared" si="18"/>
        <v>1179.21</v>
      </c>
      <c r="BY28" s="328">
        <f t="shared" si="18"/>
        <v>930.09</v>
      </c>
      <c r="BZ28" s="328">
        <f t="shared" si="18"/>
        <v>829.5</v>
      </c>
      <c r="CA28" s="328">
        <f t="shared" si="18"/>
        <v>767.76</v>
      </c>
      <c r="CB28" s="328">
        <f t="shared" si="18"/>
        <v>806.4</v>
      </c>
      <c r="CC28" s="328">
        <f t="shared" si="18"/>
        <v>849.66</v>
      </c>
      <c r="CD28" s="328">
        <f t="shared" si="18"/>
        <v>789.2</v>
      </c>
      <c r="CE28" s="328">
        <f t="shared" si="18"/>
        <v>838.35</v>
      </c>
      <c r="CF28" s="328">
        <f t="shared" si="18"/>
        <v>689</v>
      </c>
      <c r="CG28" s="328">
        <f t="shared" si="18"/>
        <v>706.42</v>
      </c>
      <c r="CH28" s="328">
        <f t="shared" si="18"/>
        <v>724.90000000000009</v>
      </c>
      <c r="CI28" s="328">
        <f t="shared" si="18"/>
        <v>902.8</v>
      </c>
      <c r="CJ28" s="328">
        <f t="shared" si="18"/>
        <v>1161.27</v>
      </c>
      <c r="CK28" s="328">
        <f t="shared" si="18"/>
        <v>882.8</v>
      </c>
      <c r="CL28" s="328">
        <f t="shared" si="18"/>
        <v>875.59999999999991</v>
      </c>
      <c r="CM28" s="328">
        <f t="shared" si="18"/>
        <v>779.73</v>
      </c>
      <c r="CN28" s="328">
        <f t="shared" si="18"/>
        <v>776</v>
      </c>
      <c r="CO28" s="328">
        <f t="shared" si="18"/>
        <v>892.76</v>
      </c>
      <c r="CP28" s="328">
        <f t="shared" si="18"/>
        <v>793.6</v>
      </c>
      <c r="CQ28" s="328">
        <f t="shared" si="18"/>
        <v>813.12</v>
      </c>
      <c r="CR28" s="328">
        <f t="shared" si="18"/>
        <v>738.15</v>
      </c>
      <c r="CS28" s="328">
        <f t="shared" si="18"/>
        <v>726.66000000000008</v>
      </c>
      <c r="CT28" s="328">
        <f t="shared" ref="CT28:EJ32" si="19">CT9*CT$5</f>
        <v>709.59</v>
      </c>
      <c r="CU28" s="328">
        <f t="shared" si="19"/>
        <v>941.6400000000001</v>
      </c>
      <c r="CV28" s="328">
        <f t="shared" si="19"/>
        <v>1142.8699999999999</v>
      </c>
      <c r="CW28" s="328">
        <f t="shared" si="19"/>
        <v>834.8599999999999</v>
      </c>
      <c r="CX28" s="328">
        <f t="shared" si="19"/>
        <v>920.2299999999999</v>
      </c>
      <c r="CY28" s="328">
        <f t="shared" si="19"/>
        <v>789.6</v>
      </c>
      <c r="CZ28" s="328">
        <f t="shared" si="19"/>
        <v>782.2</v>
      </c>
      <c r="DA28" s="328">
        <f t="shared" si="19"/>
        <v>902.21999999999991</v>
      </c>
      <c r="DB28" s="328">
        <f t="shared" si="19"/>
        <v>843.57</v>
      </c>
      <c r="DC28" s="328">
        <f t="shared" si="19"/>
        <v>790.23</v>
      </c>
      <c r="DD28" s="328">
        <f t="shared" si="19"/>
        <v>790.90000000000009</v>
      </c>
      <c r="DE28" s="328">
        <f t="shared" si="19"/>
        <v>713.57999999999993</v>
      </c>
      <c r="DF28" s="328">
        <f t="shared" si="19"/>
        <v>728.49</v>
      </c>
      <c r="DG28" s="328">
        <f t="shared" si="19"/>
        <v>989.56</v>
      </c>
      <c r="DH28" s="328">
        <f t="shared" si="19"/>
        <v>1039.5</v>
      </c>
      <c r="DI28" s="328">
        <f t="shared" si="19"/>
        <v>926.94</v>
      </c>
      <c r="DJ28" s="328">
        <f t="shared" si="19"/>
        <v>931.04</v>
      </c>
      <c r="DK28" s="328">
        <f t="shared" si="19"/>
        <v>726.36999999999989</v>
      </c>
      <c r="DL28" s="328">
        <f t="shared" si="19"/>
        <v>872.08</v>
      </c>
      <c r="DM28" s="328">
        <f t="shared" si="19"/>
        <v>870.24</v>
      </c>
      <c r="DN28" s="328">
        <f t="shared" si="19"/>
        <v>813.19999999999993</v>
      </c>
      <c r="DO28" s="328">
        <f t="shared" si="19"/>
        <v>842.59999999999991</v>
      </c>
      <c r="DP28" s="328">
        <f t="shared" si="19"/>
        <v>808.06</v>
      </c>
      <c r="DQ28" s="328">
        <f t="shared" si="19"/>
        <v>697.8</v>
      </c>
      <c r="DR28" s="328">
        <f t="shared" si="19"/>
        <v>782.09999999999991</v>
      </c>
      <c r="DS28" s="328">
        <f t="shared" si="19"/>
        <v>993.08</v>
      </c>
      <c r="DT28" s="328">
        <f t="shared" si="19"/>
        <v>1036.3500000000001</v>
      </c>
      <c r="DU28" s="328">
        <f t="shared" si="19"/>
        <v>931.56</v>
      </c>
      <c r="DV28" s="328">
        <f t="shared" si="19"/>
        <v>900.90000000000009</v>
      </c>
      <c r="DW28" s="328">
        <f t="shared" si="19"/>
        <v>777.2</v>
      </c>
      <c r="DX28" s="328">
        <f t="shared" si="19"/>
        <v>883.74</v>
      </c>
      <c r="DY28" s="328">
        <f t="shared" si="19"/>
        <v>837.4</v>
      </c>
      <c r="DZ28" s="328">
        <f t="shared" si="19"/>
        <v>822.8</v>
      </c>
      <c r="EA28" s="328">
        <f t="shared" si="19"/>
        <v>895.85</v>
      </c>
      <c r="EB28" s="328">
        <f t="shared" si="19"/>
        <v>824.78000000000009</v>
      </c>
      <c r="EC28" s="328">
        <f t="shared" si="19"/>
        <v>715.6</v>
      </c>
      <c r="ED28" s="328">
        <f t="shared" si="19"/>
        <v>800.58</v>
      </c>
      <c r="EE28" s="328">
        <f t="shared" si="19"/>
        <v>951.93</v>
      </c>
      <c r="EF28" s="328">
        <f t="shared" si="19"/>
        <v>1083.28</v>
      </c>
      <c r="EG28" s="328">
        <f t="shared" si="19"/>
        <v>936.6</v>
      </c>
      <c r="EH28" s="328">
        <f t="shared" si="19"/>
        <v>870.03</v>
      </c>
      <c r="EI28" s="328">
        <f t="shared" si="19"/>
        <v>828.87</v>
      </c>
      <c r="EJ28" s="328">
        <f t="shared" si="19"/>
        <v>936.1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1.4368131868131897</v>
      </c>
      <c r="D29" s="191">
        <f t="shared" ca="1" si="20"/>
        <v>1</v>
      </c>
      <c r="E29" s="191">
        <f t="shared" si="20"/>
        <v>1.5</v>
      </c>
      <c r="F29" s="307">
        <f t="shared" ca="1" si="20"/>
        <v>1.3700437806025612</v>
      </c>
      <c r="G29" s="191">
        <f t="shared" si="20"/>
        <v>1</v>
      </c>
      <c r="H29" s="191">
        <f t="shared" si="20"/>
        <v>1.1000000000000014</v>
      </c>
      <c r="I29" s="191">
        <f t="shared" si="20"/>
        <v>0.89999999999999858</v>
      </c>
      <c r="J29" s="191">
        <f t="shared" si="20"/>
        <v>1</v>
      </c>
      <c r="K29" s="191">
        <f t="shared" si="20"/>
        <v>1.5</v>
      </c>
      <c r="L29" s="191">
        <f t="shared" si="20"/>
        <v>0.5</v>
      </c>
      <c r="M29" s="191">
        <f t="shared" si="20"/>
        <v>0</v>
      </c>
      <c r="N29" s="191">
        <f t="shared" si="20"/>
        <v>0</v>
      </c>
      <c r="O29" s="191">
        <f t="shared" si="20"/>
        <v>0.25</v>
      </c>
      <c r="P29" s="191">
        <f t="shared" si="20"/>
        <v>0.5</v>
      </c>
      <c r="Q29" s="191">
        <f t="shared" si="20"/>
        <v>0</v>
      </c>
      <c r="R29" s="191">
        <f t="shared" si="20"/>
        <v>0</v>
      </c>
      <c r="S29" s="191">
        <f t="shared" si="20"/>
        <v>0</v>
      </c>
      <c r="T29" s="191">
        <f t="shared" si="20"/>
        <v>0</v>
      </c>
      <c r="U29" s="191">
        <f t="shared" si="20"/>
        <v>0</v>
      </c>
      <c r="V29" s="191">
        <f t="shared" si="20"/>
        <v>0</v>
      </c>
      <c r="W29" s="307">
        <f t="shared" si="20"/>
        <v>0.37529411764705856</v>
      </c>
      <c r="X29" s="191">
        <f t="shared" si="20"/>
        <v>0.65098039215686043</v>
      </c>
      <c r="Y29" s="191">
        <f t="shared" si="20"/>
        <v>0.67640939597315963</v>
      </c>
      <c r="Z29" s="191">
        <f t="shared" si="20"/>
        <v>0.64007843137255804</v>
      </c>
      <c r="AA29" s="191">
        <f t="shared" si="20"/>
        <v>0.64419607843138493</v>
      </c>
      <c r="AB29" s="191">
        <f t="shared" si="20"/>
        <v>0.64011718749999602</v>
      </c>
      <c r="AC29" s="308">
        <f t="shared" ca="1" si="20"/>
        <v>0.63514182416768961</v>
      </c>
      <c r="AD29" s="303"/>
      <c r="AE29" s="303"/>
      <c r="AF29" s="304"/>
      <c r="AG29" s="191">
        <f t="shared" si="17"/>
        <v>783.2</v>
      </c>
      <c r="AH29" s="328">
        <f t="shared" ref="AH29:AV29" si="21">AH10*AH$5</f>
        <v>678</v>
      </c>
      <c r="AI29" s="328">
        <f t="shared" si="21"/>
        <v>640.5</v>
      </c>
      <c r="AJ29" s="328">
        <f t="shared" si="21"/>
        <v>660</v>
      </c>
      <c r="AK29" s="328">
        <f t="shared" si="21"/>
        <v>638</v>
      </c>
      <c r="AL29" s="328">
        <f t="shared" si="21"/>
        <v>610</v>
      </c>
      <c r="AM29" s="328">
        <f t="shared" si="21"/>
        <v>968</v>
      </c>
      <c r="AN29" s="328">
        <f t="shared" si="21"/>
        <v>1122</v>
      </c>
      <c r="AO29" s="328">
        <f t="shared" si="21"/>
        <v>900</v>
      </c>
      <c r="AP29" s="328">
        <f t="shared" si="21"/>
        <v>816.5</v>
      </c>
      <c r="AQ29" s="328">
        <f t="shared" si="21"/>
        <v>670</v>
      </c>
      <c r="AR29" s="328">
        <f t="shared" si="21"/>
        <v>750.75</v>
      </c>
      <c r="AS29" s="328">
        <f t="shared" si="21"/>
        <v>874.5</v>
      </c>
      <c r="AT29" s="328">
        <f t="shared" si="21"/>
        <v>765</v>
      </c>
      <c r="AU29" s="328">
        <f t="shared" si="21"/>
        <v>714</v>
      </c>
      <c r="AV29" s="328">
        <f t="shared" si="21"/>
        <v>753.5</v>
      </c>
      <c r="AW29" s="328">
        <f t="shared" si="18"/>
        <v>645.75</v>
      </c>
      <c r="AX29" s="328">
        <f t="shared" si="18"/>
        <v>672</v>
      </c>
      <c r="AY29" s="328">
        <f t="shared" si="18"/>
        <v>1133</v>
      </c>
      <c r="AZ29" s="328">
        <f t="shared" si="18"/>
        <v>1228.5</v>
      </c>
      <c r="BA29" s="328">
        <f t="shared" si="18"/>
        <v>1029</v>
      </c>
      <c r="BB29" s="328">
        <f t="shared" si="18"/>
        <v>891.25</v>
      </c>
      <c r="BC29" s="328">
        <f t="shared" si="18"/>
        <v>660.25</v>
      </c>
      <c r="BD29" s="328">
        <f t="shared" si="18"/>
        <v>819.5</v>
      </c>
      <c r="BE29" s="328">
        <f t="shared" si="18"/>
        <v>845.67000000000007</v>
      </c>
      <c r="BF29" s="328">
        <f t="shared" si="18"/>
        <v>779.59999999999991</v>
      </c>
      <c r="BG29" s="328">
        <f t="shared" si="18"/>
        <v>812.36</v>
      </c>
      <c r="BH29" s="328">
        <f t="shared" si="18"/>
        <v>781.88</v>
      </c>
      <c r="BI29" s="328">
        <f t="shared" si="18"/>
        <v>650.6</v>
      </c>
      <c r="BJ29" s="328">
        <f t="shared" si="18"/>
        <v>739.2</v>
      </c>
      <c r="BK29" s="328">
        <f t="shared" si="18"/>
        <v>1058.19</v>
      </c>
      <c r="BL29" s="328">
        <f t="shared" si="18"/>
        <v>1241.02</v>
      </c>
      <c r="BM29" s="328">
        <f t="shared" si="18"/>
        <v>1013.0400000000001</v>
      </c>
      <c r="BN29" s="328">
        <f t="shared" si="18"/>
        <v>827.82</v>
      </c>
      <c r="BO29" s="328">
        <f t="shared" si="18"/>
        <v>755.57999999999993</v>
      </c>
      <c r="BP29" s="328">
        <f t="shared" si="18"/>
        <v>876.99</v>
      </c>
      <c r="BQ29" s="328">
        <f t="shared" si="18"/>
        <v>855.95999999999992</v>
      </c>
      <c r="BR29" s="328">
        <f t="shared" si="18"/>
        <v>793.19999999999993</v>
      </c>
      <c r="BS29" s="328">
        <f t="shared" si="18"/>
        <v>839.96</v>
      </c>
      <c r="BT29" s="328">
        <f t="shared" si="18"/>
        <v>770.91</v>
      </c>
      <c r="BU29" s="328">
        <f t="shared" si="18"/>
        <v>716.52</v>
      </c>
      <c r="BV29" s="328">
        <f t="shared" si="18"/>
        <v>771.09999999999991</v>
      </c>
      <c r="BW29" s="328">
        <f t="shared" si="18"/>
        <v>990</v>
      </c>
      <c r="BX29" s="328">
        <f t="shared" si="18"/>
        <v>1257.8699999999999</v>
      </c>
      <c r="BY29" s="328">
        <f t="shared" si="18"/>
        <v>1000.8599999999999</v>
      </c>
      <c r="BZ29" s="328">
        <f t="shared" si="18"/>
        <v>841.47</v>
      </c>
      <c r="CA29" s="328">
        <f t="shared" si="18"/>
        <v>779.31</v>
      </c>
      <c r="CB29" s="328">
        <f t="shared" si="18"/>
        <v>818.37</v>
      </c>
      <c r="CC29" s="328">
        <f t="shared" si="18"/>
        <v>871.70999999999992</v>
      </c>
      <c r="CD29" s="328">
        <f t="shared" si="18"/>
        <v>810</v>
      </c>
      <c r="CE29" s="328">
        <f t="shared" si="18"/>
        <v>865.26</v>
      </c>
      <c r="CF29" s="328">
        <f t="shared" si="18"/>
        <v>756</v>
      </c>
      <c r="CG29" s="328">
        <f t="shared" si="18"/>
        <v>779.46</v>
      </c>
      <c r="CH29" s="328">
        <f t="shared" si="18"/>
        <v>798.38</v>
      </c>
      <c r="CI29" s="328">
        <f t="shared" si="18"/>
        <v>990.8</v>
      </c>
      <c r="CJ29" s="328">
        <f t="shared" si="18"/>
        <v>1248.8999999999999</v>
      </c>
      <c r="CK29" s="328">
        <f t="shared" si="18"/>
        <v>957.2</v>
      </c>
      <c r="CL29" s="328">
        <f t="shared" si="18"/>
        <v>899.8</v>
      </c>
      <c r="CM29" s="328">
        <f t="shared" si="18"/>
        <v>802.2</v>
      </c>
      <c r="CN29" s="328">
        <f t="shared" si="18"/>
        <v>798</v>
      </c>
      <c r="CO29" s="328">
        <f t="shared" si="18"/>
        <v>934.12</v>
      </c>
      <c r="CP29" s="328">
        <f t="shared" si="18"/>
        <v>830.8</v>
      </c>
      <c r="CQ29" s="328">
        <f t="shared" si="18"/>
        <v>855.58</v>
      </c>
      <c r="CR29" s="328">
        <f t="shared" si="18"/>
        <v>820.05</v>
      </c>
      <c r="CS29" s="328">
        <f t="shared" si="18"/>
        <v>811.36</v>
      </c>
      <c r="CT29" s="328">
        <f t="shared" si="19"/>
        <v>790.8599999999999</v>
      </c>
      <c r="CU29" s="328">
        <f t="shared" si="19"/>
        <v>1047.06</v>
      </c>
      <c r="CV29" s="328">
        <f t="shared" si="19"/>
        <v>1247.75</v>
      </c>
      <c r="CW29" s="328">
        <f t="shared" si="19"/>
        <v>918.08</v>
      </c>
      <c r="CX29" s="328">
        <f t="shared" si="19"/>
        <v>964.16000000000008</v>
      </c>
      <c r="CY29" s="328">
        <f t="shared" si="19"/>
        <v>828.03</v>
      </c>
      <c r="CZ29" s="328">
        <f t="shared" si="19"/>
        <v>820</v>
      </c>
      <c r="DA29" s="328">
        <f t="shared" si="19"/>
        <v>955.02</v>
      </c>
      <c r="DB29" s="328">
        <f t="shared" si="19"/>
        <v>893.34</v>
      </c>
      <c r="DC29" s="328">
        <f t="shared" si="19"/>
        <v>841.05</v>
      </c>
      <c r="DD29" s="328">
        <f t="shared" si="19"/>
        <v>884.62</v>
      </c>
      <c r="DE29" s="328">
        <f t="shared" si="19"/>
        <v>801.3599999999999</v>
      </c>
      <c r="DF29" s="328">
        <f t="shared" si="19"/>
        <v>817.1099999999999</v>
      </c>
      <c r="DG29" s="328">
        <f t="shared" si="19"/>
        <v>1108.3600000000001</v>
      </c>
      <c r="DH29" s="328">
        <f t="shared" si="19"/>
        <v>1144.71</v>
      </c>
      <c r="DI29" s="328">
        <f t="shared" si="19"/>
        <v>1027.53</v>
      </c>
      <c r="DJ29" s="328">
        <f t="shared" si="19"/>
        <v>987.16000000000008</v>
      </c>
      <c r="DK29" s="328">
        <f t="shared" si="19"/>
        <v>770.83</v>
      </c>
      <c r="DL29" s="328">
        <f t="shared" si="19"/>
        <v>925.09999999999991</v>
      </c>
      <c r="DM29" s="328">
        <f t="shared" si="19"/>
        <v>933.66</v>
      </c>
      <c r="DN29" s="328">
        <f t="shared" si="19"/>
        <v>872.8</v>
      </c>
      <c r="DO29" s="328">
        <f t="shared" si="19"/>
        <v>908.59999999999991</v>
      </c>
      <c r="DP29" s="328">
        <f t="shared" si="19"/>
        <v>911.90000000000009</v>
      </c>
      <c r="DQ29" s="328">
        <f t="shared" si="19"/>
        <v>790.40000000000009</v>
      </c>
      <c r="DR29" s="328">
        <f t="shared" si="19"/>
        <v>885.06</v>
      </c>
      <c r="DS29" s="328">
        <f t="shared" si="19"/>
        <v>1122.8799999999999</v>
      </c>
      <c r="DT29" s="328">
        <f t="shared" si="19"/>
        <v>1153.32</v>
      </c>
      <c r="DU29" s="328">
        <f t="shared" si="19"/>
        <v>1043.07</v>
      </c>
      <c r="DV29" s="328">
        <f t="shared" si="19"/>
        <v>968.21999999999991</v>
      </c>
      <c r="DW29" s="328">
        <f t="shared" si="19"/>
        <v>836</v>
      </c>
      <c r="DX29" s="328">
        <f t="shared" si="19"/>
        <v>950.40000000000009</v>
      </c>
      <c r="DY29" s="328">
        <f t="shared" si="19"/>
        <v>910.40000000000009</v>
      </c>
      <c r="DZ29" s="328">
        <f t="shared" si="19"/>
        <v>895</v>
      </c>
      <c r="EA29" s="328">
        <f t="shared" si="19"/>
        <v>978.42</v>
      </c>
      <c r="EB29" s="328">
        <f t="shared" si="19"/>
        <v>938.96</v>
      </c>
      <c r="EC29" s="328">
        <f t="shared" si="19"/>
        <v>817.4</v>
      </c>
      <c r="ED29" s="328">
        <f t="shared" si="19"/>
        <v>913.66000000000008</v>
      </c>
      <c r="EE29" s="328">
        <f t="shared" si="19"/>
        <v>1085.9100000000001</v>
      </c>
      <c r="EF29" s="328">
        <f t="shared" si="19"/>
        <v>1218.1399999999999</v>
      </c>
      <c r="EG29" s="328">
        <f t="shared" si="19"/>
        <v>1059.03</v>
      </c>
      <c r="EH29" s="328">
        <f t="shared" si="19"/>
        <v>946.8900000000001</v>
      </c>
      <c r="EI29" s="328">
        <f t="shared" si="19"/>
        <v>903.42000000000007</v>
      </c>
      <c r="EJ29" s="328">
        <f t="shared" si="19"/>
        <v>1019.5899999999999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1.1776923076923076</v>
      </c>
      <c r="D30" s="191">
        <f t="shared" ca="1" si="22"/>
        <v>0.69999999999999929</v>
      </c>
      <c r="E30" s="191">
        <f t="shared" si="22"/>
        <v>1.5</v>
      </c>
      <c r="F30" s="307">
        <f t="shared" ca="1" si="22"/>
        <v>1.1856656804733703</v>
      </c>
      <c r="G30" s="191">
        <f t="shared" si="22"/>
        <v>0.375</v>
      </c>
      <c r="H30" s="191">
        <f t="shared" si="22"/>
        <v>0.25</v>
      </c>
      <c r="I30" s="191">
        <f t="shared" si="22"/>
        <v>0.5</v>
      </c>
      <c r="J30" s="191">
        <f t="shared" si="22"/>
        <v>0.125</v>
      </c>
      <c r="K30" s="191">
        <f t="shared" si="22"/>
        <v>0</v>
      </c>
      <c r="L30" s="191">
        <f t="shared" si="22"/>
        <v>0.25</v>
      </c>
      <c r="M30" s="191">
        <f t="shared" si="22"/>
        <v>0.25</v>
      </c>
      <c r="N30" s="191">
        <f t="shared" si="22"/>
        <v>0</v>
      </c>
      <c r="O30" s="191">
        <f t="shared" si="22"/>
        <v>0.75</v>
      </c>
      <c r="P30" s="191">
        <f t="shared" si="22"/>
        <v>0.75</v>
      </c>
      <c r="Q30" s="191">
        <f t="shared" si="22"/>
        <v>0.75</v>
      </c>
      <c r="R30" s="191">
        <f t="shared" si="22"/>
        <v>0.25</v>
      </c>
      <c r="S30" s="191">
        <f t="shared" si="22"/>
        <v>-0.3333333333333357</v>
      </c>
      <c r="T30" s="191">
        <f t="shared" si="22"/>
        <v>0</v>
      </c>
      <c r="U30" s="191">
        <f t="shared" si="22"/>
        <v>-1.25</v>
      </c>
      <c r="V30" s="191">
        <f t="shared" si="22"/>
        <v>0.25</v>
      </c>
      <c r="W30" s="307">
        <f t="shared" si="22"/>
        <v>0.17549019607842808</v>
      </c>
      <c r="X30" s="191">
        <f t="shared" si="22"/>
        <v>0.22352941176470864</v>
      </c>
      <c r="Y30" s="191">
        <f t="shared" si="22"/>
        <v>0.31110738255033965</v>
      </c>
      <c r="Z30" s="191">
        <f t="shared" si="22"/>
        <v>0.41670588235294304</v>
      </c>
      <c r="AA30" s="191">
        <f t="shared" si="22"/>
        <v>0.46554901960784889</v>
      </c>
      <c r="AB30" s="191">
        <f t="shared" si="22"/>
        <v>0.46382812500001336</v>
      </c>
      <c r="AC30" s="308">
        <f t="shared" ca="1" si="22"/>
        <v>0.40717850091301955</v>
      </c>
      <c r="AD30" s="303"/>
      <c r="AE30" s="303"/>
      <c r="AF30" s="304"/>
      <c r="AG30" s="191">
        <f t="shared" si="17"/>
        <v>786.5</v>
      </c>
      <c r="AH30" s="328">
        <f t="shared" ref="AH30:CS33" si="23">AH11*AH$5</f>
        <v>710</v>
      </c>
      <c r="AI30" s="328">
        <f t="shared" si="23"/>
        <v>693</v>
      </c>
      <c r="AJ30" s="328">
        <f t="shared" si="23"/>
        <v>671</v>
      </c>
      <c r="AK30" s="328">
        <f t="shared" si="23"/>
        <v>671</v>
      </c>
      <c r="AL30" s="328">
        <f t="shared" si="23"/>
        <v>740</v>
      </c>
      <c r="AM30" s="328">
        <f t="shared" si="23"/>
        <v>1012</v>
      </c>
      <c r="AN30" s="328">
        <f t="shared" si="23"/>
        <v>1166</v>
      </c>
      <c r="AO30" s="328">
        <f t="shared" si="23"/>
        <v>890</v>
      </c>
      <c r="AP30" s="328">
        <f t="shared" si="23"/>
        <v>874</v>
      </c>
      <c r="AQ30" s="328">
        <f t="shared" si="23"/>
        <v>690</v>
      </c>
      <c r="AR30" s="328">
        <f t="shared" si="23"/>
        <v>803.25</v>
      </c>
      <c r="AS30" s="328">
        <f t="shared" si="23"/>
        <v>880</v>
      </c>
      <c r="AT30" s="328">
        <f t="shared" si="23"/>
        <v>780</v>
      </c>
      <c r="AU30" s="328">
        <f t="shared" si="23"/>
        <v>777</v>
      </c>
      <c r="AV30" s="328">
        <f t="shared" si="23"/>
        <v>770</v>
      </c>
      <c r="AW30" s="328">
        <f t="shared" si="23"/>
        <v>735</v>
      </c>
      <c r="AX30" s="328">
        <f t="shared" si="23"/>
        <v>829.5</v>
      </c>
      <c r="AY30" s="328">
        <f t="shared" si="23"/>
        <v>1089</v>
      </c>
      <c r="AZ30" s="328">
        <f t="shared" si="23"/>
        <v>1228.5</v>
      </c>
      <c r="BA30" s="328">
        <f t="shared" si="23"/>
        <v>1123.5</v>
      </c>
      <c r="BB30" s="328">
        <f t="shared" si="23"/>
        <v>914.25</v>
      </c>
      <c r="BC30" s="328">
        <f t="shared" si="23"/>
        <v>703</v>
      </c>
      <c r="BD30" s="328">
        <f t="shared" si="23"/>
        <v>885.5</v>
      </c>
      <c r="BE30" s="328">
        <f t="shared" si="23"/>
        <v>855.75</v>
      </c>
      <c r="BF30" s="328">
        <f t="shared" si="23"/>
        <v>797.8</v>
      </c>
      <c r="BG30" s="328">
        <f t="shared" si="23"/>
        <v>877.91000000000008</v>
      </c>
      <c r="BH30" s="328">
        <f t="shared" si="23"/>
        <v>801.90000000000009</v>
      </c>
      <c r="BI30" s="328">
        <f t="shared" si="23"/>
        <v>729</v>
      </c>
      <c r="BJ30" s="328">
        <f t="shared" si="23"/>
        <v>887.04</v>
      </c>
      <c r="BK30" s="328">
        <f t="shared" si="23"/>
        <v>1027.1099999999999</v>
      </c>
      <c r="BL30" s="328">
        <f t="shared" si="23"/>
        <v>1246.3</v>
      </c>
      <c r="BM30" s="328">
        <f t="shared" si="23"/>
        <v>1099.3500000000001</v>
      </c>
      <c r="BN30" s="328">
        <f t="shared" si="23"/>
        <v>851.34</v>
      </c>
      <c r="BO30" s="328">
        <f t="shared" si="23"/>
        <v>798</v>
      </c>
      <c r="BP30" s="328">
        <f t="shared" si="23"/>
        <v>942.31</v>
      </c>
      <c r="BQ30" s="328">
        <f t="shared" si="23"/>
        <v>870.45</v>
      </c>
      <c r="BR30" s="328">
        <f t="shared" si="23"/>
        <v>814.2</v>
      </c>
      <c r="BS30" s="328">
        <f t="shared" si="23"/>
        <v>902.5200000000001</v>
      </c>
      <c r="BT30" s="328">
        <f t="shared" si="23"/>
        <v>792.95999999999992</v>
      </c>
      <c r="BU30" s="328">
        <f t="shared" si="23"/>
        <v>792.95999999999992</v>
      </c>
      <c r="BV30" s="328">
        <f t="shared" si="23"/>
        <v>903.98</v>
      </c>
      <c r="BW30" s="328">
        <f t="shared" si="23"/>
        <v>969.4</v>
      </c>
      <c r="BX30" s="328">
        <f t="shared" si="23"/>
        <v>1267.53</v>
      </c>
      <c r="BY30" s="328">
        <f t="shared" si="23"/>
        <v>1079.82</v>
      </c>
      <c r="BZ30" s="328">
        <f t="shared" si="23"/>
        <v>866.67000000000007</v>
      </c>
      <c r="CA30" s="328">
        <f t="shared" si="23"/>
        <v>817.32</v>
      </c>
      <c r="CB30" s="328">
        <f t="shared" si="23"/>
        <v>874.44</v>
      </c>
      <c r="CC30" s="328">
        <f t="shared" si="23"/>
        <v>881.79000000000008</v>
      </c>
      <c r="CD30" s="328">
        <f t="shared" si="23"/>
        <v>826.4</v>
      </c>
      <c r="CE30" s="328">
        <f t="shared" si="23"/>
        <v>919.54</v>
      </c>
      <c r="CF30" s="328">
        <f t="shared" si="23"/>
        <v>772.8</v>
      </c>
      <c r="CG30" s="328">
        <f t="shared" si="23"/>
        <v>850.08</v>
      </c>
      <c r="CH30" s="328">
        <f t="shared" si="23"/>
        <v>916.52</v>
      </c>
      <c r="CI30" s="328">
        <f t="shared" si="23"/>
        <v>967.4</v>
      </c>
      <c r="CJ30" s="328">
        <f t="shared" si="23"/>
        <v>1251.2</v>
      </c>
      <c r="CK30" s="328">
        <f t="shared" si="23"/>
        <v>1021</v>
      </c>
      <c r="CL30" s="328">
        <f t="shared" si="23"/>
        <v>920.26</v>
      </c>
      <c r="CM30" s="328">
        <f t="shared" si="23"/>
        <v>831.18</v>
      </c>
      <c r="CN30" s="328">
        <f t="shared" si="23"/>
        <v>843.40000000000009</v>
      </c>
      <c r="CO30" s="328">
        <f t="shared" si="23"/>
        <v>934.33999999999992</v>
      </c>
      <c r="CP30" s="328">
        <f t="shared" si="23"/>
        <v>837.2</v>
      </c>
      <c r="CQ30" s="328">
        <f t="shared" si="23"/>
        <v>894.3</v>
      </c>
      <c r="CR30" s="328">
        <f t="shared" si="23"/>
        <v>828.03</v>
      </c>
      <c r="CS30" s="328">
        <f t="shared" si="23"/>
        <v>867.46</v>
      </c>
      <c r="CT30" s="328">
        <f t="shared" si="19"/>
        <v>885.57</v>
      </c>
      <c r="CU30" s="328">
        <f t="shared" si="19"/>
        <v>1013.4599999999999</v>
      </c>
      <c r="CV30" s="328">
        <f t="shared" si="19"/>
        <v>1235.79</v>
      </c>
      <c r="CW30" s="328">
        <f t="shared" si="19"/>
        <v>963.1099999999999</v>
      </c>
      <c r="CX30" s="328">
        <f t="shared" si="19"/>
        <v>973.58999999999992</v>
      </c>
      <c r="CY30" s="328">
        <f t="shared" si="19"/>
        <v>843.57</v>
      </c>
      <c r="CZ30" s="328">
        <f t="shared" si="19"/>
        <v>852.8</v>
      </c>
      <c r="DA30" s="328">
        <f t="shared" si="19"/>
        <v>944.02</v>
      </c>
      <c r="DB30" s="328">
        <f t="shared" si="19"/>
        <v>889.35</v>
      </c>
      <c r="DC30" s="328">
        <f t="shared" si="19"/>
        <v>865.62</v>
      </c>
      <c r="DD30" s="328">
        <f t="shared" si="19"/>
        <v>882.2</v>
      </c>
      <c r="DE30" s="328">
        <f t="shared" si="19"/>
        <v>842.1</v>
      </c>
      <c r="DF30" s="328">
        <f t="shared" si="19"/>
        <v>895.44</v>
      </c>
      <c r="DG30" s="328">
        <f t="shared" si="19"/>
        <v>1062.1600000000001</v>
      </c>
      <c r="DH30" s="328">
        <f t="shared" si="19"/>
        <v>1120.56</v>
      </c>
      <c r="DI30" s="328">
        <f t="shared" si="19"/>
        <v>1061.3399999999999</v>
      </c>
      <c r="DJ30" s="328">
        <f t="shared" si="19"/>
        <v>983.94</v>
      </c>
      <c r="DK30" s="328">
        <f t="shared" si="19"/>
        <v>773.1099999999999</v>
      </c>
      <c r="DL30" s="328">
        <f t="shared" si="19"/>
        <v>947.54</v>
      </c>
      <c r="DM30" s="328">
        <f t="shared" si="19"/>
        <v>910.35</v>
      </c>
      <c r="DN30" s="328">
        <f t="shared" si="19"/>
        <v>856.59999999999991</v>
      </c>
      <c r="DO30" s="328">
        <f t="shared" si="19"/>
        <v>919.16000000000008</v>
      </c>
      <c r="DP30" s="328">
        <f t="shared" si="19"/>
        <v>896.28000000000009</v>
      </c>
      <c r="DQ30" s="328">
        <f t="shared" si="19"/>
        <v>814.80000000000007</v>
      </c>
      <c r="DR30" s="328">
        <f t="shared" si="19"/>
        <v>947.98</v>
      </c>
      <c r="DS30" s="328">
        <f t="shared" si="19"/>
        <v>1063.26</v>
      </c>
      <c r="DT30" s="328">
        <f t="shared" si="19"/>
        <v>1113.6300000000001</v>
      </c>
      <c r="DU30" s="328">
        <f t="shared" si="19"/>
        <v>1058.82</v>
      </c>
      <c r="DV30" s="328">
        <f t="shared" si="19"/>
        <v>951.06</v>
      </c>
      <c r="DW30" s="328">
        <f t="shared" si="19"/>
        <v>824</v>
      </c>
      <c r="DX30" s="328">
        <f t="shared" si="19"/>
        <v>957</v>
      </c>
      <c r="DY30" s="328">
        <f t="shared" si="19"/>
        <v>875.6</v>
      </c>
      <c r="DZ30" s="328">
        <f t="shared" si="19"/>
        <v>865.8</v>
      </c>
      <c r="EA30" s="328">
        <f t="shared" si="19"/>
        <v>973.58999999999992</v>
      </c>
      <c r="EB30" s="328">
        <f t="shared" si="19"/>
        <v>909.92</v>
      </c>
      <c r="EC30" s="328">
        <f t="shared" si="19"/>
        <v>827.2</v>
      </c>
      <c r="ED30" s="328">
        <f t="shared" si="19"/>
        <v>957.88</v>
      </c>
      <c r="EE30" s="328">
        <f t="shared" si="19"/>
        <v>1016.19</v>
      </c>
      <c r="EF30" s="328">
        <f t="shared" si="19"/>
        <v>1160.72</v>
      </c>
      <c r="EG30" s="328">
        <f t="shared" si="19"/>
        <v>1057.1400000000001</v>
      </c>
      <c r="EH30" s="328">
        <f t="shared" si="19"/>
        <v>917.07</v>
      </c>
      <c r="EI30" s="328">
        <f t="shared" si="19"/>
        <v>875.7</v>
      </c>
      <c r="EJ30" s="328">
        <f t="shared" si="19"/>
        <v>1010.1600000000001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1.4601648351646901E-2</v>
      </c>
      <c r="D31" s="191">
        <f t="shared" ca="1" si="24"/>
        <v>-0.23300003051758011</v>
      </c>
      <c r="E31" s="191">
        <f t="shared" si="24"/>
        <v>0</v>
      </c>
      <c r="F31" s="307">
        <f t="shared" ca="1" si="24"/>
        <v>-7.9377887386332446E-2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6.620858292691878E-4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1.3639560439560405</v>
      </c>
      <c r="D32" s="191">
        <f t="shared" ca="1" si="25"/>
        <v>1.25</v>
      </c>
      <c r="E32" s="191">
        <f t="shared" si="25"/>
        <v>1</v>
      </c>
      <c r="F32" s="307">
        <f t="shared" ca="1" si="25"/>
        <v>1.2281087816392642</v>
      </c>
      <c r="G32" s="191">
        <f t="shared" si="25"/>
        <v>1.25</v>
      </c>
      <c r="H32" s="191">
        <f t="shared" si="25"/>
        <v>1.25</v>
      </c>
      <c r="I32" s="191">
        <f t="shared" si="25"/>
        <v>1.25</v>
      </c>
      <c r="J32" s="191">
        <f t="shared" si="25"/>
        <v>0.625</v>
      </c>
      <c r="K32" s="191">
        <f t="shared" si="25"/>
        <v>1</v>
      </c>
      <c r="L32" s="191">
        <f t="shared" si="25"/>
        <v>0.25</v>
      </c>
      <c r="M32" s="191">
        <f t="shared" si="25"/>
        <v>0.5</v>
      </c>
      <c r="N32" s="191">
        <f t="shared" si="25"/>
        <v>0.5</v>
      </c>
      <c r="O32" s="191">
        <f t="shared" si="25"/>
        <v>1.25</v>
      </c>
      <c r="P32" s="191">
        <f t="shared" si="25"/>
        <v>1</v>
      </c>
      <c r="Q32" s="191">
        <f t="shared" si="25"/>
        <v>1.5</v>
      </c>
      <c r="R32" s="191">
        <f t="shared" si="25"/>
        <v>1</v>
      </c>
      <c r="S32" s="191">
        <f t="shared" si="25"/>
        <v>1.0833333333333357</v>
      </c>
      <c r="T32" s="191">
        <f t="shared" si="25"/>
        <v>1</v>
      </c>
      <c r="U32" s="191">
        <f t="shared" si="25"/>
        <v>1</v>
      </c>
      <c r="V32" s="191">
        <f t="shared" si="25"/>
        <v>1.25</v>
      </c>
      <c r="W32" s="307">
        <f t="shared" si="25"/>
        <v>0.95784313725490478</v>
      </c>
      <c r="X32" s="191">
        <f t="shared" si="25"/>
        <v>0.5</v>
      </c>
      <c r="Y32" s="191">
        <f t="shared" si="25"/>
        <v>0.49926174496643938</v>
      </c>
      <c r="Z32" s="191">
        <f t="shared" si="25"/>
        <v>0.5</v>
      </c>
      <c r="AA32" s="191">
        <f t="shared" si="25"/>
        <v>0.49999019607843564</v>
      </c>
      <c r="AB32" s="191">
        <f t="shared" si="25"/>
        <v>0.50003906250000085</v>
      </c>
      <c r="AC32" s="308">
        <f t="shared" ca="1" si="25"/>
        <v>0.57117715699506277</v>
      </c>
      <c r="AD32" s="303"/>
      <c r="AE32" s="303"/>
      <c r="AF32" s="304"/>
      <c r="AG32" s="191">
        <f t="shared" si="17"/>
        <v>748</v>
      </c>
      <c r="AH32" s="328">
        <f t="shared" si="23"/>
        <v>665</v>
      </c>
      <c r="AI32" s="328">
        <f t="shared" si="23"/>
        <v>677.25</v>
      </c>
      <c r="AJ32" s="328">
        <f t="shared" si="23"/>
        <v>665.5</v>
      </c>
      <c r="AK32" s="328">
        <f t="shared" si="23"/>
        <v>737</v>
      </c>
      <c r="AL32" s="328">
        <f t="shared" si="23"/>
        <v>760</v>
      </c>
      <c r="AM32" s="328">
        <f t="shared" si="23"/>
        <v>1006.5</v>
      </c>
      <c r="AN32" s="328">
        <f t="shared" si="23"/>
        <v>1166</v>
      </c>
      <c r="AO32" s="328">
        <f t="shared" si="23"/>
        <v>895</v>
      </c>
      <c r="AP32" s="328">
        <f t="shared" si="23"/>
        <v>856.75</v>
      </c>
      <c r="AQ32" s="328">
        <f t="shared" si="23"/>
        <v>735</v>
      </c>
      <c r="AR32" s="328">
        <f t="shared" si="23"/>
        <v>813.75</v>
      </c>
      <c r="AS32" s="328">
        <f t="shared" si="23"/>
        <v>869</v>
      </c>
      <c r="AT32" s="328">
        <f t="shared" si="23"/>
        <v>760</v>
      </c>
      <c r="AU32" s="328">
        <f t="shared" si="23"/>
        <v>766.5</v>
      </c>
      <c r="AV32" s="328">
        <f t="shared" si="23"/>
        <v>792</v>
      </c>
      <c r="AW32" s="328">
        <f t="shared" si="23"/>
        <v>766.5</v>
      </c>
      <c r="AX32" s="328">
        <f t="shared" si="23"/>
        <v>861</v>
      </c>
      <c r="AY32" s="328">
        <f t="shared" si="23"/>
        <v>1210</v>
      </c>
      <c r="AZ32" s="328">
        <f t="shared" si="23"/>
        <v>1286.25</v>
      </c>
      <c r="BA32" s="328">
        <f t="shared" si="23"/>
        <v>1013.25</v>
      </c>
      <c r="BB32" s="328">
        <f t="shared" si="23"/>
        <v>874</v>
      </c>
      <c r="BC32" s="328">
        <f t="shared" si="23"/>
        <v>726.75</v>
      </c>
      <c r="BD32" s="328">
        <f t="shared" si="23"/>
        <v>858</v>
      </c>
      <c r="BE32" s="328">
        <f t="shared" si="23"/>
        <v>843.15</v>
      </c>
      <c r="BF32" s="328">
        <f t="shared" si="23"/>
        <v>777.4</v>
      </c>
      <c r="BG32" s="328">
        <f t="shared" si="23"/>
        <v>864.33999999999992</v>
      </c>
      <c r="BH32" s="328">
        <f t="shared" si="23"/>
        <v>817.52</v>
      </c>
      <c r="BI32" s="328">
        <f t="shared" si="23"/>
        <v>751.80000000000007</v>
      </c>
      <c r="BJ32" s="328">
        <f t="shared" si="23"/>
        <v>911.68</v>
      </c>
      <c r="BK32" s="328">
        <f t="shared" si="23"/>
        <v>1121.6099999999999</v>
      </c>
      <c r="BL32" s="328">
        <f t="shared" si="23"/>
        <v>1292.5</v>
      </c>
      <c r="BM32" s="328">
        <f t="shared" si="23"/>
        <v>1000.44</v>
      </c>
      <c r="BN32" s="328">
        <f t="shared" si="23"/>
        <v>816.48</v>
      </c>
      <c r="BO32" s="328">
        <f t="shared" si="23"/>
        <v>820.8900000000001</v>
      </c>
      <c r="BP32" s="328">
        <f t="shared" si="23"/>
        <v>913.79</v>
      </c>
      <c r="BQ32" s="328">
        <f t="shared" si="23"/>
        <v>856.59</v>
      </c>
      <c r="BR32" s="328">
        <f t="shared" si="23"/>
        <v>793.8</v>
      </c>
      <c r="BS32" s="328">
        <f t="shared" si="23"/>
        <v>887.80000000000007</v>
      </c>
      <c r="BT32" s="328">
        <f t="shared" si="23"/>
        <v>802.82999999999993</v>
      </c>
      <c r="BU32" s="328">
        <f t="shared" si="23"/>
        <v>810.6</v>
      </c>
      <c r="BV32" s="328">
        <f t="shared" si="23"/>
        <v>921.58</v>
      </c>
      <c r="BW32" s="328">
        <f t="shared" si="23"/>
        <v>1042.8</v>
      </c>
      <c r="BX32" s="328">
        <f t="shared" si="23"/>
        <v>1304.56</v>
      </c>
      <c r="BY32" s="328">
        <f t="shared" si="23"/>
        <v>991.2</v>
      </c>
      <c r="BZ32" s="328">
        <f t="shared" si="23"/>
        <v>833.7</v>
      </c>
      <c r="CA32" s="328">
        <f t="shared" si="23"/>
        <v>837.48</v>
      </c>
      <c r="CB32" s="328">
        <f t="shared" si="23"/>
        <v>849.03</v>
      </c>
      <c r="CC32" s="328">
        <f t="shared" si="23"/>
        <v>867.93</v>
      </c>
      <c r="CD32" s="328">
        <f t="shared" si="23"/>
        <v>807.8</v>
      </c>
      <c r="CE32" s="328">
        <f t="shared" si="23"/>
        <v>907.58</v>
      </c>
      <c r="CF32" s="328">
        <f t="shared" si="23"/>
        <v>783</v>
      </c>
      <c r="CG32" s="328">
        <f t="shared" si="23"/>
        <v>868.12</v>
      </c>
      <c r="CH32" s="328">
        <f t="shared" si="23"/>
        <v>930.16000000000008</v>
      </c>
      <c r="CI32" s="328">
        <f t="shared" si="23"/>
        <v>1020.8</v>
      </c>
      <c r="CJ32" s="328">
        <f t="shared" si="23"/>
        <v>1263.8500000000001</v>
      </c>
      <c r="CK32" s="328">
        <f t="shared" si="23"/>
        <v>936.4</v>
      </c>
      <c r="CL32" s="328">
        <f t="shared" si="23"/>
        <v>888.8</v>
      </c>
      <c r="CM32" s="328">
        <f t="shared" si="23"/>
        <v>851.76</v>
      </c>
      <c r="CN32" s="328">
        <f t="shared" si="23"/>
        <v>820.6</v>
      </c>
      <c r="CO32" s="328">
        <f t="shared" si="23"/>
        <v>918.28000000000009</v>
      </c>
      <c r="CP32" s="328">
        <f t="shared" si="23"/>
        <v>818</v>
      </c>
      <c r="CQ32" s="328">
        <f t="shared" si="23"/>
        <v>881.09999999999991</v>
      </c>
      <c r="CR32" s="328">
        <f t="shared" si="23"/>
        <v>835.17000000000007</v>
      </c>
      <c r="CS32" s="328">
        <f t="shared" si="23"/>
        <v>881.09999999999991</v>
      </c>
      <c r="CT32" s="328">
        <f t="shared" si="19"/>
        <v>894.6</v>
      </c>
      <c r="CU32" s="328">
        <f t="shared" si="19"/>
        <v>1061.1300000000001</v>
      </c>
      <c r="CV32" s="328">
        <f t="shared" si="19"/>
        <v>1243.8399999999999</v>
      </c>
      <c r="CW32" s="328">
        <f t="shared" si="19"/>
        <v>887.49</v>
      </c>
      <c r="CX32" s="328">
        <f t="shared" si="19"/>
        <v>940.93</v>
      </c>
      <c r="CY32" s="328">
        <f t="shared" si="19"/>
        <v>862.05</v>
      </c>
      <c r="CZ32" s="328">
        <f t="shared" si="19"/>
        <v>829.59999999999991</v>
      </c>
      <c r="DA32" s="328">
        <f t="shared" si="19"/>
        <v>926.42</v>
      </c>
      <c r="DB32" s="328">
        <f t="shared" si="19"/>
        <v>867.93</v>
      </c>
      <c r="DC32" s="328">
        <f t="shared" si="19"/>
        <v>851.34</v>
      </c>
      <c r="DD32" s="328">
        <f t="shared" si="19"/>
        <v>886.16000000000008</v>
      </c>
      <c r="DE32" s="328">
        <f t="shared" si="19"/>
        <v>851.55</v>
      </c>
      <c r="DF32" s="328">
        <f t="shared" si="19"/>
        <v>901.1099999999999</v>
      </c>
      <c r="DG32" s="328">
        <f t="shared" si="19"/>
        <v>1105.5</v>
      </c>
      <c r="DH32" s="328">
        <f t="shared" si="19"/>
        <v>1123.92</v>
      </c>
      <c r="DI32" s="328">
        <f t="shared" si="19"/>
        <v>980.91</v>
      </c>
      <c r="DJ32" s="328">
        <f t="shared" si="19"/>
        <v>950.82</v>
      </c>
      <c r="DK32" s="328">
        <f t="shared" si="19"/>
        <v>787.93</v>
      </c>
      <c r="DL32" s="328">
        <f t="shared" si="19"/>
        <v>921.14</v>
      </c>
      <c r="DM32" s="328">
        <f t="shared" si="19"/>
        <v>891.87</v>
      </c>
      <c r="DN32" s="328">
        <f t="shared" si="19"/>
        <v>834.80000000000007</v>
      </c>
      <c r="DO32" s="328">
        <f t="shared" si="19"/>
        <v>902.44</v>
      </c>
      <c r="DP32" s="328">
        <f t="shared" si="19"/>
        <v>897.16000000000008</v>
      </c>
      <c r="DQ32" s="328">
        <f t="shared" si="19"/>
        <v>820.40000000000009</v>
      </c>
      <c r="DR32" s="328">
        <f t="shared" si="19"/>
        <v>950.62</v>
      </c>
      <c r="DS32" s="328">
        <f t="shared" si="19"/>
        <v>1100</v>
      </c>
      <c r="DT32" s="328">
        <f t="shared" si="19"/>
        <v>1113.6300000000001</v>
      </c>
      <c r="DU32" s="328">
        <f t="shared" si="19"/>
        <v>981.32999999999993</v>
      </c>
      <c r="DV32" s="328">
        <f t="shared" si="19"/>
        <v>918.71999999999991</v>
      </c>
      <c r="DW32" s="328">
        <f t="shared" si="19"/>
        <v>837.6</v>
      </c>
      <c r="DX32" s="328">
        <f t="shared" si="19"/>
        <v>929.5</v>
      </c>
      <c r="DY32" s="328">
        <f t="shared" si="19"/>
        <v>856.4</v>
      </c>
      <c r="DZ32" s="328">
        <f t="shared" si="19"/>
        <v>843</v>
      </c>
      <c r="EA32" s="328">
        <f t="shared" si="19"/>
        <v>954.04</v>
      </c>
      <c r="EB32" s="328">
        <f t="shared" si="19"/>
        <v>907.5</v>
      </c>
      <c r="EC32" s="328">
        <f t="shared" si="19"/>
        <v>829.59999999999991</v>
      </c>
      <c r="ED32" s="328">
        <f t="shared" si="19"/>
        <v>957</v>
      </c>
      <c r="EE32" s="328">
        <f t="shared" si="19"/>
        <v>1045.5899999999999</v>
      </c>
      <c r="EF32" s="328">
        <f t="shared" si="19"/>
        <v>1156.98</v>
      </c>
      <c r="EG32" s="328">
        <f t="shared" si="19"/>
        <v>981.95999999999992</v>
      </c>
      <c r="EH32" s="328">
        <f t="shared" si="19"/>
        <v>885.3599999999999</v>
      </c>
      <c r="EI32" s="328">
        <f t="shared" si="19"/>
        <v>887.88</v>
      </c>
      <c r="EJ32" s="328">
        <f t="shared" si="19"/>
        <v>980.26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1.3082417582417563</v>
      </c>
      <c r="D33" s="191">
        <f t="shared" ca="1" si="26"/>
        <v>1.5</v>
      </c>
      <c r="E33" s="191">
        <f t="shared" si="26"/>
        <v>1.25</v>
      </c>
      <c r="F33" s="307">
        <f t="shared" ca="1" si="26"/>
        <v>1.3961582321887107</v>
      </c>
      <c r="G33" s="191">
        <f t="shared" si="26"/>
        <v>1.25</v>
      </c>
      <c r="H33" s="191">
        <f t="shared" si="26"/>
        <v>1.25</v>
      </c>
      <c r="I33" s="191">
        <f t="shared" si="26"/>
        <v>1.25</v>
      </c>
      <c r="J33" s="191">
        <f t="shared" si="26"/>
        <v>0.625</v>
      </c>
      <c r="K33" s="191">
        <f t="shared" si="26"/>
        <v>1</v>
      </c>
      <c r="L33" s="191">
        <f t="shared" si="26"/>
        <v>0.25</v>
      </c>
      <c r="M33" s="191">
        <f t="shared" si="26"/>
        <v>0.5</v>
      </c>
      <c r="N33" s="191">
        <f t="shared" si="26"/>
        <v>0.5</v>
      </c>
      <c r="O33" s="191">
        <f t="shared" si="26"/>
        <v>1.25</v>
      </c>
      <c r="P33" s="191">
        <f t="shared" si="26"/>
        <v>1</v>
      </c>
      <c r="Q33" s="191">
        <f t="shared" si="26"/>
        <v>1.5</v>
      </c>
      <c r="R33" s="191">
        <f t="shared" si="26"/>
        <v>1</v>
      </c>
      <c r="S33" s="191">
        <f t="shared" si="26"/>
        <v>1.0833333333333357</v>
      </c>
      <c r="T33" s="191">
        <f t="shared" si="26"/>
        <v>1</v>
      </c>
      <c r="U33" s="191">
        <f t="shared" si="26"/>
        <v>1</v>
      </c>
      <c r="V33" s="191">
        <f t="shared" si="26"/>
        <v>1.25</v>
      </c>
      <c r="W33" s="307">
        <f t="shared" si="26"/>
        <v>0.95784313725490478</v>
      </c>
      <c r="X33" s="191">
        <f t="shared" si="26"/>
        <v>0.5</v>
      </c>
      <c r="Y33" s="191">
        <f t="shared" si="26"/>
        <v>0.49929530201342232</v>
      </c>
      <c r="Z33" s="191">
        <f t="shared" si="26"/>
        <v>0.5</v>
      </c>
      <c r="AA33" s="191">
        <f t="shared" si="26"/>
        <v>0.49995098039215691</v>
      </c>
      <c r="AB33" s="191">
        <f t="shared" si="26"/>
        <v>0.49992187499999829</v>
      </c>
      <c r="AC33" s="308">
        <f t="shared" ca="1" si="26"/>
        <v>0.57474363701586384</v>
      </c>
      <c r="AD33" s="303"/>
      <c r="AE33" s="303"/>
      <c r="AF33" s="304"/>
      <c r="AG33" s="191">
        <f t="shared" si="17"/>
        <v>698.5</v>
      </c>
      <c r="AH33" s="328">
        <f t="shared" si="23"/>
        <v>625</v>
      </c>
      <c r="AI33" s="328">
        <f t="shared" si="23"/>
        <v>640.5</v>
      </c>
      <c r="AJ33" s="328">
        <f t="shared" si="23"/>
        <v>654.5</v>
      </c>
      <c r="AK33" s="328">
        <f t="shared" si="23"/>
        <v>759</v>
      </c>
      <c r="AL33" s="328">
        <f t="shared" si="23"/>
        <v>840</v>
      </c>
      <c r="AM33" s="328">
        <f t="shared" si="23"/>
        <v>1100</v>
      </c>
      <c r="AN33" s="328">
        <f t="shared" si="23"/>
        <v>1287</v>
      </c>
      <c r="AO33" s="328">
        <f t="shared" si="23"/>
        <v>960</v>
      </c>
      <c r="AP33" s="328">
        <f t="shared" si="23"/>
        <v>810.75</v>
      </c>
      <c r="AQ33" s="328">
        <f t="shared" si="23"/>
        <v>675</v>
      </c>
      <c r="AR33" s="328">
        <f t="shared" si="23"/>
        <v>724.5</v>
      </c>
      <c r="AS33" s="328">
        <f t="shared" si="23"/>
        <v>775.5</v>
      </c>
      <c r="AT33" s="328">
        <f t="shared" si="23"/>
        <v>695</v>
      </c>
      <c r="AU33" s="328">
        <f t="shared" si="23"/>
        <v>729.75</v>
      </c>
      <c r="AV33" s="328">
        <f t="shared" si="23"/>
        <v>753.5</v>
      </c>
      <c r="AW33" s="328">
        <f t="shared" si="23"/>
        <v>719.25</v>
      </c>
      <c r="AX33" s="328">
        <f t="shared" si="23"/>
        <v>813.75</v>
      </c>
      <c r="AY33" s="328">
        <f t="shared" si="23"/>
        <v>1171.5</v>
      </c>
      <c r="AZ33" s="328">
        <f t="shared" si="23"/>
        <v>1254.75</v>
      </c>
      <c r="BA33" s="328">
        <f t="shared" si="23"/>
        <v>992.25</v>
      </c>
      <c r="BB33" s="328">
        <f t="shared" si="23"/>
        <v>845.25</v>
      </c>
      <c r="BC33" s="328">
        <f t="shared" si="23"/>
        <v>669.75</v>
      </c>
      <c r="BD33" s="328">
        <f t="shared" si="23"/>
        <v>775.5</v>
      </c>
      <c r="BE33" s="328">
        <f t="shared" si="23"/>
        <v>760.82999999999993</v>
      </c>
      <c r="BF33" s="328">
        <f t="shared" si="23"/>
        <v>716</v>
      </c>
      <c r="BG33" s="328">
        <f t="shared" si="23"/>
        <v>823.4</v>
      </c>
      <c r="BH33" s="328">
        <f t="shared" si="23"/>
        <v>778.14</v>
      </c>
      <c r="BI33" s="328">
        <f t="shared" si="23"/>
        <v>707.4</v>
      </c>
      <c r="BJ33" s="328">
        <f t="shared" si="23"/>
        <v>863.06</v>
      </c>
      <c r="BK33" s="328">
        <f t="shared" si="23"/>
        <v>1084.44</v>
      </c>
      <c r="BL33" s="328">
        <f t="shared" si="23"/>
        <v>1258.6200000000001</v>
      </c>
      <c r="BM33" s="328">
        <f t="shared" si="23"/>
        <v>976.70999999999992</v>
      </c>
      <c r="BN33" s="328">
        <f t="shared" si="23"/>
        <v>787.92000000000007</v>
      </c>
      <c r="BO33" s="328">
        <f t="shared" si="23"/>
        <v>760.82999999999993</v>
      </c>
      <c r="BP33" s="328">
        <f t="shared" si="23"/>
        <v>833.29</v>
      </c>
      <c r="BQ33" s="328">
        <f t="shared" si="23"/>
        <v>779.1</v>
      </c>
      <c r="BR33" s="328">
        <f t="shared" si="23"/>
        <v>734.80000000000007</v>
      </c>
      <c r="BS33" s="328">
        <f t="shared" si="23"/>
        <v>845.0200000000001</v>
      </c>
      <c r="BT33" s="328">
        <f t="shared" si="23"/>
        <v>763.77</v>
      </c>
      <c r="BU33" s="328">
        <f t="shared" si="23"/>
        <v>763.77</v>
      </c>
      <c r="BV33" s="328">
        <f t="shared" si="23"/>
        <v>872.74</v>
      </c>
      <c r="BW33" s="328">
        <f t="shared" si="23"/>
        <v>1006.2</v>
      </c>
      <c r="BX33" s="328">
        <f t="shared" si="23"/>
        <v>1266.8399999999999</v>
      </c>
      <c r="BY33" s="328">
        <f t="shared" si="23"/>
        <v>964.1099999999999</v>
      </c>
      <c r="BZ33" s="328">
        <f t="shared" si="23"/>
        <v>802.41</v>
      </c>
      <c r="CA33" s="328">
        <f t="shared" si="23"/>
        <v>779.31</v>
      </c>
      <c r="CB33" s="328">
        <f t="shared" si="23"/>
        <v>779.31</v>
      </c>
      <c r="CC33" s="328">
        <f t="shared" si="23"/>
        <v>795.9</v>
      </c>
      <c r="CD33" s="328">
        <f t="shared" si="23"/>
        <v>751.59999999999991</v>
      </c>
      <c r="CE33" s="328">
        <f t="shared" si="23"/>
        <v>864.33999999999992</v>
      </c>
      <c r="CF33" s="328">
        <f t="shared" si="23"/>
        <v>745.40000000000009</v>
      </c>
      <c r="CG33" s="328">
        <f t="shared" si="23"/>
        <v>819.94</v>
      </c>
      <c r="CH33" s="328">
        <f t="shared" si="23"/>
        <v>882.2</v>
      </c>
      <c r="CI33" s="328">
        <f t="shared" si="23"/>
        <v>984.2</v>
      </c>
      <c r="CJ33" s="328">
        <f t="shared" si="23"/>
        <v>1225.67</v>
      </c>
      <c r="CK33" s="328">
        <f t="shared" si="23"/>
        <v>908.8</v>
      </c>
      <c r="CL33" s="328">
        <f t="shared" si="23"/>
        <v>854.7</v>
      </c>
      <c r="CM33" s="328">
        <f t="shared" si="23"/>
        <v>796.1099999999999</v>
      </c>
      <c r="CN33" s="328">
        <f t="shared" si="23"/>
        <v>758.19999999999993</v>
      </c>
      <c r="CO33" s="328">
        <f t="shared" si="23"/>
        <v>846.33999999999992</v>
      </c>
      <c r="CP33" s="328">
        <f t="shared" si="23"/>
        <v>763.8</v>
      </c>
      <c r="CQ33" s="328">
        <f t="shared" si="23"/>
        <v>840.18</v>
      </c>
      <c r="CR33" s="328">
        <f t="shared" si="23"/>
        <v>796.1099999999999</v>
      </c>
      <c r="CS33" s="328">
        <f t="shared" ref="CS33:EJ34" si="27">CS14*CS$5</f>
        <v>834.02</v>
      </c>
      <c r="CT33" s="328">
        <f t="shared" si="27"/>
        <v>849.87</v>
      </c>
      <c r="CU33" s="328">
        <f t="shared" si="27"/>
        <v>1023.3299999999999</v>
      </c>
      <c r="CV33" s="328">
        <f t="shared" si="27"/>
        <v>1205.8900000000001</v>
      </c>
      <c r="CW33" s="328">
        <f t="shared" si="27"/>
        <v>861.08</v>
      </c>
      <c r="CX33" s="328">
        <f t="shared" si="27"/>
        <v>904.82</v>
      </c>
      <c r="CY33" s="328">
        <f t="shared" si="27"/>
        <v>808.29000000000008</v>
      </c>
      <c r="CZ33" s="328">
        <f t="shared" si="27"/>
        <v>769.80000000000007</v>
      </c>
      <c r="DA33" s="328">
        <f t="shared" si="27"/>
        <v>857.33999999999992</v>
      </c>
      <c r="DB33" s="328">
        <f t="shared" si="27"/>
        <v>812.7</v>
      </c>
      <c r="DC33" s="328">
        <f t="shared" si="27"/>
        <v>812.91</v>
      </c>
      <c r="DD33" s="328">
        <f t="shared" si="27"/>
        <v>845.68</v>
      </c>
      <c r="DE33" s="328">
        <f t="shared" si="27"/>
        <v>807.45</v>
      </c>
      <c r="DF33" s="328">
        <f t="shared" si="27"/>
        <v>857.22</v>
      </c>
      <c r="DG33" s="328">
        <f t="shared" si="27"/>
        <v>1066.3399999999999</v>
      </c>
      <c r="DH33" s="328">
        <f t="shared" si="27"/>
        <v>1090.1099999999999</v>
      </c>
      <c r="DI33" s="328">
        <f t="shared" si="27"/>
        <v>951.51</v>
      </c>
      <c r="DJ33" s="328">
        <f t="shared" si="27"/>
        <v>914.71</v>
      </c>
      <c r="DK33" s="328">
        <f t="shared" si="27"/>
        <v>740.81000000000006</v>
      </c>
      <c r="DL33" s="328">
        <f t="shared" si="27"/>
        <v>857.78000000000009</v>
      </c>
      <c r="DM33" s="328">
        <f t="shared" si="27"/>
        <v>828.45</v>
      </c>
      <c r="DN33" s="328">
        <f t="shared" si="27"/>
        <v>784</v>
      </c>
      <c r="DO33" s="328">
        <f t="shared" si="27"/>
        <v>862.62</v>
      </c>
      <c r="DP33" s="328">
        <f t="shared" si="27"/>
        <v>857.12</v>
      </c>
      <c r="DQ33" s="328">
        <f t="shared" si="27"/>
        <v>779.4</v>
      </c>
      <c r="DR33" s="328">
        <f t="shared" si="27"/>
        <v>905.74</v>
      </c>
      <c r="DS33" s="328">
        <f t="shared" si="27"/>
        <v>1061.72</v>
      </c>
      <c r="DT33" s="328">
        <f t="shared" si="27"/>
        <v>1080.24</v>
      </c>
      <c r="DU33" s="328">
        <f t="shared" si="27"/>
        <v>951.93</v>
      </c>
      <c r="DV33" s="328">
        <f t="shared" si="27"/>
        <v>884.40000000000009</v>
      </c>
      <c r="DW33" s="328">
        <f t="shared" si="27"/>
        <v>789.4</v>
      </c>
      <c r="DX33" s="328">
        <f t="shared" si="27"/>
        <v>868.33999999999992</v>
      </c>
      <c r="DY33" s="328">
        <f t="shared" si="27"/>
        <v>798.40000000000009</v>
      </c>
      <c r="DZ33" s="328">
        <f t="shared" si="27"/>
        <v>793.8</v>
      </c>
      <c r="EA33" s="328">
        <f t="shared" si="27"/>
        <v>912.86999999999989</v>
      </c>
      <c r="EB33" s="328">
        <f t="shared" si="27"/>
        <v>868.33999999999992</v>
      </c>
      <c r="EC33" s="328">
        <f t="shared" si="27"/>
        <v>789.4</v>
      </c>
      <c r="ED33" s="328">
        <f t="shared" si="27"/>
        <v>913.21999999999991</v>
      </c>
      <c r="EE33" s="328">
        <f t="shared" si="27"/>
        <v>1009.68</v>
      </c>
      <c r="EF33" s="328">
        <f t="shared" si="27"/>
        <v>1122.6600000000001</v>
      </c>
      <c r="EG33" s="328">
        <f t="shared" si="27"/>
        <v>952.77</v>
      </c>
      <c r="EH33" s="328">
        <f t="shared" si="27"/>
        <v>853.02</v>
      </c>
      <c r="EI33" s="328">
        <f t="shared" si="27"/>
        <v>838.74</v>
      </c>
      <c r="EJ33" s="328">
        <f t="shared" si="27"/>
        <v>918.61999999999989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1.3082417582417563</v>
      </c>
      <c r="D34" s="204">
        <f t="shared" ca="1" si="28"/>
        <v>1.5</v>
      </c>
      <c r="E34" s="204">
        <f t="shared" si="28"/>
        <v>1.25</v>
      </c>
      <c r="F34" s="312">
        <f t="shared" ca="1" si="28"/>
        <v>1.403415126238059</v>
      </c>
      <c r="G34" s="204">
        <f t="shared" si="28"/>
        <v>1.25</v>
      </c>
      <c r="H34" s="204">
        <f t="shared" si="28"/>
        <v>1.25</v>
      </c>
      <c r="I34" s="204">
        <f t="shared" si="28"/>
        <v>1.25</v>
      </c>
      <c r="J34" s="204">
        <f t="shared" si="28"/>
        <v>0.625</v>
      </c>
      <c r="K34" s="204">
        <f t="shared" si="28"/>
        <v>1</v>
      </c>
      <c r="L34" s="204">
        <f t="shared" si="28"/>
        <v>0.25</v>
      </c>
      <c r="M34" s="204">
        <f t="shared" si="28"/>
        <v>0.5</v>
      </c>
      <c r="N34" s="204">
        <f t="shared" si="28"/>
        <v>0.5</v>
      </c>
      <c r="O34" s="204">
        <f t="shared" si="28"/>
        <v>1.25</v>
      </c>
      <c r="P34" s="204">
        <f t="shared" si="28"/>
        <v>1</v>
      </c>
      <c r="Q34" s="204">
        <f t="shared" si="28"/>
        <v>1.5</v>
      </c>
      <c r="R34" s="204">
        <f t="shared" si="28"/>
        <v>1</v>
      </c>
      <c r="S34" s="204">
        <f t="shared" si="28"/>
        <v>1.0833333333333286</v>
      </c>
      <c r="T34" s="204">
        <f t="shared" si="28"/>
        <v>1</v>
      </c>
      <c r="U34" s="204">
        <f t="shared" si="28"/>
        <v>1</v>
      </c>
      <c r="V34" s="204">
        <f t="shared" si="28"/>
        <v>1.25</v>
      </c>
      <c r="W34" s="312">
        <f t="shared" si="28"/>
        <v>0.95784313725489767</v>
      </c>
      <c r="X34" s="204">
        <f t="shared" si="28"/>
        <v>0.5</v>
      </c>
      <c r="Y34" s="204">
        <f t="shared" si="28"/>
        <v>0.49929530201342942</v>
      </c>
      <c r="Z34" s="204">
        <f t="shared" si="28"/>
        <v>0.5</v>
      </c>
      <c r="AA34" s="204">
        <f t="shared" si="28"/>
        <v>0.4999509803921498</v>
      </c>
      <c r="AB34" s="204">
        <f t="shared" si="28"/>
        <v>0.4999218750000054</v>
      </c>
      <c r="AC34" s="313">
        <f t="shared" ca="1" si="28"/>
        <v>0.57568617301232194</v>
      </c>
      <c r="AD34" s="303"/>
      <c r="AE34" s="303"/>
      <c r="AF34" s="304"/>
      <c r="AG34" s="191">
        <f t="shared" si="17"/>
        <v>731.5</v>
      </c>
      <c r="AH34" s="328">
        <f t="shared" ref="AH34:CS34" si="29">AH15*AH$5</f>
        <v>650</v>
      </c>
      <c r="AI34" s="328">
        <f t="shared" si="29"/>
        <v>666.75</v>
      </c>
      <c r="AJ34" s="328">
        <f t="shared" si="29"/>
        <v>698.5</v>
      </c>
      <c r="AK34" s="328">
        <f t="shared" si="29"/>
        <v>825</v>
      </c>
      <c r="AL34" s="328">
        <f t="shared" si="29"/>
        <v>940</v>
      </c>
      <c r="AM34" s="328">
        <f t="shared" si="29"/>
        <v>1254</v>
      </c>
      <c r="AN34" s="328">
        <f t="shared" si="29"/>
        <v>1507</v>
      </c>
      <c r="AO34" s="328">
        <f t="shared" si="29"/>
        <v>1100</v>
      </c>
      <c r="AP34" s="328">
        <f t="shared" si="29"/>
        <v>868.25</v>
      </c>
      <c r="AQ34" s="328">
        <f t="shared" si="29"/>
        <v>715</v>
      </c>
      <c r="AR34" s="328">
        <f t="shared" si="29"/>
        <v>766.5</v>
      </c>
      <c r="AS34" s="328">
        <f t="shared" si="29"/>
        <v>819.5</v>
      </c>
      <c r="AT34" s="328">
        <f t="shared" si="29"/>
        <v>735</v>
      </c>
      <c r="AU34" s="328">
        <f t="shared" si="29"/>
        <v>771.75</v>
      </c>
      <c r="AV34" s="328">
        <f t="shared" si="29"/>
        <v>797.5</v>
      </c>
      <c r="AW34" s="328">
        <f t="shared" si="29"/>
        <v>761.25</v>
      </c>
      <c r="AX34" s="328">
        <f t="shared" si="29"/>
        <v>908.25</v>
      </c>
      <c r="AY34" s="328">
        <f t="shared" si="29"/>
        <v>1303.5</v>
      </c>
      <c r="AZ34" s="328">
        <f t="shared" si="29"/>
        <v>1422.75</v>
      </c>
      <c r="BA34" s="328">
        <f t="shared" si="29"/>
        <v>1118.25</v>
      </c>
      <c r="BB34" s="328">
        <f t="shared" si="29"/>
        <v>897</v>
      </c>
      <c r="BC34" s="328">
        <f t="shared" si="29"/>
        <v>703</v>
      </c>
      <c r="BD34" s="328">
        <f t="shared" si="29"/>
        <v>808.5</v>
      </c>
      <c r="BE34" s="328">
        <f t="shared" si="29"/>
        <v>807.03</v>
      </c>
      <c r="BF34" s="328">
        <f t="shared" si="29"/>
        <v>760</v>
      </c>
      <c r="BG34" s="328">
        <f t="shared" si="29"/>
        <v>874</v>
      </c>
      <c r="BH34" s="328">
        <f t="shared" si="29"/>
        <v>826.54</v>
      </c>
      <c r="BI34" s="328">
        <f t="shared" si="29"/>
        <v>751.4</v>
      </c>
      <c r="BJ34" s="328">
        <f t="shared" si="29"/>
        <v>958.32</v>
      </c>
      <c r="BK34" s="328">
        <f t="shared" si="29"/>
        <v>1202.04</v>
      </c>
      <c r="BL34" s="328">
        <f t="shared" si="29"/>
        <v>1419.22</v>
      </c>
      <c r="BM34" s="328">
        <f t="shared" si="29"/>
        <v>1094.31</v>
      </c>
      <c r="BN34" s="328">
        <f t="shared" si="29"/>
        <v>838.53</v>
      </c>
      <c r="BO34" s="328">
        <f t="shared" si="29"/>
        <v>802.41</v>
      </c>
      <c r="BP34" s="328">
        <f t="shared" si="29"/>
        <v>874</v>
      </c>
      <c r="BQ34" s="328">
        <f t="shared" si="29"/>
        <v>827.82</v>
      </c>
      <c r="BR34" s="328">
        <f t="shared" si="29"/>
        <v>781.2</v>
      </c>
      <c r="BS34" s="328">
        <f t="shared" si="29"/>
        <v>898.38000000000011</v>
      </c>
      <c r="BT34" s="328">
        <f t="shared" si="29"/>
        <v>812.49</v>
      </c>
      <c r="BU34" s="328">
        <f t="shared" si="29"/>
        <v>812.49</v>
      </c>
      <c r="BV34" s="328">
        <f t="shared" si="29"/>
        <v>963.59999999999991</v>
      </c>
      <c r="BW34" s="328">
        <f t="shared" si="29"/>
        <v>1110.2</v>
      </c>
      <c r="BX34" s="328">
        <f t="shared" si="29"/>
        <v>1419.56</v>
      </c>
      <c r="BY34" s="328">
        <f t="shared" si="29"/>
        <v>1073.31</v>
      </c>
      <c r="BZ34" s="328">
        <f t="shared" si="29"/>
        <v>854.91</v>
      </c>
      <c r="CA34" s="328">
        <f t="shared" si="29"/>
        <v>824.25</v>
      </c>
      <c r="CB34" s="328">
        <f t="shared" si="29"/>
        <v>820.47</v>
      </c>
      <c r="CC34" s="328">
        <f t="shared" si="29"/>
        <v>846.72</v>
      </c>
      <c r="CD34" s="328">
        <f t="shared" si="29"/>
        <v>800</v>
      </c>
      <c r="CE34" s="328">
        <f t="shared" si="29"/>
        <v>920</v>
      </c>
      <c r="CF34" s="328">
        <f t="shared" si="29"/>
        <v>793.8</v>
      </c>
      <c r="CG34" s="328">
        <f t="shared" si="29"/>
        <v>873.18</v>
      </c>
      <c r="CH34" s="328">
        <f t="shared" si="29"/>
        <v>969.32</v>
      </c>
      <c r="CI34" s="328">
        <f t="shared" si="29"/>
        <v>1081.4000000000001</v>
      </c>
      <c r="CJ34" s="328">
        <f t="shared" si="29"/>
        <v>1365.51</v>
      </c>
      <c r="CK34" s="328">
        <f t="shared" si="29"/>
        <v>1006</v>
      </c>
      <c r="CL34" s="328">
        <f t="shared" si="29"/>
        <v>911.24</v>
      </c>
      <c r="CM34" s="328">
        <f t="shared" si="29"/>
        <v>843.57</v>
      </c>
      <c r="CN34" s="328">
        <f t="shared" si="29"/>
        <v>800.40000000000009</v>
      </c>
      <c r="CO34" s="328">
        <f t="shared" si="29"/>
        <v>900.24</v>
      </c>
      <c r="CP34" s="328">
        <f t="shared" si="29"/>
        <v>812.8</v>
      </c>
      <c r="CQ34" s="328">
        <f t="shared" si="29"/>
        <v>894.08</v>
      </c>
      <c r="CR34" s="328">
        <f t="shared" si="29"/>
        <v>847.77</v>
      </c>
      <c r="CS34" s="328">
        <f t="shared" si="29"/>
        <v>887.92</v>
      </c>
      <c r="CT34" s="328">
        <f t="shared" si="27"/>
        <v>930.51</v>
      </c>
      <c r="CU34" s="328">
        <f t="shared" si="27"/>
        <v>1120.77</v>
      </c>
      <c r="CV34" s="328">
        <f t="shared" si="27"/>
        <v>1337.91</v>
      </c>
      <c r="CW34" s="328">
        <f t="shared" si="27"/>
        <v>949.24</v>
      </c>
      <c r="CX34" s="328">
        <f t="shared" si="27"/>
        <v>964.16000000000008</v>
      </c>
      <c r="CY34" s="328">
        <f t="shared" si="27"/>
        <v>856.8</v>
      </c>
      <c r="CZ34" s="328">
        <f t="shared" si="27"/>
        <v>813.19999999999993</v>
      </c>
      <c r="DA34" s="328">
        <f t="shared" si="27"/>
        <v>911.46</v>
      </c>
      <c r="DB34" s="328">
        <f t="shared" si="27"/>
        <v>864.3599999999999</v>
      </c>
      <c r="DC34" s="328">
        <f t="shared" si="27"/>
        <v>864.57</v>
      </c>
      <c r="DD34" s="328">
        <f t="shared" si="27"/>
        <v>900.02</v>
      </c>
      <c r="DE34" s="328">
        <f t="shared" si="27"/>
        <v>859.32</v>
      </c>
      <c r="DF34" s="328">
        <f t="shared" si="27"/>
        <v>935.76</v>
      </c>
      <c r="DG34" s="328">
        <f t="shared" si="27"/>
        <v>1164.6799999999998</v>
      </c>
      <c r="DH34" s="328">
        <f t="shared" si="27"/>
        <v>1205.19</v>
      </c>
      <c r="DI34" s="328">
        <f t="shared" si="27"/>
        <v>1045.3800000000001</v>
      </c>
      <c r="DJ34" s="328">
        <f t="shared" si="27"/>
        <v>974.05000000000007</v>
      </c>
      <c r="DK34" s="328">
        <f t="shared" si="27"/>
        <v>785.08</v>
      </c>
      <c r="DL34" s="328">
        <f t="shared" si="27"/>
        <v>906.18</v>
      </c>
      <c r="DM34" s="328">
        <f t="shared" si="27"/>
        <v>880.32</v>
      </c>
      <c r="DN34" s="328">
        <f t="shared" si="27"/>
        <v>833.40000000000009</v>
      </c>
      <c r="DO34" s="328">
        <f t="shared" si="27"/>
        <v>916.96</v>
      </c>
      <c r="DP34" s="328">
        <f t="shared" si="27"/>
        <v>911.46</v>
      </c>
      <c r="DQ34" s="328">
        <f t="shared" si="27"/>
        <v>828.8</v>
      </c>
      <c r="DR34" s="328">
        <f t="shared" si="27"/>
        <v>986.04</v>
      </c>
      <c r="DS34" s="328">
        <f t="shared" si="27"/>
        <v>1156.3200000000002</v>
      </c>
      <c r="DT34" s="328">
        <f t="shared" si="27"/>
        <v>1190.07</v>
      </c>
      <c r="DU34" s="328">
        <f t="shared" si="27"/>
        <v>1042.44</v>
      </c>
      <c r="DV34" s="328">
        <f t="shared" si="27"/>
        <v>940.94</v>
      </c>
      <c r="DW34" s="328">
        <f t="shared" si="27"/>
        <v>836.2</v>
      </c>
      <c r="DX34" s="328">
        <f t="shared" si="27"/>
        <v>917.18</v>
      </c>
      <c r="DY34" s="328">
        <f t="shared" si="27"/>
        <v>846.80000000000007</v>
      </c>
      <c r="DZ34" s="328">
        <f t="shared" si="27"/>
        <v>842.2</v>
      </c>
      <c r="EA34" s="328">
        <f t="shared" si="27"/>
        <v>968.76</v>
      </c>
      <c r="EB34" s="328">
        <f t="shared" si="27"/>
        <v>921.8</v>
      </c>
      <c r="EC34" s="328">
        <f t="shared" si="27"/>
        <v>838</v>
      </c>
      <c r="ED34" s="328">
        <f t="shared" si="27"/>
        <v>990.21999999999991</v>
      </c>
      <c r="EE34" s="328">
        <f t="shared" si="27"/>
        <v>1095.57</v>
      </c>
      <c r="EF34" s="328">
        <f t="shared" si="27"/>
        <v>1231.3399999999999</v>
      </c>
      <c r="EG34" s="328">
        <f t="shared" si="27"/>
        <v>1038.8699999999999</v>
      </c>
      <c r="EH34" s="328">
        <f t="shared" si="27"/>
        <v>905.94</v>
      </c>
      <c r="EI34" s="328">
        <f t="shared" si="27"/>
        <v>887.25</v>
      </c>
      <c r="EJ34" s="328">
        <f t="shared" si="27"/>
        <v>969.22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1.1497252747252773</v>
      </c>
      <c r="D37" s="319">
        <f t="shared" ca="1" si="30"/>
        <v>4</v>
      </c>
      <c r="E37" s="319">
        <f t="shared" si="30"/>
        <v>4.5</v>
      </c>
      <c r="F37" s="320">
        <f t="shared" ca="1" si="30"/>
        <v>3.6343382323544375</v>
      </c>
      <c r="G37" s="319">
        <f t="shared" si="30"/>
        <v>3.8350000000000009</v>
      </c>
      <c r="H37" s="319">
        <f t="shared" si="30"/>
        <v>3.9299999999999997</v>
      </c>
      <c r="I37" s="319">
        <f t="shared" si="30"/>
        <v>3.740000000000002</v>
      </c>
      <c r="J37" s="319">
        <f t="shared" si="30"/>
        <v>3.3349990844726563</v>
      </c>
      <c r="K37" s="319">
        <f t="shared" si="30"/>
        <v>3.5399990844726545</v>
      </c>
      <c r="L37" s="319">
        <f t="shared" si="30"/>
        <v>3.129999084472658</v>
      </c>
      <c r="M37" s="319">
        <f t="shared" si="30"/>
        <v>2.9899984741210943</v>
      </c>
      <c r="N37" s="319">
        <f t="shared" si="30"/>
        <v>2.9612391723041327</v>
      </c>
      <c r="O37" s="319">
        <f t="shared" si="30"/>
        <v>3.0845033368852626</v>
      </c>
      <c r="P37" s="319">
        <f t="shared" si="30"/>
        <v>3.0829358994980183</v>
      </c>
      <c r="Q37" s="319">
        <f t="shared" si="30"/>
        <v>3.0860707742725211</v>
      </c>
      <c r="R37" s="319">
        <f t="shared" si="30"/>
        <v>2.9899451575166367</v>
      </c>
      <c r="S37" s="319">
        <f t="shared" si="30"/>
        <v>2.4553831567596305</v>
      </c>
      <c r="T37" s="319">
        <f t="shared" si="30"/>
        <v>2.6190514556322881</v>
      </c>
      <c r="U37" s="319">
        <f t="shared" si="30"/>
        <v>2.4031274170309658</v>
      </c>
      <c r="V37" s="319">
        <f t="shared" si="30"/>
        <v>2.3439705976156375</v>
      </c>
      <c r="W37" s="320">
        <f t="shared" si="30"/>
        <v>3.0686504896174398</v>
      </c>
      <c r="X37" s="319">
        <f t="shared" si="30"/>
        <v>2.0863183076339524</v>
      </c>
      <c r="Y37" s="319">
        <f t="shared" si="30"/>
        <v>1.7606555961773154</v>
      </c>
      <c r="Z37" s="319">
        <f t="shared" si="30"/>
        <v>1.660584524296894</v>
      </c>
      <c r="AA37" s="319">
        <f t="shared" si="30"/>
        <v>0.32467867435181574</v>
      </c>
      <c r="AB37" s="319">
        <f t="shared" si="30"/>
        <v>0.15534412582301371</v>
      </c>
      <c r="AC37" s="322">
        <f t="shared" ca="1" si="30"/>
        <v>1.172037108462149</v>
      </c>
      <c r="AD37" s="303"/>
      <c r="AE37" s="303"/>
      <c r="AF37" s="304"/>
      <c r="AG37" s="191">
        <f>AG18*AG$5</f>
        <v>1130.5472497558594</v>
      </c>
      <c r="AH37" s="328">
        <f t="shared" ref="AH37:CS37" si="31">AH18*AH$5</f>
        <v>1015.8947418212891</v>
      </c>
      <c r="AI37" s="328">
        <f t="shared" si="31"/>
        <v>1040.1101683044433</v>
      </c>
      <c r="AJ37" s="328">
        <f t="shared" si="31"/>
        <v>973.70399414062501</v>
      </c>
      <c r="AK37" s="328">
        <f t="shared" si="31"/>
        <v>983.16432312011727</v>
      </c>
      <c r="AL37" s="328">
        <f t="shared" si="31"/>
        <v>910.81792653345144</v>
      </c>
      <c r="AM37" s="328">
        <f t="shared" si="31"/>
        <v>1060.5586325442298</v>
      </c>
      <c r="AN37" s="328">
        <f t="shared" si="31"/>
        <v>1079.0921032132342</v>
      </c>
      <c r="AO37" s="328">
        <f t="shared" si="31"/>
        <v>980.02204415997471</v>
      </c>
      <c r="AP37" s="328">
        <f t="shared" si="31"/>
        <v>1048.7052303799519</v>
      </c>
      <c r="AQ37" s="328">
        <f t="shared" si="31"/>
        <v>1007.3574228862983</v>
      </c>
      <c r="AR37" s="328">
        <f t="shared" si="31"/>
        <v>1135.787795186917</v>
      </c>
      <c r="AS37" s="328">
        <f t="shared" si="31"/>
        <v>1083.5138166561858</v>
      </c>
      <c r="AT37" s="328">
        <f t="shared" si="31"/>
        <v>955.42087014491995</v>
      </c>
      <c r="AU37" s="328">
        <f t="shared" si="31"/>
        <v>970.44301245548763</v>
      </c>
      <c r="AV37" s="328">
        <f t="shared" si="31"/>
        <v>967.20433244060337</v>
      </c>
      <c r="AW37" s="328">
        <f t="shared" si="31"/>
        <v>926.57643540397248</v>
      </c>
      <c r="AX37" s="328">
        <f t="shared" si="31"/>
        <v>936.45954037119532</v>
      </c>
      <c r="AY37" s="328">
        <f t="shared" si="31"/>
        <v>990.00688270636829</v>
      </c>
      <c r="AZ37" s="328">
        <f t="shared" si="31"/>
        <v>954.51348296611241</v>
      </c>
      <c r="BA37" s="328">
        <f t="shared" si="31"/>
        <v>955.79294154080446</v>
      </c>
      <c r="BB37" s="328">
        <f t="shared" si="31"/>
        <v>1051.0965653203593</v>
      </c>
      <c r="BC37" s="328">
        <f t="shared" si="31"/>
        <v>933.85831503011934</v>
      </c>
      <c r="BD37" s="328">
        <f t="shared" si="31"/>
        <v>1135.1478267619184</v>
      </c>
      <c r="BE37" s="328">
        <f t="shared" si="31"/>
        <v>1048.9986282025088</v>
      </c>
      <c r="BF37" s="328">
        <f t="shared" si="31"/>
        <v>964.68640050886154</v>
      </c>
      <c r="BG37" s="328">
        <f t="shared" si="31"/>
        <v>1058.9265334638644</v>
      </c>
      <c r="BH37" s="328">
        <f t="shared" si="31"/>
        <v>945.70211392372153</v>
      </c>
      <c r="BI37" s="328">
        <f t="shared" si="31"/>
        <v>858.22130684463434</v>
      </c>
      <c r="BJ37" s="328">
        <f t="shared" si="31"/>
        <v>956.44487536531801</v>
      </c>
      <c r="BK37" s="328">
        <f t="shared" si="31"/>
        <v>927.03260033402375</v>
      </c>
      <c r="BL37" s="328">
        <f t="shared" si="31"/>
        <v>983.66910213066956</v>
      </c>
      <c r="BM37" s="328">
        <f t="shared" si="31"/>
        <v>937.13469346268755</v>
      </c>
      <c r="BN37" s="328">
        <f t="shared" si="31"/>
        <v>937.23174359625114</v>
      </c>
      <c r="BO37" s="328">
        <f t="shared" si="31"/>
        <v>1002.8294330854229</v>
      </c>
      <c r="BP37" s="328">
        <f t="shared" si="31"/>
        <v>1150.0959465611616</v>
      </c>
      <c r="BQ37" s="328">
        <f t="shared" si="31"/>
        <v>1023.3353546137647</v>
      </c>
      <c r="BR37" s="328">
        <f t="shared" si="31"/>
        <v>941.93235117866436</v>
      </c>
      <c r="BS37" s="328">
        <f t="shared" si="31"/>
        <v>1035.2760362187519</v>
      </c>
      <c r="BT37" s="328">
        <f t="shared" si="31"/>
        <v>881.38374525339702</v>
      </c>
      <c r="BU37" s="328">
        <f t="shared" si="31"/>
        <v>879.86094906679239</v>
      </c>
      <c r="BV37" s="328">
        <f t="shared" si="31"/>
        <v>933.51324157019462</v>
      </c>
      <c r="BW37" s="328">
        <f t="shared" si="31"/>
        <v>861.3488796289563</v>
      </c>
      <c r="BX37" s="328">
        <f t="shared" si="31"/>
        <v>1002.92901264862</v>
      </c>
      <c r="BY37" s="328">
        <f t="shared" si="31"/>
        <v>913.97287265422835</v>
      </c>
      <c r="BZ37" s="328">
        <f t="shared" si="31"/>
        <v>914.03197829456144</v>
      </c>
      <c r="CA37" s="328">
        <f t="shared" si="31"/>
        <v>977.9184595568928</v>
      </c>
      <c r="CB37" s="328">
        <f t="shared" si="31"/>
        <v>1023.1348216164993</v>
      </c>
      <c r="CC37" s="328">
        <f t="shared" si="31"/>
        <v>928.49631475703245</v>
      </c>
      <c r="CD37" s="328">
        <f t="shared" si="31"/>
        <v>855.92592659295963</v>
      </c>
      <c r="CE37" s="328">
        <f t="shared" si="31"/>
        <v>942.44622983302168</v>
      </c>
      <c r="CF37" s="328">
        <f t="shared" si="31"/>
        <v>764.86441439236592</v>
      </c>
      <c r="CG37" s="328">
        <f t="shared" si="31"/>
        <v>840.36457295794071</v>
      </c>
      <c r="CH37" s="328">
        <f t="shared" si="31"/>
        <v>851.24595453700442</v>
      </c>
      <c r="CI37" s="328">
        <f t="shared" si="31"/>
        <v>785.51362086037034</v>
      </c>
      <c r="CJ37" s="328">
        <f t="shared" si="31"/>
        <v>914.76554625837025</v>
      </c>
      <c r="CK37" s="328">
        <f t="shared" si="31"/>
        <v>794.37005231027513</v>
      </c>
      <c r="CL37" s="328">
        <f t="shared" si="31"/>
        <v>874.2723905680391</v>
      </c>
      <c r="CM37" s="328">
        <f t="shared" si="31"/>
        <v>892.78087443225036</v>
      </c>
      <c r="CN37" s="328">
        <f t="shared" si="31"/>
        <v>888.52099300941757</v>
      </c>
      <c r="CO37" s="328">
        <f t="shared" si="31"/>
        <v>1003.0328986804678</v>
      </c>
      <c r="CP37" s="328">
        <f t="shared" si="31"/>
        <v>883.07912220820663</v>
      </c>
      <c r="CQ37" s="328">
        <f t="shared" si="31"/>
        <v>930.88341810962993</v>
      </c>
      <c r="CR37" s="328">
        <f t="shared" si="31"/>
        <v>830.65871279028579</v>
      </c>
      <c r="CS37" s="328">
        <f t="shared" si="31"/>
        <v>868.92899488165858</v>
      </c>
      <c r="CT37" s="328">
        <f t="shared" ref="CT37:EJ37" si="32">CT18*CT$5</f>
        <v>839.54968952858985</v>
      </c>
      <c r="CU37" s="328">
        <f t="shared" si="32"/>
        <v>851.51233355513591</v>
      </c>
      <c r="CV37" s="328">
        <f t="shared" si="32"/>
        <v>943.69380007871462</v>
      </c>
      <c r="CW37" s="328">
        <f t="shared" si="32"/>
        <v>778.22821163458798</v>
      </c>
      <c r="CX37" s="328">
        <f t="shared" si="32"/>
        <v>942.16735654378613</v>
      </c>
      <c r="CY37" s="328">
        <f t="shared" si="32"/>
        <v>917.07500132242467</v>
      </c>
      <c r="CZ37" s="328">
        <f t="shared" si="32"/>
        <v>911.70559212365947</v>
      </c>
      <c r="DA37" s="328">
        <f t="shared" si="32"/>
        <v>1029.2566988039282</v>
      </c>
      <c r="DB37" s="328">
        <f t="shared" si="32"/>
        <v>952.22021253647881</v>
      </c>
      <c r="DC37" s="328">
        <f t="shared" si="32"/>
        <v>913.50589456583702</v>
      </c>
      <c r="DD37" s="328">
        <f t="shared" si="32"/>
        <v>896.25257822880542</v>
      </c>
      <c r="DE37" s="328">
        <f t="shared" si="32"/>
        <v>854.28208534955911</v>
      </c>
      <c r="DF37" s="328">
        <f t="shared" si="32"/>
        <v>864.40891517827356</v>
      </c>
      <c r="DG37" s="328">
        <f t="shared" si="32"/>
        <v>918.11580066417753</v>
      </c>
      <c r="DH37" s="328">
        <f t="shared" si="32"/>
        <v>886.51342295100926</v>
      </c>
      <c r="DI37" s="328">
        <f t="shared" si="32"/>
        <v>885.02097162182542</v>
      </c>
      <c r="DJ37" s="328">
        <f t="shared" si="32"/>
        <v>969.40613800150857</v>
      </c>
      <c r="DK37" s="328">
        <f t="shared" si="32"/>
        <v>847.70346718978317</v>
      </c>
      <c r="DL37" s="328">
        <f t="shared" si="32"/>
        <v>1024.3153130377761</v>
      </c>
      <c r="DM37" s="328">
        <f t="shared" si="32"/>
        <v>1004.2410248418096</v>
      </c>
      <c r="DN37" s="328">
        <f t="shared" si="32"/>
        <v>928.09226128226567</v>
      </c>
      <c r="DO37" s="328">
        <f t="shared" si="32"/>
        <v>980.75489004774784</v>
      </c>
      <c r="DP37" s="328">
        <f t="shared" si="32"/>
        <v>910.62598247161645</v>
      </c>
      <c r="DQ37" s="328">
        <f t="shared" si="32"/>
        <v>827.17697156903773</v>
      </c>
      <c r="DR37" s="328">
        <f t="shared" si="32"/>
        <v>921.16033316471101</v>
      </c>
      <c r="DS37" s="328">
        <f t="shared" si="32"/>
        <v>934.38055150875653</v>
      </c>
      <c r="DT37" s="328">
        <f t="shared" si="32"/>
        <v>902.71846453929459</v>
      </c>
      <c r="DU37" s="328">
        <f t="shared" si="32"/>
        <v>901.84260189026907</v>
      </c>
      <c r="DV37" s="328">
        <f t="shared" si="32"/>
        <v>945.529969753518</v>
      </c>
      <c r="DW37" s="328">
        <f t="shared" si="32"/>
        <v>918.69204052186944</v>
      </c>
      <c r="DX37" s="328">
        <f t="shared" si="32"/>
        <v>1053.876654985243</v>
      </c>
      <c r="DY37" s="328">
        <f t="shared" si="32"/>
        <v>984.32255100536679</v>
      </c>
      <c r="DZ37" s="328">
        <f t="shared" si="32"/>
        <v>955.8936547147423</v>
      </c>
      <c r="EA37" s="328">
        <f t="shared" si="32"/>
        <v>1057.0733291847826</v>
      </c>
      <c r="EB37" s="328">
        <f t="shared" si="32"/>
        <v>930.65817102758092</v>
      </c>
      <c r="EC37" s="328">
        <f t="shared" si="32"/>
        <v>845.51447555327388</v>
      </c>
      <c r="ED37" s="328">
        <f t="shared" si="32"/>
        <v>941.59518116966581</v>
      </c>
      <c r="EE37" s="328">
        <f t="shared" si="32"/>
        <v>911.68391336852847</v>
      </c>
      <c r="EF37" s="328">
        <f t="shared" si="32"/>
        <v>966.69365072226094</v>
      </c>
      <c r="EG37" s="328">
        <f t="shared" si="32"/>
        <v>922.01801860921364</v>
      </c>
      <c r="EH37" s="328">
        <f t="shared" si="32"/>
        <v>922.87941602390424</v>
      </c>
      <c r="EI37" s="328">
        <f t="shared" si="32"/>
        <v>977.68632013046636</v>
      </c>
      <c r="EJ37" s="328">
        <f t="shared" si="32"/>
        <v>1116.7380241585081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37179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23.482142857142858</v>
      </c>
      <c r="D47" s="331">
        <v>27</v>
      </c>
      <c r="E47" s="331">
        <v>34.5</v>
      </c>
      <c r="F47" s="195">
        <v>29.033692722371967</v>
      </c>
      <c r="G47" s="195">
        <v>33.924999999999997</v>
      </c>
      <c r="H47" s="195">
        <v>34.75</v>
      </c>
      <c r="I47" s="195">
        <v>33.1</v>
      </c>
      <c r="J47" s="195">
        <v>28.25</v>
      </c>
      <c r="K47" s="195">
        <v>29</v>
      </c>
      <c r="L47" s="195">
        <v>27.5</v>
      </c>
      <c r="M47" s="195">
        <v>26.5</v>
      </c>
      <c r="N47" s="195">
        <v>28</v>
      </c>
      <c r="O47" s="195">
        <v>44.5</v>
      </c>
      <c r="P47" s="195">
        <v>40.5</v>
      </c>
      <c r="Q47" s="195">
        <v>48.5</v>
      </c>
      <c r="R47" s="195">
        <v>41.5</v>
      </c>
      <c r="S47" s="195">
        <v>35.416666666666664</v>
      </c>
      <c r="T47" s="195">
        <v>36</v>
      </c>
      <c r="U47" s="195">
        <v>34</v>
      </c>
      <c r="V47" s="195">
        <v>36.25</v>
      </c>
      <c r="W47" s="331">
        <v>34.669607843137257</v>
      </c>
      <c r="X47" s="331">
        <v>37.640196078431373</v>
      </c>
      <c r="Y47" s="331">
        <v>38.078288590604025</v>
      </c>
      <c r="Z47" s="331">
        <v>38.33192156862745</v>
      </c>
      <c r="AA47" s="331">
        <v>39.232401960784316</v>
      </c>
      <c r="AB47" s="332">
        <v>40.410195312500001</v>
      </c>
      <c r="AC47" s="196">
        <v>38.226918636446499</v>
      </c>
      <c r="AG47" s="282">
        <v>34.75</v>
      </c>
      <c r="AH47" s="282">
        <v>33.1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25.428571428571427</v>
      </c>
      <c r="D48" s="332">
        <v>27.75</v>
      </c>
      <c r="E48" s="332">
        <v>34.75</v>
      </c>
      <c r="F48" s="191">
        <v>29.865902964959567</v>
      </c>
      <c r="G48" s="191">
        <v>33.75</v>
      </c>
      <c r="H48" s="191">
        <v>34.5</v>
      </c>
      <c r="I48" s="191">
        <v>33</v>
      </c>
      <c r="J48" s="191">
        <v>29.25</v>
      </c>
      <c r="K48" s="191">
        <v>29</v>
      </c>
      <c r="L48" s="191">
        <v>29.5</v>
      </c>
      <c r="M48" s="191">
        <v>29</v>
      </c>
      <c r="N48" s="191">
        <v>30.5</v>
      </c>
      <c r="O48" s="191">
        <v>47.25</v>
      </c>
      <c r="P48" s="191">
        <v>43.5</v>
      </c>
      <c r="Q48" s="191">
        <v>51</v>
      </c>
      <c r="R48" s="191">
        <v>45</v>
      </c>
      <c r="S48" s="191">
        <v>34.916666666666664</v>
      </c>
      <c r="T48" s="191">
        <v>35.5</v>
      </c>
      <c r="U48" s="191">
        <v>33.5</v>
      </c>
      <c r="V48" s="191">
        <v>35.75</v>
      </c>
      <c r="W48" s="332">
        <v>35.848039215686278</v>
      </c>
      <c r="X48" s="332">
        <v>39.295098039215688</v>
      </c>
      <c r="Y48" s="332">
        <v>39.696442953020131</v>
      </c>
      <c r="Z48" s="332">
        <v>40.283568627450968</v>
      </c>
      <c r="AA48" s="332">
        <v>42.471549019607835</v>
      </c>
      <c r="AB48" s="332">
        <v>45.011523437500003</v>
      </c>
      <c r="AC48" s="192">
        <v>40.866913167649024</v>
      </c>
      <c r="AG48" s="282">
        <v>34.5</v>
      </c>
      <c r="AH48" s="282">
        <v>33</v>
      </c>
    </row>
    <row r="49" spans="1:34" s="282" customFormat="1" ht="11.25" hidden="1" customHeight="1" x14ac:dyDescent="0.2">
      <c r="A49" s="305" t="s">
        <v>142</v>
      </c>
      <c r="C49" s="332">
        <v>26</v>
      </c>
      <c r="D49" s="332">
        <v>28</v>
      </c>
      <c r="E49" s="332">
        <v>34.5</v>
      </c>
      <c r="F49" s="191">
        <v>30</v>
      </c>
      <c r="G49" s="191">
        <v>35.25</v>
      </c>
      <c r="H49" s="191">
        <v>35.5</v>
      </c>
      <c r="I49" s="191">
        <v>35</v>
      </c>
      <c r="J49" s="191">
        <v>31.625</v>
      </c>
      <c r="K49" s="191">
        <v>33</v>
      </c>
      <c r="L49" s="191">
        <v>30.25</v>
      </c>
      <c r="M49" s="191">
        <v>30.25</v>
      </c>
      <c r="N49" s="191">
        <v>37</v>
      </c>
      <c r="O49" s="191">
        <v>48.75</v>
      </c>
      <c r="P49" s="191">
        <v>45.25</v>
      </c>
      <c r="Q49" s="191">
        <v>52.25</v>
      </c>
      <c r="R49" s="191">
        <v>44.25</v>
      </c>
      <c r="S49" s="191">
        <v>37.25</v>
      </c>
      <c r="T49" s="191">
        <v>38</v>
      </c>
      <c r="U49" s="191">
        <v>35.75</v>
      </c>
      <c r="V49" s="191">
        <v>38</v>
      </c>
      <c r="W49" s="332">
        <v>37.890196078431373</v>
      </c>
      <c r="X49" s="332">
        <v>41.797058823529412</v>
      </c>
      <c r="Y49" s="332">
        <v>41.965604026845639</v>
      </c>
      <c r="Z49" s="332">
        <v>42.53329411764706</v>
      </c>
      <c r="AA49" s="332">
        <v>43.368872549019599</v>
      </c>
      <c r="AB49" s="332">
        <v>44.250898437499991</v>
      </c>
      <c r="AC49" s="192">
        <v>42.174861760952787</v>
      </c>
      <c r="AG49" s="282">
        <v>35.5</v>
      </c>
      <c r="AH49" s="282">
        <v>35</v>
      </c>
    </row>
    <row r="50" spans="1:34" s="282" customFormat="1" ht="11.25" hidden="1" customHeight="1" x14ac:dyDescent="0.2">
      <c r="A50" s="305" t="s">
        <v>144</v>
      </c>
      <c r="B50" s="306"/>
      <c r="C50" s="332">
        <v>27.247321428571428</v>
      </c>
      <c r="D50" s="332">
        <v>23.77099971008299</v>
      </c>
      <c r="E50" s="332">
        <v>32.5</v>
      </c>
      <c r="F50" s="191">
        <v>27.852053793483016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33.53560563634818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26.311428571428571</v>
      </c>
      <c r="D51" s="332">
        <v>27</v>
      </c>
      <c r="E51" s="332">
        <v>32.5</v>
      </c>
      <c r="F51" s="191">
        <v>28.919568733153636</v>
      </c>
      <c r="G51" s="191">
        <v>32.375</v>
      </c>
      <c r="H51" s="191">
        <v>32.75</v>
      </c>
      <c r="I51" s="191">
        <v>32</v>
      </c>
      <c r="J51" s="191">
        <v>30.625</v>
      </c>
      <c r="K51" s="191">
        <v>31.25</v>
      </c>
      <c r="L51" s="191">
        <v>30</v>
      </c>
      <c r="M51" s="191">
        <v>33</v>
      </c>
      <c r="N51" s="191">
        <v>37.5</v>
      </c>
      <c r="O51" s="191">
        <v>48.125</v>
      </c>
      <c r="P51" s="191">
        <v>44.75</v>
      </c>
      <c r="Q51" s="191">
        <v>51.5</v>
      </c>
      <c r="R51" s="191">
        <v>43.75</v>
      </c>
      <c r="S51" s="191">
        <v>36.5</v>
      </c>
      <c r="T51" s="191">
        <v>36.25</v>
      </c>
      <c r="U51" s="191">
        <v>35.75</v>
      </c>
      <c r="V51" s="191">
        <v>37.5</v>
      </c>
      <c r="W51" s="332">
        <v>37.182352941176468</v>
      </c>
      <c r="X51" s="332">
        <v>41.787254901960786</v>
      </c>
      <c r="Y51" s="332">
        <v>41.722181208053691</v>
      </c>
      <c r="Z51" s="332">
        <v>42.3704705882353</v>
      </c>
      <c r="AA51" s="332">
        <v>42.963627450980411</v>
      </c>
      <c r="AB51" s="332">
        <v>43.584218749999998</v>
      </c>
      <c r="AC51" s="192">
        <v>41.794231026311003</v>
      </c>
      <c r="AG51" s="282">
        <v>32.75</v>
      </c>
      <c r="AH51" s="282">
        <v>32</v>
      </c>
    </row>
    <row r="52" spans="1:34" s="282" customFormat="1" ht="11.25" hidden="1" customHeight="1" x14ac:dyDescent="0.2">
      <c r="A52" s="333" t="s">
        <v>141</v>
      </c>
      <c r="B52" s="152"/>
      <c r="C52" s="332">
        <v>25.607142857142858</v>
      </c>
      <c r="D52" s="332">
        <v>25.5</v>
      </c>
      <c r="E52" s="332">
        <v>30.25</v>
      </c>
      <c r="F52" s="309">
        <v>27.316711590296496</v>
      </c>
      <c r="G52" s="309">
        <v>30.25</v>
      </c>
      <c r="H52" s="191">
        <v>30.5</v>
      </c>
      <c r="I52" s="191">
        <v>30</v>
      </c>
      <c r="J52" s="309">
        <v>29.5</v>
      </c>
      <c r="K52" s="191">
        <v>29.5</v>
      </c>
      <c r="L52" s="191">
        <v>29.5</v>
      </c>
      <c r="M52" s="191">
        <v>34</v>
      </c>
      <c r="N52" s="191">
        <v>41.5</v>
      </c>
      <c r="O52" s="309">
        <v>53</v>
      </c>
      <c r="P52" s="191">
        <v>49</v>
      </c>
      <c r="Q52" s="191">
        <v>57</v>
      </c>
      <c r="R52" s="191">
        <v>47</v>
      </c>
      <c r="S52" s="309">
        <v>33.416666666666664</v>
      </c>
      <c r="T52" s="191">
        <v>34.25</v>
      </c>
      <c r="U52" s="191">
        <v>32.75</v>
      </c>
      <c r="V52" s="191">
        <v>33.25</v>
      </c>
      <c r="W52" s="332">
        <v>37.374509803921569</v>
      </c>
      <c r="X52" s="332">
        <v>39.483333333333334</v>
      </c>
      <c r="Y52" s="332">
        <v>39.314597315436238</v>
      </c>
      <c r="Z52" s="332">
        <v>40.117176470588234</v>
      </c>
      <c r="AA52" s="332">
        <v>40.831921568627457</v>
      </c>
      <c r="AB52" s="332">
        <v>41.576328125000003</v>
      </c>
      <c r="AC52" s="192">
        <v>39.894030503736978</v>
      </c>
      <c r="AG52" s="282">
        <v>30.5</v>
      </c>
      <c r="AH52" s="282">
        <v>30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26.607142857142858</v>
      </c>
      <c r="D53" s="332">
        <v>26.5</v>
      </c>
      <c r="E53" s="332">
        <v>32.25</v>
      </c>
      <c r="F53" s="332">
        <v>28.694070080862531</v>
      </c>
      <c r="G53" s="191">
        <v>31.625</v>
      </c>
      <c r="H53" s="332">
        <v>32</v>
      </c>
      <c r="I53" s="332">
        <v>31.25</v>
      </c>
      <c r="J53" s="191">
        <v>31.125</v>
      </c>
      <c r="K53" s="332">
        <v>30.75</v>
      </c>
      <c r="L53" s="332">
        <v>31.5</v>
      </c>
      <c r="M53" s="332">
        <v>37</v>
      </c>
      <c r="N53" s="332">
        <v>46.5</v>
      </c>
      <c r="O53" s="191">
        <v>61.5</v>
      </c>
      <c r="P53" s="332">
        <v>56</v>
      </c>
      <c r="Q53" s="332">
        <v>67</v>
      </c>
      <c r="R53" s="332">
        <v>54</v>
      </c>
      <c r="S53" s="191">
        <v>35.583333333333336</v>
      </c>
      <c r="T53" s="332">
        <v>36.75</v>
      </c>
      <c r="U53" s="332">
        <v>34.75</v>
      </c>
      <c r="V53" s="332">
        <v>35.25</v>
      </c>
      <c r="W53" s="332">
        <v>41.091176470588238</v>
      </c>
      <c r="X53" s="332">
        <v>42.818627450980394</v>
      </c>
      <c r="Y53" s="332">
        <v>42.510167785234898</v>
      </c>
      <c r="Z53" s="332">
        <v>43.416392156862742</v>
      </c>
      <c r="AA53" s="332">
        <v>43.992911764705887</v>
      </c>
      <c r="AB53" s="332">
        <v>44.562460937499999</v>
      </c>
      <c r="AC53" s="192">
        <v>43.108990095400131</v>
      </c>
      <c r="AG53" s="282">
        <v>32</v>
      </c>
      <c r="AH53" s="282">
        <v>31.25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41.696428571428569</v>
      </c>
      <c r="D56" s="332">
        <v>42.499996185302734</v>
      </c>
      <c r="E56" s="332">
        <v>47.049999237060547</v>
      </c>
      <c r="F56" s="332">
        <v>44.035038631881349</v>
      </c>
      <c r="G56" s="191">
        <v>47.256624221801758</v>
      </c>
      <c r="H56" s="332">
        <v>47.458511352539062</v>
      </c>
      <c r="I56" s="332">
        <v>47.054737091064453</v>
      </c>
      <c r="J56" s="191">
        <v>43.559164962768556</v>
      </c>
      <c r="K56" s="332">
        <v>45.989056549072266</v>
      </c>
      <c r="L56" s="332">
        <v>41.129273376464845</v>
      </c>
      <c r="M56" s="332">
        <v>41.699288940429689</v>
      </c>
      <c r="N56" s="332">
        <v>42.579657154368441</v>
      </c>
      <c r="O56" s="191">
        <v>45.54392247578437</v>
      </c>
      <c r="P56" s="332">
        <v>45.124274670694248</v>
      </c>
      <c r="Q56" s="332">
        <v>45.963570280874485</v>
      </c>
      <c r="R56" s="332">
        <v>46.011157050482097</v>
      </c>
      <c r="S56" s="191">
        <v>47.560911453303987</v>
      </c>
      <c r="T56" s="332">
        <v>42.976828126104749</v>
      </c>
      <c r="U56" s="332">
        <v>47.964743727283953</v>
      </c>
      <c r="V56" s="332">
        <v>51.741162506523267</v>
      </c>
      <c r="W56" s="332">
        <v>45.424532381152723</v>
      </c>
      <c r="X56" s="332">
        <v>44.423619032750558</v>
      </c>
      <c r="Y56" s="332">
        <v>44.33411313963326</v>
      </c>
      <c r="Z56" s="332">
        <v>43.000739798453395</v>
      </c>
      <c r="AA56" s="332">
        <v>42.130395116502399</v>
      </c>
      <c r="AB56" s="332">
        <v>44.894486755693762</v>
      </c>
      <c r="AC56" s="192">
        <v>43.381642169369655</v>
      </c>
      <c r="AG56" s="282">
        <v>47.458511352539062</v>
      </c>
      <c r="AH56" s="282">
        <v>47.054737091064453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4439.7931192136239</v>
      </c>
      <c r="D67" s="341">
        <f ca="1">D9/('Gas Curve Summary'!$B$11)*1000</f>
        <v>5724.8006542629319</v>
      </c>
      <c r="E67" s="341">
        <f>E9/('Gas Curve Summary'!$B$12)*1000</f>
        <v>9630.8186195826638</v>
      </c>
      <c r="F67" s="341">
        <f t="shared" ref="F67:F73" ca="1" si="35">AVERAGE(C67:E67)</f>
        <v>6598.4707976864056</v>
      </c>
      <c r="G67" s="341">
        <f t="shared" ref="G67:G73" si="36">AVERAGE(H67,I67)</f>
        <v>11001.105543754664</v>
      </c>
      <c r="H67" s="341">
        <f>$H9/'Gas Curve Summary'!$B$13*1000</f>
        <v>11266.499057196732</v>
      </c>
      <c r="I67" s="341">
        <f>$I9/'Gas Curve Summary'!$B$14*1000</f>
        <v>10735.712030312598</v>
      </c>
      <c r="J67" s="341">
        <f t="shared" ref="J67:J73" si="37">AVERAGE(K67:L67)</f>
        <v>14295.153398335653</v>
      </c>
      <c r="K67" s="341">
        <f>$K9/'Gas Curve Summary'!$B$15*1000</f>
        <v>13289.760348583877</v>
      </c>
      <c r="L67" s="341">
        <f>$L9/'Gas Curve Summary'!$B$16*1000</f>
        <v>15300.546448087431</v>
      </c>
      <c r="M67" s="341">
        <f>$M9/'Gas Curve Summary'!$B$17*1000</f>
        <v>10223.765432098766</v>
      </c>
      <c r="N67" s="341">
        <f>$N9/'Gas Curve Summary'!$B$18*1000</f>
        <v>9817.6718092566607</v>
      </c>
      <c r="O67" s="341">
        <f t="shared" ref="O67:O73" si="38">AVERAGE(P67:Q67)</f>
        <v>14748.103426256468</v>
      </c>
      <c r="P67" s="341">
        <f>$P9/'Gas Curve Summary'!$B$19*1000</f>
        <v>13500.164636154099</v>
      </c>
      <c r="Q67" s="341">
        <f>$Q9/'Gas Curve Summary'!$B$20*1000</f>
        <v>15996.042216358839</v>
      </c>
      <c r="R67" s="341">
        <f>$R9/'Gas Curve Summary'!$B$21*1000</f>
        <v>13916.834339369549</v>
      </c>
      <c r="S67" s="341">
        <f t="shared" ref="S67:S73" si="39">AVERAGE(T67:V67)</f>
        <v>12134.69593432584</v>
      </c>
      <c r="T67" s="341">
        <f>$T9/'Gas Curve Summary'!$B$22*1000</f>
        <v>12461.059190031152</v>
      </c>
      <c r="U67" s="341">
        <f>$U9/'Gas Curve Summary'!$B$23*1000</f>
        <v>11679.835108210236</v>
      </c>
      <c r="V67" s="341">
        <f>$V9/'Gas Curve Summary'!$B$24*1000</f>
        <v>12263.193504736129</v>
      </c>
      <c r="W67" s="341">
        <f>W9/AVERAGE('Gas Curve Summary'!$B$13:$B$24)*1000</f>
        <v>12469.64636113897</v>
      </c>
      <c r="X67" s="341">
        <f>X9/AVERAGE('Gas Curve Summary'!$B$25:$B$36)*1000</f>
        <v>11755.972100083123</v>
      </c>
      <c r="Y67" s="341">
        <f>Y9/AVERAGE('Gas Curve Summary'!$B$37:$B$48)*1000</f>
        <v>11211.553297448074</v>
      </c>
      <c r="Z67" s="341">
        <f>Z9/AVERAGE('Gas Curve Summary'!$B$49:$B$60)*1000</f>
        <v>11010.45446798605</v>
      </c>
      <c r="AA67" s="341">
        <f>AA9/AVERAGE('Gas Curve Summary'!$B$61:$B$108)*1000</f>
        <v>10548.242481562709</v>
      </c>
      <c r="AB67" s="341">
        <f>AB9/AVERAGE('Gas Curve Summary'!$B$109:$B$120)*1000</f>
        <v>10177.488992930672</v>
      </c>
      <c r="AC67" s="342">
        <f ca="1">AC9/AVERAGE('Gas Curve Summary'!$B$9:$B$120)*1000</f>
        <v>10728.594765965885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4989.855983540976</v>
      </c>
      <c r="D68" s="341">
        <f ca="1">D10/('Gas Curve Summary'!$B$11)*1000</f>
        <v>5878.1435289306892</v>
      </c>
      <c r="E68" s="341">
        <f>E10/('Gas Curve Summary'!$B$12)*1000</f>
        <v>9697.6993044408773</v>
      </c>
      <c r="F68" s="411">
        <f t="shared" ca="1" si="35"/>
        <v>6855.2329389708475</v>
      </c>
      <c r="G68" s="341">
        <f t="shared" si="36"/>
        <v>10946.034262429353</v>
      </c>
      <c r="H68" s="341">
        <f>$H10/'Gas Curve Summary'!$B$13*1000</f>
        <v>11187.932118164676</v>
      </c>
      <c r="I68" s="341">
        <f>$I10/'Gas Curve Summary'!$B$14*1000</f>
        <v>10704.136406694031</v>
      </c>
      <c r="J68" s="341">
        <f t="shared" si="37"/>
        <v>14841.601485767347</v>
      </c>
      <c r="K68" s="341">
        <f>$K10/'Gas Curve Summary'!$B$15*1000</f>
        <v>13289.760348583877</v>
      </c>
      <c r="L68" s="341">
        <f>$L10/'Gas Curve Summary'!$B$16*1000</f>
        <v>16393.442622950817</v>
      </c>
      <c r="M68" s="341">
        <f>$M10/'Gas Curve Summary'!$B$17*1000</f>
        <v>11188.271604938271</v>
      </c>
      <c r="N68" s="341">
        <f>$N10/'Gas Curve Summary'!$B$18*1000</f>
        <v>10694.249649368861</v>
      </c>
      <c r="O68" s="341">
        <f t="shared" si="38"/>
        <v>15654.281017842386</v>
      </c>
      <c r="P68" s="341">
        <f>$P10/'Gas Curve Summary'!$B$19*1000</f>
        <v>14487.981560750739</v>
      </c>
      <c r="Q68" s="341">
        <f>$Q10/'Gas Curve Summary'!$B$20*1000</f>
        <v>16820.580474934035</v>
      </c>
      <c r="R68" s="341">
        <f>$R10/'Gas Curve Summary'!$B$21*1000</f>
        <v>15090.543259557344</v>
      </c>
      <c r="S68" s="341">
        <f t="shared" si="39"/>
        <v>11963.369252943055</v>
      </c>
      <c r="T68" s="341">
        <f>$T10/'Gas Curve Summary'!$B$22*1000</f>
        <v>12287.988923502942</v>
      </c>
      <c r="U68" s="341">
        <f>$U10/'Gas Curve Summary'!$B$23*1000</f>
        <v>11508.072827207146</v>
      </c>
      <c r="V68" s="341">
        <f>$V10/'Gas Curve Summary'!$B$24*1000</f>
        <v>12094.046008119079</v>
      </c>
      <c r="W68" s="411">
        <f>W10/AVERAGE('Gas Curve Summary'!$B$13:$B$24)*1000</f>
        <v>12888.954781319497</v>
      </c>
      <c r="X68" s="341">
        <f>X10/AVERAGE('Gas Curve Summary'!$B$25:$B$36)*1000</f>
        <v>12270.964089096628</v>
      </c>
      <c r="Y68" s="341">
        <f>Y10/AVERAGE('Gas Curve Summary'!$B$37:$B$48)*1000</f>
        <v>11684.77710163329</v>
      </c>
      <c r="Z68" s="341">
        <f>Z10/AVERAGE('Gas Curve Summary'!$B$49:$B$60)*1000</f>
        <v>11567.704631142258</v>
      </c>
      <c r="AA68" s="341">
        <f>AA10/AVERAGE('Gas Curve Summary'!$B$61:$B$108)*1000</f>
        <v>11411.187375006242</v>
      </c>
      <c r="AB68" s="341">
        <f>AB10/AVERAGE('Gas Curve Summary'!$B$109:$B$120)*1000</f>
        <v>11323.735737318615</v>
      </c>
      <c r="AC68" s="342">
        <f ca="1">AC10/AVERAGE('Gas Curve Summary'!$B$9:$B$120)*1000</f>
        <v>11464.231934699214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5047.8626128700425</v>
      </c>
      <c r="D69" s="341">
        <f ca="1">D11/('Gas Curve Summary'!$B$11)*1000</f>
        <v>5867.9206706195046</v>
      </c>
      <c r="E69" s="341">
        <f>E11/('Gas Curve Summary'!$B$12)*1000</f>
        <v>9630.8186195826638</v>
      </c>
      <c r="F69" s="411">
        <f t="shared" ca="1" si="35"/>
        <v>6848.86730102407</v>
      </c>
      <c r="G69" s="341">
        <f t="shared" si="36"/>
        <v>11222.209333087503</v>
      </c>
      <c r="H69" s="341">
        <f>$H11/'Gas Curve Summary'!$B$13*1000</f>
        <v>11235.072281583911</v>
      </c>
      <c r="I69" s="341">
        <f>$I11/'Gas Curve Summary'!$B$14*1000</f>
        <v>11209.346384591096</v>
      </c>
      <c r="J69" s="341">
        <f t="shared" si="37"/>
        <v>15522.875816993463</v>
      </c>
      <c r="K69" s="341">
        <f>$K11/'Gas Curve Summary'!$B$15*1000</f>
        <v>14379.084967320261</v>
      </c>
      <c r="L69" s="341">
        <f>$L11/'Gas Curve Summary'!$B$16*1000</f>
        <v>16666.666666666664</v>
      </c>
      <c r="M69" s="341">
        <f>$M11/'Gas Curve Summary'!$B$17*1000</f>
        <v>11766.975308641975</v>
      </c>
      <c r="N69" s="341">
        <f>$N11/'Gas Curve Summary'!$B$18*1000</f>
        <v>12973.352033660587</v>
      </c>
      <c r="O69" s="341">
        <f t="shared" si="38"/>
        <v>16313.368629471348</v>
      </c>
      <c r="P69" s="341">
        <f>$P11/'Gas Curve Summary'!$B$19*1000</f>
        <v>15146.5261771485</v>
      </c>
      <c r="Q69" s="341">
        <f>$Q11/'Gas Curve Summary'!$B$20*1000</f>
        <v>17480.211081794194</v>
      </c>
      <c r="R69" s="341">
        <f>$R11/'Gas Curve Summary'!$B$21*1000</f>
        <v>14922.870556673372</v>
      </c>
      <c r="S69" s="341">
        <f t="shared" si="39"/>
        <v>12648.240378853885</v>
      </c>
      <c r="T69" s="341">
        <f>$T11/'Gas Curve Summary'!$B$22*1000</f>
        <v>13153.340256143993</v>
      </c>
      <c r="U69" s="341">
        <f>$U11/'Gas Curve Summary'!$B$23*1000</f>
        <v>11851.597389213328</v>
      </c>
      <c r="V69" s="341">
        <f>$V11/'Gas Curve Summary'!$B$24*1000</f>
        <v>12939.783491204331</v>
      </c>
      <c r="W69" s="411">
        <f>W11/AVERAGE('Gas Curve Summary'!$B$13:$B$24)*1000</f>
        <v>13544.499193302227</v>
      </c>
      <c r="X69" s="341">
        <f>X11/AVERAGE('Gas Curve Summary'!$B$25:$B$36)*1000</f>
        <v>12908.229029887609</v>
      </c>
      <c r="Y69" s="341">
        <f>Y11/AVERAGE('Gas Curve Summary'!$B$37:$B$48)*1000</f>
        <v>12235.795111493699</v>
      </c>
      <c r="Z69" s="341">
        <f>Z11/AVERAGE('Gas Curve Summary'!$B$49:$B$60)*1000</f>
        <v>12140.484771394247</v>
      </c>
      <c r="AA69" s="341">
        <f>AA11/AVERAGE('Gas Curve Summary'!$B$61:$B$108)*1000</f>
        <v>11601.39519466105</v>
      </c>
      <c r="AB69" s="341">
        <f>AB11/AVERAGE('Gas Curve Summary'!$B$109:$B$120)*1000</f>
        <v>11091.337358923478</v>
      </c>
      <c r="AC69" s="342">
        <f ca="1">AC11/AVERAGE('Gas Curve Summary'!$B$9:$B$120)*1000</f>
        <v>11762.559369915201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5063.5072579723392</v>
      </c>
      <c r="D70" s="341">
        <f ca="1">D12/('Gas Curve Summary'!$B$11)*1000</f>
        <v>4812.5127130577412</v>
      </c>
      <c r="E70" s="341">
        <f>E12/('Gas Curve Summary'!$B$12)*1000</f>
        <v>8694.4890315676821</v>
      </c>
      <c r="F70" s="411">
        <f t="shared" ca="1" si="35"/>
        <v>6190.1696675325875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11477.623456790123</v>
      </c>
      <c r="N70" s="341">
        <f>$N12/'Gas Curve Summary'!$B$18*1000</f>
        <v>12798.036465638146</v>
      </c>
      <c r="O70" s="341">
        <f t="shared" si="38"/>
        <v>16066.210775110489</v>
      </c>
      <c r="P70" s="341">
        <f>$P12/'Gas Curve Summary'!$B$19*1000</f>
        <v>14899.57194599934</v>
      </c>
      <c r="Q70" s="341">
        <f>$Q12/'Gas Curve Summary'!$B$20*1000</f>
        <v>17232.849604221636</v>
      </c>
      <c r="R70" s="341">
        <f>$R12/'Gas Curve Summary'!$B$21*1000</f>
        <v>13497.652582159624</v>
      </c>
      <c r="S70" s="341">
        <f t="shared" si="39"/>
        <v>12504.450756367352</v>
      </c>
      <c r="T70" s="341">
        <f>$T12/'Gas Curve Summary'!$B$22*1000</f>
        <v>12547.594323295258</v>
      </c>
      <c r="U70" s="341">
        <f>$U12/'Gas Curve Summary'!$B$23*1000</f>
        <v>12195.121951219513</v>
      </c>
      <c r="V70" s="341">
        <f>$V12/'Gas Curve Summary'!$B$24*1000</f>
        <v>12770.635994587281</v>
      </c>
      <c r="W70" s="411">
        <f>W12/AVERAGE('Gas Curve Summary'!$B$13:$B$24)*1000</f>
        <v>13078.794749923689</v>
      </c>
      <c r="X70" s="341">
        <f>X12/AVERAGE('Gas Curve Summary'!$B$25:$B$36)*1000</f>
        <v>9319.2468468034385</v>
      </c>
      <c r="Y70" s="341">
        <f>Y12/AVERAGE('Gas Curve Summary'!$B$37:$B$48)*1000</f>
        <v>7916.8472854095562</v>
      </c>
      <c r="Z70" s="341">
        <f>Z12/AVERAGE('Gas Curve Summary'!$B$49:$B$60)*1000</f>
        <v>7207.1397988917834</v>
      </c>
      <c r="AA70" s="341">
        <f>AA12/AVERAGE('Gas Curve Summary'!$B$61:$B$108)*1000</f>
        <v>9400.0234824468716</v>
      </c>
      <c r="AB70" s="341">
        <f>AB12/AVERAGE('Gas Curve Summary'!$B$109:$B$120)*1000</f>
        <v>9893.6693848443501</v>
      </c>
      <c r="AC70" s="342">
        <f ca="1">AC12/AVERAGE('Gas Curve Summary'!$B$9:$B$120)*1000</f>
        <v>9263.8196221131147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5140.3017487712868</v>
      </c>
      <c r="D71" s="341">
        <f ca="1">D13/('Gas Curve Summary'!$B$11)*1000</f>
        <v>5775.9149458188513</v>
      </c>
      <c r="E71" s="341">
        <f>E13/('Gas Curve Summary'!$B$12)*1000</f>
        <v>8962.0117710005343</v>
      </c>
      <c r="F71" s="411">
        <f t="shared" ca="1" si="35"/>
        <v>6626.0761551968899</v>
      </c>
      <c r="G71" s="341">
        <f t="shared" si="36"/>
        <v>10591.999280766435</v>
      </c>
      <c r="H71" s="341">
        <f>$H13/'Gas Curve Summary'!$B$13*1000</f>
        <v>10685.103708359522</v>
      </c>
      <c r="I71" s="341">
        <f>$I13/'Gas Curve Summary'!$B$14*1000</f>
        <v>10498.894853173349</v>
      </c>
      <c r="J71" s="341">
        <f t="shared" si="37"/>
        <v>15291.171113254044</v>
      </c>
      <c r="K71" s="341">
        <f>$K13/'Gas Curve Summary'!$B$15*1000</f>
        <v>14052.287581699346</v>
      </c>
      <c r="L71" s="341">
        <f>$L13/'Gas Curve Summary'!$B$16*1000</f>
        <v>16530.054644808744</v>
      </c>
      <c r="M71" s="341">
        <f>$M13/'Gas Curve Summary'!$B$17*1000</f>
        <v>12924.382716049384</v>
      </c>
      <c r="N71" s="341">
        <f>$N13/'Gas Curve Summary'!$B$18*1000</f>
        <v>13323.983169705467</v>
      </c>
      <c r="O71" s="341">
        <f t="shared" si="38"/>
        <v>16272.209590946488</v>
      </c>
      <c r="P71" s="341">
        <f>$P13/'Gas Curve Summary'!$B$19*1000</f>
        <v>15064.20810009878</v>
      </c>
      <c r="Q71" s="341">
        <f>$Q13/'Gas Curve Summary'!$B$20*1000</f>
        <v>17480.211081794194</v>
      </c>
      <c r="R71" s="341">
        <f>$R13/'Gas Curve Summary'!$B$21*1000</f>
        <v>15006.706908115359</v>
      </c>
      <c r="S71" s="341">
        <f t="shared" si="39"/>
        <v>12875.731165966767</v>
      </c>
      <c r="T71" s="341">
        <f>$T13/'Gas Curve Summary'!$B$22*1000</f>
        <v>12893.734856351677</v>
      </c>
      <c r="U71" s="341">
        <f>$U13/'Gas Curve Summary'!$B$23*1000</f>
        <v>12624.527653727242</v>
      </c>
      <c r="V71" s="341">
        <f>$V13/'Gas Curve Summary'!$B$24*1000</f>
        <v>13108.930987821381</v>
      </c>
      <c r="W71" s="411">
        <f>W13/AVERAGE('Gas Curve Summary'!$B$13:$B$24)*1000</f>
        <v>13571.011206558234</v>
      </c>
      <c r="X71" s="341">
        <f>X13/AVERAGE('Gas Curve Summary'!$B$25:$B$36)*1000</f>
        <v>12990.1458842804</v>
      </c>
      <c r="Y71" s="341">
        <f>Y13/AVERAGE('Gas Curve Summary'!$B$37:$B$48)*1000</f>
        <v>12219.799224259359</v>
      </c>
      <c r="Z71" s="341">
        <f>Z13/AVERAGE('Gas Curve Summary'!$B$49:$B$60)*1000</f>
        <v>12118.004547589653</v>
      </c>
      <c r="AA71" s="341">
        <f>AA13/AVERAGE('Gas Curve Summary'!$B$61:$B$108)*1000</f>
        <v>11503.256729959003</v>
      </c>
      <c r="AB71" s="341">
        <f>AB13/AVERAGE('Gas Curve Summary'!$B$109:$B$120)*1000</f>
        <v>10934.951708421182</v>
      </c>
      <c r="AC71" s="342">
        <f ca="1">AC13/AVERAGE('Gas Curve Summary'!$B$9:$B$120)*1000</f>
        <v>11702.718468215407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4999.142759172476</v>
      </c>
      <c r="D72" s="341">
        <f ca="1">D14/('Gas Curve Summary'!$B$11)*1000</f>
        <v>5520.343488039256</v>
      </c>
      <c r="E72" s="341">
        <f>E14/('Gas Curve Summary'!$B$12)*1000</f>
        <v>8426.9662921348317</v>
      </c>
      <c r="F72" s="411">
        <f t="shared" ca="1" si="35"/>
        <v>6315.4841797821873</v>
      </c>
      <c r="G72" s="341">
        <f t="shared" si="36"/>
        <v>9922.6918189365224</v>
      </c>
      <c r="H72" s="341">
        <f>$H14/'Gas Curve Summary'!$B$13*1000</f>
        <v>9978.0012570710242</v>
      </c>
      <c r="I72" s="341">
        <f>$I14/'Gas Curve Summary'!$B$14*1000</f>
        <v>9867.3823808020206</v>
      </c>
      <c r="J72" s="341">
        <f t="shared" si="37"/>
        <v>14773.295474838387</v>
      </c>
      <c r="K72" s="341">
        <f>$K14/'Gas Curve Summary'!$B$15*1000</f>
        <v>13289.760348583877</v>
      </c>
      <c r="L72" s="341">
        <f>$L14/'Gas Curve Summary'!$B$16*1000</f>
        <v>16256.830601092897</v>
      </c>
      <c r="M72" s="341">
        <f>$M14/'Gas Curve Summary'!$B$17*1000</f>
        <v>13310.185185185184</v>
      </c>
      <c r="N72" s="341">
        <f>$N14/'Gas Curve Summary'!$B$18*1000</f>
        <v>14726.507713884992</v>
      </c>
      <c r="O72" s="341">
        <f t="shared" si="38"/>
        <v>17878.905330301826</v>
      </c>
      <c r="P72" s="341">
        <f>$P14/'Gas Curve Summary'!$B$19*1000</f>
        <v>16463.615409944021</v>
      </c>
      <c r="Q72" s="341">
        <f>$Q14/'Gas Curve Summary'!$B$20*1000</f>
        <v>19294.195250659632</v>
      </c>
      <c r="R72" s="341">
        <f>$R14/'Gas Curve Summary'!$B$21*1000</f>
        <v>16096.579476861167</v>
      </c>
      <c r="S72" s="341">
        <f t="shared" si="39"/>
        <v>11822.195008174662</v>
      </c>
      <c r="T72" s="341">
        <f>$T14/'Gas Curve Summary'!$B$22*1000</f>
        <v>12201.453790238835</v>
      </c>
      <c r="U72" s="341">
        <f>$U14/'Gas Curve Summary'!$B$23*1000</f>
        <v>11593.95396770869</v>
      </c>
      <c r="V72" s="341">
        <f>$V14/'Gas Curve Summary'!$B$24*1000</f>
        <v>11671.177266576455</v>
      </c>
      <c r="W72" s="411">
        <f>W14/AVERAGE('Gas Curve Summary'!$B$13:$B$24)*1000</f>
        <v>13639.384293376357</v>
      </c>
      <c r="X72" s="341">
        <f>X14/AVERAGE('Gas Curve Summary'!$B$25:$B$36)*1000</f>
        <v>12282.40835551915</v>
      </c>
      <c r="Y72" s="341">
        <f>Y14/AVERAGE('Gas Curve Summary'!$B$37:$B$48)*1000</f>
        <v>11523.002059943947</v>
      </c>
      <c r="Z72" s="341">
        <f>Z14/AVERAGE('Gas Curve Summary'!$B$49:$B$60)*1000</f>
        <v>11481.075958049107</v>
      </c>
      <c r="AA72" s="341">
        <f>AA14/AVERAGE('Gas Curve Summary'!$B$61:$B$108)*1000</f>
        <v>10939.060455624338</v>
      </c>
      <c r="AB72" s="341">
        <f>AB14/AVERAGE('Gas Curve Summary'!$B$109:$B$120)*1000</f>
        <v>10436.872131960808</v>
      </c>
      <c r="AC72" s="342">
        <f ca="1">AC14/AVERAGE('Gas Curve Summary'!$B$9:$B$120)*1000</f>
        <v>11178.805795376347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5184.8782718024913</v>
      </c>
      <c r="D73" s="343">
        <f ca="1">D15/('Gas Curve Summary'!$B$11)*1000</f>
        <v>5724.8006542629319</v>
      </c>
      <c r="E73" s="343">
        <f>E15/('Gas Curve Summary'!$B$12)*1000</f>
        <v>8962.0117710005343</v>
      </c>
      <c r="F73" s="412">
        <f t="shared" ca="1" si="35"/>
        <v>6623.8968990219846</v>
      </c>
      <c r="G73" s="343">
        <f t="shared" si="36"/>
        <v>10355.740283648729</v>
      </c>
      <c r="H73" s="343">
        <f>$H15/'Gas Curve Summary'!$B$13*1000</f>
        <v>10449.402891263357</v>
      </c>
      <c r="I73" s="343">
        <f>$I15/'Gas Curve Summary'!$B$14*1000</f>
        <v>10262.077676034101</v>
      </c>
      <c r="J73" s="343">
        <f t="shared" si="37"/>
        <v>15592.074716954177</v>
      </c>
      <c r="K73" s="343">
        <f>$K15/'Gas Curve Summary'!$B$15*1000</f>
        <v>13834.422657952069</v>
      </c>
      <c r="L73" s="343">
        <f>$L15/'Gas Curve Summary'!$B$16*1000</f>
        <v>17349.726775956286</v>
      </c>
      <c r="M73" s="343">
        <f>$M15/'Gas Curve Summary'!$B$17*1000</f>
        <v>14467.592592592591</v>
      </c>
      <c r="N73" s="343">
        <f>$N15/'Gas Curve Summary'!$B$18*1000</f>
        <v>16479.663394109393</v>
      </c>
      <c r="O73" s="343">
        <f t="shared" si="38"/>
        <v>20680.4349261483</v>
      </c>
      <c r="P73" s="343">
        <f>$P15/'Gas Curve Summary'!$B$19*1000</f>
        <v>18768.521567336182</v>
      </c>
      <c r="Q73" s="343">
        <f>$Q15/'Gas Curve Summary'!$B$20*1000</f>
        <v>22592.348284960422</v>
      </c>
      <c r="R73" s="343">
        <f>$R15/'Gas Curve Summary'!$B$21*1000</f>
        <v>18443.997317236754</v>
      </c>
      <c r="S73" s="343">
        <f t="shared" si="39"/>
        <v>12565.191822548533</v>
      </c>
      <c r="T73" s="343">
        <f>$T15/'Gas Curve Summary'!$B$22*1000</f>
        <v>13066.805122879889</v>
      </c>
      <c r="U73" s="343">
        <f>$U15/'Gas Curve Summary'!$B$23*1000</f>
        <v>12281.003091721057</v>
      </c>
      <c r="V73" s="343">
        <f>$V15/'Gas Curve Summary'!$B$24*1000</f>
        <v>12347.767253044654</v>
      </c>
      <c r="W73" s="412">
        <f>W15/AVERAGE('Gas Curve Summary'!$B$13:$B$24)*1000</f>
        <v>14961.845375659528</v>
      </c>
      <c r="X73" s="343">
        <f>X15/AVERAGE('Gas Curve Summary'!$B$25:$B$36)*1000</f>
        <v>13306.971365240754</v>
      </c>
      <c r="Y73" s="343">
        <f>Y15/AVERAGE('Gas Curve Summary'!$B$37:$B$48)*1000</f>
        <v>12447.869303144564</v>
      </c>
      <c r="Z73" s="343">
        <f>Z15/AVERAGE('Gas Curve Summary'!$B$49:$B$60)*1000</f>
        <v>12413.65052840442</v>
      </c>
      <c r="AA73" s="343">
        <f>AA15/AVERAGE('Gas Curve Summary'!$B$61:$B$108)*1000</f>
        <v>11775.660897898708</v>
      </c>
      <c r="AB73" s="343">
        <f>AB15/AVERAGE('Gas Curve Summary'!$B$109:$B$120)*1000</f>
        <v>11177.572321096366</v>
      </c>
      <c r="AC73" s="344">
        <f ca="1">AC15/AVERAGE('Gas Curve Summary'!$B$9:$B$120)*1000</f>
        <v>12067.143683176166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75.008572408275541</v>
      </c>
      <c r="D87" s="341">
        <f t="shared" ca="1" si="40"/>
        <v>204.45716622367581</v>
      </c>
      <c r="E87" s="341">
        <f t="shared" si="40"/>
        <v>401.28410914927736</v>
      </c>
      <c r="F87" s="411">
        <f t="shared" ca="1" si="40"/>
        <v>226.91661592707533</v>
      </c>
      <c r="G87" s="341">
        <f t="shared" si="40"/>
        <v>314.93757215406913</v>
      </c>
      <c r="H87" s="341">
        <f t="shared" si="40"/>
        <v>345.69453174104274</v>
      </c>
      <c r="I87" s="341">
        <f t="shared" si="40"/>
        <v>284.18061256709734</v>
      </c>
      <c r="J87" s="341">
        <f t="shared" si="40"/>
        <v>463.40940747883724</v>
      </c>
      <c r="K87" s="341">
        <f t="shared" si="40"/>
        <v>653.59477124182922</v>
      </c>
      <c r="L87" s="341">
        <f t="shared" si="40"/>
        <v>273.22404371584526</v>
      </c>
      <c r="M87" s="341">
        <f t="shared" si="40"/>
        <v>-920.05290263630559</v>
      </c>
      <c r="N87" s="341">
        <f t="shared" si="40"/>
        <v>-708.64398021702254</v>
      </c>
      <c r="O87" s="341">
        <f t="shared" si="40"/>
        <v>-860.9490084769277</v>
      </c>
      <c r="P87" s="341">
        <f t="shared" si="40"/>
        <v>-700.39637366357238</v>
      </c>
      <c r="Q87" s="341">
        <f t="shared" si="40"/>
        <v>-1021.501643290283</v>
      </c>
      <c r="R87" s="341">
        <f t="shared" si="40"/>
        <v>-851.84893465180357</v>
      </c>
      <c r="S87" s="341">
        <f t="shared" si="40"/>
        <v>-685.81252671617403</v>
      </c>
      <c r="T87" s="341">
        <f t="shared" si="40"/>
        <v>-740.26094198204737</v>
      </c>
      <c r="U87" s="341">
        <f t="shared" si="40"/>
        <v>-652.41008584126757</v>
      </c>
      <c r="V87" s="341">
        <f t="shared" si="40"/>
        <v>-664.7665523252108</v>
      </c>
      <c r="W87" s="411">
        <f t="shared" si="40"/>
        <v>-405.91980987015995</v>
      </c>
      <c r="X87" s="341">
        <f t="shared" si="40"/>
        <v>-304.64985770642852</v>
      </c>
      <c r="Y87" s="341">
        <f t="shared" si="40"/>
        <v>-190.26981581793007</v>
      </c>
      <c r="Z87" s="347">
        <f t="shared" si="40"/>
        <v>-166.39060122861156</v>
      </c>
      <c r="AA87" s="347">
        <f t="shared" si="40"/>
        <v>-123.00642260030145</v>
      </c>
      <c r="AB87" s="341">
        <f t="shared" si="40"/>
        <v>-89.763680158466741</v>
      </c>
      <c r="AC87" s="348">
        <f t="shared" ca="1" si="40"/>
        <v>-146.10861779595507</v>
      </c>
    </row>
    <row r="88" spans="1:29" x14ac:dyDescent="0.2">
      <c r="A88" s="305" t="s">
        <v>140</v>
      </c>
      <c r="B88" s="306"/>
      <c r="C88" s="341">
        <f t="shared" ref="C88:AC88" si="41">C68-C108</f>
        <v>253.60041147559696</v>
      </c>
      <c r="D88" s="341">
        <f t="shared" ca="1" si="41"/>
        <v>204.45716622367672</v>
      </c>
      <c r="E88" s="341">
        <f t="shared" si="41"/>
        <v>401.28410914927736</v>
      </c>
      <c r="F88" s="411">
        <f t="shared" ca="1" si="41"/>
        <v>286.44722894951701</v>
      </c>
      <c r="G88" s="341">
        <f t="shared" si="41"/>
        <v>314.93757215406913</v>
      </c>
      <c r="H88" s="341">
        <f t="shared" si="41"/>
        <v>345.69453174104092</v>
      </c>
      <c r="I88" s="341">
        <f t="shared" si="41"/>
        <v>284.18061256709916</v>
      </c>
      <c r="J88" s="341">
        <f t="shared" si="41"/>
        <v>463.40940747883724</v>
      </c>
      <c r="K88" s="341">
        <f t="shared" si="41"/>
        <v>653.59477124182922</v>
      </c>
      <c r="L88" s="341">
        <f t="shared" si="41"/>
        <v>273.22404371584526</v>
      </c>
      <c r="M88" s="341">
        <f t="shared" si="41"/>
        <v>-1006.8503462812423</v>
      </c>
      <c r="N88" s="341">
        <f t="shared" si="41"/>
        <v>-771.91576416497264</v>
      </c>
      <c r="O88" s="341">
        <f t="shared" si="41"/>
        <v>-919.31461218640106</v>
      </c>
      <c r="P88" s="341">
        <f t="shared" si="41"/>
        <v>-764.47285720157379</v>
      </c>
      <c r="Q88" s="341">
        <f t="shared" si="41"/>
        <v>-1074.1563671712283</v>
      </c>
      <c r="R88" s="341">
        <f t="shared" si="41"/>
        <v>-923.69161588749375</v>
      </c>
      <c r="S88" s="341">
        <f t="shared" si="41"/>
        <v>-676.13090612770793</v>
      </c>
      <c r="T88" s="341">
        <f t="shared" si="41"/>
        <v>-729.97954001007383</v>
      </c>
      <c r="U88" s="341">
        <f t="shared" si="41"/>
        <v>-642.81581987301252</v>
      </c>
      <c r="V88" s="341">
        <f t="shared" si="41"/>
        <v>-655.59735850003563</v>
      </c>
      <c r="W88" s="411">
        <f t="shared" si="41"/>
        <v>-424.25611829164518</v>
      </c>
      <c r="X88" s="341">
        <f t="shared" si="41"/>
        <v>-319.91937117381349</v>
      </c>
      <c r="Y88" s="341">
        <f t="shared" si="41"/>
        <v>-201.57172150878068</v>
      </c>
      <c r="Z88" s="341">
        <f t="shared" si="41"/>
        <v>-178.20287777310114</v>
      </c>
      <c r="AA88" s="341">
        <f t="shared" si="41"/>
        <v>-141.11246599322112</v>
      </c>
      <c r="AB88" s="341">
        <f t="shared" si="41"/>
        <v>-112.6030568799888</v>
      </c>
      <c r="AC88" s="342">
        <f t="shared" ca="1" si="41"/>
        <v>-161.56684475363181</v>
      </c>
    </row>
    <row r="89" spans="1:29" x14ac:dyDescent="0.2">
      <c r="A89" s="305" t="s">
        <v>142</v>
      </c>
      <c r="B89" s="282"/>
      <c r="C89" s="341">
        <f t="shared" ref="C89:AC89" si="42">C69-C109</f>
        <v>228.02606012115939</v>
      </c>
      <c r="D89" s="341">
        <f t="shared" ca="1" si="42"/>
        <v>143.12001635657271</v>
      </c>
      <c r="E89" s="341">
        <f t="shared" si="42"/>
        <v>401.28410914927736</v>
      </c>
      <c r="F89" s="411">
        <f t="shared" ca="1" si="42"/>
        <v>257.47672854233588</v>
      </c>
      <c r="G89" s="341">
        <f t="shared" si="42"/>
        <v>118.2225285624445</v>
      </c>
      <c r="H89" s="341">
        <f t="shared" si="42"/>
        <v>78.566939032056325</v>
      </c>
      <c r="I89" s="341">
        <f t="shared" si="42"/>
        <v>157.87811809283266</v>
      </c>
      <c r="J89" s="341">
        <f t="shared" si="42"/>
        <v>68.30601092895995</v>
      </c>
      <c r="K89" s="341">
        <f t="shared" si="42"/>
        <v>0</v>
      </c>
      <c r="L89" s="341">
        <f t="shared" si="42"/>
        <v>136.6120218579199</v>
      </c>
      <c r="M89" s="341">
        <f t="shared" si="42"/>
        <v>-953.79845081975691</v>
      </c>
      <c r="N89" s="341">
        <f t="shared" si="42"/>
        <v>-936.42240242963635</v>
      </c>
      <c r="O89" s="341">
        <f t="shared" si="42"/>
        <v>-786.32749021074414</v>
      </c>
      <c r="P89" s="341">
        <f t="shared" si="42"/>
        <v>-719.53272888235369</v>
      </c>
      <c r="Q89" s="341">
        <f t="shared" si="42"/>
        <v>-853.12225153913823</v>
      </c>
      <c r="R89" s="341">
        <f t="shared" si="42"/>
        <v>-824.46040418072153</v>
      </c>
      <c r="S89" s="341">
        <f t="shared" si="42"/>
        <v>-836.3557505042063</v>
      </c>
      <c r="T89" s="341">
        <f t="shared" si="42"/>
        <v>-781.3865498699397</v>
      </c>
      <c r="U89" s="341">
        <f t="shared" si="42"/>
        <v>-1115.3957192378875</v>
      </c>
      <c r="V89" s="341">
        <f t="shared" si="42"/>
        <v>-612.28498240479894</v>
      </c>
      <c r="W89" s="411">
        <f t="shared" si="42"/>
        <v>-527.12599056681211</v>
      </c>
      <c r="X89" s="341">
        <f t="shared" si="42"/>
        <v>-484.32940332787257</v>
      </c>
      <c r="Y89" s="341">
        <f t="shared" si="42"/>
        <v>-330.01106482498835</v>
      </c>
      <c r="Z89" s="341">
        <f t="shared" si="42"/>
        <v>-261.39906803631311</v>
      </c>
      <c r="AA89" s="341">
        <f t="shared" si="42"/>
        <v>-194.97745991445845</v>
      </c>
      <c r="AB89" s="341">
        <f t="shared" si="42"/>
        <v>-151.74503044768244</v>
      </c>
      <c r="AC89" s="342">
        <f t="shared" ca="1" si="42"/>
        <v>-235.14432611420307</v>
      </c>
    </row>
    <row r="90" spans="1:29" x14ac:dyDescent="0.2">
      <c r="A90" s="305" t="s">
        <v>144</v>
      </c>
      <c r="B90" s="282"/>
      <c r="C90" s="341">
        <f t="shared" ref="C90:AC90" si="43">C70-C110</f>
        <v>-5.8220939535940488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-17.820206641082223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-1032.8895793747197</v>
      </c>
      <c r="N90" s="341">
        <f t="shared" si="43"/>
        <v>-923.76804564004851</v>
      </c>
      <c r="O90" s="341">
        <f t="shared" si="43"/>
        <v>-1033.4853445716035</v>
      </c>
      <c r="P90" s="341">
        <f t="shared" si="43"/>
        <v>-966.48696003151417</v>
      </c>
      <c r="Q90" s="341">
        <f t="shared" si="43"/>
        <v>-1100.4837291116964</v>
      </c>
      <c r="R90" s="341">
        <f t="shared" si="43"/>
        <v>-826.19083421048163</v>
      </c>
      <c r="S90" s="341">
        <f t="shared" si="43"/>
        <v>-706.28955350492834</v>
      </c>
      <c r="T90" s="341">
        <f t="shared" si="43"/>
        <v>-745.40164296803414</v>
      </c>
      <c r="U90" s="341">
        <f t="shared" si="43"/>
        <v>-681.19288374602729</v>
      </c>
      <c r="V90" s="341">
        <f t="shared" si="43"/>
        <v>-692.27413380073449</v>
      </c>
      <c r="W90" s="411">
        <f t="shared" si="43"/>
        <v>-571.93417249449703</v>
      </c>
      <c r="X90" s="341">
        <f t="shared" si="43"/>
        <v>-401.37633611636193</v>
      </c>
      <c r="Y90" s="341">
        <f t="shared" si="43"/>
        <v>-273.79854121113931</v>
      </c>
      <c r="Z90" s="341">
        <f t="shared" si="43"/>
        <v>-227.30816325990963</v>
      </c>
      <c r="AA90" s="341">
        <f t="shared" si="43"/>
        <v>-260.5820529049106</v>
      </c>
      <c r="AB90" s="341">
        <f t="shared" si="43"/>
        <v>-240.48131386409659</v>
      </c>
      <c r="AC90" s="342">
        <f t="shared" ca="1" si="43"/>
        <v>-276.35410777584184</v>
      </c>
    </row>
    <row r="91" spans="1:29" x14ac:dyDescent="0.2">
      <c r="A91" s="305" t="s">
        <v>143</v>
      </c>
      <c r="B91" s="306"/>
      <c r="C91" s="341">
        <f t="shared" ref="C91:AC91" si="44">C71-C111</f>
        <v>264.74454223339762</v>
      </c>
      <c r="D91" s="341">
        <f t="shared" ca="1" si="44"/>
        <v>255.57145777959522</v>
      </c>
      <c r="E91" s="341">
        <f t="shared" si="44"/>
        <v>267.52273943285218</v>
      </c>
      <c r="F91" s="411">
        <f t="shared" ca="1" si="44"/>
        <v>262.61291314861319</v>
      </c>
      <c r="G91" s="341">
        <f t="shared" si="44"/>
        <v>393.76499519617937</v>
      </c>
      <c r="H91" s="341">
        <f t="shared" si="44"/>
        <v>392.83469516027617</v>
      </c>
      <c r="I91" s="341">
        <f t="shared" si="44"/>
        <v>394.69529523208257</v>
      </c>
      <c r="J91" s="341">
        <f t="shared" si="44"/>
        <v>286.17093467623999</v>
      </c>
      <c r="K91" s="341">
        <f t="shared" si="44"/>
        <v>435.72984749455281</v>
      </c>
      <c r="L91" s="341">
        <f t="shared" si="44"/>
        <v>136.61202185792718</v>
      </c>
      <c r="M91" s="341">
        <f t="shared" si="44"/>
        <v>-952.82502154523354</v>
      </c>
      <c r="N91" s="341">
        <f t="shared" si="44"/>
        <v>-773.76119119678697</v>
      </c>
      <c r="O91" s="341">
        <f t="shared" si="44"/>
        <v>-608.24979735596207</v>
      </c>
      <c r="P91" s="341">
        <f t="shared" si="44"/>
        <v>-626.535237909633</v>
      </c>
      <c r="Q91" s="341">
        <f t="shared" si="44"/>
        <v>-589.96435680229479</v>
      </c>
      <c r="R91" s="341">
        <f t="shared" si="44"/>
        <v>-562.68810967823629</v>
      </c>
      <c r="S91" s="341">
        <f t="shared" si="44"/>
        <v>-335.51578666036949</v>
      </c>
      <c r="T91" s="341">
        <f t="shared" si="44"/>
        <v>-399.26110991161477</v>
      </c>
      <c r="U91" s="341">
        <f t="shared" si="44"/>
        <v>-342.46545472397338</v>
      </c>
      <c r="V91" s="341">
        <f t="shared" si="44"/>
        <v>-264.82079534552213</v>
      </c>
      <c r="W91" s="411">
        <f t="shared" si="44"/>
        <v>-237.73586246001105</v>
      </c>
      <c r="X91" s="341">
        <f t="shared" si="44"/>
        <v>-399.2711893232281</v>
      </c>
      <c r="Y91" s="341">
        <f t="shared" si="44"/>
        <v>-273.11859430148252</v>
      </c>
      <c r="Z91" s="341">
        <f t="shared" si="44"/>
        <v>-236.40310783067434</v>
      </c>
      <c r="AA91" s="341">
        <f t="shared" si="44"/>
        <v>-182.88889052640116</v>
      </c>
      <c r="AB91" s="341">
        <f t="shared" si="44"/>
        <v>-138.74350648459949</v>
      </c>
      <c r="AC91" s="342">
        <f t="shared" ca="1" si="44"/>
        <v>-186.68796039314111</v>
      </c>
    </row>
    <row r="92" spans="1:29" x14ac:dyDescent="0.2">
      <c r="A92" s="305" t="s">
        <v>141</v>
      </c>
      <c r="B92" s="282"/>
      <c r="C92" s="341">
        <f t="shared" ref="C92:AC92" si="45">C72-C112</f>
        <v>262.88718710709691</v>
      </c>
      <c r="D92" s="341">
        <f t="shared" ca="1" si="45"/>
        <v>306.68574933551463</v>
      </c>
      <c r="E92" s="341">
        <f t="shared" si="45"/>
        <v>334.40342429106386</v>
      </c>
      <c r="F92" s="411">
        <f t="shared" ca="1" si="45"/>
        <v>301.32545357789149</v>
      </c>
      <c r="G92" s="341">
        <f t="shared" si="45"/>
        <v>393.76499519617755</v>
      </c>
      <c r="H92" s="341">
        <f t="shared" si="45"/>
        <v>392.83469516027617</v>
      </c>
      <c r="I92" s="341">
        <f t="shared" si="45"/>
        <v>394.69529523208075</v>
      </c>
      <c r="J92" s="341">
        <f t="shared" si="45"/>
        <v>286.17093467623818</v>
      </c>
      <c r="K92" s="341">
        <f t="shared" si="45"/>
        <v>435.72984749455281</v>
      </c>
      <c r="L92" s="341">
        <f t="shared" si="45"/>
        <v>136.61202185792536</v>
      </c>
      <c r="M92" s="341">
        <f t="shared" si="45"/>
        <v>-987.54399900320823</v>
      </c>
      <c r="N92" s="341">
        <f t="shared" si="45"/>
        <v>-874.99604551350421</v>
      </c>
      <c r="O92" s="341">
        <f t="shared" si="45"/>
        <v>-711.5575027977502</v>
      </c>
      <c r="P92" s="341">
        <f t="shared" si="45"/>
        <v>-717.31025625513576</v>
      </c>
      <c r="Q92" s="341">
        <f t="shared" si="45"/>
        <v>-705.80474934036829</v>
      </c>
      <c r="R92" s="341">
        <f t="shared" si="45"/>
        <v>-629.39917082566535</v>
      </c>
      <c r="S92" s="341">
        <f t="shared" si="45"/>
        <v>-276.63933625656682</v>
      </c>
      <c r="T92" s="341">
        <f t="shared" si="45"/>
        <v>-358.13550202372244</v>
      </c>
      <c r="U92" s="341">
        <f t="shared" si="45"/>
        <v>-284.89985891445031</v>
      </c>
      <c r="V92" s="341">
        <f t="shared" si="45"/>
        <v>-186.88264783153136</v>
      </c>
      <c r="W92" s="411">
        <f t="shared" si="45"/>
        <v>-240.72580959030347</v>
      </c>
      <c r="X92" s="341">
        <f t="shared" si="45"/>
        <v>-368.78920929888045</v>
      </c>
      <c r="Y92" s="341">
        <f t="shared" si="45"/>
        <v>-249.01031118178616</v>
      </c>
      <c r="Z92" s="341">
        <f t="shared" si="45"/>
        <v>-216.31482428739764</v>
      </c>
      <c r="AA92" s="341">
        <f t="shared" si="45"/>
        <v>-167.2592321079519</v>
      </c>
      <c r="AB92" s="341">
        <f t="shared" si="45"/>
        <v>-126.66666753104073</v>
      </c>
      <c r="AC92" s="342">
        <f t="shared" ca="1" si="45"/>
        <v>-169.97099406460802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262.88718710709782</v>
      </c>
      <c r="D93" s="343">
        <f t="shared" ca="1" si="46"/>
        <v>306.68574933551463</v>
      </c>
      <c r="E93" s="343">
        <f t="shared" si="46"/>
        <v>334.40342429106386</v>
      </c>
      <c r="F93" s="412">
        <f t="shared" ca="1" si="46"/>
        <v>301.32545357789058</v>
      </c>
      <c r="G93" s="343">
        <f t="shared" si="46"/>
        <v>393.76499519617755</v>
      </c>
      <c r="H93" s="343">
        <f t="shared" si="46"/>
        <v>392.83469516027617</v>
      </c>
      <c r="I93" s="343">
        <f t="shared" si="46"/>
        <v>394.69529523208075</v>
      </c>
      <c r="J93" s="343">
        <f t="shared" si="46"/>
        <v>286.17093467623999</v>
      </c>
      <c r="K93" s="343">
        <f t="shared" si="46"/>
        <v>435.72984749455281</v>
      </c>
      <c r="L93" s="343">
        <f t="shared" si="46"/>
        <v>136.61202185792718</v>
      </c>
      <c r="M93" s="343">
        <f t="shared" si="46"/>
        <v>-1091.7009313771305</v>
      </c>
      <c r="N93" s="343">
        <f t="shared" si="46"/>
        <v>-1001.5396134094044</v>
      </c>
      <c r="O93" s="343">
        <f t="shared" si="46"/>
        <v>-891.62284802064096</v>
      </c>
      <c r="P93" s="343">
        <f t="shared" si="46"/>
        <v>-866.82205117713966</v>
      </c>
      <c r="Q93" s="343">
        <f t="shared" si="46"/>
        <v>-916.42364486413862</v>
      </c>
      <c r="R93" s="343">
        <f t="shared" si="46"/>
        <v>-773.08453329705662</v>
      </c>
      <c r="S93" s="343">
        <f t="shared" si="46"/>
        <v>-318.79295260109575</v>
      </c>
      <c r="T93" s="343">
        <f t="shared" si="46"/>
        <v>-409.54251188358649</v>
      </c>
      <c r="U93" s="343">
        <f t="shared" si="46"/>
        <v>-323.2769227874669</v>
      </c>
      <c r="V93" s="343">
        <f t="shared" si="46"/>
        <v>-223.55942313223568</v>
      </c>
      <c r="W93" s="412">
        <f t="shared" si="46"/>
        <v>-298.55687882978782</v>
      </c>
      <c r="X93" s="343">
        <f t="shared" si="46"/>
        <v>-412.91673952987367</v>
      </c>
      <c r="Y93" s="343">
        <f t="shared" si="46"/>
        <v>-280.99618799274504</v>
      </c>
      <c r="Z93" s="343">
        <f t="shared" si="46"/>
        <v>-245.727575892819</v>
      </c>
      <c r="AA93" s="343">
        <f t="shared" si="46"/>
        <v>-190.45098914091432</v>
      </c>
      <c r="AB93" s="343">
        <f t="shared" si="46"/>
        <v>-144.67055948800771</v>
      </c>
      <c r="AC93" s="344">
        <f t="shared" ca="1" si="46"/>
        <v>-196.21502487459475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4364.7845468053483</v>
      </c>
      <c r="D107" s="341">
        <v>5520.343488039256</v>
      </c>
      <c r="E107" s="341">
        <v>9229.5345104333865</v>
      </c>
      <c r="F107" s="341">
        <v>6371.5541817593303</v>
      </c>
      <c r="G107" s="347">
        <v>10686.167971600595</v>
      </c>
      <c r="H107" s="347">
        <v>10920.804525455689</v>
      </c>
      <c r="I107" s="347">
        <v>10451.5314177455</v>
      </c>
      <c r="J107" s="347">
        <v>13831.743990856816</v>
      </c>
      <c r="K107" s="347">
        <v>12636.165577342048</v>
      </c>
      <c r="L107" s="347">
        <v>15027.322404371585</v>
      </c>
      <c r="M107" s="347">
        <v>11143.818334735071</v>
      </c>
      <c r="N107" s="347">
        <v>10526.315789473683</v>
      </c>
      <c r="O107" s="347">
        <v>15609.052434733396</v>
      </c>
      <c r="P107" s="347">
        <v>14200.561009817671</v>
      </c>
      <c r="Q107" s="347">
        <v>17017.543859649122</v>
      </c>
      <c r="R107" s="347">
        <v>14768.683274021352</v>
      </c>
      <c r="S107" s="347">
        <v>12820.508461042014</v>
      </c>
      <c r="T107" s="347">
        <v>13201.320132013199</v>
      </c>
      <c r="U107" s="347">
        <v>12332.245194051504</v>
      </c>
      <c r="V107" s="347">
        <v>12927.96005706134</v>
      </c>
      <c r="W107" s="347">
        <v>12875.56617100913</v>
      </c>
      <c r="X107" s="347">
        <v>12060.621957789552</v>
      </c>
      <c r="Y107" s="347">
        <v>11401.823113266004</v>
      </c>
      <c r="Z107" s="347">
        <v>11176.845069214662</v>
      </c>
      <c r="AA107" s="347">
        <v>10671.248904163011</v>
      </c>
      <c r="AB107" s="347">
        <v>10267.252673089139</v>
      </c>
      <c r="AC107" s="348">
        <v>10874.70338376184</v>
      </c>
    </row>
    <row r="108" spans="1:29" x14ac:dyDescent="0.2">
      <c r="A108" s="305" t="s">
        <v>140</v>
      </c>
      <c r="B108" s="306"/>
      <c r="C108" s="341">
        <v>4736.2555720653791</v>
      </c>
      <c r="D108" s="341">
        <v>5673.6863627070124</v>
      </c>
      <c r="E108" s="341">
        <v>9296.4151952916</v>
      </c>
      <c r="F108" s="411">
        <v>6568.7857100213305</v>
      </c>
      <c r="G108" s="341">
        <v>10631.096690275284</v>
      </c>
      <c r="H108" s="341">
        <v>10842.237586423635</v>
      </c>
      <c r="I108" s="341">
        <v>10419.955794126932</v>
      </c>
      <c r="J108" s="341">
        <v>14378.19207828851</v>
      </c>
      <c r="K108" s="341">
        <v>12636.165577342048</v>
      </c>
      <c r="L108" s="341">
        <v>16120.218579234972</v>
      </c>
      <c r="M108" s="341">
        <v>12195.121951219513</v>
      </c>
      <c r="N108" s="341">
        <v>11466.165413533834</v>
      </c>
      <c r="O108" s="341">
        <v>16573.595630028787</v>
      </c>
      <c r="P108" s="341">
        <v>15252.454417952313</v>
      </c>
      <c r="Q108" s="341">
        <v>17894.736842105263</v>
      </c>
      <c r="R108" s="341">
        <v>16014.234875444838</v>
      </c>
      <c r="S108" s="341">
        <v>12639.500159070763</v>
      </c>
      <c r="T108" s="341">
        <v>13017.968463513016</v>
      </c>
      <c r="U108" s="341">
        <v>12150.888647080159</v>
      </c>
      <c r="V108" s="341">
        <v>12749.643366619115</v>
      </c>
      <c r="W108" s="341">
        <v>13313.210899611142</v>
      </c>
      <c r="X108" s="341">
        <v>12590.883460270441</v>
      </c>
      <c r="Y108" s="341">
        <v>11886.348823142071</v>
      </c>
      <c r="Z108" s="341">
        <v>11745.907508915359</v>
      </c>
      <c r="AA108" s="341">
        <v>11552.299840999463</v>
      </c>
      <c r="AB108" s="341">
        <v>11436.338794198604</v>
      </c>
      <c r="AC108" s="342">
        <v>11625.798779452845</v>
      </c>
    </row>
    <row r="109" spans="1:29" x14ac:dyDescent="0.2">
      <c r="A109" s="305" t="s">
        <v>142</v>
      </c>
      <c r="B109" s="282"/>
      <c r="C109" s="341">
        <v>4819.8365527488832</v>
      </c>
      <c r="D109" s="341">
        <v>5724.8006542629319</v>
      </c>
      <c r="E109" s="341">
        <v>9229.5345104333865</v>
      </c>
      <c r="F109" s="411">
        <v>6591.3905724817341</v>
      </c>
      <c r="G109" s="341">
        <v>11103.986804525059</v>
      </c>
      <c r="H109" s="341">
        <v>11156.505342551854</v>
      </c>
      <c r="I109" s="341">
        <v>11051.468266498263</v>
      </c>
      <c r="J109" s="341">
        <v>15454.569806064503</v>
      </c>
      <c r="K109" s="341">
        <v>14379.084967320261</v>
      </c>
      <c r="L109" s="341">
        <v>16530.054644808744</v>
      </c>
      <c r="M109" s="341">
        <v>12720.773759461732</v>
      </c>
      <c r="N109" s="341">
        <v>13909.774436090223</v>
      </c>
      <c r="O109" s="341">
        <v>17099.696119682092</v>
      </c>
      <c r="P109" s="341">
        <v>15866.058906030854</v>
      </c>
      <c r="Q109" s="341">
        <v>18333.333333333332</v>
      </c>
      <c r="R109" s="341">
        <v>15747.330960854093</v>
      </c>
      <c r="S109" s="341">
        <v>13484.596129358091</v>
      </c>
      <c r="T109" s="341">
        <v>13934.726806013932</v>
      </c>
      <c r="U109" s="341">
        <v>12966.993108451215</v>
      </c>
      <c r="V109" s="341">
        <v>13552.06847360913</v>
      </c>
      <c r="W109" s="341">
        <v>14071.625183869039</v>
      </c>
      <c r="X109" s="341">
        <v>13392.558433215481</v>
      </c>
      <c r="Y109" s="341">
        <v>12565.806176318687</v>
      </c>
      <c r="Z109" s="341">
        <v>12401.88383943056</v>
      </c>
      <c r="AA109" s="341">
        <v>11796.372654575509</v>
      </c>
      <c r="AB109" s="341">
        <v>11243.08238937116</v>
      </c>
      <c r="AC109" s="342">
        <v>11997.703696029404</v>
      </c>
    </row>
    <row r="110" spans="1:29" x14ac:dyDescent="0.2">
      <c r="A110" s="305" t="s">
        <v>144</v>
      </c>
      <c r="B110" s="282"/>
      <c r="C110" s="341">
        <v>5069.3293519259332</v>
      </c>
      <c r="D110" s="341">
        <v>4860.1512390273956</v>
      </c>
      <c r="E110" s="341">
        <v>8694.4890315676821</v>
      </c>
      <c r="F110" s="411">
        <v>6207.9898741736697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12510.513036164843</v>
      </c>
      <c r="N110" s="341">
        <v>13721.804511278195</v>
      </c>
      <c r="O110" s="341">
        <v>17099.696119682092</v>
      </c>
      <c r="P110" s="341">
        <v>15866.058906030854</v>
      </c>
      <c r="Q110" s="341">
        <v>18333.333333333332</v>
      </c>
      <c r="R110" s="341">
        <v>14323.843416370106</v>
      </c>
      <c r="S110" s="341">
        <v>13210.740309872281</v>
      </c>
      <c r="T110" s="341">
        <v>13292.995966263292</v>
      </c>
      <c r="U110" s="341">
        <v>12876.31483496554</v>
      </c>
      <c r="V110" s="341">
        <v>13462.910128388015</v>
      </c>
      <c r="W110" s="341">
        <v>13650.728922418186</v>
      </c>
      <c r="X110" s="341">
        <v>9720.6231829198005</v>
      </c>
      <c r="Y110" s="341">
        <v>8190.6458266206955</v>
      </c>
      <c r="Z110" s="341">
        <v>7434.447962151693</v>
      </c>
      <c r="AA110" s="341">
        <v>9660.6055353517822</v>
      </c>
      <c r="AB110" s="341">
        <v>10134.150698708447</v>
      </c>
      <c r="AC110" s="342">
        <v>9540.1737298889566</v>
      </c>
    </row>
    <row r="111" spans="1:29" x14ac:dyDescent="0.2">
      <c r="A111" s="305" t="s">
        <v>143</v>
      </c>
      <c r="B111" s="306"/>
      <c r="C111" s="341">
        <v>4875.5572065378892</v>
      </c>
      <c r="D111" s="341">
        <v>5520.343488039256</v>
      </c>
      <c r="E111" s="341">
        <v>8694.4890315676821</v>
      </c>
      <c r="F111" s="411">
        <v>6363.4632420482767</v>
      </c>
      <c r="G111" s="341">
        <v>10198.234285570255</v>
      </c>
      <c r="H111" s="341">
        <v>10292.269013199246</v>
      </c>
      <c r="I111" s="341">
        <v>10104.199557941267</v>
      </c>
      <c r="J111" s="341">
        <v>15005.000178577804</v>
      </c>
      <c r="K111" s="341">
        <v>13616.557734204793</v>
      </c>
      <c r="L111" s="341">
        <v>16393.442622950817</v>
      </c>
      <c r="M111" s="341">
        <v>13877.207737594617</v>
      </c>
      <c r="N111" s="341">
        <v>14097.744360902254</v>
      </c>
      <c r="O111" s="341">
        <v>16880.45938830245</v>
      </c>
      <c r="P111" s="341">
        <v>15690.743338008413</v>
      </c>
      <c r="Q111" s="341">
        <v>18070.175438596489</v>
      </c>
      <c r="R111" s="341">
        <v>15569.395017793595</v>
      </c>
      <c r="S111" s="341">
        <v>13211.246952627136</v>
      </c>
      <c r="T111" s="341">
        <v>13292.995966263292</v>
      </c>
      <c r="U111" s="341">
        <v>12966.993108451215</v>
      </c>
      <c r="V111" s="341">
        <v>13373.751783166903</v>
      </c>
      <c r="W111" s="341">
        <v>13808.747069018245</v>
      </c>
      <c r="X111" s="341">
        <v>13389.417073603629</v>
      </c>
      <c r="Y111" s="341">
        <v>12492.917818560842</v>
      </c>
      <c r="Z111" s="341">
        <v>12354.407655420328</v>
      </c>
      <c r="AA111" s="341">
        <v>11686.145620485404</v>
      </c>
      <c r="AB111" s="341">
        <v>11073.695214905782</v>
      </c>
      <c r="AC111" s="342">
        <v>11889.406428608549</v>
      </c>
    </row>
    <row r="112" spans="1:29" x14ac:dyDescent="0.2">
      <c r="A112" s="305" t="s">
        <v>141</v>
      </c>
      <c r="B112" s="282"/>
      <c r="C112" s="341">
        <v>4736.2555720653791</v>
      </c>
      <c r="D112" s="341">
        <v>5213.6577387037414</v>
      </c>
      <c r="E112" s="341">
        <v>8092.5628678437679</v>
      </c>
      <c r="F112" s="411">
        <v>6014.1587262042958</v>
      </c>
      <c r="G112" s="341">
        <v>9528.9268237403448</v>
      </c>
      <c r="H112" s="341">
        <v>9585.166561910748</v>
      </c>
      <c r="I112" s="341">
        <v>9472.6870855699399</v>
      </c>
      <c r="J112" s="341">
        <v>14487.124540162149</v>
      </c>
      <c r="K112" s="341">
        <v>12854.030501089324</v>
      </c>
      <c r="L112" s="341">
        <v>16120.218579234972</v>
      </c>
      <c r="M112" s="341">
        <v>14297.729184188393</v>
      </c>
      <c r="N112" s="341">
        <v>15601.503759398496</v>
      </c>
      <c r="O112" s="341">
        <v>18590.462833099577</v>
      </c>
      <c r="P112" s="341">
        <v>17180.925666199157</v>
      </c>
      <c r="Q112" s="341">
        <v>20000</v>
      </c>
      <c r="R112" s="341">
        <v>16725.978647686832</v>
      </c>
      <c r="S112" s="341">
        <v>12098.834344431229</v>
      </c>
      <c r="T112" s="341">
        <v>12559.589292262557</v>
      </c>
      <c r="U112" s="341">
        <v>11878.853826623141</v>
      </c>
      <c r="V112" s="341">
        <v>11858.059914407986</v>
      </c>
      <c r="W112" s="341">
        <v>13880.110102966661</v>
      </c>
      <c r="X112" s="341">
        <v>12651.197564818031</v>
      </c>
      <c r="Y112" s="341">
        <v>11772.012371125733</v>
      </c>
      <c r="Z112" s="341">
        <v>11697.390782336504</v>
      </c>
      <c r="AA112" s="341">
        <v>11106.31968773229</v>
      </c>
      <c r="AB112" s="341">
        <v>10563.538799491849</v>
      </c>
      <c r="AC112" s="342">
        <v>11348.776789440955</v>
      </c>
    </row>
    <row r="113" spans="1:29" ht="12" thickBot="1" x14ac:dyDescent="0.25">
      <c r="A113" s="305" t="s">
        <v>145</v>
      </c>
      <c r="C113" s="343">
        <v>4921.9910846953935</v>
      </c>
      <c r="D113" s="343">
        <v>5418.1149049274172</v>
      </c>
      <c r="E113" s="343">
        <v>8627.6083467094704</v>
      </c>
      <c r="F113" s="412">
        <v>6322.571445444094</v>
      </c>
      <c r="G113" s="341">
        <v>9961.9752884525515</v>
      </c>
      <c r="H113" s="341">
        <v>10056.56819610308</v>
      </c>
      <c r="I113" s="341">
        <v>9867.3823808020206</v>
      </c>
      <c r="J113" s="341">
        <v>15305.903782277937</v>
      </c>
      <c r="K113" s="341">
        <v>13398.692810457516</v>
      </c>
      <c r="L113" s="341">
        <v>17213.114754098358</v>
      </c>
      <c r="M113" s="341">
        <v>15559.293523969722</v>
      </c>
      <c r="N113" s="341">
        <v>17481.203007518798</v>
      </c>
      <c r="O113" s="341">
        <v>21572.057774168941</v>
      </c>
      <c r="P113" s="341">
        <v>19635.343618513321</v>
      </c>
      <c r="Q113" s="341">
        <v>23508.771929824561</v>
      </c>
      <c r="R113" s="341">
        <v>19217.08185053381</v>
      </c>
      <c r="S113" s="341">
        <v>12883.984775149629</v>
      </c>
      <c r="T113" s="341">
        <v>13476.347634763475</v>
      </c>
      <c r="U113" s="341">
        <v>12604.280014508524</v>
      </c>
      <c r="V113" s="341">
        <v>12571.32667617689</v>
      </c>
      <c r="W113" s="341">
        <v>15260.402254489316</v>
      </c>
      <c r="X113" s="341">
        <v>13719.888104770627</v>
      </c>
      <c r="Y113" s="341">
        <v>12728.865491137309</v>
      </c>
      <c r="Z113" s="341">
        <v>12659.378104297239</v>
      </c>
      <c r="AA113" s="341">
        <v>11966.111887039622</v>
      </c>
      <c r="AB113" s="341">
        <v>11322.242880584374</v>
      </c>
      <c r="AC113" s="342">
        <v>12263.35870805076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S9" activePane="bottomRight" state="frozen"/>
      <selection activeCell="C9" sqref="C9"/>
      <selection pane="topRight" activeCell="C9" sqref="C9"/>
      <selection pane="bottomLeft" activeCell="C9" sqref="C9"/>
      <selection pane="bottomRight" activeCell="Z26" sqref="Z26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37180</v>
      </c>
      <c r="B2" s="280"/>
    </row>
    <row r="3" spans="1:140" ht="10.5" hidden="1" customHeight="1" x14ac:dyDescent="0.2">
      <c r="A3" s="283"/>
      <c r="B3" s="280"/>
      <c r="C3" s="152">
        <v>152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184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37180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(0.789473684210526*'Off Peak Detail'!D9)+(0.210526315789474*'Off Peak Detail'!D47)</f>
        <v>20.394736842105264</v>
      </c>
      <c r="D9" s="356">
        <f ca="1">(0.789473684210526*'Off Peak Detail'!E9)+(0.210526315789474*'Off Peak Detail'!E47)</f>
        <v>24.018947368421053</v>
      </c>
      <c r="E9" s="356">
        <f>(0.75609756097561*'Off Peak Detail'!F9)+(0.24390243902439*'Off Peak Detail'!F47)</f>
        <v>29.097414634146343</v>
      </c>
      <c r="F9" s="301">
        <f t="shared" ref="F9:F15" ca="1" si="6">(C9*C$5+D9*D$5+E9*E$5)/(SUM(C$5:E$5))</f>
        <v>25.48265560547711</v>
      </c>
      <c r="G9" s="195">
        <f t="shared" ref="G9:G15" si="7">AVERAGE(H9:I9)</f>
        <v>25.765756410256412</v>
      </c>
      <c r="H9" s="195">
        <f t="shared" si="0"/>
        <v>27.531846153846157</v>
      </c>
      <c r="I9" s="195">
        <f t="shared" si="0"/>
        <v>23.999666666666666</v>
      </c>
      <c r="J9" s="195">
        <f t="shared" ref="J9:J15" si="8">AVERAGE(K9:L9)</f>
        <v>20.000070603337612</v>
      </c>
      <c r="K9" s="195">
        <f t="shared" si="1"/>
        <v>20.999878048780488</v>
      </c>
      <c r="L9" s="195">
        <f t="shared" si="1"/>
        <v>19.000263157894739</v>
      </c>
      <c r="M9" s="195">
        <f t="shared" si="1"/>
        <v>20.006153846153847</v>
      </c>
      <c r="N9" s="195">
        <f t="shared" si="1"/>
        <v>21</v>
      </c>
      <c r="O9" s="195">
        <f t="shared" ref="O9:O15" si="9">AVERAGE(P9:Q9)</f>
        <v>31.718000000000004</v>
      </c>
      <c r="P9" s="191">
        <f t="shared" si="2"/>
        <v>29.436076923076925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26.669919982884039</v>
      </c>
      <c r="T9" s="195">
        <f t="shared" si="3"/>
        <v>27.000000000000004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25.461476876248728</v>
      </c>
      <c r="X9" s="195">
        <f>SUM(AS28:BD28)/SUM($AS$5:$BD$5)</f>
        <v>26.888743217967189</v>
      </c>
      <c r="Y9" s="195">
        <f>SUM(BE28:BR28)/SUM($BE$5:$BR$5)</f>
        <v>27.123882463351542</v>
      </c>
      <c r="Z9" s="195">
        <f>SUM(BQ28:CB28)/SUM($BQ$5:$CB$5)</f>
        <v>27.295446963829892</v>
      </c>
      <c r="AA9" s="195">
        <f t="shared" ref="AA9:AA15" si="11">SUM(CC28:DX28)/SUM($CC$5:$DX$5)</f>
        <v>27.954287515409007</v>
      </c>
      <c r="AB9" s="191">
        <f t="shared" ref="AB9:AB15" si="12">SUM(DY28:EJ28)/SUM($DY$5:$EJ$5)</f>
        <v>28.554954968927774</v>
      </c>
      <c r="AC9" s="357">
        <f t="shared" ref="AC9:AC15" ca="1" si="13">(C9*C$5+D9*D$5+E9*E$5+SUM(AG28:EJ28))/(SUM(C$5:E$5)+SUM($AG$5:$EJ$5))</f>
        <v>27.393767777010464</v>
      </c>
      <c r="AD9" s="303"/>
      <c r="AE9" s="304"/>
      <c r="AG9" s="358">
        <f>(0.794871794871795*'Off Peak Detail'!AB9)+(0.205128205128205*'Off Peak Detail'!AB47)</f>
        <v>27.531846153846157</v>
      </c>
      <c r="AH9" s="358">
        <f>(0.777777777777778*'Off Peak Detail'!AC9)+(0.222222222222222*'Off Peak Detail'!AC47)</f>
        <v>23.999666666666666</v>
      </c>
      <c r="AI9" s="358">
        <f>(0.75609756097561*'Off Peak Detail'!AD9)+(0.24390243902439*'Off Peak Detail'!AD47)</f>
        <v>20.999878048780488</v>
      </c>
      <c r="AJ9" s="358">
        <f>(0.789473684210526*'Off Peak Detail'!AE9)+(0.210526315789474*'Off Peak Detail'!AE47)</f>
        <v>19.000263157894739</v>
      </c>
      <c r="AK9" s="358">
        <f>(0.794871794871795*'Off Peak Detail'!AF9)+(0.205128205128205*'Off Peak Detail'!AF47)</f>
        <v>20.006153846153847</v>
      </c>
      <c r="AL9" s="358">
        <f>(0.75*'Off Peak Detail'!AG9)+(0.25*'Off Peak Detail'!AG47)</f>
        <v>21</v>
      </c>
      <c r="AM9" s="358">
        <f>(0.794871794871795*'Off Peak Detail'!AH9)+(0.205128205128205*'Off Peak Detail'!AH47)</f>
        <v>29.436076923076925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27.000000000000004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28.948384615384615</v>
      </c>
      <c r="AT9" s="358">
        <f>(0.777777777777778*'Off Peak Detail'!AO9)+(0.222222222222222*'Off Peak Detail'!AO47)</f>
        <v>28</v>
      </c>
      <c r="AU9" s="358">
        <f>(0.75609756097561*'Off Peak Detail'!AP9)+(0.24390243902439*'Off Peak Detail'!AP47)</f>
        <v>25.249731707317071</v>
      </c>
      <c r="AV9" s="358">
        <f>(0.789473684210526*'Off Peak Detail'!AQ9)+(0.210526315789474*'Off Peak Detail'!AQ47)</f>
        <v>22.000263157894739</v>
      </c>
      <c r="AW9" s="358">
        <f>(0.794871794871795*'Off Peak Detail'!AR9)+(0.205128205128205*'Off Peak Detail'!AR47)</f>
        <v>13.660333333333334</v>
      </c>
      <c r="AX9" s="358">
        <f>(0.75*'Off Peak Detail'!AS9)+(0.25*'Off Peak Detail'!AS47)</f>
        <v>16.000250000000001</v>
      </c>
      <c r="AY9" s="358">
        <f>(0.794871794871795*'Off Peak Detail'!AT9)+(0.205128205128205*'Off Peak Detail'!AT47)</f>
        <v>35.513102564102567</v>
      </c>
      <c r="AZ9" s="358">
        <f>(0.75609756097561*'Off Peak Detail'!AU9)+(0.24390243902439*'Off Peak Detail'!AU47)</f>
        <v>38.500073170731703</v>
      </c>
      <c r="BA9" s="358">
        <f>(0.789473684210526*'Off Peak Detail'!AV9)+(0.210526315789474*'Off Peak Detail'!AV47)</f>
        <v>32.414210526315792</v>
      </c>
      <c r="BB9" s="358">
        <f>(0.794871794871795*'Off Peak Detail'!AW9)+(0.205128205128205*'Off Peak Detail'!AW47)</f>
        <v>27.49969230769231</v>
      </c>
      <c r="BC9" s="358">
        <f>(0.75*'Off Peak Detail'!AX9)+(0.25*'Off Peak Detail'!AX47)</f>
        <v>24.9375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28.387487179487181</v>
      </c>
      <c r="BF9" s="358">
        <f>(0.743589743589744*'Off Peak Detail'!BA9)+(0.256410256410256*'Off Peak Detail'!BA47)</f>
        <v>27.689974358974357</v>
      </c>
      <c r="BG9" s="358">
        <f>(0.794871794871795*'Off Peak Detail'!BB9)+(0.205128205128205*'Off Peak Detail'!BB47)</f>
        <v>25.469794871794875</v>
      </c>
      <c r="BH9" s="358">
        <f>(0.789473684210526*'Off Peak Detail'!BC9)+(0.210526315789474*'Off Peak Detail'!BC47)</f>
        <v>22.840263157894736</v>
      </c>
      <c r="BI9" s="358">
        <f>(0.75609756097561*'Off Peak Detail'!BD9)+(0.24390243902439*'Off Peak Detail'!BD47)</f>
        <v>16.030829268292681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33.970153846153856</v>
      </c>
      <c r="BL9" s="358">
        <f>(0.75609756097561*'Off Peak Detail'!BG9)+(0.24390243902439*'Off Peak Detail'!BG47)</f>
        <v>36.500219512195123</v>
      </c>
      <c r="BM9" s="358">
        <f>(0.789473684210526*'Off Peak Detail'!BH9)+(0.210526315789474*'Off Peak Detail'!BH47)</f>
        <v>31.493684210526318</v>
      </c>
      <c r="BN9" s="358">
        <f>(0.75609756097561*'Off Peak Detail'!BI9)+(0.24390243902439*'Off Peak Detail'!BI47)</f>
        <v>27.519780487804876</v>
      </c>
      <c r="BO9" s="358">
        <f>(0.789473684210526*'Off Peak Detail'!BJ9)+(0.210526315789474*'Off Peak Detail'!BJ47)</f>
        <v>25.417894736842108</v>
      </c>
      <c r="BP9" s="358">
        <f>(0.794871794871795*'Off Peak Detail'!BK9)+(0.205128205128205*'Off Peak Detail'!BK47)</f>
        <v>29.699666666666669</v>
      </c>
      <c r="BQ9" s="358">
        <f>(0.75609756097561*'Off Peak Detail'!BL9)+(0.24390243902439*'Off Peak Detail'!BL47)</f>
        <v>28.628292682926826</v>
      </c>
      <c r="BR9" s="358">
        <f>(0.777777777777778*'Off Peak Detail'!BM9)+(0.222222222222222*'Off Peak Detail'!BM47)</f>
        <v>27.97988888888889</v>
      </c>
      <c r="BS9" s="358">
        <f>(0.794871794871795*'Off Peak Detail'!BN9)+(0.205128205128205*'Off Peak Detail'!BN47)</f>
        <v>25.950102564102568</v>
      </c>
      <c r="BT9" s="358">
        <f>(0.789473684210526*'Off Peak Detail'!BO9)+(0.210526315789474*'Off Peak Detail'!BO47)</f>
        <v>23.550105263157896</v>
      </c>
      <c r="BU9" s="358">
        <f>(0.75609756097561*'Off Peak Detail'!BP9)+(0.24390243902439*'Off Peak Detail'!BP47)</f>
        <v>17.322707317073171</v>
      </c>
      <c r="BV9" s="358">
        <f>(0.789473684210526*'Off Peak Detail'!BQ9)+(0.210526315789474*'Off Peak Detail'!BQ47)</f>
        <v>19.11</v>
      </c>
      <c r="BW9" s="358">
        <f>(0.75609756097561*'Off Peak Detail'!BR9)+(0.24390243902439*'Off Peak Detail'!BR47)</f>
        <v>33.704268292682926</v>
      </c>
      <c r="BX9" s="358">
        <f>(0.794871794871795*'Off Peak Detail'!BS9)+(0.205128205128205*'Off Peak Detail'!BS47)</f>
        <v>36.000025641025644</v>
      </c>
      <c r="BY9" s="358">
        <f>(0.789473684210526*'Off Peak Detail'!BT9)+(0.210526315789474*'Off Peak Detail'!BT47)</f>
        <v>31.441684210526319</v>
      </c>
      <c r="BZ9" s="358">
        <f>(0.75609756097561*'Off Peak Detail'!BU9)+(0.24390243902439*'Off Peak Detail'!BU47)</f>
        <v>27.810365853658539</v>
      </c>
      <c r="CA9" s="358">
        <f>(0.789473684210526*'Off Peak Detail'!BV9)+(0.210526315789474*'Off Peak Detail'!BV47)</f>
        <v>25.882894736842111</v>
      </c>
      <c r="CB9" s="358">
        <f>(0.794871794871795*'Off Peak Detail'!BW9)+(0.205128205128205*'Off Peak Detail'!BW47)</f>
        <v>29.788025641025644</v>
      </c>
      <c r="CC9" s="358">
        <f>(0.75609756097561*'Off Peak Detail'!BX9)+(0.24390243902439*'Off Peak Detail'!BX47)</f>
        <v>28.80860975609756</v>
      </c>
      <c r="CD9" s="358">
        <f>(0.777777777777778*'Off Peak Detail'!BY9)+(0.222222222222222*'Off Peak Detail'!BY47)</f>
        <v>28.219888888888889</v>
      </c>
      <c r="CE9" s="358">
        <f>(0.794871794871795*'Off Peak Detail'!BZ9)+(0.205128205128205*'Off Peak Detail'!BZ47)</f>
        <v>26.38017948717949</v>
      </c>
      <c r="CF9" s="358">
        <f>(0.75*'Off Peak Detail'!CA9)+(0.25*'Off Peak Detail'!CA47)</f>
        <v>24.190249999999999</v>
      </c>
      <c r="CG9" s="358">
        <f>(0.794871794871795*'Off Peak Detail'!CB9)+(0.205128205128205*'Off Peak Detail'!CB47)</f>
        <v>18.497435897435899</v>
      </c>
      <c r="CH9" s="358">
        <f>(0.789473684210526*'Off Peak Detail'!CC9)+(0.210526315789474*'Off Peak Detail'!CC47)</f>
        <v>20.149842105263161</v>
      </c>
      <c r="CI9" s="358">
        <f>(0.75609756097561*'Off Peak Detail'!CD9)+(0.24390243902439*'Off Peak Detail'!CD47)</f>
        <v>33.419487804878045</v>
      </c>
      <c r="CJ9" s="358">
        <f>(0.794871794871795*'Off Peak Detail'!CE9)+(0.205128205128205*'Off Peak Detail'!CE47)</f>
        <v>35.51041025641026</v>
      </c>
      <c r="CK9" s="358">
        <f>(0.789473684210526*'Off Peak Detail'!CF9)+(0.210526315789474*'Off Peak Detail'!CF47)</f>
        <v>31.352368421052631</v>
      </c>
      <c r="CL9" s="358">
        <f>(0.75609756097561*'Off Peak Detail'!CG9)+(0.24390243902439*'Off Peak Detail'!CG47)</f>
        <v>28.049731707317076</v>
      </c>
      <c r="CM9" s="358">
        <f>(0.789473684210526*'Off Peak Detail'!CH9)+(0.210526315789474*'Off Peak Detail'!CH47)</f>
        <v>26.291947368421056</v>
      </c>
      <c r="CN9" s="358">
        <f>(0.75609756097561*'Off Peak Detail'!CI9)+(0.24390243902439*'Off Peak Detail'!CI47)</f>
        <v>29.844756097560975</v>
      </c>
      <c r="CO9" s="358">
        <f>(0.794871794871795*'Off Peak Detail'!CJ9)+(0.205128205128205*'Off Peak Detail'!CJ47)</f>
        <v>28.926333333333336</v>
      </c>
      <c r="CP9" s="358">
        <f>(0.777777777777778*'Off Peak Detail'!CK9)+(0.222222222222222*'Off Peak Detail'!CK47)</f>
        <v>28.409777777777776</v>
      </c>
      <c r="CQ9" s="358">
        <f>(0.794871794871795*'Off Peak Detail'!CL9)+(0.205128205128205*'Off Peak Detail'!CL47)</f>
        <v>26.730384615384619</v>
      </c>
      <c r="CR9" s="358">
        <f>(0.75*'Off Peak Detail'!CM9)+(0.25*'Off Peak Detail'!CM47)</f>
        <v>24.750500000000002</v>
      </c>
      <c r="CS9" s="358">
        <f>(0.794871794871795*'Off Peak Detail'!CN9)+(0.205128205128205*'Off Peak Detail'!CN47)</f>
        <v>19.57692307692308</v>
      </c>
      <c r="CT9" s="358">
        <f>(0.789473684210526*'Off Peak Detail'!CO9)+(0.210526315789474*'Off Peak Detail'!CO47)</f>
        <v>21.079842105263161</v>
      </c>
      <c r="CU9" s="358">
        <f>(0.75609756097561*'Off Peak Detail'!CP9)+(0.24390243902439*'Off Peak Detail'!CP47)</f>
        <v>33.126439024390244</v>
      </c>
      <c r="CV9" s="358">
        <f>(0.794871794871795*'Off Peak Detail'!CQ9)+(0.205128205128205*'Off Peak Detail'!CQ47)</f>
        <v>35.0304358974359</v>
      </c>
      <c r="CW9" s="358">
        <f>(0.75*'Off Peak Detail'!CR9)+(0.25*'Off Peak Detail'!CR47)</f>
        <v>31.259250000000002</v>
      </c>
      <c r="CX9" s="358">
        <f>(0.794871794871795*'Off Peak Detail'!CS9)+(0.205128205128205*'Off Peak Detail'!CS47)</f>
        <v>28.270410256410258</v>
      </c>
      <c r="CY9" s="358">
        <f>(0.789473684210526*'Off Peak Detail'!CT9)+(0.210526315789474*'Off Peak Detail'!CT47)</f>
        <v>26.662894736842105</v>
      </c>
      <c r="CZ9" s="358">
        <f>(0.75609756097561*'Off Peak Detail'!CU9)+(0.24390243902439*'Off Peak Detail'!CU47)</f>
        <v>29.88570731707317</v>
      </c>
      <c r="DA9" s="358">
        <f>(0.794871794871795*'Off Peak Detail'!CV9)+(0.205128205128205*'Off Peak Detail'!CV47)</f>
        <v>29.078435897435899</v>
      </c>
      <c r="DB9" s="358">
        <f>(0.783783783783784*'Off Peak Detail'!CW9)+(0.216216216216216*'Off Peak Detail'!CW47)</f>
        <v>28.60981081081081</v>
      </c>
      <c r="DC9" s="358">
        <f>(0.75609756097561*'Off Peak Detail'!CX9)+(0.24390243902439*'Off Peak Detail'!CX47)</f>
        <v>27.060121951219511</v>
      </c>
      <c r="DD9" s="358">
        <f>(0.789473684210526*'Off Peak Detail'!CY9)+(0.210526315789474*'Off Peak Detail'!CY47)</f>
        <v>25.219842105263155</v>
      </c>
      <c r="DE9" s="358">
        <f>(0.794871794871795*'Off Peak Detail'!CZ9)+(0.205128205128205*'Off Peak Detail'!CZ47)</f>
        <v>20.40179487179487</v>
      </c>
      <c r="DF9" s="358">
        <f>(0.75*'Off Peak Detail'!DA9)+(0.25*'Off Peak Detail'!DA47)</f>
        <v>21.82</v>
      </c>
      <c r="DG9" s="358">
        <f>(0.794871794871795*'Off Peak Detail'!DB9)+(0.205128205128205*'Off Peak Detail'!DB47)</f>
        <v>32.983051282051285</v>
      </c>
      <c r="DH9" s="358">
        <f>(0.75609756097561*'Off Peak Detail'!DC9)+(0.24390243902439*'Off Peak Detail'!DC47)</f>
        <v>34.769756097560972</v>
      </c>
      <c r="DI9" s="358">
        <f>(0.789473684210526*'Off Peak Detail'!DD9)+(0.210526315789474*'Off Peak Detail'!DD47)</f>
        <v>31.257631578947368</v>
      </c>
      <c r="DJ9" s="358">
        <f>(0.794871794871795*'Off Peak Detail'!DE9)+(0.205128205128205*'Off Peak Detail'!DE47)</f>
        <v>28.489666666666668</v>
      </c>
      <c r="DK9" s="358">
        <f>(0.75*'Off Peak Detail'!DF9)+(0.25*'Off Peak Detail'!DF47)</f>
        <v>27.000500000000002</v>
      </c>
      <c r="DL9" s="358">
        <f>(0.794871794871795*'Off Peak Detail'!DG9)+(0.205128205128205*'Off Peak Detail'!DG47)</f>
        <v>29.993102564102568</v>
      </c>
      <c r="DM9" s="358">
        <f>(0.794871794871795*'Off Peak Detail'!DH9)+(0.205128205128205*'Off Peak Detail'!DH47)</f>
        <v>29.239871794871796</v>
      </c>
      <c r="DN9" s="358">
        <f>(0.777777777777778*'Off Peak Detail'!DI9)+(0.222222222222222*'Off Peak Detail'!DI47)</f>
        <v>28.819666666666667</v>
      </c>
      <c r="DO9" s="358">
        <f>(0.75609756097561*'Off Peak Detail'!DJ9)+(0.24390243902439*'Off Peak Detail'!DJ47)</f>
        <v>27.379902439024391</v>
      </c>
      <c r="DP9" s="358">
        <f>(0.789473684210526*'Off Peak Detail'!DK9)+(0.210526315789474*'Off Peak Detail'!DK47)</f>
        <v>25.669842105263161</v>
      </c>
      <c r="DQ9" s="358">
        <f>(0.75609756097561*'Off Peak Detail'!DL9)+(0.24390243902439*'Off Peak Detail'!DL47)</f>
        <v>21.209512195121949</v>
      </c>
      <c r="DR9" s="358">
        <f>(0.789473684210526*'Off Peak Detail'!DM9)+(0.210526315789474*'Off Peak Detail'!DM47)</f>
        <v>22.519842105263159</v>
      </c>
      <c r="DS9" s="358">
        <f>(0.794871794871795*'Off Peak Detail'!DN9)+(0.205128205128205*'Off Peak Detail'!DN47)</f>
        <v>32.871743589743595</v>
      </c>
      <c r="DT9" s="358">
        <f>(0.75609756097561*'Off Peak Detail'!DO9)+(0.24390243902439*'Off Peak Detail'!DO47)</f>
        <v>34.539804878048784</v>
      </c>
      <c r="DU9" s="358">
        <f>(0.789473684210526*'Off Peak Detail'!DP9)+(0.210526315789474*'Off Peak Detail'!DP47)</f>
        <v>31.270263157894743</v>
      </c>
      <c r="DV9" s="358">
        <f>(0.794871794871795*'Off Peak Detail'!DQ9)+(0.205128205128205*'Off Peak Detail'!DQ47)</f>
        <v>28.720256410256411</v>
      </c>
      <c r="DW9" s="358">
        <f>(0.75*'Off Peak Detail'!DR9)+(0.25*'Off Peak Detail'!DR47)</f>
        <v>27.323249999999998</v>
      </c>
      <c r="DX9" s="358">
        <f>(0.794871794871795*'Off Peak Detail'!DS9)+(0.205128205128205*'Off Peak Detail'!DS47)</f>
        <v>30.098589743589748</v>
      </c>
      <c r="DY9" s="358">
        <f>(0.75609756097561*'Off Peak Detail'!DT9)+(0.24390243902439*'Off Peak Detail'!DT47)</f>
        <v>29.40765853658537</v>
      </c>
      <c r="DZ9" s="358">
        <f>(0.777777777777778*'Off Peak Detail'!DU9)+(0.222222222222222*'Off Peak Detail'!DU47)</f>
        <v>29.030333333333331</v>
      </c>
      <c r="EA9" s="358">
        <f>(0.794871794871795*'Off Peak Detail'!DV9)+(0.205128205128205*'Off Peak Detail'!DV47)</f>
        <v>27.690025641025642</v>
      </c>
      <c r="EB9" s="358">
        <f>(0.789473684210526*'Off Peak Detail'!DW9)+(0.210526315789474*'Off Peak Detail'!DW47)</f>
        <v>26.110368421052634</v>
      </c>
      <c r="EC9" s="358">
        <f>(0.75609756097561*'Off Peak Detail'!DX9)+(0.24390243902439*'Off Peak Detail'!DX47)</f>
        <v>21.952878048780487</v>
      </c>
      <c r="ED9" s="358">
        <f>(0.789473684210526*'Off Peak Detail'!DY9)+(0.210526315789474*'Off Peak Detail'!DY47)</f>
        <v>23.179842105263162</v>
      </c>
      <c r="EE9" s="358">
        <f>(0.794871794871795*'Off Peak Detail'!DZ9)+(0.205128205128205*'Off Peak Detail'!DZ47)</f>
        <v>32.78105128205128</v>
      </c>
      <c r="EF9" s="358">
        <f>(0.75609756097561*'Off Peak Detail'!EA9)+(0.24390243902439*'Off Peak Detail'!EA47)</f>
        <v>34.350195121951216</v>
      </c>
      <c r="EG9" s="358">
        <f>(0.789473684210526*'Off Peak Detail'!EB9)+(0.210526315789474*'Off Peak Detail'!EB47)</f>
        <v>31.292368421052636</v>
      </c>
      <c r="EH9" s="358">
        <f>(0.75609756097561*'Off Peak Detail'!EC9)+(0.24390243902439*'Off Peak Detail'!EC47)</f>
        <v>28.949878048780487</v>
      </c>
      <c r="EI9" s="358">
        <f>(0.789473684210526*'Off Peak Detail'!ED9)+(0.210526315789474*'Off Peak Detail'!ED47)</f>
        <v>27.63168421052632</v>
      </c>
      <c r="EJ9" s="358">
        <f>(0.794871794871795*'Off Peak Detail'!EE9)+(0.205128205128205*'Off Peak Detail'!EE47)</f>
        <v>30.215000000000003</v>
      </c>
    </row>
    <row r="10" spans="1:140" ht="13.7" customHeight="1" x14ac:dyDescent="0.2">
      <c r="A10" s="305" t="s">
        <v>140</v>
      </c>
      <c r="B10" s="306" t="s">
        <v>55</v>
      </c>
      <c r="C10" s="358">
        <f ca="1">(0.789473684210526*'Off Peak Detail'!D10)+(0.210526315789474*'Off Peak Detail'!D48)</f>
        <v>20.907894736842103</v>
      </c>
      <c r="D10" s="358">
        <f ca="1">(0.789473684210526*'Off Peak Detail'!E10)+(0.210526315789474*'Off Peak Detail'!E48)</f>
        <v>24.015789473684208</v>
      </c>
      <c r="E10" s="358">
        <f>(0.75609756097561*'Off Peak Detail'!F10)+(0.24390243902439*'Off Peak Detail'!F48)</f>
        <v>29.088829268292685</v>
      </c>
      <c r="F10" s="307">
        <f t="shared" ca="1" si="6"/>
        <v>25.576151561831406</v>
      </c>
      <c r="G10" s="191">
        <f t="shared" si="7"/>
        <v>25.257782051282053</v>
      </c>
      <c r="H10" s="191">
        <f t="shared" si="0"/>
        <v>27.015564102564106</v>
      </c>
      <c r="I10" s="191">
        <f t="shared" si="0"/>
        <v>23.5</v>
      </c>
      <c r="J10" s="191">
        <f t="shared" si="8"/>
        <v>20.749697689345318</v>
      </c>
      <c r="K10" s="191">
        <f t="shared" ref="K10:N15" si="14">AI10</f>
        <v>21.499658536585365</v>
      </c>
      <c r="L10" s="191">
        <f t="shared" si="14"/>
        <v>19.999736842105268</v>
      </c>
      <c r="M10" s="191">
        <f t="shared" si="14"/>
        <v>21.48689743589744</v>
      </c>
      <c r="N10" s="191">
        <f t="shared" si="14"/>
        <v>22.5</v>
      </c>
      <c r="O10" s="191">
        <f t="shared" si="9"/>
        <v>33.198653846153846</v>
      </c>
      <c r="P10" s="191">
        <f t="shared" ref="P10:R15" si="15">AM10</f>
        <v>30.897564102564104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26.482231449480491</v>
      </c>
      <c r="T10" s="191">
        <f t="shared" ref="T10:V15" si="16">AP10</f>
        <v>28.500102564102569</v>
      </c>
      <c r="U10" s="191">
        <f t="shared" si="16"/>
        <v>22.888421052631582</v>
      </c>
      <c r="V10" s="191">
        <f t="shared" si="16"/>
        <v>28.058170731707317</v>
      </c>
      <c r="W10" s="307">
        <f t="shared" ref="W10:W15" si="17">SUM(AG29:AR29)/SUM($AG$5:$AR$5)</f>
        <v>26.075320275778587</v>
      </c>
      <c r="X10" s="191">
        <f t="shared" ref="X10:X15" si="18">SUM(AS29:BD29)/SUM($AS$5:$BD$5)</f>
        <v>28.349378756081457</v>
      </c>
      <c r="Y10" s="191">
        <f t="shared" ref="Y10:Y15" si="19">SUM(BE29:BR29)/SUM($BE$5:$BR$5)</f>
        <v>28.300507713096657</v>
      </c>
      <c r="Z10" s="191">
        <f t="shared" ref="Z10:Z15" si="20">SUM(BQ29:CB29)/SUM($BQ$5:$CB$5)</f>
        <v>28.738844794835067</v>
      </c>
      <c r="AA10" s="191">
        <f t="shared" si="11"/>
        <v>30.181543937710199</v>
      </c>
      <c r="AB10" s="191">
        <f t="shared" si="12"/>
        <v>32.606473661635107</v>
      </c>
      <c r="AC10" s="359">
        <f t="shared" ca="1" si="13"/>
        <v>29.341458865209553</v>
      </c>
      <c r="AD10" s="303"/>
      <c r="AE10" s="304"/>
      <c r="AG10" s="358">
        <f>(0.794871794871795*'Off Peak Detail'!AB10)+(0.205128205128205*'Off Peak Detail'!AB48)</f>
        <v>27.015564102564106</v>
      </c>
      <c r="AH10" s="358">
        <f>(0.777777777777778*'Off Peak Detail'!AC10)+(0.222222222222222*'Off Peak Detail'!AC48)</f>
        <v>23.5</v>
      </c>
      <c r="AI10" s="358">
        <f>(0.75609756097561*'Off Peak Detail'!AD10)+(0.24390243902439*'Off Peak Detail'!AD48)</f>
        <v>21.499658536585365</v>
      </c>
      <c r="AJ10" s="358">
        <f>(0.789473684210526*'Off Peak Detail'!AE10)+(0.210526315789474*'Off Peak Detail'!AE48)</f>
        <v>19.999736842105268</v>
      </c>
      <c r="AK10" s="358">
        <f>(0.794871794871795*'Off Peak Detail'!AF10)+(0.205128205128205*'Off Peak Detail'!AF48)</f>
        <v>21.48689743589744</v>
      </c>
      <c r="AL10" s="358">
        <f>(0.75*'Off Peak Detail'!AG10)+(0.25*'Off Peak Detail'!AG48)</f>
        <v>22.5</v>
      </c>
      <c r="AM10" s="358">
        <f>(0.794871794871795*'Off Peak Detail'!AH10)+(0.205128205128205*'Off Peak Detail'!AH48)</f>
        <v>30.897564102564104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28.500102564102569</v>
      </c>
      <c r="AQ10" s="358">
        <f>(0.789473684210526*'Off Peak Detail'!AL10)+(0.210526315789474*'Off Peak Detail'!AL48)</f>
        <v>22.888421052631582</v>
      </c>
      <c r="AR10" s="358">
        <f>(0.75609756097561*'Off Peak Detail'!AM10)+(0.24390243902439*'Off Peak Detail'!AM48)</f>
        <v>28.058170731707317</v>
      </c>
      <c r="AS10" s="358">
        <f>(0.794871794871795*'Off Peak Detail'!AN10)+(0.205128205128205*'Off Peak Detail'!AN48)</f>
        <v>27.906897435897434</v>
      </c>
      <c r="AT10" s="358">
        <f>(0.777777777777778*'Off Peak Detail'!AO10)+(0.222222222222222*'Off Peak Detail'!AO48)</f>
        <v>27.00022222222222</v>
      </c>
      <c r="AU10" s="358">
        <f>(0.75609756097561*'Off Peak Detail'!AP10)+(0.24390243902439*'Off Peak Detail'!AP48)</f>
        <v>25.750268292682925</v>
      </c>
      <c r="AV10" s="358">
        <f>(0.789473684210526*'Off Peak Detail'!AQ10)+(0.210526315789474*'Off Peak Detail'!AQ48)</f>
        <v>23.749842105263159</v>
      </c>
      <c r="AW10" s="358">
        <f>(0.794871794871795*'Off Peak Detail'!AR10)+(0.205128205128205*'Off Peak Detail'!AR48)</f>
        <v>16.688923076923079</v>
      </c>
      <c r="AX10" s="358">
        <f>(0.75*'Off Peak Detail'!AS10)+(0.25*'Off Peak Detail'!AS48)</f>
        <v>19.5</v>
      </c>
      <c r="AY10" s="358">
        <f>(0.794871794871795*'Off Peak Detail'!AT10)+(0.205128205128205*'Off Peak Detail'!AT48)</f>
        <v>37.179128205128208</v>
      </c>
      <c r="AZ10" s="358">
        <f>(0.75609756097561*'Off Peak Detail'!AU10)+(0.24390243902439*'Off Peak Detail'!AU48)</f>
        <v>40.250268292682925</v>
      </c>
      <c r="BA10" s="358">
        <f>(0.789473684210526*'Off Peak Detail'!AV10)+(0.210526315789474*'Off Peak Detail'!AV48)</f>
        <v>34.118684210526318</v>
      </c>
      <c r="BB10" s="358">
        <f>(0.794871794871795*'Off Peak Detail'!AW10)+(0.205128205128205*'Off Peak Detail'!AW48)</f>
        <v>29.249794871794876</v>
      </c>
      <c r="BC10" s="358">
        <f>(0.75*'Off Peak Detail'!AX10)+(0.25*'Off Peak Detail'!AX48)</f>
        <v>26.784374999999997</v>
      </c>
      <c r="BD10" s="358">
        <f>(0.794871794871795*'Off Peak Detail'!AY10)+(0.205128205128205*'Off Peak Detail'!AY48)</f>
        <v>31.945641025641024</v>
      </c>
      <c r="BE10" s="358">
        <f>(0.794871794871795*'Off Peak Detail'!AZ10)+(0.205128205128205*'Off Peak Detail'!AZ48)</f>
        <v>27.803282051282054</v>
      </c>
      <c r="BF10" s="358">
        <f>(0.743589743589744*'Off Peak Detail'!BA10)+(0.256410256410256*'Off Peak Detail'!BA48)</f>
        <v>27.140307692307694</v>
      </c>
      <c r="BG10" s="358">
        <f>(0.794871794871795*'Off Peak Detail'!BB10)+(0.205128205128205*'Off Peak Detail'!BB48)</f>
        <v>26.140256410256413</v>
      </c>
      <c r="BH10" s="358">
        <f>(0.789473684210526*'Off Peak Detail'!BC10)+(0.210526315789474*'Off Peak Detail'!BC48)</f>
        <v>24.529736842105265</v>
      </c>
      <c r="BI10" s="358">
        <f>(0.75609756097561*'Off Peak Detail'!BD10)+(0.24390243902439*'Off Peak Detail'!BD48)</f>
        <v>18.768097560975608</v>
      </c>
      <c r="BJ10" s="358">
        <f>(0.789473684210526*'Off Peak Detail'!BE10)+(0.210526315789474*'Off Peak Detail'!BE48)</f>
        <v>21.100263157894737</v>
      </c>
      <c r="BK10" s="358">
        <f>(0.794871794871795*'Off Peak Detail'!BF10)+(0.205128205128205*'Off Peak Detail'!BF48)</f>
        <v>35.582461538461544</v>
      </c>
      <c r="BL10" s="358">
        <f>(0.75609756097561*'Off Peak Detail'!BG10)+(0.24390243902439*'Off Peak Detail'!BG48)</f>
        <v>38.190292682926831</v>
      </c>
      <c r="BM10" s="358">
        <f>(0.789473684210526*'Off Peak Detail'!BH10)+(0.210526315789474*'Off Peak Detail'!BH48)</f>
        <v>33.138157894736842</v>
      </c>
      <c r="BN10" s="358">
        <f>(0.75609756097561*'Off Peak Detail'!BI10)+(0.24390243902439*'Off Peak Detail'!BI48)</f>
        <v>29.209634146341461</v>
      </c>
      <c r="BO10" s="358">
        <f>(0.789473684210526*'Off Peak Detail'!BJ10)+(0.210526315789474*'Off Peak Detail'!BJ48)</f>
        <v>27.190263157894734</v>
      </c>
      <c r="BP10" s="358">
        <f>(0.794871794871795*'Off Peak Detail'!BK10)+(0.205128205128205*'Off Peak Detail'!BK48)</f>
        <v>31.469871794871796</v>
      </c>
      <c r="BQ10" s="358">
        <f>(0.75609756097561*'Off Peak Detail'!BL10)+(0.24390243902439*'Off Peak Detail'!BL48)</f>
        <v>28.189048780487802</v>
      </c>
      <c r="BR10" s="358">
        <f>(0.777777777777778*'Off Peak Detail'!BM10)+(0.222222222222222*'Off Peak Detail'!BM48)</f>
        <v>27.589777777777776</v>
      </c>
      <c r="BS10" s="358">
        <f>(0.794871794871795*'Off Peak Detail'!BN10)+(0.205128205128205*'Off Peak Detail'!BN48)</f>
        <v>26.680179487179487</v>
      </c>
      <c r="BT10" s="358">
        <f>(0.789473684210526*'Off Peak Detail'!BO10)+(0.210526315789474*'Off Peak Detail'!BO48)</f>
        <v>25.219842105263162</v>
      </c>
      <c r="BU10" s="358">
        <f>(0.75609756097561*'Off Peak Detail'!BP10)+(0.24390243902439*'Off Peak Detail'!BP48)</f>
        <v>19.947243902439023</v>
      </c>
      <c r="BV10" s="358">
        <f>(0.789473684210526*'Off Peak Detail'!BQ10)+(0.210526315789474*'Off Peak Detail'!BQ48)</f>
        <v>22.090368421052631</v>
      </c>
      <c r="BW10" s="358">
        <f>(0.75609756097561*'Off Peak Detail'!BR10)+(0.24390243902439*'Off Peak Detail'!BR48)</f>
        <v>35.30507317073171</v>
      </c>
      <c r="BX10" s="358">
        <f>(0.794871794871795*'Off Peak Detail'!BS10)+(0.205128205128205*'Off Peak Detail'!BS48)</f>
        <v>37.67</v>
      </c>
      <c r="BY10" s="358">
        <f>(0.789473684210526*'Off Peak Detail'!BT10)+(0.210526315789474*'Off Peak Detail'!BT48)</f>
        <v>33.086842105263159</v>
      </c>
      <c r="BZ10" s="358">
        <f>(0.75609756097561*'Off Peak Detail'!BU10)+(0.24390243902439*'Off Peak Detail'!BU48)</f>
        <v>29.500292682926833</v>
      </c>
      <c r="CA10" s="358">
        <f>(0.789473684210526*'Off Peak Detail'!BV10)+(0.210526315789474*'Off Peak Detail'!BV48)</f>
        <v>27.640368421052635</v>
      </c>
      <c r="CB10" s="358">
        <f>(0.794871794871795*'Off Peak Detail'!BW10)+(0.205128205128205*'Off Peak Detail'!BW48)</f>
        <v>31.553794871794878</v>
      </c>
      <c r="CC10" s="358">
        <f>(0.75609756097561*'Off Peak Detail'!BX10)+(0.24390243902439*'Off Peak Detail'!BX48)</f>
        <v>28.507829268292685</v>
      </c>
      <c r="CD10" s="358">
        <f>(0.777777777777778*'Off Peak Detail'!BY10)+(0.222222222222222*'Off Peak Detail'!BY48)</f>
        <v>27.990333333333332</v>
      </c>
      <c r="CE10" s="358">
        <f>(0.794871794871795*'Off Peak Detail'!BZ10)+(0.205128205128205*'Off Peak Detail'!BZ48)</f>
        <v>27.180076923076925</v>
      </c>
      <c r="CF10" s="358">
        <f>(0.75*'Off Peak Detail'!CA10)+(0.25*'Off Peak Detail'!CA48)</f>
        <v>25.86</v>
      </c>
      <c r="CG10" s="358">
        <f>(0.794871794871795*'Off Peak Detail'!CB10)+(0.205128205128205*'Off Peak Detail'!CB48)</f>
        <v>21.039897435897437</v>
      </c>
      <c r="CH10" s="358">
        <f>(0.789473684210526*'Off Peak Detail'!CC10)+(0.210526315789474*'Off Peak Detail'!CC48)</f>
        <v>23.02984210526316</v>
      </c>
      <c r="CI10" s="358">
        <f>(0.75609756097561*'Off Peak Detail'!CD10)+(0.24390243902439*'Off Peak Detail'!CD48)</f>
        <v>35.062878048780483</v>
      </c>
      <c r="CJ10" s="358">
        <f>(0.794871794871795*'Off Peak Detail'!CE10)+(0.205128205128205*'Off Peak Detail'!CE48)</f>
        <v>37.24982051282052</v>
      </c>
      <c r="CK10" s="358">
        <f>(0.789473684210526*'Off Peak Detail'!CF10)+(0.210526315789474*'Off Peak Detail'!CF48)</f>
        <v>33.05842105263158</v>
      </c>
      <c r="CL10" s="358">
        <f>(0.75609756097561*'Off Peak Detail'!CG10)+(0.24390243902439*'Off Peak Detail'!CG48)</f>
        <v>29.819853658536584</v>
      </c>
      <c r="CM10" s="358">
        <f>(0.789473684210526*'Off Peak Detail'!CH10)+(0.210526315789474*'Off Peak Detail'!CH48)</f>
        <v>28.123421052631581</v>
      </c>
      <c r="CN10" s="358">
        <f>(0.75609756097561*'Off Peak Detail'!CI10)+(0.24390243902439*'Off Peak Detail'!CI48)</f>
        <v>31.692</v>
      </c>
      <c r="CO10" s="358">
        <f>(0.794871794871795*'Off Peak Detail'!CJ10)+(0.205128205128205*'Off Peak Detail'!CJ48)</f>
        <v>28.748974358974358</v>
      </c>
      <c r="CP10" s="358">
        <f>(0.777777777777778*'Off Peak Detail'!CK10)+(0.222222222222222*'Off Peak Detail'!CK48)</f>
        <v>28.359666666666669</v>
      </c>
      <c r="CQ10" s="358">
        <f>(0.794871794871795*'Off Peak Detail'!CL10)+(0.205128205128205*'Off Peak Detail'!CL48)</f>
        <v>27.670461538461542</v>
      </c>
      <c r="CR10" s="358">
        <f>(0.75*'Off Peak Detail'!CM10)+(0.25*'Off Peak Detail'!CM48)</f>
        <v>26.509999999999998</v>
      </c>
      <c r="CS10" s="358">
        <f>(0.794871794871795*'Off Peak Detail'!CN10)+(0.205128205128205*'Off Peak Detail'!CN48)</f>
        <v>22.119743589743589</v>
      </c>
      <c r="CT10" s="358">
        <f>(0.789473684210526*'Off Peak Detail'!CO10)+(0.210526315789474*'Off Peak Detail'!CO48)</f>
        <v>24.000000000000004</v>
      </c>
      <c r="CU10" s="358">
        <f>(0.75609756097561*'Off Peak Detail'!CP10)+(0.24390243902439*'Off Peak Detail'!CP48)</f>
        <v>35.029926829268291</v>
      </c>
      <c r="CV10" s="358">
        <f>(0.794871794871795*'Off Peak Detail'!CQ10)+(0.205128205128205*'Off Peak Detail'!CQ48)</f>
        <v>37.110282051282056</v>
      </c>
      <c r="CW10" s="358">
        <f>(0.75*'Off Peak Detail'!CR10)+(0.25*'Off Peak Detail'!CR48)</f>
        <v>33.310500000000005</v>
      </c>
      <c r="CX10" s="358">
        <f>(0.794871794871795*'Off Peak Detail'!CS10)+(0.205128205128205*'Off Peak Detail'!CS48)</f>
        <v>30.38997435897436</v>
      </c>
      <c r="CY10" s="358">
        <f>(0.789473684210526*'Off Peak Detail'!CT10)+(0.210526315789474*'Off Peak Detail'!CT48)</f>
        <v>28.864842105263161</v>
      </c>
      <c r="CZ10" s="358">
        <f>(0.75609756097561*'Off Peak Detail'!CU10)+(0.24390243902439*'Off Peak Detail'!CU48)</f>
        <v>32.197170731707317</v>
      </c>
      <c r="DA10" s="358">
        <f>(0.794871794871795*'Off Peak Detail'!CV10)+(0.205128205128205*'Off Peak Detail'!CV48)</f>
        <v>29.679769230769232</v>
      </c>
      <c r="DB10" s="358">
        <f>(0.783783783783784*'Off Peak Detail'!CW10)+(0.216216216216216*'Off Peak Detail'!CW48)</f>
        <v>29.320081081081081</v>
      </c>
      <c r="DC10" s="358">
        <f>(0.75609756097561*'Off Peak Detail'!CX10)+(0.24390243902439*'Off Peak Detail'!CX48)</f>
        <v>28.680048780487802</v>
      </c>
      <c r="DD10" s="358">
        <f>(0.789473684210526*'Off Peak Detail'!CY10)+(0.210526315789474*'Off Peak Detail'!CY48)</f>
        <v>27.580368421052633</v>
      </c>
      <c r="DE10" s="358">
        <f>(0.794871794871795*'Off Peak Detail'!CZ10)+(0.205128205128205*'Off Peak Detail'!CZ48)</f>
        <v>23.437435897435897</v>
      </c>
      <c r="DF10" s="358">
        <f>(0.75*'Off Peak Detail'!DA10)+(0.25*'Off Peak Detail'!DA48)</f>
        <v>25.230499999999999</v>
      </c>
      <c r="DG10" s="358">
        <f>(0.794871794871795*'Off Peak Detail'!DB10)+(0.205128205128205*'Off Peak Detail'!DB48)</f>
        <v>35.719128205128207</v>
      </c>
      <c r="DH10" s="358">
        <f>(0.75609756097561*'Off Peak Detail'!DC10)+(0.24390243902439*'Off Peak Detail'!DC48)</f>
        <v>37.699829268292682</v>
      </c>
      <c r="DI10" s="358">
        <f>(0.789473684210526*'Off Peak Detail'!DD10)+(0.210526315789474*'Off Peak Detail'!DD48)</f>
        <v>34.110894736842106</v>
      </c>
      <c r="DJ10" s="358">
        <f>(0.794871794871795*'Off Peak Detail'!DE10)+(0.205128205128205*'Off Peak Detail'!DE48)</f>
        <v>31.349820512820518</v>
      </c>
      <c r="DK10" s="358">
        <f>(0.75*'Off Peak Detail'!DF10)+(0.25*'Off Peak Detail'!DF48)</f>
        <v>29.915749999999999</v>
      </c>
      <c r="DL10" s="358">
        <f>(0.794871794871795*'Off Peak Detail'!DG10)+(0.205128205128205*'Off Peak Detail'!DG48)</f>
        <v>33.106282051282058</v>
      </c>
      <c r="DM10" s="358">
        <f>(0.794871794871795*'Off Peak Detail'!DH10)+(0.205128205128205*'Off Peak Detail'!DH48)</f>
        <v>30.753717948717952</v>
      </c>
      <c r="DN10" s="358">
        <f>(0.777777777777778*'Off Peak Detail'!DI10)+(0.222222222222222*'Off Peak Detail'!DI48)</f>
        <v>30.409888888888887</v>
      </c>
      <c r="DO10" s="358">
        <f>(0.75609756097561*'Off Peak Detail'!DJ10)+(0.24390243902439*'Off Peak Detail'!DJ48)</f>
        <v>29.800024390243905</v>
      </c>
      <c r="DP10" s="358">
        <f>(0.789473684210526*'Off Peak Detail'!DK10)+(0.210526315789474*'Off Peak Detail'!DK48)</f>
        <v>28.759842105263161</v>
      </c>
      <c r="DQ10" s="358">
        <f>(0.75609756097561*'Off Peak Detail'!DL10)+(0.24390243902439*'Off Peak Detail'!DL48)</f>
        <v>24.836512195121948</v>
      </c>
      <c r="DR10" s="358">
        <f>(0.789473684210526*'Off Peak Detail'!DM10)+(0.210526315789474*'Off Peak Detail'!DM48)</f>
        <v>26.539842105263162</v>
      </c>
      <c r="DS10" s="358">
        <f>(0.794871794871795*'Off Peak Detail'!DN10)+(0.205128205128205*'Off Peak Detail'!DN48)</f>
        <v>36.535256410256416</v>
      </c>
      <c r="DT10" s="358">
        <f>(0.75609756097561*'Off Peak Detail'!DO10)+(0.24390243902439*'Off Peak Detail'!DO48)</f>
        <v>38.409829268292683</v>
      </c>
      <c r="DU10" s="358">
        <f>(0.789473684210526*'Off Peak Detail'!DP10)+(0.210526315789474*'Off Peak Detail'!DP48)</f>
        <v>35.00773684210526</v>
      </c>
      <c r="DV10" s="358">
        <f>(0.794871794871795*'Off Peak Detail'!DQ10)+(0.205128205128205*'Off Peak Detail'!DQ48)</f>
        <v>32.369717948717948</v>
      </c>
      <c r="DW10" s="358">
        <f>(0.75*'Off Peak Detail'!DR10)+(0.25*'Off Peak Detail'!DR48)</f>
        <v>31.024500000000003</v>
      </c>
      <c r="DX10" s="358">
        <f>(0.794871794871795*'Off Peak Detail'!DS10)+(0.205128205128205*'Off Peak Detail'!DS48)</f>
        <v>34.061282051282056</v>
      </c>
      <c r="DY10" s="358">
        <f>(0.75609756097561*'Off Peak Detail'!DT10)+(0.24390243902439*'Off Peak Detail'!DT48)</f>
        <v>31.832390243902438</v>
      </c>
      <c r="DZ10" s="358">
        <f>(0.777777777777778*'Off Peak Detail'!DU10)+(0.222222222222222*'Off Peak Detail'!DU48)</f>
        <v>31.500333333333337</v>
      </c>
      <c r="EA10" s="358">
        <f>(0.794871794871795*'Off Peak Detail'!DV10)+(0.205128205128205*'Off Peak Detail'!DV48)</f>
        <v>30.920153846153848</v>
      </c>
      <c r="EB10" s="358">
        <f>(0.789473684210526*'Off Peak Detail'!DW10)+(0.210526315789474*'Off Peak Detail'!DW48)</f>
        <v>29.94</v>
      </c>
      <c r="EC10" s="358">
        <f>(0.75609756097561*'Off Peak Detail'!DX10)+(0.24390243902439*'Off Peak Detail'!DX48)</f>
        <v>26.223780487804877</v>
      </c>
      <c r="ED10" s="358">
        <f>(0.789473684210526*'Off Peak Detail'!DY10)+(0.210526315789474*'Off Peak Detail'!DY48)</f>
        <v>27.829842105263161</v>
      </c>
      <c r="EE10" s="358">
        <f>(0.794871794871795*'Off Peak Detail'!DZ10)+(0.205128205128205*'Off Peak Detail'!DZ48)</f>
        <v>37.349846153846158</v>
      </c>
      <c r="EF10" s="358">
        <f>(0.75609756097561*'Off Peak Detail'!EA10)+(0.24390243902439*'Off Peak Detail'!EA48)</f>
        <v>39.130414634146341</v>
      </c>
      <c r="EG10" s="358">
        <f>(0.789473684210526*'Off Peak Detail'!EB10)+(0.210526315789474*'Off Peak Detail'!EB48)</f>
        <v>35.904578947368421</v>
      </c>
      <c r="EH10" s="358">
        <f>(0.75609756097561*'Off Peak Detail'!EC10)+(0.24390243902439*'Off Peak Detail'!EC48)</f>
        <v>33.399878048780486</v>
      </c>
      <c r="EI10" s="358">
        <f>(0.789473684210526*'Off Peak Detail'!ED10)+(0.210526315789474*'Off Peak Detail'!ED48)</f>
        <v>32.122894736842106</v>
      </c>
      <c r="EJ10" s="358">
        <f>(0.794871794871795*'Off Peak Detail'!EE10)+(0.205128205128205*'Off Peak Detail'!EE48)</f>
        <v>35.016589743589748</v>
      </c>
    </row>
    <row r="11" spans="1:140" ht="13.7" customHeight="1" x14ac:dyDescent="0.2">
      <c r="A11" s="305" t="s">
        <v>142</v>
      </c>
      <c r="B11" s="282"/>
      <c r="C11" s="358">
        <f ca="1">(0.789473684210526*'Off Peak Detail'!D11)+(0.210526315789474*'Off Peak Detail'!D49)</f>
        <v>20.96</v>
      </c>
      <c r="D11" s="358">
        <f ca="1">(0.789473684210526*'Off Peak Detail'!E11)+(0.210526315789474*'Off Peak Detail'!E49)</f>
        <v>23.631763157894738</v>
      </c>
      <c r="E11" s="358">
        <f>(0.75609756097561*'Off Peak Detail'!F11)+(0.24390243902439*'Off Peak Detail'!F49)</f>
        <v>27.786341463414633</v>
      </c>
      <c r="F11" s="307">
        <f t="shared" ca="1" si="6"/>
        <v>24.8853709991442</v>
      </c>
      <c r="G11" s="191">
        <f t="shared" si="7"/>
        <v>26.879777777777779</v>
      </c>
      <c r="H11" s="191">
        <f t="shared" si="0"/>
        <v>27.009333333333334</v>
      </c>
      <c r="I11" s="191">
        <f t="shared" si="0"/>
        <v>26.750222222222224</v>
      </c>
      <c r="J11" s="191">
        <f t="shared" si="8"/>
        <v>23.875290115532735</v>
      </c>
      <c r="K11" s="191">
        <f t="shared" si="14"/>
        <v>25.750317073170734</v>
      </c>
      <c r="L11" s="191">
        <f t="shared" si="14"/>
        <v>22.000263157894736</v>
      </c>
      <c r="M11" s="191">
        <f t="shared" si="14"/>
        <v>24.057769230769232</v>
      </c>
      <c r="N11" s="191">
        <f t="shared" si="14"/>
        <v>26.000250000000001</v>
      </c>
      <c r="O11" s="191">
        <f t="shared" si="9"/>
        <v>30.910294871794875</v>
      </c>
      <c r="P11" s="191">
        <f t="shared" si="15"/>
        <v>30.820538461538465</v>
      </c>
      <c r="Q11" s="191">
        <f t="shared" si="15"/>
        <v>31.000051282051285</v>
      </c>
      <c r="R11" s="191">
        <f t="shared" si="15"/>
        <v>29.831249999999997</v>
      </c>
      <c r="S11" s="191">
        <f t="shared" si="10"/>
        <v>27.008673886091088</v>
      </c>
      <c r="T11" s="191">
        <f t="shared" si="16"/>
        <v>26.000128205128206</v>
      </c>
      <c r="U11" s="191">
        <f t="shared" si="16"/>
        <v>27.059210526315791</v>
      </c>
      <c r="V11" s="191">
        <f t="shared" si="16"/>
        <v>27.966682926829268</v>
      </c>
      <c r="W11" s="307">
        <f t="shared" si="17"/>
        <v>27.038634885021118</v>
      </c>
      <c r="X11" s="191">
        <f t="shared" si="18"/>
        <v>26.898562734711863</v>
      </c>
      <c r="Y11" s="191">
        <f t="shared" si="19"/>
        <v>27.159237951590615</v>
      </c>
      <c r="Z11" s="191">
        <f t="shared" si="20"/>
        <v>27.391784955623965</v>
      </c>
      <c r="AA11" s="191">
        <f t="shared" si="11"/>
        <v>28.020010338481001</v>
      </c>
      <c r="AB11" s="191">
        <f t="shared" si="12"/>
        <v>28.643380348381069</v>
      </c>
      <c r="AC11" s="359">
        <f t="shared" ca="1" si="13"/>
        <v>27.624538833107206</v>
      </c>
      <c r="AD11" s="303"/>
      <c r="AE11" s="304"/>
      <c r="AG11" s="358">
        <f>(0.794871794871795*'Off Peak Detail'!AB11)+(0.205128205128205*'Off Peak Detail'!AB49)</f>
        <v>27.009333333333334</v>
      </c>
      <c r="AH11" s="358">
        <f>(0.777777777777778*'Off Peak Detail'!AC11)+(0.222222222222222*'Off Peak Detail'!AC49)</f>
        <v>26.750222222222224</v>
      </c>
      <c r="AI11" s="358">
        <f>(0.75609756097561*'Off Peak Detail'!AD11)+(0.24390243902439*'Off Peak Detail'!AD49)</f>
        <v>25.750317073170734</v>
      </c>
      <c r="AJ11" s="358">
        <f>(0.789473684210526*'Off Peak Detail'!AE11)+(0.210526315789474*'Off Peak Detail'!AE49)</f>
        <v>22.000263157894736</v>
      </c>
      <c r="AK11" s="358">
        <f>(0.794871794871795*'Off Peak Detail'!AF11)+(0.205128205128205*'Off Peak Detail'!AF49)</f>
        <v>24.057769230769232</v>
      </c>
      <c r="AL11" s="358">
        <f>(0.75*'Off Peak Detail'!AG11)+(0.25*'Off Peak Detail'!AG49)</f>
        <v>26.000250000000001</v>
      </c>
      <c r="AM11" s="358">
        <f>(0.794871794871795*'Off Peak Detail'!AH11)+(0.205128205128205*'Off Peak Detail'!AH49)</f>
        <v>30.820538461538465</v>
      </c>
      <c r="AN11" s="358">
        <f>(0.794871794871795*'Off Peak Detail'!AI11)+(0.205128205128205*'Off Peak Detail'!AI49)</f>
        <v>31.000051282051285</v>
      </c>
      <c r="AO11" s="358">
        <f>(0.75*'Off Peak Detail'!AJ11)+(0.25*'Off Peak Detail'!AJ49)</f>
        <v>29.831249999999997</v>
      </c>
      <c r="AP11" s="358">
        <f>(0.794871794871795*'Off Peak Detail'!AK11)+(0.205128205128205*'Off Peak Detail'!AK49)</f>
        <v>26.000128205128206</v>
      </c>
      <c r="AQ11" s="358">
        <f>(0.789473684210526*'Off Peak Detail'!AL11)+(0.210526315789474*'Off Peak Detail'!AL49)</f>
        <v>27.059210526315791</v>
      </c>
      <c r="AR11" s="358">
        <f>(0.75609756097561*'Off Peak Detail'!AM11)+(0.24390243902439*'Off Peak Detail'!AM49)</f>
        <v>27.966682926829268</v>
      </c>
      <c r="AS11" s="358">
        <f>(0.794871794871795*'Off Peak Detail'!AN11)+(0.205128205128205*'Off Peak Detail'!AN49)</f>
        <v>27.63446153846154</v>
      </c>
      <c r="AT11" s="358">
        <f>(0.777777777777778*'Off Peak Detail'!AO11)+(0.222222222222222*'Off Peak Detail'!AO49)</f>
        <v>25.75</v>
      </c>
      <c r="AU11" s="358">
        <f>(0.75609756097561*'Off Peak Detail'!AP11)+(0.24390243902439*'Off Peak Detail'!AP49)</f>
        <v>24.749804878048781</v>
      </c>
      <c r="AV11" s="358">
        <f>(0.789473684210526*'Off Peak Detail'!AQ11)+(0.210526315789474*'Off Peak Detail'!AQ49)</f>
        <v>23.749736842105264</v>
      </c>
      <c r="AW11" s="358">
        <f>(0.794871794871795*'Off Peak Detail'!AR11)+(0.205128205128205*'Off Peak Detail'!AR49)</f>
        <v>24.672974358974365</v>
      </c>
      <c r="AX11" s="358">
        <f>(0.75*'Off Peak Detail'!AS11)+(0.25*'Off Peak Detail'!AS49)</f>
        <v>26.750250000000001</v>
      </c>
      <c r="AY11" s="358">
        <f>(0.794871794871795*'Off Peak Detail'!AT11)+(0.205128205128205*'Off Peak Detail'!AT49)</f>
        <v>28.320205128205131</v>
      </c>
      <c r="AZ11" s="358">
        <f>(0.75609756097561*'Off Peak Detail'!AU11)+(0.24390243902439*'Off Peak Detail'!AU49)</f>
        <v>30.749902439024389</v>
      </c>
      <c r="BA11" s="358">
        <f>(0.789473684210526*'Off Peak Detail'!AV11)+(0.210526315789474*'Off Peak Detail'!AV49)</f>
        <v>29.204210526315794</v>
      </c>
      <c r="BB11" s="358">
        <f>(0.794871794871795*'Off Peak Detail'!AW11)+(0.205128205128205*'Off Peak Detail'!AW49)</f>
        <v>26.750358974358974</v>
      </c>
      <c r="BC11" s="358">
        <f>(0.75*'Off Peak Detail'!AX11)+(0.25*'Off Peak Detail'!AX49)</f>
        <v>26.700000000000003</v>
      </c>
      <c r="BD11" s="358">
        <f>(0.794871794871795*'Off Peak Detail'!AY11)+(0.205128205128205*'Off Peak Detail'!AY49)</f>
        <v>27.625230769230772</v>
      </c>
      <c r="BE11" s="358">
        <f>(0.794871794871795*'Off Peak Detail'!AZ11)+(0.205128205128205*'Off Peak Detail'!AZ49)</f>
        <v>27.711000000000006</v>
      </c>
      <c r="BF11" s="358">
        <f>(0.743589743589744*'Off Peak Detail'!BA11)+(0.256410256410256*'Off Peak Detail'!BA49)</f>
        <v>26.200051282051284</v>
      </c>
      <c r="BG11" s="358">
        <f>(0.794871794871795*'Off Peak Detail'!BB11)+(0.205128205128205*'Off Peak Detail'!BB49)</f>
        <v>25.380153846153846</v>
      </c>
      <c r="BH11" s="358">
        <f>(0.789473684210526*'Off Peak Detail'!BC11)+(0.210526315789474*'Off Peak Detail'!BC49)</f>
        <v>24.550368421052635</v>
      </c>
      <c r="BI11" s="358">
        <f>(0.75609756097561*'Off Peak Detail'!BD11)+(0.24390243902439*'Off Peak Detail'!BD49)</f>
        <v>25.284439024390242</v>
      </c>
      <c r="BJ11" s="358">
        <f>(0.789473684210526*'Off Peak Detail'!BE11)+(0.210526315789474*'Off Peak Detail'!BE49)</f>
        <v>27.040263157894742</v>
      </c>
      <c r="BK11" s="358">
        <f>(0.794871794871795*'Off Peak Detail'!BF11)+(0.205128205128205*'Off Peak Detail'!BF49)</f>
        <v>28.290743589743592</v>
      </c>
      <c r="BL11" s="358">
        <f>(0.75609756097561*'Off Peak Detail'!BG11)+(0.24390243902439*'Off Peak Detail'!BG49)</f>
        <v>30.360195121951215</v>
      </c>
      <c r="BM11" s="358">
        <f>(0.789473684210526*'Off Peak Detail'!BH11)+(0.210526315789474*'Off Peak Detail'!BH49)</f>
        <v>29.028263157894742</v>
      </c>
      <c r="BN11" s="358">
        <f>(0.75609756097561*'Off Peak Detail'!BI11)+(0.24390243902439*'Off Peak Detail'!BI49)</f>
        <v>27.0600243902439</v>
      </c>
      <c r="BO11" s="358">
        <f>(0.789473684210526*'Off Peak Detail'!BJ11)+(0.210526315789474*'Off Peak Detail'!BJ49)</f>
        <v>26.984210526315792</v>
      </c>
      <c r="BP11" s="358">
        <f>(0.794871794871795*'Off Peak Detail'!BK11)+(0.205128205128205*'Off Peak Detail'!BK49)</f>
        <v>27.744846153846158</v>
      </c>
      <c r="BQ11" s="358">
        <f>(0.75609756097561*'Off Peak Detail'!BL11)+(0.24390243902439*'Off Peak Detail'!BL49)</f>
        <v>27.891219512195121</v>
      </c>
      <c r="BR11" s="358">
        <f>(0.777777777777778*'Off Peak Detail'!BM11)+(0.222222222222222*'Off Peak Detail'!BM49)</f>
        <v>26.539888888888889</v>
      </c>
      <c r="BS11" s="358">
        <f>(0.794871794871795*'Off Peak Detail'!BN11)+(0.205128205128205*'Off Peak Detail'!BN49)</f>
        <v>25.790282051282055</v>
      </c>
      <c r="BT11" s="358">
        <f>(0.789473684210526*'Off Peak Detail'!BO11)+(0.210526315789474*'Off Peak Detail'!BO49)</f>
        <v>25.050000000000004</v>
      </c>
      <c r="BU11" s="358">
        <f>(0.75609756097561*'Off Peak Detail'!BP11)+(0.24390243902439*'Off Peak Detail'!BP49)</f>
        <v>25.677439024390242</v>
      </c>
      <c r="BV11" s="358">
        <f>(0.789473684210526*'Off Peak Detail'!BQ11)+(0.210526315789474*'Off Peak Detail'!BQ49)</f>
        <v>27.310368421052633</v>
      </c>
      <c r="BW11" s="358">
        <f>(0.75609756097561*'Off Peak Detail'!BR11)+(0.24390243902439*'Off Peak Detail'!BR49)</f>
        <v>28.452536585365849</v>
      </c>
      <c r="BX11" s="358">
        <f>(0.794871794871795*'Off Peak Detail'!BS11)+(0.205128205128205*'Off Peak Detail'!BS49)</f>
        <v>30.330384615384617</v>
      </c>
      <c r="BY11" s="358">
        <f>(0.789473684210526*'Off Peak Detail'!BT11)+(0.210526315789474*'Off Peak Detail'!BT49)</f>
        <v>29.107105263157898</v>
      </c>
      <c r="BZ11" s="358">
        <f>(0.75609756097561*'Off Peak Detail'!BU11)+(0.24390243902439*'Off Peak Detail'!BU49)</f>
        <v>27.329780487804879</v>
      </c>
      <c r="CA11" s="358">
        <f>(0.789473684210526*'Off Peak Detail'!BV11)+(0.210526315789474*'Off Peak Detail'!BV49)</f>
        <v>27.243157894736843</v>
      </c>
      <c r="CB11" s="358">
        <f>(0.794871794871795*'Off Peak Detail'!BW11)+(0.205128205128205*'Off Peak Detail'!BW49)</f>
        <v>27.928897435897436</v>
      </c>
      <c r="CC11" s="358">
        <f>(0.75609756097561*'Off Peak Detail'!BX11)+(0.24390243902439*'Off Peak Detail'!BX49)</f>
        <v>28.07090243902439</v>
      </c>
      <c r="CD11" s="358">
        <f>(0.777777777777778*'Off Peak Detail'!BY11)+(0.222222222222222*'Off Peak Detail'!BY49)</f>
        <v>26.870111111111111</v>
      </c>
      <c r="CE11" s="358">
        <f>(0.794871794871795*'Off Peak Detail'!BZ11)+(0.205128205128205*'Off Peak Detail'!BZ49)</f>
        <v>26.190282051282054</v>
      </c>
      <c r="CF11" s="358">
        <f>(0.75*'Off Peak Detail'!CA11)+(0.25*'Off Peak Detail'!CA49)</f>
        <v>25.520250000000001</v>
      </c>
      <c r="CG11" s="358">
        <f>(0.794871794871795*'Off Peak Detail'!CB11)+(0.205128205128205*'Off Peak Detail'!CB49)</f>
        <v>26.067589743589746</v>
      </c>
      <c r="CH11" s="358">
        <f>(0.789473684210526*'Off Peak Detail'!CC11)+(0.210526315789474*'Off Peak Detail'!CC49)</f>
        <v>27.580263157894738</v>
      </c>
      <c r="CI11" s="358">
        <f>(0.75609756097561*'Off Peak Detail'!CD11)+(0.24390243902439*'Off Peak Detail'!CD49)</f>
        <v>28.593024390243897</v>
      </c>
      <c r="CJ11" s="358">
        <f>(0.794871794871795*'Off Peak Detail'!CE11)+(0.205128205128205*'Off Peak Detail'!CE49)</f>
        <v>30.319615384615382</v>
      </c>
      <c r="CK11" s="358">
        <f>(0.789473684210526*'Off Peak Detail'!CF11)+(0.210526315789474*'Off Peak Detail'!CF49)</f>
        <v>29.195631578947371</v>
      </c>
      <c r="CL11" s="358">
        <f>(0.75609756097561*'Off Peak Detail'!CG11)+(0.24390243902439*'Off Peak Detail'!CG49)</f>
        <v>27.609902439024388</v>
      </c>
      <c r="CM11" s="358">
        <f>(0.789473684210526*'Off Peak Detail'!CH11)+(0.210526315789474*'Off Peak Detail'!CH49)</f>
        <v>27.501315789473686</v>
      </c>
      <c r="CN11" s="358">
        <f>(0.75609756097561*'Off Peak Detail'!CI11)+(0.24390243902439*'Off Peak Detail'!CI49)</f>
        <v>28.137853658536585</v>
      </c>
      <c r="CO11" s="358">
        <f>(0.794871794871795*'Off Peak Detail'!CJ11)+(0.205128205128205*'Off Peak Detail'!CJ49)</f>
        <v>28.254615384615388</v>
      </c>
      <c r="CP11" s="358">
        <f>(0.777777777777778*'Off Peak Detail'!CK11)+(0.222222222222222*'Off Peak Detail'!CK49)</f>
        <v>27.190333333333331</v>
      </c>
      <c r="CQ11" s="358">
        <f>(0.794871794871795*'Off Peak Detail'!CL11)+(0.205128205128205*'Off Peak Detail'!CL49)</f>
        <v>26.580410256410261</v>
      </c>
      <c r="CR11" s="358">
        <f>(0.75*'Off Peak Detail'!CM11)+(0.25*'Off Peak Detail'!CM49)</f>
        <v>25.97</v>
      </c>
      <c r="CS11" s="358">
        <f>(0.794871794871795*'Off Peak Detail'!CN11)+(0.205128205128205*'Off Peak Detail'!CN49)</f>
        <v>26.447564102564105</v>
      </c>
      <c r="CT11" s="358">
        <f>(0.789473684210526*'Off Peak Detail'!CO11)+(0.210526315789474*'Off Peak Detail'!CO49)</f>
        <v>27.850368421052632</v>
      </c>
      <c r="CU11" s="358">
        <f>(0.75609756097561*'Off Peak Detail'!CP11)+(0.24390243902439*'Off Peak Detail'!CP49)</f>
        <v>28.743658536585365</v>
      </c>
      <c r="CV11" s="358">
        <f>(0.794871794871795*'Off Peak Detail'!CQ11)+(0.205128205128205*'Off Peak Detail'!CQ49)</f>
        <v>30.339846153846153</v>
      </c>
      <c r="CW11" s="358">
        <f>(0.75*'Off Peak Detail'!CR11)+(0.25*'Off Peak Detail'!CR49)</f>
        <v>29.315750000000001</v>
      </c>
      <c r="CX11" s="358">
        <f>(0.794871794871795*'Off Peak Detail'!CS11)+(0.205128205128205*'Off Peak Detail'!CS49)</f>
        <v>27.880153846153849</v>
      </c>
      <c r="CY11" s="358">
        <f>(0.789473684210526*'Off Peak Detail'!CT11)+(0.210526315789474*'Off Peak Detail'!CT49)</f>
        <v>27.761947368421055</v>
      </c>
      <c r="CZ11" s="358">
        <f>(0.75609756097561*'Off Peak Detail'!CU11)+(0.24390243902439*'Off Peak Detail'!CU49)</f>
        <v>28.34090243902439</v>
      </c>
      <c r="DA11" s="358">
        <f>(0.794871794871795*'Off Peak Detail'!CV11)+(0.205128205128205*'Off Peak Detail'!CV49)</f>
        <v>28.45823076923077</v>
      </c>
      <c r="DB11" s="358">
        <f>(0.783783783783784*'Off Peak Detail'!CW11)+(0.216216216216216*'Off Peak Detail'!CW49)</f>
        <v>27.5</v>
      </c>
      <c r="DC11" s="358">
        <f>(0.75609756097561*'Off Peak Detail'!CX11)+(0.24390243902439*'Off Peak Detail'!CX49)</f>
        <v>26.930365853658532</v>
      </c>
      <c r="DD11" s="358">
        <f>(0.789473684210526*'Off Peak Detail'!CY11)+(0.210526315789474*'Off Peak Detail'!CY49)</f>
        <v>26.359736842105264</v>
      </c>
      <c r="DE11" s="358">
        <f>(0.794871794871795*'Off Peak Detail'!CZ11)+(0.205128205128205*'Off Peak Detail'!CZ49)</f>
        <v>26.789794871794872</v>
      </c>
      <c r="DF11" s="358">
        <f>(0.75*'Off Peak Detail'!DA11)+(0.25*'Off Peak Detail'!DA49)</f>
        <v>28.110000000000003</v>
      </c>
      <c r="DG11" s="358">
        <f>(0.794871794871795*'Off Peak Detail'!DB11)+(0.205128205128205*'Off Peak Detail'!DB49)</f>
        <v>28.913871794871799</v>
      </c>
      <c r="DH11" s="358">
        <f>(0.75609756097561*'Off Peak Detail'!DC11)+(0.24390243902439*'Off Peak Detail'!DC49)</f>
        <v>30.429658536585364</v>
      </c>
      <c r="DI11" s="358">
        <f>(0.789473684210526*'Off Peak Detail'!DD11)+(0.210526315789474*'Off Peak Detail'!DD49)</f>
        <v>29.436315789473689</v>
      </c>
      <c r="DJ11" s="358">
        <f>(0.794871794871795*'Off Peak Detail'!DE11)+(0.205128205128205*'Off Peak Detail'!DE49)</f>
        <v>28.140051282051282</v>
      </c>
      <c r="DK11" s="358">
        <f>(0.75*'Off Peak Detail'!DF11)+(0.25*'Off Peak Detail'!DF49)</f>
        <v>28.031500000000001</v>
      </c>
      <c r="DL11" s="358">
        <f>(0.794871794871795*'Off Peak Detail'!DG11)+(0.205128205128205*'Off Peak Detail'!DG49)</f>
        <v>28.547230769230772</v>
      </c>
      <c r="DM11" s="358">
        <f>(0.794871794871795*'Off Peak Detail'!DH11)+(0.205128205128205*'Off Peak Detail'!DH49)</f>
        <v>28.66264102564103</v>
      </c>
      <c r="DN11" s="358">
        <f>(0.777777777777778*'Off Peak Detail'!DI11)+(0.222222222222222*'Off Peak Detail'!DI49)</f>
        <v>27.79</v>
      </c>
      <c r="DO11" s="358">
        <f>(0.75609756097561*'Off Peak Detail'!DJ11)+(0.24390243902439*'Off Peak Detail'!DJ49)</f>
        <v>27.270219512195119</v>
      </c>
      <c r="DP11" s="358">
        <f>(0.789473684210526*'Off Peak Detail'!DK11)+(0.210526315789474*'Off Peak Detail'!DK49)</f>
        <v>26.740263157894738</v>
      </c>
      <c r="DQ11" s="358">
        <f>(0.75609756097561*'Off Peak Detail'!DL11)+(0.24390243902439*'Off Peak Detail'!DL49)</f>
        <v>27.130634146341464</v>
      </c>
      <c r="DR11" s="358">
        <f>(0.789473684210526*'Off Peak Detail'!DM11)+(0.210526315789474*'Off Peak Detail'!DM49)</f>
        <v>28.36984210526316</v>
      </c>
      <c r="DS11" s="358">
        <f>(0.794871794871795*'Off Peak Detail'!DN11)+(0.205128205128205*'Off Peak Detail'!DN49)</f>
        <v>29.090974358974361</v>
      </c>
      <c r="DT11" s="358">
        <f>(0.75609756097561*'Off Peak Detail'!DO11)+(0.24390243902439*'Off Peak Detail'!DO49)</f>
        <v>30.519878048780484</v>
      </c>
      <c r="DU11" s="358">
        <f>(0.789473684210526*'Off Peak Detail'!DP11)+(0.210526315789474*'Off Peak Detail'!DP49)</f>
        <v>29.588684210526317</v>
      </c>
      <c r="DV11" s="358">
        <f>(0.794871794871795*'Off Peak Detail'!DQ11)+(0.205128205128205*'Off Peak Detail'!DQ49)</f>
        <v>28.41048717948718</v>
      </c>
      <c r="DW11" s="358">
        <f>(0.75*'Off Peak Detail'!DR11)+(0.25*'Off Peak Detail'!DR49)</f>
        <v>28.295999999999999</v>
      </c>
      <c r="DX11" s="358">
        <f>(0.794871794871795*'Off Peak Detail'!DS11)+(0.205128205128205*'Off Peak Detail'!DS49)</f>
        <v>28.772256410256411</v>
      </c>
      <c r="DY11" s="358">
        <f>(0.75609756097561*'Off Peak Detail'!DT11)+(0.24390243902439*'Off Peak Detail'!DT49)</f>
        <v>28.886658536585365</v>
      </c>
      <c r="DZ11" s="358">
        <f>(0.777777777777778*'Off Peak Detail'!DU11)+(0.222222222222222*'Off Peak Detail'!DU49)</f>
        <v>28.089888888888893</v>
      </c>
      <c r="EA11" s="358">
        <f>(0.794871794871795*'Off Peak Detail'!DV11)+(0.205128205128205*'Off Peak Detail'!DV49)</f>
        <v>27.600358974358976</v>
      </c>
      <c r="EB11" s="358">
        <f>(0.789473684210526*'Off Peak Detail'!DW11)+(0.210526315789474*'Off Peak Detail'!DW49)</f>
        <v>27.12</v>
      </c>
      <c r="EC11" s="358">
        <f>(0.75609756097561*'Off Peak Detail'!DX11)+(0.24390243902439*'Off Peak Detail'!DX49)</f>
        <v>27.454243902439025</v>
      </c>
      <c r="ED11" s="358">
        <f>(0.789473684210526*'Off Peak Detail'!DY11)+(0.210526315789474*'Off Peak Detail'!DY49)</f>
        <v>28.630263157894742</v>
      </c>
      <c r="EE11" s="358">
        <f>(0.794871794871795*'Off Peak Detail'!DZ11)+(0.205128205128205*'Off Peak Detail'!DZ49)</f>
        <v>29.288589743589746</v>
      </c>
      <c r="EF11" s="358">
        <f>(0.75609756097561*'Off Peak Detail'!EA11)+(0.24390243902439*'Off Peak Detail'!EA49)</f>
        <v>30.629902439024388</v>
      </c>
      <c r="EG11" s="358">
        <f>(0.789473684210526*'Off Peak Detail'!EB11)+(0.210526315789474*'Off Peak Detail'!EB49)</f>
        <v>29.73947368421053</v>
      </c>
      <c r="EH11" s="358">
        <f>(0.75609756097561*'Off Peak Detail'!EC11)+(0.24390243902439*'Off Peak Detail'!EC49)</f>
        <v>28.670073170731708</v>
      </c>
      <c r="EI11" s="358">
        <f>(0.789473684210526*'Off Peak Detail'!ED11)+(0.210526315789474*'Off Peak Detail'!ED49)</f>
        <v>28.543421052631583</v>
      </c>
      <c r="EJ11" s="358">
        <f>(0.794871794871795*'Off Peak Detail'!EE11)+(0.205128205128205*'Off Peak Detail'!EE49)</f>
        <v>28.987102564102567</v>
      </c>
    </row>
    <row r="12" spans="1:140" ht="13.7" customHeight="1" x14ac:dyDescent="0.2">
      <c r="A12" s="305" t="s">
        <v>144</v>
      </c>
      <c r="B12" s="282"/>
      <c r="C12" s="358">
        <f ca="1">(0.789473684210526*'Off Peak Detail'!D12)+(0.210526315789474*'Off Peak Detail'!D50)</f>
        <v>26.730526315789476</v>
      </c>
      <c r="D12" s="358">
        <f ca="1">(0.789473684210526*'Off Peak Detail'!E12)+(0.210526315789474*'Off Peak Detail'!E50)</f>
        <v>19.66139442162763</v>
      </c>
      <c r="E12" s="358">
        <f>(0.75609756097561*'Off Peak Detail'!F12)+(0.24390243902439*'Off Peak Detail'!F50)</f>
        <v>23.981829268292682</v>
      </c>
      <c r="F12" s="307">
        <f t="shared" ca="1" si="6"/>
        <v>22.852496177841299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19.153389609086215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(0.789473684210526*'Off Peak Detail'!D13)+(0.210526315789474*'Off Peak Detail'!D51)</f>
        <v>19.554210526315789</v>
      </c>
      <c r="D13" s="358">
        <f ca="1">(0.789473684210526*'Off Peak Detail'!E13)+(0.210526315789474*'Off Peak Detail'!E51)</f>
        <v>19.483342105263162</v>
      </c>
      <c r="E13" s="358">
        <f>(0.75609756097561*'Off Peak Detail'!F13)+(0.24390243902439*'Off Peak Detail'!F51)</f>
        <v>22.896024390243902</v>
      </c>
      <c r="F13" s="307">
        <f t="shared" ca="1" si="6"/>
        <v>20.947315190415061</v>
      </c>
      <c r="G13" s="191">
        <f t="shared" si="7"/>
        <v>23.961487179487182</v>
      </c>
      <c r="H13" s="191">
        <f t="shared" si="0"/>
        <v>23.922974358974365</v>
      </c>
      <c r="I13" s="191">
        <f t="shared" si="0"/>
        <v>24</v>
      </c>
      <c r="J13" s="191">
        <f t="shared" si="8"/>
        <v>24.000296534017973</v>
      </c>
      <c r="K13" s="191">
        <f t="shared" si="14"/>
        <v>24.000487804878052</v>
      </c>
      <c r="L13" s="191">
        <f t="shared" si="14"/>
        <v>24.000105263157895</v>
      </c>
      <c r="M13" s="191">
        <f t="shared" si="14"/>
        <v>23.942230769230768</v>
      </c>
      <c r="N13" s="191">
        <f t="shared" si="14"/>
        <v>24.75</v>
      </c>
      <c r="O13" s="191">
        <f t="shared" si="9"/>
        <v>32.178012820512826</v>
      </c>
      <c r="P13" s="191">
        <f t="shared" si="15"/>
        <v>31.356076923076923</v>
      </c>
      <c r="Q13" s="191">
        <f t="shared" si="15"/>
        <v>32.999948717948726</v>
      </c>
      <c r="R13" s="191">
        <f t="shared" si="15"/>
        <v>27.196999999999999</v>
      </c>
      <c r="S13" s="191">
        <f t="shared" si="10"/>
        <v>25.563937065929366</v>
      </c>
      <c r="T13" s="191">
        <f t="shared" si="16"/>
        <v>26.500076923076925</v>
      </c>
      <c r="U13" s="191">
        <f t="shared" si="16"/>
        <v>24.865368421052633</v>
      </c>
      <c r="V13" s="191">
        <f t="shared" si="16"/>
        <v>25.326365853658537</v>
      </c>
      <c r="W13" s="307">
        <f t="shared" si="17"/>
        <v>26.086242042178359</v>
      </c>
      <c r="X13" s="191">
        <f t="shared" si="18"/>
        <v>27.145319962585312</v>
      </c>
      <c r="Y13" s="191">
        <f t="shared" si="19"/>
        <v>27.208992151970261</v>
      </c>
      <c r="Z13" s="191">
        <f t="shared" si="20"/>
        <v>27.531802634350516</v>
      </c>
      <c r="AA13" s="191">
        <f t="shared" si="11"/>
        <v>28.045967487297794</v>
      </c>
      <c r="AB13" s="191">
        <f t="shared" si="12"/>
        <v>28.546412963526873</v>
      </c>
      <c r="AC13" s="359">
        <f t="shared" ca="1" si="13"/>
        <v>27.496355824572266</v>
      </c>
      <c r="AD13" s="303"/>
      <c r="AE13" s="304"/>
      <c r="AF13" s="304"/>
      <c r="AG13" s="358">
        <f>(0.794871794871795*'Off Peak Detail'!AB13)+(0.205128205128205*'Off Peak Detail'!AB51)</f>
        <v>23.922974358974365</v>
      </c>
      <c r="AH13" s="358">
        <f>(0.777777777777778*'Off Peak Detail'!AC13)+(0.222222222222222*'Off Peak Detail'!AC51)</f>
        <v>24</v>
      </c>
      <c r="AI13" s="358">
        <f>(0.75609756097561*'Off Peak Detail'!AD13)+(0.24390243902439*'Off Peak Detail'!AD51)</f>
        <v>24.000487804878052</v>
      </c>
      <c r="AJ13" s="358">
        <f>(0.789473684210526*'Off Peak Detail'!AE13)+(0.210526315789474*'Off Peak Detail'!AE51)</f>
        <v>24.000105263157895</v>
      </c>
      <c r="AK13" s="358">
        <f>(0.794871794871795*'Off Peak Detail'!AF13)+(0.205128205128205*'Off Peak Detail'!AF51)</f>
        <v>23.942230769230768</v>
      </c>
      <c r="AL13" s="358">
        <f>(0.75*'Off Peak Detail'!AG13)+(0.25*'Off Peak Detail'!AG51)</f>
        <v>24.75</v>
      </c>
      <c r="AM13" s="358">
        <f>(0.794871794871795*'Off Peak Detail'!AH13)+(0.205128205128205*'Off Peak Detail'!AH51)</f>
        <v>31.356076923076923</v>
      </c>
      <c r="AN13" s="358">
        <f>(0.794871794871795*'Off Peak Detail'!AI13)+(0.205128205128205*'Off Peak Detail'!AI51)</f>
        <v>32.999948717948726</v>
      </c>
      <c r="AO13" s="358">
        <f>(0.75*'Off Peak Detail'!AJ13)+(0.25*'Off Peak Detail'!AJ51)</f>
        <v>27.196999999999999</v>
      </c>
      <c r="AP13" s="358">
        <f>(0.794871794871795*'Off Peak Detail'!AK13)+(0.205128205128205*'Off Peak Detail'!AK51)</f>
        <v>26.500076923076925</v>
      </c>
      <c r="AQ13" s="358">
        <f>(0.789473684210526*'Off Peak Detail'!AL13)+(0.210526315789474*'Off Peak Detail'!AL51)</f>
        <v>24.865368421052633</v>
      </c>
      <c r="AR13" s="358">
        <f>(0.75609756097561*'Off Peak Detail'!AM13)+(0.24390243902439*'Off Peak Detail'!AM51)</f>
        <v>25.326365853658537</v>
      </c>
      <c r="AS13" s="358">
        <f>(0.794871794871795*'Off Peak Detail'!AN13)+(0.205128205128205*'Off Peak Detail'!AN51)</f>
        <v>25.551282051282051</v>
      </c>
      <c r="AT13" s="358">
        <f>(0.777777777777778*'Off Peak Detail'!AO13)+(0.222222222222222*'Off Peak Detail'!AO51)</f>
        <v>25.74977777777778</v>
      </c>
      <c r="AU13" s="358">
        <f>(0.75609756097561*'Off Peak Detail'!AP13)+(0.24390243902439*'Off Peak Detail'!AP51)</f>
        <v>25.250365853658536</v>
      </c>
      <c r="AV13" s="358">
        <f>(0.789473684210526*'Off Peak Detail'!AQ13)+(0.210526315789474*'Off Peak Detail'!AQ51)</f>
        <v>24.75</v>
      </c>
      <c r="AW13" s="358">
        <f>(0.794871794871795*'Off Peak Detail'!AR13)+(0.205128205128205*'Off Peak Detail'!AR51)</f>
        <v>24.615205128205133</v>
      </c>
      <c r="AX13" s="358">
        <f>(0.75*'Off Peak Detail'!AS13)+(0.25*'Off Peak Detail'!AS51)</f>
        <v>26.25</v>
      </c>
      <c r="AY13" s="358">
        <f>(0.794871794871795*'Off Peak Detail'!AT13)+(0.205128205128205*'Off Peak Detail'!AT51)</f>
        <v>30.211615384615385</v>
      </c>
      <c r="AZ13" s="358">
        <f>(0.75609756097561*'Off Peak Detail'!AU13)+(0.24390243902439*'Off Peak Detail'!AU51)</f>
        <v>34.750024390243894</v>
      </c>
      <c r="BA13" s="358">
        <f>(0.789473684210526*'Off Peak Detail'!AV13)+(0.210526315789474*'Off Peak Detail'!AV51)</f>
        <v>30.990105263157901</v>
      </c>
      <c r="BB13" s="358">
        <f>(0.794871794871795*'Off Peak Detail'!AW13)+(0.205128205128205*'Off Peak Detail'!AW51)</f>
        <v>27.249666666666666</v>
      </c>
      <c r="BC13" s="358">
        <f>(0.75*'Off Peak Detail'!AX13)+(0.25*'Off Peak Detail'!AX51)</f>
        <v>24.553250000000002</v>
      </c>
      <c r="BD13" s="358">
        <f>(0.794871794871795*'Off Peak Detail'!AY13)+(0.205128205128205*'Off Peak Detail'!AY51)</f>
        <v>25.570538461538465</v>
      </c>
      <c r="BE13" s="358">
        <f>(0.794871794871795*'Off Peak Detail'!AZ13)+(0.205128205128205*'Off Peak Detail'!AZ51)</f>
        <v>25.999538461538464</v>
      </c>
      <c r="BF13" s="358">
        <f>(0.743589743589744*'Off Peak Detail'!BA13)+(0.256410256410256*'Off Peak Detail'!BA51)</f>
        <v>26.200205128205127</v>
      </c>
      <c r="BG13" s="358">
        <f>(0.794871794871795*'Off Peak Detail'!BB13)+(0.205128205128205*'Off Peak Detail'!BB51)</f>
        <v>25.790051282051284</v>
      </c>
      <c r="BH13" s="358">
        <f>(0.789473684210526*'Off Peak Detail'!BC13)+(0.210526315789474*'Off Peak Detail'!BC51)</f>
        <v>25.380000000000003</v>
      </c>
      <c r="BI13" s="358">
        <f>(0.75609756097561*'Off Peak Detail'!BD13)+(0.24390243902439*'Off Peak Detail'!BD51)</f>
        <v>25.242707317073169</v>
      </c>
      <c r="BJ13" s="358">
        <f>(0.789473684210526*'Off Peak Detail'!BE13)+(0.210526315789474*'Off Peak Detail'!BE51)</f>
        <v>26.620263157894737</v>
      </c>
      <c r="BK13" s="358">
        <f>(0.794871794871795*'Off Peak Detail'!BF13)+(0.205128205128205*'Off Peak Detail'!BF51)</f>
        <v>29.841512820512818</v>
      </c>
      <c r="BL13" s="358">
        <f>(0.75609756097561*'Off Peak Detail'!BG13)+(0.24390243902439*'Off Peak Detail'!BG51)</f>
        <v>33.6500243902439</v>
      </c>
      <c r="BM13" s="358">
        <f>(0.789473684210526*'Off Peak Detail'!BH13)+(0.210526315789474*'Off Peak Detail'!BH51)</f>
        <v>30.498157894736842</v>
      </c>
      <c r="BN13" s="358">
        <f>(0.75609756097561*'Off Peak Detail'!BI13)+(0.24390243902439*'Off Peak Detail'!BI51)</f>
        <v>27.460292682926831</v>
      </c>
      <c r="BO13" s="358">
        <f>(0.789473684210526*'Off Peak Detail'!BJ13)+(0.210526315789474*'Off Peak Detail'!BJ51)</f>
        <v>25.193789473684213</v>
      </c>
      <c r="BP13" s="358">
        <f>(0.794871794871795*'Off Peak Detail'!BK13)+(0.205128205128205*'Off Peak Detail'!BK51)</f>
        <v>26.047000000000001</v>
      </c>
      <c r="BQ13" s="358">
        <f>(0.75609756097561*'Off Peak Detail'!BL13)+(0.24390243902439*'Off Peak Detail'!BL51)</f>
        <v>26.31121951219512</v>
      </c>
      <c r="BR13" s="358">
        <f>(0.777777777777778*'Off Peak Detail'!BM13)+(0.222222222222222*'Off Peak Detail'!BM51)</f>
        <v>26.509888888888888</v>
      </c>
      <c r="BS13" s="358">
        <f>(0.794871794871795*'Off Peak Detail'!BN13)+(0.205128205128205*'Off Peak Detail'!BN51)</f>
        <v>26.140128205128207</v>
      </c>
      <c r="BT13" s="358">
        <f>(0.789473684210526*'Off Peak Detail'!BO13)+(0.210526315789474*'Off Peak Detail'!BO51)</f>
        <v>25.770105263157898</v>
      </c>
      <c r="BU13" s="358">
        <f>(0.75609756097561*'Off Peak Detail'!BP13)+(0.24390243902439*'Off Peak Detail'!BP51)</f>
        <v>25.614853658536582</v>
      </c>
      <c r="BV13" s="358">
        <f>(0.789473684210526*'Off Peak Detail'!BQ13)+(0.210526315789474*'Off Peak Detail'!BQ51)</f>
        <v>26.899842105263161</v>
      </c>
      <c r="BW13" s="358">
        <f>(0.75609756097561*'Off Peak Detail'!BR13)+(0.24390243902439*'Off Peak Detail'!BR51)</f>
        <v>29.849609756097557</v>
      </c>
      <c r="BX13" s="358">
        <f>(0.794871794871795*'Off Peak Detail'!BS13)+(0.205128205128205*'Off Peak Detail'!BS51)</f>
        <v>33.270205128205127</v>
      </c>
      <c r="BY13" s="358">
        <f>(0.789473684210526*'Off Peak Detail'!BT13)+(0.210526315789474*'Off Peak Detail'!BT51)</f>
        <v>30.410526315789475</v>
      </c>
      <c r="BZ13" s="358">
        <f>(0.75609756097561*'Off Peak Detail'!BU13)+(0.24390243902439*'Off Peak Detail'!BU51)</f>
        <v>27.670024390243899</v>
      </c>
      <c r="CA13" s="358">
        <f>(0.789473684210526*'Off Peak Detail'!BV13)+(0.210526315789474*'Off Peak Detail'!BV51)</f>
        <v>25.583684210526318</v>
      </c>
      <c r="CB13" s="358">
        <f>(0.794871794871795*'Off Peak Detail'!BW13)+(0.205128205128205*'Off Peak Detail'!BW51)</f>
        <v>26.356589743589748</v>
      </c>
      <c r="CC13" s="358">
        <f>(0.75609756097561*'Off Peak Detail'!BX13)+(0.24390243902439*'Off Peak Detail'!BX51)</f>
        <v>26.595243902439023</v>
      </c>
      <c r="CD13" s="358">
        <f>(0.777777777777778*'Off Peak Detail'!BY13)+(0.222222222222222*'Off Peak Detail'!BY51)</f>
        <v>26.810111111111112</v>
      </c>
      <c r="CE13" s="358">
        <f>(0.794871794871795*'Off Peak Detail'!BZ13)+(0.205128205128205*'Off Peak Detail'!BZ51)</f>
        <v>26.479897435897438</v>
      </c>
      <c r="CF13" s="358">
        <f>(0.75*'Off Peak Detail'!CA13)+(0.25*'Off Peak Detail'!CA51)</f>
        <v>26.140250000000002</v>
      </c>
      <c r="CG13" s="358">
        <f>(0.794871794871795*'Off Peak Detail'!CB13)+(0.205128205128205*'Off Peak Detail'!CB51)</f>
        <v>25.973564102564104</v>
      </c>
      <c r="CH13" s="358">
        <f>(0.789473684210526*'Off Peak Detail'!CC13)+(0.210526315789474*'Off Peak Detail'!CC51)</f>
        <v>27.169736842105266</v>
      </c>
      <c r="CI13" s="358">
        <f>(0.75609756097561*'Off Peak Detail'!CD13)+(0.24390243902439*'Off Peak Detail'!CD51)</f>
        <v>29.837414634146342</v>
      </c>
      <c r="CJ13" s="358">
        <f>(0.794871794871795*'Off Peak Detail'!CE13)+(0.205128205128205*'Off Peak Detail'!CE51)</f>
        <v>32.950307692307689</v>
      </c>
      <c r="CK13" s="358">
        <f>(0.789473684210526*'Off Peak Detail'!CF13)+(0.210526315789474*'Off Peak Detail'!CF51)</f>
        <v>30.34105263157895</v>
      </c>
      <c r="CL13" s="358">
        <f>(0.75609756097561*'Off Peak Detail'!CG13)+(0.24390243902439*'Off Peak Detail'!CG51)</f>
        <v>27.86990243902439</v>
      </c>
      <c r="CM13" s="358">
        <f>(0.789473684210526*'Off Peak Detail'!CH13)+(0.210526315789474*'Off Peak Detail'!CH51)</f>
        <v>25.957105263157896</v>
      </c>
      <c r="CN13" s="358">
        <f>(0.75609756097561*'Off Peak Detail'!CI13)+(0.24390243902439*'Off Peak Detail'!CI51)</f>
        <v>26.668902439024386</v>
      </c>
      <c r="CO13" s="358">
        <f>(0.794871794871795*'Off Peak Detail'!CJ13)+(0.205128205128205*'Off Peak Detail'!CJ51)</f>
        <v>26.873589743589744</v>
      </c>
      <c r="CP13" s="358">
        <f>(0.777777777777778*'Off Peak Detail'!CK13)+(0.222222222222222*'Off Peak Detail'!CK51)</f>
        <v>27.100333333333332</v>
      </c>
      <c r="CQ13" s="358">
        <f>(0.794871794871795*'Off Peak Detail'!CL13)+(0.205128205128205*'Off Peak Detail'!CL51)</f>
        <v>26.800487179487181</v>
      </c>
      <c r="CR13" s="358">
        <f>(0.75*'Off Peak Detail'!CM13)+(0.25*'Off Peak Detail'!CM51)</f>
        <v>26.500250000000001</v>
      </c>
      <c r="CS13" s="358">
        <f>(0.794871794871795*'Off Peak Detail'!CN13)+(0.205128205128205*'Off Peak Detail'!CN51)</f>
        <v>26.329128205128207</v>
      </c>
      <c r="CT13" s="358">
        <f>(0.789473684210526*'Off Peak Detail'!CO13)+(0.210526315789474*'Off Peak Detail'!CO51)</f>
        <v>27.430263157894739</v>
      </c>
      <c r="CU13" s="358">
        <f>(0.75609756097561*'Off Peak Detail'!CP13)+(0.24390243902439*'Off Peak Detail'!CP51)</f>
        <v>29.834975609756096</v>
      </c>
      <c r="CV13" s="358">
        <f>(0.794871794871795*'Off Peak Detail'!CQ13)+(0.205128205128205*'Off Peak Detail'!CQ51)</f>
        <v>32.679641025641025</v>
      </c>
      <c r="CW13" s="358">
        <f>(0.75*'Off Peak Detail'!CR13)+(0.25*'Off Peak Detail'!CR51)</f>
        <v>30.305000000000003</v>
      </c>
      <c r="CX13" s="358">
        <f>(0.794871794871795*'Off Peak Detail'!CS13)+(0.205128205128205*'Off Peak Detail'!CS51)</f>
        <v>28.079794871794874</v>
      </c>
      <c r="CY13" s="358">
        <f>(0.789473684210526*'Off Peak Detail'!CT13)+(0.210526315789474*'Off Peak Detail'!CT51)</f>
        <v>26.316421052631583</v>
      </c>
      <c r="CZ13" s="358">
        <f>(0.75609756097561*'Off Peak Detail'!CU13)+(0.24390243902439*'Off Peak Detail'!CU51)</f>
        <v>26.977926829268288</v>
      </c>
      <c r="DA13" s="358">
        <f>(0.794871794871795*'Off Peak Detail'!CV13)+(0.205128205128205*'Off Peak Detail'!CV51)</f>
        <v>27.143641025641028</v>
      </c>
      <c r="DB13" s="358">
        <f>(0.783783783783784*'Off Peak Detail'!CW13)+(0.216216216216216*'Off Peak Detail'!CW51)</f>
        <v>27.369864864864866</v>
      </c>
      <c r="DC13" s="358">
        <f>(0.75609756097561*'Off Peak Detail'!CX13)+(0.24390243902439*'Off Peak Detail'!CX51)</f>
        <v>27.090268292682925</v>
      </c>
      <c r="DD13" s="358">
        <f>(0.789473684210526*'Off Peak Detail'!CY13)+(0.210526315789474*'Off Peak Detail'!CY51)</f>
        <v>26.809736842105266</v>
      </c>
      <c r="DE13" s="358">
        <f>(0.794871794871795*'Off Peak Detail'!CZ13)+(0.205128205128205*'Off Peak Detail'!CZ51)</f>
        <v>26.635769230769231</v>
      </c>
      <c r="DF13" s="358">
        <f>(0.75*'Off Peak Detail'!DA13)+(0.25*'Off Peak Detail'!DA51)</f>
        <v>27.68</v>
      </c>
      <c r="DG13" s="358">
        <f>(0.794871794871795*'Off Peak Detail'!DB13)+(0.205128205128205*'Off Peak Detail'!DB51)</f>
        <v>29.868846153846157</v>
      </c>
      <c r="DH13" s="358">
        <f>(0.75609756097561*'Off Peak Detail'!DC13)+(0.24390243902439*'Off Peak Detail'!DC51)</f>
        <v>32.539707317073166</v>
      </c>
      <c r="DI13" s="358">
        <f>(0.789473684210526*'Off Peak Detail'!DD13)+(0.210526315789474*'Off Peak Detail'!DD51)</f>
        <v>30.314315789473689</v>
      </c>
      <c r="DJ13" s="358">
        <f>(0.794871794871795*'Off Peak Detail'!DE13)+(0.205128205128205*'Off Peak Detail'!DE51)</f>
        <v>28.280179487179488</v>
      </c>
      <c r="DK13" s="358">
        <f>(0.75*'Off Peak Detail'!DF13)+(0.25*'Off Peak Detail'!DF51)</f>
        <v>26.648000000000003</v>
      </c>
      <c r="DL13" s="358">
        <f>(0.794871794871795*'Off Peak Detail'!DG13)+(0.205128205128205*'Off Peak Detail'!DG51)</f>
        <v>27.237076923076927</v>
      </c>
      <c r="DM13" s="358">
        <f>(0.794871794871795*'Off Peak Detail'!DH13)+(0.205128205128205*'Off Peak Detail'!DH51)</f>
        <v>27.403307692307692</v>
      </c>
      <c r="DN13" s="358">
        <f>(0.777777777777778*'Off Peak Detail'!DI13)+(0.222222222222222*'Off Peak Detail'!DI51)</f>
        <v>27.63</v>
      </c>
      <c r="DO13" s="358">
        <f>(0.75609756097561*'Off Peak Detail'!DJ13)+(0.24390243902439*'Off Peak Detail'!DJ51)</f>
        <v>27.37012195121951</v>
      </c>
      <c r="DP13" s="358">
        <f>(0.789473684210526*'Off Peak Detail'!DK13)+(0.210526315789474*'Off Peak Detail'!DK51)</f>
        <v>27.109736842105264</v>
      </c>
      <c r="DQ13" s="358">
        <f>(0.75609756097561*'Off Peak Detail'!DL13)+(0.24390243902439*'Off Peak Detail'!DL51)</f>
        <v>26.942170731707314</v>
      </c>
      <c r="DR13" s="358">
        <f>(0.789473684210526*'Off Peak Detail'!DM13)+(0.210526315789474*'Off Peak Detail'!DM51)</f>
        <v>27.919842105263164</v>
      </c>
      <c r="DS13" s="358">
        <f>(0.794871794871795*'Off Peak Detail'!DN13)+(0.205128205128205*'Off Peak Detail'!DN51)</f>
        <v>29.941564102564101</v>
      </c>
      <c r="DT13" s="358">
        <f>(0.75609756097561*'Off Peak Detail'!DO13)+(0.24390243902439*'Off Peak Detail'!DO51)</f>
        <v>32.429780487804877</v>
      </c>
      <c r="DU13" s="358">
        <f>(0.789473684210526*'Off Peak Detail'!DP13)+(0.210526315789474*'Off Peak Detail'!DP51)</f>
        <v>30.355368421052638</v>
      </c>
      <c r="DV13" s="358">
        <f>(0.794871794871795*'Off Peak Detail'!DQ13)+(0.205128205128205*'Off Peak Detail'!DQ51)</f>
        <v>28.479923076923079</v>
      </c>
      <c r="DW13" s="358">
        <f>(0.75*'Off Peak Detail'!DR13)+(0.25*'Off Peak Detail'!DR51)</f>
        <v>26.957999999999998</v>
      </c>
      <c r="DX13" s="358">
        <f>(0.794871794871795*'Off Peak Detail'!DS13)+(0.205128205128205*'Off Peak Detail'!DS51)</f>
        <v>27.495846153846159</v>
      </c>
      <c r="DY13" s="358">
        <f>(0.75609756097561*'Off Peak Detail'!DT13)+(0.24390243902439*'Off Peak Detail'!DT51)</f>
        <v>27.663097560975608</v>
      </c>
      <c r="DZ13" s="358">
        <f>(0.777777777777778*'Off Peak Detail'!DU13)+(0.222222222222222*'Off Peak Detail'!DU51)</f>
        <v>27.880444444444446</v>
      </c>
      <c r="EA13" s="358">
        <f>(0.794871794871795*'Off Peak Detail'!DV13)+(0.205128205128205*'Off Peak Detail'!DV51)</f>
        <v>27.649923076923081</v>
      </c>
      <c r="EB13" s="358">
        <f>(0.789473684210526*'Off Peak Detail'!DW13)+(0.210526315789474*'Off Peak Detail'!DW51)</f>
        <v>27.409842105263163</v>
      </c>
      <c r="EC13" s="358">
        <f>(0.75609756097561*'Off Peak Detail'!DX13)+(0.24390243902439*'Off Peak Detail'!DX51)</f>
        <v>27.240292682926828</v>
      </c>
      <c r="ED13" s="358">
        <f>(0.789473684210526*'Off Peak Detail'!DY13)+(0.210526315789474*'Off Peak Detail'!DY51)</f>
        <v>28.159736842105264</v>
      </c>
      <c r="EE13" s="358">
        <f>(0.794871794871795*'Off Peak Detail'!DZ13)+(0.205128205128205*'Off Peak Detail'!DZ51)</f>
        <v>30.012692307692312</v>
      </c>
      <c r="EF13" s="358">
        <f>(0.75609756097561*'Off Peak Detail'!EA13)+(0.24390243902439*'Off Peak Detail'!EA51)</f>
        <v>32.340219512195119</v>
      </c>
      <c r="EG13" s="358">
        <f>(0.789473684210526*'Off Peak Detail'!EB13)+(0.210526315789474*'Off Peak Detail'!EB51)</f>
        <v>30.396315789473686</v>
      </c>
      <c r="EH13" s="358">
        <f>(0.75609756097561*'Off Peak Detail'!EC13)+(0.24390243902439*'Off Peak Detail'!EC51)</f>
        <v>28.680292682926829</v>
      </c>
      <c r="EI13" s="358">
        <f>(0.789473684210526*'Off Peak Detail'!ED13)+(0.210526315789474*'Off Peak Detail'!ED51)</f>
        <v>27.247105263157898</v>
      </c>
      <c r="EJ13" s="358">
        <f>(0.794871794871795*'Off Peak Detail'!EE13)+(0.205128205128205*'Off Peak Detail'!EE51)</f>
        <v>27.764897435897439</v>
      </c>
    </row>
    <row r="14" spans="1:140" ht="13.7" customHeight="1" x14ac:dyDescent="0.2">
      <c r="A14" s="305" t="s">
        <v>141</v>
      </c>
      <c r="B14" s="282"/>
      <c r="C14" s="358">
        <f ca="1">(0.789473684210526*'Off Peak Detail'!D14)+(0.210526315789474*'Off Peak Detail'!D52)</f>
        <v>17.881578947368421</v>
      </c>
      <c r="D14" s="358">
        <f ca="1">(0.789473684210526*'Off Peak Detail'!E14)+(0.210526315789474*'Off Peak Detail'!E52)</f>
        <v>17.736973684210529</v>
      </c>
      <c r="E14" s="358">
        <f>(0.75609756097561*'Off Peak Detail'!F14)+(0.24390243902439*'Off Peak Detail'!F52)</f>
        <v>21.134414634146339</v>
      </c>
      <c r="F14" s="307">
        <f t="shared" ca="1" si="6"/>
        <v>19.208602096705178</v>
      </c>
      <c r="G14" s="191">
        <f t="shared" si="7"/>
        <v>21.953393162393162</v>
      </c>
      <c r="H14" s="191">
        <f t="shared" si="0"/>
        <v>21.906897435897434</v>
      </c>
      <c r="I14" s="191">
        <f t="shared" si="0"/>
        <v>21.99988888888889</v>
      </c>
      <c r="J14" s="191">
        <f t="shared" si="8"/>
        <v>22.000281771501925</v>
      </c>
      <c r="K14" s="191">
        <f t="shared" si="14"/>
        <v>22.000195121951219</v>
      </c>
      <c r="L14" s="191">
        <f t="shared" si="14"/>
        <v>22.000368421052634</v>
      </c>
      <c r="M14" s="191">
        <f t="shared" si="14"/>
        <v>21.801282051282051</v>
      </c>
      <c r="N14" s="191">
        <f t="shared" si="14"/>
        <v>22.749750000000002</v>
      </c>
      <c r="O14" s="191">
        <f t="shared" si="9"/>
        <v>32.096525641025643</v>
      </c>
      <c r="P14" s="191">
        <f t="shared" si="15"/>
        <v>31.192692307692312</v>
      </c>
      <c r="Q14" s="191">
        <f t="shared" si="15"/>
        <v>33.000358974358974</v>
      </c>
      <c r="R14" s="191">
        <f t="shared" si="15"/>
        <v>27.075000000000003</v>
      </c>
      <c r="S14" s="191">
        <f t="shared" si="10"/>
        <v>23.579341002600312</v>
      </c>
      <c r="T14" s="191">
        <f t="shared" si="16"/>
        <v>25.000076923076925</v>
      </c>
      <c r="U14" s="191">
        <f t="shared" si="16"/>
        <v>22.878263157894743</v>
      </c>
      <c r="V14" s="191">
        <f t="shared" si="16"/>
        <v>22.859682926829269</v>
      </c>
      <c r="W14" s="307">
        <f t="shared" si="17"/>
        <v>24.55454238076755</v>
      </c>
      <c r="X14" s="191">
        <f t="shared" si="18"/>
        <v>25.019980774520384</v>
      </c>
      <c r="Y14" s="191">
        <f t="shared" si="19"/>
        <v>25.044763729254971</v>
      </c>
      <c r="Z14" s="191">
        <f t="shared" si="20"/>
        <v>25.403627100423652</v>
      </c>
      <c r="AA14" s="191">
        <f t="shared" si="11"/>
        <v>25.914396503304314</v>
      </c>
      <c r="AB14" s="191">
        <f t="shared" si="12"/>
        <v>26.411832865194921</v>
      </c>
      <c r="AC14" s="359">
        <f t="shared" ca="1" si="13"/>
        <v>25.440195233035521</v>
      </c>
      <c r="AD14" s="303"/>
      <c r="AE14" s="304"/>
      <c r="AG14" s="358">
        <f>(0.794871794871795*'Off Peak Detail'!AB14)+(0.205128205128205*'Off Peak Detail'!AB52)</f>
        <v>21.906897435897434</v>
      </c>
      <c r="AH14" s="358">
        <f>(0.777777777777778*'Off Peak Detail'!AC14)+(0.222222222222222*'Off Peak Detail'!AC52)</f>
        <v>21.99988888888889</v>
      </c>
      <c r="AI14" s="358">
        <f>(0.75609756097561*'Off Peak Detail'!AD14)+(0.24390243902439*'Off Peak Detail'!AD52)</f>
        <v>22.000195121951219</v>
      </c>
      <c r="AJ14" s="358">
        <f>(0.789473684210526*'Off Peak Detail'!AE14)+(0.210526315789474*'Off Peak Detail'!AE52)</f>
        <v>22.000368421052634</v>
      </c>
      <c r="AK14" s="358">
        <f>(0.794871794871795*'Off Peak Detail'!AF14)+(0.205128205128205*'Off Peak Detail'!AF52)</f>
        <v>21.801282051282051</v>
      </c>
      <c r="AL14" s="358">
        <f>(0.75*'Off Peak Detail'!AG14)+(0.25*'Off Peak Detail'!AG52)</f>
        <v>22.749750000000002</v>
      </c>
      <c r="AM14" s="358">
        <f>(0.794871794871795*'Off Peak Detail'!AH14)+(0.205128205128205*'Off Peak Detail'!AH52)</f>
        <v>31.192692307692312</v>
      </c>
      <c r="AN14" s="358">
        <f>(0.794871794871795*'Off Peak Detail'!AI14)+(0.205128205128205*'Off Peak Detail'!AI52)</f>
        <v>33.000358974358974</v>
      </c>
      <c r="AO14" s="358">
        <f>(0.75*'Off Peak Detail'!AJ14)+(0.25*'Off Peak Detail'!AJ52)</f>
        <v>27.075000000000003</v>
      </c>
      <c r="AP14" s="358">
        <f>(0.794871794871795*'Off Peak Detail'!AK14)+(0.205128205128205*'Off Peak Detail'!AK52)</f>
        <v>25.000076923076925</v>
      </c>
      <c r="AQ14" s="358">
        <f>(0.789473684210526*'Off Peak Detail'!AL14)+(0.210526315789474*'Off Peak Detail'!AL52)</f>
        <v>22.878263157894743</v>
      </c>
      <c r="AR14" s="358">
        <f>(0.75609756097561*'Off Peak Detail'!AM14)+(0.24390243902439*'Off Peak Detail'!AM52)</f>
        <v>22.859682926829269</v>
      </c>
      <c r="AS14" s="358">
        <f>(0.794871794871795*'Off Peak Detail'!AN14)+(0.205128205128205*'Off Peak Detail'!AN52)</f>
        <v>23.086820512820516</v>
      </c>
      <c r="AT14" s="358">
        <f>(0.777777777777778*'Off Peak Detail'!AO14)+(0.222222222222222*'Off Peak Detail'!AO52)</f>
        <v>23.24977777777778</v>
      </c>
      <c r="AU14" s="358">
        <f>(0.75609756097561*'Off Peak Detail'!AP14)+(0.24390243902439*'Off Peak Detail'!AP52)</f>
        <v>22.74978048780488</v>
      </c>
      <c r="AV14" s="358">
        <f>(0.789473684210526*'Off Peak Detail'!AQ14)+(0.210526315789474*'Off Peak Detail'!AQ52)</f>
        <v>22.249842105263159</v>
      </c>
      <c r="AW14" s="358">
        <f>(0.794871794871795*'Off Peak Detail'!AR14)+(0.205128205128205*'Off Peak Detail'!AR52)</f>
        <v>22.073717948717952</v>
      </c>
      <c r="AX14" s="358">
        <f>(0.75*'Off Peak Detail'!AS14)+(0.25*'Off Peak Detail'!AS52)</f>
        <v>23.750000000000004</v>
      </c>
      <c r="AY14" s="358">
        <f>(0.794871794871795*'Off Peak Detail'!AT14)+(0.205128205128205*'Off Peak Detail'!AT52)</f>
        <v>29.227897435897436</v>
      </c>
      <c r="AZ14" s="358">
        <f>(0.75609756097561*'Off Peak Detail'!AU14)+(0.24390243902439*'Off Peak Detail'!AU52)</f>
        <v>33.74978048780487</v>
      </c>
      <c r="BA14" s="358">
        <f>(0.789473684210526*'Off Peak Detail'!AV14)+(0.210526315789474*'Off Peak Detail'!AV52)</f>
        <v>29.977210526315794</v>
      </c>
      <c r="BB14" s="358">
        <f>(0.794871794871795*'Off Peak Detail'!AW14)+(0.205128205128205*'Off Peak Detail'!AW52)</f>
        <v>25.249923076923082</v>
      </c>
      <c r="BC14" s="358">
        <f>(0.75*'Off Peak Detail'!AX14)+(0.25*'Off Peak Detail'!AX52)</f>
        <v>22.040749999999999</v>
      </c>
      <c r="BD14" s="358">
        <f>(0.794871794871795*'Off Peak Detail'!AY14)+(0.205128205128205*'Off Peak Detail'!AY52)</f>
        <v>22.560615384615385</v>
      </c>
      <c r="BE14" s="358">
        <f>(0.794871794871795*'Off Peak Detail'!AZ14)+(0.205128205128205*'Off Peak Detail'!AZ52)</f>
        <v>23.58494871794872</v>
      </c>
      <c r="BF14" s="358">
        <f>(0.743589743589744*'Off Peak Detail'!BA14)+(0.256410256410256*'Off Peak Detail'!BA52)</f>
        <v>23.759641025641024</v>
      </c>
      <c r="BG14" s="358">
        <f>(0.794871794871795*'Off Peak Detail'!BB14)+(0.205128205128205*'Off Peak Detail'!BB52)</f>
        <v>23.350179487179492</v>
      </c>
      <c r="BH14" s="358">
        <f>(0.789473684210526*'Off Peak Detail'!BC14)+(0.210526315789474*'Off Peak Detail'!BC52)</f>
        <v>22.93984210526316</v>
      </c>
      <c r="BI14" s="358">
        <f>(0.75609756097561*'Off Peak Detail'!BD14)+(0.24390243902439*'Off Peak Detail'!BD52)</f>
        <v>22.77548780487805</v>
      </c>
      <c r="BJ14" s="358">
        <f>(0.789473684210526*'Off Peak Detail'!BE14)+(0.210526315789474*'Off Peak Detail'!BE52)</f>
        <v>24.190368421052636</v>
      </c>
      <c r="BK14" s="358">
        <f>(0.794871794871795*'Off Peak Detail'!BF14)+(0.205128205128205*'Off Peak Detail'!BF52)</f>
        <v>28.658974358974355</v>
      </c>
      <c r="BL14" s="358">
        <f>(0.75609756097561*'Off Peak Detail'!BG14)+(0.24390243902439*'Off Peak Detail'!BG52)</f>
        <v>32.460243902439018</v>
      </c>
      <c r="BM14" s="358">
        <f>(0.789473684210526*'Off Peak Detail'!BH14)+(0.210526315789474*'Off Peak Detail'!BH52)</f>
        <v>29.290368421052637</v>
      </c>
      <c r="BN14" s="358">
        <f>(0.75609756097561*'Off Peak Detail'!BI14)+(0.24390243902439*'Off Peak Detail'!BI52)</f>
        <v>25.439975609756097</v>
      </c>
      <c r="BO14" s="358">
        <f>(0.789473684210526*'Off Peak Detail'!BJ14)+(0.210526315789474*'Off Peak Detail'!BJ52)</f>
        <v>22.738526315789475</v>
      </c>
      <c r="BP14" s="358">
        <f>(0.794871794871795*'Off Peak Detail'!BK14)+(0.205128205128205*'Off Peak Detail'!BK52)</f>
        <v>23.185923076923075</v>
      </c>
      <c r="BQ14" s="358">
        <f>(0.75609756097561*'Off Peak Detail'!BL14)+(0.24390243902439*'Off Peak Detail'!BL52)</f>
        <v>23.918243902439023</v>
      </c>
      <c r="BR14" s="358">
        <f>(0.777777777777778*'Off Peak Detail'!BM14)+(0.222222222222222*'Off Peak Detail'!BM52)</f>
        <v>24.100111111111111</v>
      </c>
      <c r="BS14" s="358">
        <f>(0.794871794871795*'Off Peak Detail'!BN14)+(0.205128205128205*'Off Peak Detail'!BN52)</f>
        <v>23.730076923076922</v>
      </c>
      <c r="BT14" s="358">
        <f>(0.789473684210526*'Off Peak Detail'!BO14)+(0.210526315789474*'Off Peak Detail'!BO52)</f>
        <v>23.359842105263162</v>
      </c>
      <c r="BU14" s="358">
        <f>(0.75609756097561*'Off Peak Detail'!BP14)+(0.24390243902439*'Off Peak Detail'!BP52)</f>
        <v>23.179195121951217</v>
      </c>
      <c r="BV14" s="358">
        <f>(0.789473684210526*'Off Peak Detail'!BQ14)+(0.210526315789474*'Off Peak Detail'!BQ52)</f>
        <v>24.490368421052633</v>
      </c>
      <c r="BW14" s="358">
        <f>(0.75609756097561*'Off Peak Detail'!BR14)+(0.24390243902439*'Off Peak Detail'!BR52)</f>
        <v>28.574390243902435</v>
      </c>
      <c r="BX14" s="358">
        <f>(0.794871794871795*'Off Peak Detail'!BS14)+(0.205128205128205*'Off Peak Detail'!BS52)</f>
        <v>31.99966666666667</v>
      </c>
      <c r="BY14" s="358">
        <f>(0.789473684210526*'Off Peak Detail'!BT14)+(0.210526315789474*'Off Peak Detail'!BT52)</f>
        <v>29.114315789473689</v>
      </c>
      <c r="BZ14" s="358">
        <f>(0.75609756097561*'Off Peak Detail'!BU14)+(0.24390243902439*'Off Peak Detail'!BU52)</f>
        <v>25.640414634146339</v>
      </c>
      <c r="CA14" s="358">
        <f>(0.789473684210526*'Off Peak Detail'!BV14)+(0.210526315789474*'Off Peak Detail'!BV52)</f>
        <v>23.156157894736847</v>
      </c>
      <c r="CB14" s="358">
        <f>(0.794871794871795*'Off Peak Detail'!BW14)+(0.205128205128205*'Off Peak Detail'!BW52)</f>
        <v>23.562153846153848</v>
      </c>
      <c r="CC14" s="358">
        <f>(0.75609756097561*'Off Peak Detail'!BX14)+(0.24390243902439*'Off Peak Detail'!BX52)</f>
        <v>24.224878048780486</v>
      </c>
      <c r="CD14" s="358">
        <f>(0.777777777777778*'Off Peak Detail'!BY14)+(0.222222222222222*'Off Peak Detail'!BY52)</f>
        <v>24.42988888888889</v>
      </c>
      <c r="CE14" s="358">
        <f>(0.794871794871795*'Off Peak Detail'!BZ14)+(0.205128205128205*'Off Peak Detail'!BZ52)</f>
        <v>24.089820512820513</v>
      </c>
      <c r="CF14" s="358">
        <f>(0.75*'Off Peak Detail'!CA14)+(0.25*'Off Peak Detail'!CA52)</f>
        <v>23.7605</v>
      </c>
      <c r="CG14" s="358">
        <f>(0.794871794871795*'Off Peak Detail'!CB14)+(0.205128205128205*'Off Peak Detail'!CB52)</f>
        <v>23.545435897435901</v>
      </c>
      <c r="CH14" s="358">
        <f>(0.789473684210526*'Off Peak Detail'!CC14)+(0.210526315789474*'Off Peak Detail'!CC52)</f>
        <v>24.790263157894739</v>
      </c>
      <c r="CI14" s="358">
        <f>(0.75609756097561*'Off Peak Detail'!CD14)+(0.24390243902439*'Off Peak Detail'!CD52)</f>
        <v>28.488853658536581</v>
      </c>
      <c r="CJ14" s="358">
        <f>(0.794871794871795*'Off Peak Detail'!CE14)+(0.205128205128205*'Off Peak Detail'!CE52)</f>
        <v>31.60038461538462</v>
      </c>
      <c r="CK14" s="358">
        <f>(0.789473684210526*'Off Peak Detail'!CF14)+(0.210526315789474*'Off Peak Detail'!CF52)</f>
        <v>28.97447368421053</v>
      </c>
      <c r="CL14" s="358">
        <f>(0.75609756097561*'Off Peak Detail'!CG14)+(0.24390243902439*'Off Peak Detail'!CG52)</f>
        <v>25.830073170731705</v>
      </c>
      <c r="CM14" s="358">
        <f>(0.789473684210526*'Off Peak Detail'!CH14)+(0.210526315789474*'Off Peak Detail'!CH52)</f>
        <v>23.556421052631585</v>
      </c>
      <c r="CN14" s="358">
        <f>(0.75609756097561*'Off Peak Detail'!CI14)+(0.24390243902439*'Off Peak Detail'!CI52)</f>
        <v>23.930439024390243</v>
      </c>
      <c r="CO14" s="358">
        <f>(0.794871794871795*'Off Peak Detail'!CJ14)+(0.205128205128205*'Off Peak Detail'!CJ52)</f>
        <v>24.528897435897434</v>
      </c>
      <c r="CP14" s="358">
        <f>(0.777777777777778*'Off Peak Detail'!CK14)+(0.222222222222222*'Off Peak Detail'!CK52)</f>
        <v>24.739888888888892</v>
      </c>
      <c r="CQ14" s="358">
        <f>(0.794871794871795*'Off Peak Detail'!CL14)+(0.205128205128205*'Off Peak Detail'!CL52)</f>
        <v>24.439512820512824</v>
      </c>
      <c r="CR14" s="358">
        <f>(0.75*'Off Peak Detail'!CM14)+(0.25*'Off Peak Detail'!CM52)</f>
        <v>24.14</v>
      </c>
      <c r="CS14" s="358">
        <f>(0.794871794871795*'Off Peak Detail'!CN14)+(0.205128205128205*'Off Peak Detail'!CN52)</f>
        <v>23.930846153846154</v>
      </c>
      <c r="CT14" s="358">
        <f>(0.789473684210526*'Off Peak Detail'!CO14)+(0.210526315789474*'Off Peak Detail'!CO52)</f>
        <v>25.080105263157897</v>
      </c>
      <c r="CU14" s="358">
        <f>(0.75609756097561*'Off Peak Detail'!CP14)+(0.24390243902439*'Off Peak Detail'!CP52)</f>
        <v>28.401048780487798</v>
      </c>
      <c r="CV14" s="358">
        <f>(0.794871794871795*'Off Peak Detail'!CQ14)+(0.205128205128205*'Off Peak Detail'!CQ52)</f>
        <v>31.259820512820518</v>
      </c>
      <c r="CW14" s="358">
        <f>(0.75*'Off Peak Detail'!CR14)+(0.25*'Off Peak Detail'!CR52)</f>
        <v>28.866</v>
      </c>
      <c r="CX14" s="358">
        <f>(0.794871794871795*'Off Peak Detail'!CS14)+(0.205128205128205*'Off Peak Detail'!CS52)</f>
        <v>26.029820512820518</v>
      </c>
      <c r="CY14" s="358">
        <f>(0.789473684210526*'Off Peak Detail'!CT14)+(0.210526315789474*'Off Peak Detail'!CT52)</f>
        <v>23.933000000000003</v>
      </c>
      <c r="CZ14" s="358">
        <f>(0.75609756097561*'Off Peak Detail'!CU14)+(0.24390243902439*'Off Peak Detail'!CU52)</f>
        <v>24.286804878048777</v>
      </c>
      <c r="DA14" s="358">
        <f>(0.794871794871795*'Off Peak Detail'!CV14)+(0.205128205128205*'Off Peak Detail'!CV52)</f>
        <v>24.804538461538463</v>
      </c>
      <c r="DB14" s="358">
        <f>(0.783783783783784*'Off Peak Detail'!CW14)+(0.216216216216216*'Off Peak Detail'!CW52)</f>
        <v>25.019864864864861</v>
      </c>
      <c r="DC14" s="358">
        <f>(0.75609756097561*'Off Peak Detail'!CX14)+(0.24390243902439*'Off Peak Detail'!CX52)</f>
        <v>24.750463414634144</v>
      </c>
      <c r="DD14" s="358">
        <f>(0.789473684210526*'Off Peak Detail'!CY14)+(0.210526315789474*'Off Peak Detail'!CY52)</f>
        <v>24.469736842105267</v>
      </c>
      <c r="DE14" s="358">
        <f>(0.794871794871795*'Off Peak Detail'!CZ14)+(0.205128205128205*'Off Peak Detail'!CZ52)</f>
        <v>24.246025641025643</v>
      </c>
      <c r="DF14" s="358">
        <f>(0.75*'Off Peak Detail'!DA14)+(0.25*'Off Peak Detail'!DA52)</f>
        <v>25.340250000000001</v>
      </c>
      <c r="DG14" s="358">
        <f>(0.794871794871795*'Off Peak Detail'!DB14)+(0.205128205128205*'Off Peak Detail'!DB52)</f>
        <v>28.391564102564104</v>
      </c>
      <c r="DH14" s="358">
        <f>(0.75609756097561*'Off Peak Detail'!DC14)+(0.24390243902439*'Off Peak Detail'!DC52)</f>
        <v>31.070341463414632</v>
      </c>
      <c r="DI14" s="358">
        <f>(0.789473684210526*'Off Peak Detail'!DD14)+(0.210526315789474*'Off Peak Detail'!DD52)</f>
        <v>28.822210526315793</v>
      </c>
      <c r="DJ14" s="358">
        <f>(0.794871794871795*'Off Peak Detail'!DE14)+(0.205128205128205*'Off Peak Detail'!DE52)</f>
        <v>26.230410256410259</v>
      </c>
      <c r="DK14" s="358">
        <f>(0.75*'Off Peak Detail'!DF14)+(0.25*'Off Peak Detail'!DF52)</f>
        <v>24.283999999999999</v>
      </c>
      <c r="DL14" s="358">
        <f>(0.794871794871795*'Off Peak Detail'!DG14)+(0.205128205128205*'Off Peak Detail'!DG52)</f>
        <v>24.582666666666668</v>
      </c>
      <c r="DM14" s="358">
        <f>(0.794871794871795*'Off Peak Detail'!DH14)+(0.205128205128205*'Off Peak Detail'!DH52)</f>
        <v>25.069948717948719</v>
      </c>
      <c r="DN14" s="358">
        <f>(0.777777777777778*'Off Peak Detail'!DI14)+(0.222222222222222*'Off Peak Detail'!DI52)</f>
        <v>25.300333333333334</v>
      </c>
      <c r="DO14" s="358">
        <f>(0.75609756097561*'Off Peak Detail'!DJ14)+(0.24390243902439*'Off Peak Detail'!DJ52)</f>
        <v>25.0400243902439</v>
      </c>
      <c r="DP14" s="358">
        <f>(0.789473684210526*'Off Peak Detail'!DK14)+(0.210526315789474*'Off Peak Detail'!DK52)</f>
        <v>24.790263157894742</v>
      </c>
      <c r="DQ14" s="358">
        <f>(0.75609756097561*'Off Peak Detail'!DL14)+(0.24390243902439*'Off Peak Detail'!DL52)</f>
        <v>24.573463414634148</v>
      </c>
      <c r="DR14" s="358">
        <f>(0.789473684210526*'Off Peak Detail'!DM14)+(0.210526315789474*'Off Peak Detail'!DM52)</f>
        <v>25.600368421052632</v>
      </c>
      <c r="DS14" s="358">
        <f>(0.794871794871795*'Off Peak Detail'!DN14)+(0.205128205128205*'Off Peak Detail'!DN52)</f>
        <v>28.399692307692312</v>
      </c>
      <c r="DT14" s="358">
        <f>(0.75609756097561*'Off Peak Detail'!DO14)+(0.24390243902439*'Off Peak Detail'!DO52)</f>
        <v>30.91014634146341</v>
      </c>
      <c r="DU14" s="358">
        <f>(0.789473684210526*'Off Peak Detail'!DP14)+(0.210526315789474*'Off Peak Detail'!DP52)</f>
        <v>28.811157894736844</v>
      </c>
      <c r="DV14" s="358">
        <f>(0.794871794871795*'Off Peak Detail'!DQ14)+(0.205128205128205*'Off Peak Detail'!DQ52)</f>
        <v>26.419666666666668</v>
      </c>
      <c r="DW14" s="358">
        <f>(0.75*'Off Peak Detail'!DR14)+(0.25*'Off Peak Detail'!DR52)</f>
        <v>24.601999999999997</v>
      </c>
      <c r="DX14" s="358">
        <f>(0.794871794871795*'Off Peak Detail'!DS14)+(0.205128205128205*'Off Peak Detail'!DS52)</f>
        <v>24.879871794871796</v>
      </c>
      <c r="DY14" s="358">
        <f>(0.75609756097561*'Off Peak Detail'!DT14)+(0.24390243902439*'Off Peak Detail'!DT52)</f>
        <v>25.346707317073168</v>
      </c>
      <c r="DZ14" s="358">
        <f>(0.777777777777778*'Off Peak Detail'!DU14)+(0.222222222222222*'Off Peak Detail'!DU52)</f>
        <v>25.570333333333334</v>
      </c>
      <c r="EA14" s="358">
        <f>(0.794871794871795*'Off Peak Detail'!DV14)+(0.205128205128205*'Off Peak Detail'!DV52)</f>
        <v>25.33023076923077</v>
      </c>
      <c r="EB14" s="358">
        <f>(0.789473684210526*'Off Peak Detail'!DW14)+(0.210526315789474*'Off Peak Detail'!DW52)</f>
        <v>25.099842105263161</v>
      </c>
      <c r="EC14" s="358">
        <f>(0.75609756097561*'Off Peak Detail'!DX14)+(0.24390243902439*'Off Peak Detail'!DX52)</f>
        <v>24.880414634146341</v>
      </c>
      <c r="ED14" s="358">
        <f>(0.789473684210526*'Off Peak Detail'!DY14)+(0.210526315789474*'Off Peak Detail'!DY52)</f>
        <v>25.849842105263161</v>
      </c>
      <c r="EE14" s="358">
        <f>(0.794871794871795*'Off Peak Detail'!DZ14)+(0.205128205128205*'Off Peak Detail'!DZ52)</f>
        <v>28.437974358974358</v>
      </c>
      <c r="EF14" s="358">
        <f>(0.75609756097561*'Off Peak Detail'!EA14)+(0.24390243902439*'Off Peak Detail'!EA52)</f>
        <v>30.780073170731708</v>
      </c>
      <c r="EG14" s="358">
        <f>(0.789473684210526*'Off Peak Detail'!EB14)+(0.210526315789474*'Off Peak Detail'!EB52)</f>
        <v>28.808789473684214</v>
      </c>
      <c r="EH14" s="358">
        <f>(0.75609756097561*'Off Peak Detail'!EC14)+(0.24390243902439*'Off Peak Detail'!EC52)</f>
        <v>26.620243902439022</v>
      </c>
      <c r="EI14" s="358">
        <f>(0.789473684210526*'Off Peak Detail'!ED14)+(0.210526315789474*'Off Peak Detail'!ED52)</f>
        <v>24.896842105263161</v>
      </c>
      <c r="EJ14" s="358">
        <f>(0.794871794871795*'Off Peak Detail'!EE14)+(0.205128205128205*'Off Peak Detail'!EE52)</f>
        <v>25.177025641025644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(0.789473684210526*'Off Peak Detail'!D15)+(0.210526315789474*'Off Peak Detail'!D53)</f>
        <v>18.486842105263161</v>
      </c>
      <c r="D15" s="360">
        <f ca="1">(0.789473684210526*'Off Peak Detail'!E15)+(0.210526315789474*'Off Peak Detail'!E53)</f>
        <v>18.215921052631582</v>
      </c>
      <c r="E15" s="360">
        <f>(0.75609756097561*'Off Peak Detail'!F15)+(0.24390243902439*'Off Peak Detail'!F53)</f>
        <v>21.89051219512195</v>
      </c>
      <c r="F15" s="312">
        <f t="shared" ca="1" si="6"/>
        <v>19.829548823277708</v>
      </c>
      <c r="G15" s="204">
        <f t="shared" si="7"/>
        <v>22.496470085470087</v>
      </c>
      <c r="H15" s="204">
        <f t="shared" si="0"/>
        <v>22.503051282051281</v>
      </c>
      <c r="I15" s="204">
        <f t="shared" si="0"/>
        <v>22.489888888888888</v>
      </c>
      <c r="J15" s="204">
        <f t="shared" si="8"/>
        <v>22.633189345314509</v>
      </c>
      <c r="K15" s="204">
        <f t="shared" si="14"/>
        <v>22.476536585365857</v>
      </c>
      <c r="L15" s="204">
        <f t="shared" si="14"/>
        <v>22.789842105263162</v>
      </c>
      <c r="M15" s="204">
        <f t="shared" si="14"/>
        <v>22.993589743589745</v>
      </c>
      <c r="N15" s="204">
        <f t="shared" si="14"/>
        <v>24.624750000000002</v>
      </c>
      <c r="O15" s="204">
        <f t="shared" si="9"/>
        <v>35.474730769230774</v>
      </c>
      <c r="P15" s="204">
        <f t="shared" si="15"/>
        <v>33.974743589743589</v>
      </c>
      <c r="Q15" s="204">
        <f t="shared" si="15"/>
        <v>36.974717948717952</v>
      </c>
      <c r="R15" s="204">
        <f t="shared" si="15"/>
        <v>29.700000000000003</v>
      </c>
      <c r="S15" s="204">
        <f t="shared" si="10"/>
        <v>24.425727998858935</v>
      </c>
      <c r="T15" s="204">
        <f t="shared" si="16"/>
        <v>25.99366666666667</v>
      </c>
      <c r="U15" s="204">
        <f t="shared" si="16"/>
        <v>23.667736842105267</v>
      </c>
      <c r="V15" s="204">
        <f t="shared" si="16"/>
        <v>23.615780487804876</v>
      </c>
      <c r="W15" s="312">
        <f t="shared" si="17"/>
        <v>26.008502470984215</v>
      </c>
      <c r="X15" s="204">
        <f t="shared" si="18"/>
        <v>26.31999778210368</v>
      </c>
      <c r="Y15" s="204">
        <f t="shared" si="19"/>
        <v>26.284017939532166</v>
      </c>
      <c r="Z15" s="204">
        <f t="shared" si="20"/>
        <v>26.679824189088432</v>
      </c>
      <c r="AA15" s="204">
        <f t="shared" si="11"/>
        <v>27.144008536697537</v>
      </c>
      <c r="AB15" s="204">
        <f t="shared" si="12"/>
        <v>27.571820880307779</v>
      </c>
      <c r="AC15" s="361">
        <f t="shared" ca="1" si="13"/>
        <v>26.6928208466448</v>
      </c>
      <c r="AD15" s="303"/>
      <c r="AE15" s="304"/>
      <c r="AG15" s="358">
        <f>(0.794871794871795*'Off Peak Detail'!AB15)+(0.205128205128205*'Off Peak Detail'!AB53)</f>
        <v>22.503051282051281</v>
      </c>
      <c r="AH15" s="358">
        <f>(0.777777777777778*'Off Peak Detail'!AC15)+(0.222222222222222*'Off Peak Detail'!AC53)</f>
        <v>22.489888888888888</v>
      </c>
      <c r="AI15" s="358">
        <f>(0.75609756097561*'Off Peak Detail'!AD15)+(0.24390243902439*'Off Peak Detail'!AD53)</f>
        <v>22.476536585365857</v>
      </c>
      <c r="AJ15" s="358">
        <f>(0.789473684210526*'Off Peak Detail'!AE15)+(0.210526315789474*'Off Peak Detail'!AE53)</f>
        <v>22.789842105263162</v>
      </c>
      <c r="AK15" s="358">
        <f>(0.794871794871795*'Off Peak Detail'!AF15)+(0.205128205128205*'Off Peak Detail'!AF53)</f>
        <v>22.993589743589745</v>
      </c>
      <c r="AL15" s="358">
        <f>(0.75*'Off Peak Detail'!AG15)+(0.25*'Off Peak Detail'!AG53)</f>
        <v>24.624750000000002</v>
      </c>
      <c r="AM15" s="358">
        <f>(0.794871794871795*'Off Peak Detail'!AH15)+(0.205128205128205*'Off Peak Detail'!AH53)</f>
        <v>33.974743589743589</v>
      </c>
      <c r="AN15" s="358">
        <f>(0.794871794871795*'Off Peak Detail'!AI15)+(0.205128205128205*'Off Peak Detail'!AI53)</f>
        <v>36.974717948717952</v>
      </c>
      <c r="AO15" s="358">
        <f>(0.75*'Off Peak Detail'!AJ15)+(0.25*'Off Peak Detail'!AJ53)</f>
        <v>29.700000000000003</v>
      </c>
      <c r="AP15" s="358">
        <f>(0.794871794871795*'Off Peak Detail'!AK15)+(0.205128205128205*'Off Peak Detail'!AK53)</f>
        <v>25.99366666666667</v>
      </c>
      <c r="AQ15" s="358">
        <f>(0.789473684210526*'Off Peak Detail'!AL15)+(0.210526315789474*'Off Peak Detail'!AL53)</f>
        <v>23.667736842105267</v>
      </c>
      <c r="AR15" s="358">
        <f>(0.75609756097561*'Off Peak Detail'!AM15)+(0.24390243902439*'Off Peak Detail'!AM53)</f>
        <v>23.615780487804876</v>
      </c>
      <c r="AS15" s="358">
        <f>(0.794871794871795*'Off Peak Detail'!AN15)+(0.205128205128205*'Off Peak Detail'!AN53)</f>
        <v>23.881692307692312</v>
      </c>
      <c r="AT15" s="358">
        <f>(0.777777777777778*'Off Peak Detail'!AO15)+(0.222222222222222*'Off Peak Detail'!AO53)</f>
        <v>24.027555555555558</v>
      </c>
      <c r="AU15" s="358">
        <f>(0.75609756097561*'Off Peak Detail'!AP15)+(0.24390243902439*'Off Peak Detail'!AP53)</f>
        <v>23.505878048780488</v>
      </c>
      <c r="AV15" s="358">
        <f>(0.789473684210526*'Off Peak Detail'!AQ15)+(0.210526315789474*'Off Peak Detail'!AQ53)</f>
        <v>23.039315789473687</v>
      </c>
      <c r="AW15" s="358">
        <f>(0.794871794871795*'Off Peak Detail'!AR15)+(0.205128205128205*'Off Peak Detail'!AR53)</f>
        <v>22.868589743589748</v>
      </c>
      <c r="AX15" s="358">
        <f>(0.75*'Off Peak Detail'!AS15)+(0.25*'Off Peak Detail'!AS53)</f>
        <v>25.437500000000004</v>
      </c>
      <c r="AY15" s="358">
        <f>(0.794871794871795*'Off Peak Detail'!AT15)+(0.205128205128205*'Off Peak Detail'!AT53)</f>
        <v>31.612512820512823</v>
      </c>
      <c r="AZ15" s="358">
        <f>(0.75609756097561*'Off Peak Detail'!AU15)+(0.24390243902439*'Off Peak Detail'!AU53)</f>
        <v>36.774170731707315</v>
      </c>
      <c r="BA15" s="358">
        <f>(0.789473684210526*'Off Peak Detail'!AV15)+(0.210526315789474*'Off Peak Detail'!AV53)</f>
        <v>32.345631578947369</v>
      </c>
      <c r="BB15" s="358">
        <f>(0.794871794871795*'Off Peak Detail'!AW15)+(0.205128205128205*'Off Peak Detail'!AW53)</f>
        <v>26.148128205128209</v>
      </c>
      <c r="BC15" s="358">
        <f>(0.75*'Off Peak Detail'!AX15)+(0.25*'Off Peak Detail'!AX53)</f>
        <v>22.700749999999999</v>
      </c>
      <c r="BD15" s="358">
        <f>(0.794871794871795*'Off Peak Detail'!AY15)+(0.205128205128205*'Off Peak Detail'!AY53)</f>
        <v>23.156769230769232</v>
      </c>
      <c r="BE15" s="358">
        <f>(0.794871794871795*'Off Peak Detail'!AZ15)+(0.205128205128205*'Off Peak Detail'!AZ53)</f>
        <v>24.459307692307696</v>
      </c>
      <c r="BF15" s="358">
        <f>(0.743589743589744*'Off Peak Detail'!BA15)+(0.256410256410256*'Off Peak Detail'!BA53)</f>
        <v>24.577589743589741</v>
      </c>
      <c r="BG15" s="358">
        <f>(0.794871794871795*'Off Peak Detail'!BB15)+(0.205128205128205*'Off Peak Detail'!BB53)</f>
        <v>24.224538461538465</v>
      </c>
      <c r="BH15" s="358">
        <f>(0.789473684210526*'Off Peak Detail'!BC15)+(0.210526315789474*'Off Peak Detail'!BC53)</f>
        <v>23.808263157894739</v>
      </c>
      <c r="BI15" s="358">
        <f>(0.75609756097561*'Off Peak Detail'!BD15)+(0.24390243902439*'Off Peak Detail'!BD53)</f>
        <v>23.607195121951218</v>
      </c>
      <c r="BJ15" s="358">
        <f>(0.789473684210526*'Off Peak Detail'!BE15)+(0.210526315789474*'Off Peak Detail'!BE53)</f>
        <v>25.89563157894737</v>
      </c>
      <c r="BK15" s="358">
        <f>(0.794871794871795*'Off Peak Detail'!BF15)+(0.205128205128205*'Off Peak Detail'!BF53)</f>
        <v>30.884615384615383</v>
      </c>
      <c r="BL15" s="358">
        <f>(0.75609756097561*'Off Peak Detail'!BG15)+(0.24390243902439*'Off Peak Detail'!BG53)</f>
        <v>35.22</v>
      </c>
      <c r="BM15" s="358">
        <f>(0.789473684210526*'Off Peak Detail'!BH15)+(0.210526315789474*'Off Peak Detail'!BH53)</f>
        <v>31.500894736842106</v>
      </c>
      <c r="BN15" s="358">
        <f>(0.75609756097561*'Off Peak Detail'!BI15)+(0.24390243902439*'Off Peak Detail'!BI53)</f>
        <v>26.347292682926831</v>
      </c>
      <c r="BO15" s="358">
        <f>(0.789473684210526*'Off Peak Detail'!BJ15)+(0.210526315789474*'Off Peak Detail'!BJ53)</f>
        <v>23.520105263157895</v>
      </c>
      <c r="BP15" s="358">
        <f>(0.794871794871795*'Off Peak Detail'!BK15)+(0.205128205128205*'Off Peak Detail'!BK53)</f>
        <v>23.893358974358975</v>
      </c>
      <c r="BQ15" s="358">
        <f>(0.75609756097561*'Off Peak Detail'!BL15)+(0.24390243902439*'Off Peak Detail'!BL53)</f>
        <v>24.795317073170729</v>
      </c>
      <c r="BR15" s="358">
        <f>(0.777777777777778*'Off Peak Detail'!BM15)+(0.222222222222222*'Off Peak Detail'!BM53)</f>
        <v>25.002333333333333</v>
      </c>
      <c r="BS15" s="358">
        <f>(0.794871794871795*'Off Peak Detail'!BN15)+(0.205128205128205*'Off Peak Detail'!BN53)</f>
        <v>24.652128205128207</v>
      </c>
      <c r="BT15" s="358">
        <f>(0.789473684210526*'Off Peak Detail'!BO15)+(0.210526315789474*'Off Peak Detail'!BO53)</f>
        <v>24.275631578947372</v>
      </c>
      <c r="BU15" s="358">
        <f>(0.75609756097561*'Off Peak Detail'!BP15)+(0.24390243902439*'Off Peak Detail'!BP53)</f>
        <v>24.056268292682923</v>
      </c>
      <c r="BV15" s="358">
        <f>(0.789473684210526*'Off Peak Detail'!BQ15)+(0.210526315789474*'Off Peak Detail'!BQ53)</f>
        <v>26.124578947368423</v>
      </c>
      <c r="BW15" s="358">
        <f>(0.75609756097561*'Off Peak Detail'!BR15)+(0.24390243902439*'Off Peak Detail'!BR53)</f>
        <v>30.540243902439023</v>
      </c>
      <c r="BX15" s="358">
        <f>(0.794871794871795*'Off Peak Detail'!BS15)+(0.205128205128205*'Off Peak Detail'!BS53)</f>
        <v>34.638641025641029</v>
      </c>
      <c r="BY15" s="358">
        <f>(0.789473684210526*'Off Peak Detail'!BT15)+(0.210526315789474*'Off Peak Detail'!BT53)</f>
        <v>31.166947368421056</v>
      </c>
      <c r="BZ15" s="358">
        <f>(0.75609756097561*'Off Peak Detail'!BU15)+(0.24390243902439*'Off Peak Detail'!BU53)</f>
        <v>26.585536585365851</v>
      </c>
      <c r="CA15" s="358">
        <f>(0.789473684210526*'Off Peak Detail'!BV15)+(0.210526315789474*'Off Peak Detail'!BV53)</f>
        <v>24.00089473684211</v>
      </c>
      <c r="CB15" s="358">
        <f>(0.794871794871795*'Off Peak Detail'!BW15)+(0.205128205128205*'Off Peak Detail'!BW53)</f>
        <v>24.341128205128207</v>
      </c>
      <c r="CC15" s="358">
        <f>(0.75609756097561*'Off Peak Detail'!BX15)+(0.24390243902439*'Off Peak Detail'!BX53)</f>
        <v>25.139756097560973</v>
      </c>
      <c r="CD15" s="358">
        <f>(0.777777777777778*'Off Peak Detail'!BY15)+(0.222222222222222*'Off Peak Detail'!BY53)</f>
        <v>25.371000000000002</v>
      </c>
      <c r="CE15" s="358">
        <f>(0.794871794871795*'Off Peak Detail'!BZ15)+(0.205128205128205*'Off Peak Detail'!BZ53)</f>
        <v>25.051615384615385</v>
      </c>
      <c r="CF15" s="358">
        <f>(0.75*'Off Peak Detail'!CA15)+(0.25*'Off Peak Detail'!CA53)</f>
        <v>24.667999999999999</v>
      </c>
      <c r="CG15" s="358">
        <f>(0.794871794871795*'Off Peak Detail'!CB15)+(0.205128205128205*'Off Peak Detail'!CB53)</f>
        <v>24.507230769230773</v>
      </c>
      <c r="CH15" s="358">
        <f>(0.789473684210526*'Off Peak Detail'!CC15)+(0.210526315789474*'Off Peak Detail'!CC53)</f>
        <v>26.353421052631582</v>
      </c>
      <c r="CI15" s="358">
        <f>(0.75609756097561*'Off Peak Detail'!CD15)+(0.24390243902439*'Off Peak Detail'!CD53)</f>
        <v>30.326170731707318</v>
      </c>
      <c r="CJ15" s="358">
        <f>(0.794871794871795*'Off Peak Detail'!CE15)+(0.205128205128205*'Off Peak Detail'!CE53)</f>
        <v>34.016794871794872</v>
      </c>
      <c r="CK15" s="358">
        <f>(0.789473684210526*'Off Peak Detail'!CF15)+(0.210526315789474*'Off Peak Detail'!CF53)</f>
        <v>30.892894736842109</v>
      </c>
      <c r="CL15" s="358">
        <f>(0.75609756097561*'Off Peak Detail'!CG15)+(0.24390243902439*'Off Peak Detail'!CG53)</f>
        <v>26.797878048780486</v>
      </c>
      <c r="CM15" s="358">
        <f>(0.789473684210526*'Off Peak Detail'!CH15)+(0.210526315789474*'Off Peak Detail'!CH53)</f>
        <v>24.448526315789479</v>
      </c>
      <c r="CN15" s="358">
        <f>(0.75609756097561*'Off Peak Detail'!CI15)+(0.24390243902439*'Off Peak Detail'!CI53)</f>
        <v>24.724341463414632</v>
      </c>
      <c r="CO15" s="358">
        <f>(0.794871794871795*'Off Peak Detail'!CJ15)+(0.205128205128205*'Off Peak Detail'!CJ53)</f>
        <v>25.506589743589743</v>
      </c>
      <c r="CP15" s="358">
        <f>(0.777777777777778*'Off Peak Detail'!CK15)+(0.222222222222222*'Off Peak Detail'!CK53)</f>
        <v>25.696555555555555</v>
      </c>
      <c r="CQ15" s="358">
        <f>(0.794871794871795*'Off Peak Detail'!CL15)+(0.205128205128205*'Off Peak Detail'!CL53)</f>
        <v>25.417205128205133</v>
      </c>
      <c r="CR15" s="358">
        <f>(0.75*'Off Peak Detail'!CM15)+(0.25*'Off Peak Detail'!CM53)</f>
        <v>25.0625</v>
      </c>
      <c r="CS15" s="358">
        <f>(0.794871794871795*'Off Peak Detail'!CN15)+(0.205128205128205*'Off Peak Detail'!CN53)</f>
        <v>24.908538461538463</v>
      </c>
      <c r="CT15" s="358">
        <f>(0.789473684210526*'Off Peak Detail'!CO15)+(0.210526315789474*'Off Peak Detail'!CO53)</f>
        <v>26.595894736842105</v>
      </c>
      <c r="CU15" s="358">
        <f>(0.75609756097561*'Off Peak Detail'!CP15)+(0.24390243902439*'Off Peak Detail'!CP53)</f>
        <v>30.155195121951216</v>
      </c>
      <c r="CV15" s="358">
        <f>(0.794871794871795*'Off Peak Detail'!CQ15)+(0.205128205128205*'Off Peak Detail'!CQ53)</f>
        <v>33.541102564102566</v>
      </c>
      <c r="CW15" s="358">
        <f>(0.75*'Off Peak Detail'!CR15)+(0.25*'Off Peak Detail'!CR53)</f>
        <v>30.606000000000002</v>
      </c>
      <c r="CX15" s="358">
        <f>(0.794871794871795*'Off Peak Detail'!CS15)+(0.205128205128205*'Off Peak Detail'!CS53)</f>
        <v>27.055205128205131</v>
      </c>
      <c r="CY15" s="358">
        <f>(0.789473684210526*'Off Peak Detail'!CT15)+(0.210526315789474*'Off Peak Detail'!CT53)</f>
        <v>24.848789473684214</v>
      </c>
      <c r="CZ15" s="358">
        <f>(0.75609756097561*'Off Peak Detail'!CU15)+(0.24390243902439*'Off Peak Detail'!CU53)</f>
        <v>25.103390243902439</v>
      </c>
      <c r="DA15" s="358">
        <f>(0.794871794871795*'Off Peak Detail'!CV15)+(0.205128205128205*'Off Peak Detail'!CV53)</f>
        <v>25.782230769230772</v>
      </c>
      <c r="DB15" s="358">
        <f>(0.783783783783784*'Off Peak Detail'!CW15)+(0.216216216216216*'Off Peak Detail'!CW53)</f>
        <v>25.983918918918917</v>
      </c>
      <c r="DC15" s="358">
        <f>(0.75609756097561*'Off Peak Detail'!CX15)+(0.24390243902439*'Off Peak Detail'!CX53)</f>
        <v>25.680463414634147</v>
      </c>
      <c r="DD15" s="358">
        <f>(0.789473684210526*'Off Peak Detail'!CY15)+(0.210526315789474*'Off Peak Detail'!CY53)</f>
        <v>25.440789473684212</v>
      </c>
      <c r="DE15" s="358">
        <f>(0.794871794871795*'Off Peak Detail'!CZ15)+(0.205128205128205*'Off Peak Detail'!CZ53)</f>
        <v>25.223717948717951</v>
      </c>
      <c r="DF15" s="358">
        <f>(0.75*'Off Peak Detail'!DA15)+(0.25*'Off Peak Detail'!DA53)</f>
        <v>26.742750000000001</v>
      </c>
      <c r="DG15" s="358">
        <f>(0.794871794871795*'Off Peak Detail'!DB15)+(0.205128205128205*'Off Peak Detail'!DB53)</f>
        <v>30.164128205128208</v>
      </c>
      <c r="DH15" s="358">
        <f>(0.75609756097561*'Off Peak Detail'!DC15)+(0.24390243902439*'Off Peak Detail'!DC53)</f>
        <v>33.142048780487798</v>
      </c>
      <c r="DI15" s="358">
        <f>(0.789473684210526*'Off Peak Detail'!DD15)+(0.210526315789474*'Off Peak Detail'!DD53)</f>
        <v>30.59063157894737</v>
      </c>
      <c r="DJ15" s="358">
        <f>(0.794871794871795*'Off Peak Detail'!DE15)+(0.205128205128205*'Off Peak Detail'!DE53)</f>
        <v>27.255794871794876</v>
      </c>
      <c r="DK15" s="358">
        <f>(0.75*'Off Peak Detail'!DF15)+(0.25*'Off Peak Detail'!DF53)</f>
        <v>25.161500000000004</v>
      </c>
      <c r="DL15" s="358">
        <f>(0.794871794871795*'Off Peak Detail'!DG15)+(0.205128205128205*'Off Peak Detail'!DG53)</f>
        <v>25.457025641025641</v>
      </c>
      <c r="DM15" s="358">
        <f>(0.794871794871795*'Off Peak Detail'!DH15)+(0.205128205128205*'Off Peak Detail'!DH53)</f>
        <v>26.047641025641028</v>
      </c>
      <c r="DN15" s="358">
        <f>(0.777777777777778*'Off Peak Detail'!DI15)+(0.222222222222222*'Off Peak Detail'!DI53)</f>
        <v>26.256999999999998</v>
      </c>
      <c r="DO15" s="358">
        <f>(0.75609756097561*'Off Peak Detail'!DJ15)+(0.24390243902439*'Off Peak Detail'!DJ53)</f>
        <v>25.97758536585366</v>
      </c>
      <c r="DP15" s="358">
        <f>(0.789473684210526*'Off Peak Detail'!DK15)+(0.210526315789474*'Off Peak Detail'!DK53)</f>
        <v>25.769210526315792</v>
      </c>
      <c r="DQ15" s="358">
        <f>(0.75609756097561*'Off Peak Detail'!DL15)+(0.24390243902439*'Off Peak Detail'!DL53)</f>
        <v>25.5110243902439</v>
      </c>
      <c r="DR15" s="358">
        <f>(0.789473684210526*'Off Peak Detail'!DM15)+(0.210526315789474*'Off Peak Detail'!DM53)</f>
        <v>27.037210526315793</v>
      </c>
      <c r="DS15" s="358">
        <f>(0.794871794871795*'Off Peak Detail'!DN15)+(0.205128205128205*'Off Peak Detail'!DN53)</f>
        <v>30.108666666666664</v>
      </c>
      <c r="DT15" s="358">
        <f>(0.75609756097561*'Off Peak Detail'!DO15)+(0.24390243902439*'Off Peak Detail'!DO53)</f>
        <v>32.89112195121951</v>
      </c>
      <c r="DU15" s="358">
        <f>(0.789473684210526*'Off Peak Detail'!DP15)+(0.210526315789474*'Off Peak Detail'!DP53)</f>
        <v>30.516421052631586</v>
      </c>
      <c r="DV15" s="358">
        <f>(0.794871794871795*'Off Peak Detail'!DQ15)+(0.205128205128205*'Off Peak Detail'!DQ53)</f>
        <v>27.445051282051281</v>
      </c>
      <c r="DW15" s="358">
        <f>(0.75*'Off Peak Detail'!DR15)+(0.25*'Off Peak Detail'!DR53)</f>
        <v>25.479500000000002</v>
      </c>
      <c r="DX15" s="358">
        <f>(0.794871794871795*'Off Peak Detail'!DS15)+(0.205128205128205*'Off Peak Detail'!DS53)</f>
        <v>25.762179487179491</v>
      </c>
      <c r="DY15" s="358">
        <f>(0.75609756097561*'Off Peak Detail'!DT15)+(0.24390243902439*'Off Peak Detail'!DT53)</f>
        <v>26.261585365853655</v>
      </c>
      <c r="DZ15" s="358">
        <f>(0.777777777777778*'Off Peak Detail'!DU15)+(0.222222222222222*'Off Peak Detail'!DU53)</f>
        <v>26.511444444444443</v>
      </c>
      <c r="EA15" s="358">
        <f>(0.794871794871795*'Off Peak Detail'!DV15)+(0.205128205128205*'Off Peak Detail'!DV53)</f>
        <v>26.292025641025642</v>
      </c>
      <c r="EB15" s="358">
        <f>(0.789473684210526*'Off Peak Detail'!DW15)+(0.210526315789474*'Off Peak Detail'!DW53)</f>
        <v>26.055105263157898</v>
      </c>
      <c r="EC15" s="358">
        <f>(0.75609756097561*'Off Peak Detail'!DX15)+(0.24390243902439*'Off Peak Detail'!DX53)</f>
        <v>25.795292682926828</v>
      </c>
      <c r="ED15" s="358">
        <f>(0.789473684210526*'Off Peak Detail'!DY15)+(0.210526315789474*'Off Peak Detail'!DY53)</f>
        <v>27.231421052631582</v>
      </c>
      <c r="EE15" s="358">
        <f>(0.794871794871795*'Off Peak Detail'!DZ15)+(0.205128205128205*'Off Peak Detail'!DZ53)</f>
        <v>30.06746153846154</v>
      </c>
      <c r="EF15" s="358">
        <f>(0.75609756097561*'Off Peak Detail'!EA15)+(0.24390243902439*'Off Peak Detail'!EA53)</f>
        <v>32.64763414634146</v>
      </c>
      <c r="EG15" s="358">
        <f>(0.789473684210526*'Off Peak Detail'!EB15)+(0.210526315789474*'Off Peak Detail'!EB53)</f>
        <v>30.427210526315793</v>
      </c>
      <c r="EH15" s="358">
        <f>(0.75609756097561*'Off Peak Detail'!EC15)+(0.24390243902439*'Off Peak Detail'!EC53)</f>
        <v>27.57292682926829</v>
      </c>
      <c r="EI15" s="358">
        <f>(0.789473684210526*'Off Peak Detail'!ED15)+(0.210526315789474*'Off Peak Detail'!ED53)</f>
        <v>25.804736842105264</v>
      </c>
      <c r="EJ15" s="358">
        <f>(0.794871794871795*'Off Peak Detail'!EE15)+(0.205128205128205*'Off Peak Detail'!EE53)</f>
        <v>26.051384615384617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(0.652173913043478*'Off Peak Detail'!D18)+(0.173913043478261*'Off Peak Detail'!D37)+(0.173913043478261*'Off Peak Detail'!D56)</f>
        <v>29.326906370080039</v>
      </c>
      <c r="D18" s="362">
        <f ca="1">(0.652173913043478*'Off Peak Detail'!E18)+(0.173913043478261*'Off Peak Detail'!E37)+(0.173913043478261*'Off Peak Detail'!E56)</f>
        <v>30.066803811778197</v>
      </c>
      <c r="E18" s="362">
        <f>(0.607843137254902*'Off Peak Detail'!F18)+(0.196078431372549*'Off Peak Detail'!F37)+(0.196078431372549*'Off Peak Detail'!F56)</f>
        <v>34.45521361654064</v>
      </c>
      <c r="F18" s="320">
        <f ca="1">(C18*C$5+D18*D$5+E18*E$5)/(SUM(C$5:E$5))</f>
        <v>31.790064302476754</v>
      </c>
      <c r="G18" s="319">
        <f>AVERAGE(H18:I18)</f>
        <v>31.330634013272146</v>
      </c>
      <c r="H18" s="319">
        <f>AG18</f>
        <v>32.551304661550098</v>
      </c>
      <c r="I18" s="319">
        <f>AH18</f>
        <v>30.109963364994194</v>
      </c>
      <c r="J18" s="319">
        <f>AVERAGE(K18:L18)</f>
        <v>27.323381606181172</v>
      </c>
      <c r="K18" s="319">
        <f>AI18</f>
        <v>29.104767878488069</v>
      </c>
      <c r="L18" s="319">
        <f>AJ18</f>
        <v>25.541995333874279</v>
      </c>
      <c r="M18" s="319">
        <f>AK18</f>
        <v>26.906936744242689</v>
      </c>
      <c r="N18" s="319">
        <f>AL18</f>
        <v>28.726741165761986</v>
      </c>
      <c r="O18" s="319">
        <f>AVERAGE(P18:Q18)</f>
        <v>35.347093074010395</v>
      </c>
      <c r="P18" s="319">
        <f>AM18</f>
        <v>33.591988900283255</v>
      </c>
      <c r="Q18" s="319">
        <f>AN18</f>
        <v>37.102197247737536</v>
      </c>
      <c r="R18" s="319">
        <f>AO18</f>
        <v>33.686234810461151</v>
      </c>
      <c r="S18" s="319">
        <f>AVERAGE(T18:V18)</f>
        <v>32.470177283534724</v>
      </c>
      <c r="T18" s="319">
        <f>AP18</f>
        <v>32.375482715256872</v>
      </c>
      <c r="U18" s="319">
        <f>AQ18</f>
        <v>30.197125057018358</v>
      </c>
      <c r="V18" s="319">
        <f>AR18</f>
        <v>34.837924078328946</v>
      </c>
      <c r="W18" s="320">
        <f>SUM(AG37:AR37)/SUM($AG$5:$AR$5)</f>
        <v>31.251179972299951</v>
      </c>
      <c r="X18" s="319">
        <f>SUM(AS37:BD37)/SUM($AS$5:$BD$5)</f>
        <v>33.465554472594981</v>
      </c>
      <c r="Y18" s="319">
        <f>SUM(BE37:BR37)/SUM($BE$5:$BR$5)</f>
        <v>32.758254694618614</v>
      </c>
      <c r="Z18" s="319">
        <f>SUM(BQ37:CB37)/SUM($BQ$5:$CB$5)</f>
        <v>32.695035044639006</v>
      </c>
      <c r="AA18" s="319">
        <f>SUM(CC37:DX37)/SUM($CC$5:$DX$5)</f>
        <v>33.282398567650439</v>
      </c>
      <c r="AB18" s="319">
        <f>SUM(DY37:EJ37)/SUM($DY$5:$EJ$5)</f>
        <v>35.795515643026086</v>
      </c>
      <c r="AC18" s="363">
        <f ca="1">(C18*C$5+D18*D$5+E18*E$5+SUM(AG37:EJ37))/(SUM(C$5:E$5)+SUM($AG$5:$EJ$5))</f>
        <v>33.187970299274724</v>
      </c>
      <c r="AD18" s="303"/>
      <c r="AE18" s="304"/>
      <c r="AG18" s="358">
        <f>(0.659574468085106*'Off Peak Detail'!AB18)+(0.170212765957447*'Off Peak Detail'!AB37)+(0.170212765957447*'Off Peak Detail'!AB56)</f>
        <v>32.551304661550098</v>
      </c>
      <c r="AH18" s="358">
        <f>(0.636363636363636*'Off Peak Detail'!AC18)+(0.181818181818182*'Off Peak Detail'!AC37)+(0.181818181818182*'Off Peak Detail'!AC56)</f>
        <v>30.109963364994194</v>
      </c>
      <c r="AI18" s="358">
        <f>(0.607843137254902*'Off Peak Detail'!AD18)+(0.196078431372549*'Off Peak Detail'!AD37)+(0.196078431372549*'Off Peak Detail'!AD56)</f>
        <v>29.104767878488069</v>
      </c>
      <c r="AJ18" s="358">
        <f>(0.652173913043478*'Off Peak Detail'!AE18)+(0.173913043478261*'Off Peak Detail'!AE37)+(0.173913043478261*'Off Peak Detail'!AE56)</f>
        <v>25.541995333874279</v>
      </c>
      <c r="AK18" s="358">
        <f>(0.659574468085106*'Off Peak Detail'!AF18)+(0.170212765957447*'Off Peak Detail'!AF37)+(0.170212765957447*'Off Peak Detail'!AF56)</f>
        <v>26.906936744242689</v>
      </c>
      <c r="AL18" s="358">
        <f>(0.6*'Off Peak Detail'!AG18)+(0.2*'Off Peak Detail'!AG37)+(0.2*'Off Peak Detail'!AG56)</f>
        <v>28.726741165761986</v>
      </c>
      <c r="AM18" s="358">
        <f>(0.659574468085106*'Off Peak Detail'!AH18)+(0.170212765957447*'Off Peak Detail'!AH37)+(0.170212765957447*'Off Peak Detail'!AH56)</f>
        <v>33.591988900283255</v>
      </c>
      <c r="AN18" s="358">
        <f>(0.63265306122449*'Off Peak Detail'!AI18)+(0.204081632653061*'Off Peak Detail'!AI37)+(0.163265306122449*'Off Peak Detail'!AI56)</f>
        <v>37.102197247737536</v>
      </c>
      <c r="AO18" s="358">
        <f>(0.625*'Off Peak Detail'!AJ18)+(0.166666666666667*'Off Peak Detail'!AJ37)+(0.208333333333333*'Off Peak Detail'!AJ56)</f>
        <v>33.686234810461151</v>
      </c>
      <c r="AP18" s="358">
        <f>(0.659574468085106*'Off Peak Detail'!AK18)+(0.170212765957447*'Off Peak Detail'!AK37)+(0.170212765957447*'Off Peak Detail'!AK56)</f>
        <v>32.375482715256872</v>
      </c>
      <c r="AQ18" s="358">
        <f>(0.625*'Off Peak Detail'!AL18)+(0.208333333333333*'Off Peak Detail'!AL37)+(0.166666666666667*'Off Peak Detail'!AL56)</f>
        <v>30.197125057018358</v>
      </c>
      <c r="AR18" s="358">
        <f>(0.63265306122449*'Off Peak Detail'!AM18)+(0.163265306122449*'Off Peak Detail'!AM37)+(0.204081632653061*'Off Peak Detail'!AM56)</f>
        <v>34.837924078328946</v>
      </c>
      <c r="AS18" s="358">
        <f>(0.659574468085106*'Off Peak Detail'!AN18)+(0.170212765957447*'Off Peak Detail'!AN37)+(0.170212765957447*'Off Peak Detail'!AN56)</f>
        <v>33.650821626449762</v>
      </c>
      <c r="AT18" s="358">
        <f>(0.636363636363636*'Off Peak Detail'!AO18)+(0.181818181818182*'Off Peak Detail'!AO37)+(0.181818181818182*'Off Peak Detail'!AO56)</f>
        <v>33.00557313231684</v>
      </c>
      <c r="AU18" s="358">
        <f>(0.607843137254902*'Off Peak Detail'!AP18)+(0.196078431372549*'Off Peak Detail'!AP37)+(0.196078431372549*'Off Peak Detail'!AP56)</f>
        <v>32.528939391651775</v>
      </c>
      <c r="AV18" s="358">
        <f>(0.652173913043478*'Off Peak Detail'!AQ18)+(0.173913043478261*'Off Peak Detail'!AQ37)+(0.173913043478261*'Off Peak Detail'!AQ56)</f>
        <v>29.351455473436307</v>
      </c>
      <c r="AW18" s="358">
        <f>(0.63265306122449*'Off Peak Detail'!AR18)+(0.204081632653061*'Off Peak Detail'!AR37)+(0.163265306122449*'Off Peak Detail'!AR56)</f>
        <v>24.653987028441954</v>
      </c>
      <c r="AX18" s="358">
        <f>(0.625*'Off Peak Detail'!AS18)+(0.166666666666667*'Off Peak Detail'!AS37)+(0.208333333333333*'Off Peak Detail'!AS56)</f>
        <v>26.689549300337646</v>
      </c>
      <c r="AY18" s="358">
        <f>(0.659574468085106*'Off Peak Detail'!AT18)+(0.170212765957447*'Off Peak Detail'!AT37)+(0.170212765957447*'Off Peak Detail'!AT56)</f>
        <v>38.501320779422812</v>
      </c>
      <c r="AZ18" s="358">
        <f>(0.607843137254902*'Off Peak Detail'!AU18)+(0.196078431372549*'Off Peak Detail'!AU37)+(0.196078431372549*'Off Peak Detail'!AU56)</f>
        <v>40.306638626863361</v>
      </c>
      <c r="BA18" s="358">
        <f>(0.652173913043478*'Off Peak Detail'!AV18)+(0.173913043478261*'Off Peak Detail'!AV37)+(0.173913043478261*'Off Peak Detail'!AV56)</f>
        <v>36.49385328604609</v>
      </c>
      <c r="BB18" s="358">
        <f>(0.659574468085106*'Off Peak Detail'!AW18)+(0.170212765957447*'Off Peak Detail'!AW37)+(0.170212765957447*'Off Peak Detail'!AW56)</f>
        <v>33.770366168008117</v>
      </c>
      <c r="BC18" s="358">
        <f>(0.6*'Off Peak Detail'!AX18)+(0.2*'Off Peak Detail'!AX37)+(0.2*'Off Peak Detail'!AX56)</f>
        <v>34.470876835175261</v>
      </c>
      <c r="BD18" s="358">
        <f>(0.659574468085106*'Off Peak Detail'!AY18)+(0.170212765957447*'Off Peak Detail'!AY37)+(0.170212765957447*'Off Peak Detail'!AY56)</f>
        <v>38.063262501138375</v>
      </c>
      <c r="BE18" s="358">
        <f>(0.63265306122449*'Off Peak Detail'!AZ18)+(0.204081632653061*'Off Peak Detail'!AZ37)+(0.163265306122449*'Off Peak Detail'!AZ56)</f>
        <v>33.763859774820958</v>
      </c>
      <c r="BF18" s="358">
        <f>(0.617021276595745*'Off Peak Detail'!BA18)+(0.170212765957447*'Off Peak Detail'!BA37)+(0.212765957446809*'Off Peak Detail'!BA56)</f>
        <v>32.874601455551229</v>
      </c>
      <c r="BG18" s="358">
        <f>(0.659574468085106*'Off Peak Detail'!BB18)+(0.170212765957447*'Off Peak Detail'!BB37)+(0.170212765957447*'Off Peak Detail'!BB56)</f>
        <v>31.287874266308656</v>
      </c>
      <c r="BH18" s="358">
        <f>(0.652173913043478*'Off Peak Detail'!BC18)+(0.173913043478261*'Off Peak Detail'!BC37)+(0.173913043478261*'Off Peak Detail'!BC56)</f>
        <v>29.084674348321734</v>
      </c>
      <c r="BI18" s="358">
        <f>(0.607843137254902*'Off Peak Detail'!BD18)+(0.196078431372549*'Off Peak Detail'!BD37)+(0.196078431372549*'Off Peak Detail'!BD56)</f>
        <v>25.449238748238646</v>
      </c>
      <c r="BJ18" s="358">
        <f>(0.652173913043478*'Off Peak Detail'!BE18)+(0.173913043478261*'Off Peak Detail'!BE37)+(0.173913043478261*'Off Peak Detail'!BE56)</f>
        <v>26.657535775949196</v>
      </c>
      <c r="BK18" s="358">
        <f>(0.63265306122449*'Off Peak Detail'!BF18)+(0.204081632653061*'Off Peak Detail'!BF37)+(0.163265306122449*'Off Peak Detail'!BF56)</f>
        <v>36.790176633068896</v>
      </c>
      <c r="BL18" s="358">
        <f>(0.63265306122449*'Off Peak Detail'!BG18)+(0.163265306122449*'Off Peak Detail'!BG37)+(0.204081632653061*'Off Peak Detail'!BG56)</f>
        <v>38.05764378423963</v>
      </c>
      <c r="BM18" s="358">
        <f>(0.652173913043478*'Off Peak Detail'!BH18)+(0.173913043478261*'Off Peak Detail'!BH37)+(0.173913043478261*'Off Peak Detail'!BH56)</f>
        <v>35.052535803170493</v>
      </c>
      <c r="BN18" s="358">
        <f>(0.607843137254902*'Off Peak Detail'!BI18)+(0.196078431372549*'Off Peak Detail'!BI37)+(0.196078431372549*'Off Peak Detail'!BI56)</f>
        <v>33.436990088452397</v>
      </c>
      <c r="BO18" s="358">
        <f>(0.652173913043478*'Off Peak Detail'!BJ18)+(0.173913043478261*'Off Peak Detail'!BJ37)+(0.173913043478261*'Off Peak Detail'!BJ56)</f>
        <v>32.717488443509417</v>
      </c>
      <c r="BP18" s="358">
        <f>(0.659574468085106*'Off Peak Detail'!BK18)+(0.170212765957447*'Off Peak Detail'!BK37)+(0.170212765957447*'Off Peak Detail'!BK56)</f>
        <v>36.565980231712054</v>
      </c>
      <c r="BQ18" s="358">
        <f>(0.607843137254902*'Off Peak Detail'!BL18)+(0.196078431372549*'Off Peak Detail'!BL37)+(0.196078431372549*'Off Peak Detail'!BL56)</f>
        <v>34.017447852068841</v>
      </c>
      <c r="BR18" s="358">
        <f>(0.636363636363636*'Off Peak Detail'!BM18)+(0.181818181818182*'Off Peak Detail'!BM37)+(0.181818181818182*'Off Peak Detail'!BM56)</f>
        <v>32.713916801753079</v>
      </c>
      <c r="BS18" s="358">
        <f>(0.659574468085106*'Off Peak Detail'!BN18)+(0.170212765957447*'Off Peak Detail'!BN37)+(0.170212765957447*'Off Peak Detail'!BN56)</f>
        <v>31.388628706187042</v>
      </c>
      <c r="BT18" s="358">
        <f>(0.625*'Off Peak Detail'!BO18)+(0.208333333333333*'Off Peak Detail'!BO37)+(0.166666666666667*'Off Peak Detail'!BO56)</f>
        <v>29.689236360370014</v>
      </c>
      <c r="BU18" s="358">
        <f>(0.63265306122449*'Off Peak Detail'!BP18)+(0.163265306122449*'Off Peak Detail'!BP37)+(0.204081632653061*'Off Peak Detail'!BP56)</f>
        <v>25.419147727006578</v>
      </c>
      <c r="BV18" s="358">
        <f>(0.652173913043478*'Off Peak Detail'!BQ18)+(0.173913043478261*'Off Peak Detail'!BQ37)+(0.173913043478261*'Off Peak Detail'!BQ56)</f>
        <v>27.076450731920836</v>
      </c>
      <c r="BW18" s="358">
        <f>(0.607843137254902*'Off Peak Detail'!BR18)+(0.196078431372549*'Off Peak Detail'!BR37)+(0.196078431372549*'Off Peak Detail'!BR56)</f>
        <v>36.43670812548968</v>
      </c>
      <c r="BX18" s="358">
        <f>(0.659574468085106*'Off Peak Detail'!BS18)+(0.170212765957447*'Off Peak Detail'!BS37)+(0.170212765957447*'Off Peak Detail'!BS56)</f>
        <v>37.753507448805649</v>
      </c>
      <c r="BY18" s="358">
        <f>(0.652173913043478*'Off Peak Detail'!BT18)+(0.173913043478261*'Off Peak Detail'!BT37)+(0.173913043478261*'Off Peak Detail'!BT56)</f>
        <v>34.860039928765779</v>
      </c>
      <c r="BZ18" s="358">
        <f>(0.607843137254902*'Off Peak Detail'!BU18)+(0.196078431372549*'Off Peak Detail'!BU37)+(0.196078431372549*'Off Peak Detail'!BU56)</f>
        <v>33.319811809505318</v>
      </c>
      <c r="CA18" s="358">
        <f>(0.652173913043478*'Off Peak Detail'!BV18)+(0.173913043478261*'Off Peak Detail'!BV37)+(0.173913043478261*'Off Peak Detail'!BV56)</f>
        <v>32.698366832172958</v>
      </c>
      <c r="CB18" s="358">
        <f>(0.63265306122449*'Off Peak Detail'!BW18)+(0.204081632653061*'Off Peak Detail'!BW37)+(0.163265306122449*'Off Peak Detail'!BW56)</f>
        <v>36.617449517811437</v>
      </c>
      <c r="CC18" s="358">
        <f>(0.63265306122449*'Off Peak Detail'!BX18)+(0.163265306122449*'Off Peak Detail'!BX37)+(0.204081632653061*'Off Peak Detail'!BX56)</f>
        <v>32.699759468059611</v>
      </c>
      <c r="CD18" s="358">
        <f>(0.636363636363636*'Off Peak Detail'!BY18)+(0.181818181818182*'Off Peak Detail'!BY37)+(0.181818181818182*'Off Peak Detail'!BY56)</f>
        <v>31.968101021470908</v>
      </c>
      <c r="CE18" s="358">
        <f>(0.659574468085106*'Off Peak Detail'!BZ18)+(0.170212765957447*'Off Peak Detail'!BZ37)+(0.170212765957447*'Off Peak Detail'!BZ56)</f>
        <v>30.828549905176068</v>
      </c>
      <c r="CF18" s="358">
        <f>(0.6*'Off Peak Detail'!CA18)+(0.2*'Off Peak Detail'!CA37)+(0.2*'Off Peak Detail'!CA56)</f>
        <v>29.359207769856862</v>
      </c>
      <c r="CG18" s="358">
        <f>(0.659574468085106*'Off Peak Detail'!CB18)+(0.170212765957447*'Off Peak Detail'!CB37)+(0.170212765957447*'Off Peak Detail'!CB56)</f>
        <v>25.126549897842473</v>
      </c>
      <c r="CH18" s="358">
        <f>(0.652173913043478*'Off Peak Detail'!CC18)+(0.173913043478261*'Off Peak Detail'!CC37)+(0.173913043478261*'Off Peak Detail'!CC56)</f>
        <v>26.908368891358769</v>
      </c>
      <c r="CI18" s="358">
        <f>(0.607843137254902*'Off Peak Detail'!CD18)+(0.196078431372549*'Off Peak Detail'!CD37)+(0.196078431372549*'Off Peak Detail'!CD56)</f>
        <v>35.342098422678376</v>
      </c>
      <c r="CJ18" s="358">
        <f>(0.659574468085106*'Off Peak Detail'!CE18)+(0.170212765957447*'Off Peak Detail'!CE37)+(0.170212765957447*'Off Peak Detail'!CE56)</f>
        <v>36.670834591929278</v>
      </c>
      <c r="CK18" s="358">
        <f>(0.625*'Off Peak Detail'!CF18)+(0.208333333333333*'Off Peak Detail'!CF37)+(0.166666666666667*'Off Peak Detail'!CF56)</f>
        <v>34.176913123519228</v>
      </c>
      <c r="CL18" s="358">
        <f>(0.63265306122449*'Off Peak Detail'!CG18)+(0.163265306122449*'Off Peak Detail'!CG37)+(0.204081632653061*'Off Peak Detail'!CG56)</f>
        <v>32.352815008545093</v>
      </c>
      <c r="CM18" s="358">
        <f>(0.652173913043478*'Off Peak Detail'!CH18)+(0.173913043478261*'Off Peak Detail'!CH37)+(0.173913043478261*'Off Peak Detail'!CH56)</f>
        <v>32.112839665097056</v>
      </c>
      <c r="CN18" s="358">
        <f>(0.607843137254902*'Off Peak Detail'!CI18)+(0.196078431372549*'Off Peak Detail'!CI37)+(0.196078431372549*'Off Peak Detail'!CI56)</f>
        <v>35.943341783261353</v>
      </c>
      <c r="CO18" s="358">
        <f>(0.659574468085106*'Off Peak Detail'!CJ18)+(0.170212765957447*'Off Peak Detail'!CJ37)+(0.170212765957447*'Off Peak Detail'!CJ56)</f>
        <v>32.985873771960371</v>
      </c>
      <c r="CP18" s="358">
        <f>(0.636363636363636*'Off Peak Detail'!CK18)+(0.181818181818182*'Off Peak Detail'!CK37)+(0.181818181818182*'Off Peak Detail'!CK56)</f>
        <v>32.591303219458069</v>
      </c>
      <c r="CQ18" s="358">
        <f>(0.63265306122449*'Off Peak Detail'!CL18)+(0.204081632653061*'Off Peak Detail'!CL37)+(0.163265306122449*'Off Peak Detail'!CL56)</f>
        <v>31.859045031757162</v>
      </c>
      <c r="CR18" s="358">
        <f>(0.625*'Off Peak Detail'!CM18)+(0.166666666666667*'Off Peak Detail'!CM37)+(0.208333333333333*'Off Peak Detail'!CM56)</f>
        <v>29.871591064321791</v>
      </c>
      <c r="CS18" s="358">
        <f>(0.659574468085106*'Off Peak Detail'!CN18)+(0.170212765957447*'Off Peak Detail'!CN37)+(0.170212765957447*'Off Peak Detail'!CN56)</f>
        <v>26.251948668496023</v>
      </c>
      <c r="CT18" s="358">
        <f>(0.625*'Off Peak Detail'!CO18)+(0.208333333333333*'Off Peak Detail'!CO37)+(0.166666666666667*'Off Peak Detail'!CO56)</f>
        <v>28.372249611803166</v>
      </c>
      <c r="CU18" s="358">
        <f>(0.63265306122449*'Off Peak Detail'!CP18)+(0.163265306122449*'Off Peak Detail'!CP37)+(0.204081632653061*'Off Peak Detail'!CP56)</f>
        <v>35.618799805411143</v>
      </c>
      <c r="CV18" s="358">
        <f>(0.659574468085106*'Off Peak Detail'!CQ18)+(0.170212765957447*'Off Peak Detail'!CQ37)+(0.170212765957447*'Off Peak Detail'!CQ56)</f>
        <v>36.9627548577065</v>
      </c>
      <c r="CW18" s="358">
        <f>(0.6*'Off Peak Detail'!CR18)+(0.2*'Off Peak Detail'!CR37)+(0.2*'Off Peak Detail'!CR56)</f>
        <v>34.760167334893183</v>
      </c>
      <c r="CX18" s="358">
        <f>(0.659574468085106*'Off Peak Detail'!CS18)+(0.170212765957447*'Off Peak Detail'!CS37)+(0.170212765957447*'Off Peak Detail'!CS56)</f>
        <v>32.939275992744491</v>
      </c>
      <c r="CY18" s="358">
        <f>(0.652173913043478*'Off Peak Detail'!CT18)+(0.173913043478261*'Off Peak Detail'!CT37)+(0.173913043478261*'Off Peak Detail'!CT56)</f>
        <v>32.942034182025232</v>
      </c>
      <c r="CZ18" s="358">
        <f>(0.607843137254902*'Off Peak Detail'!CU18)+(0.196078431372549*'Off Peak Detail'!CU37)+(0.196078431372549*'Off Peak Detail'!CU56)</f>
        <v>36.613882208155502</v>
      </c>
      <c r="DA18" s="358">
        <f>(0.659574468085106*'Off Peak Detail'!CV18)+(0.170212765957447*'Off Peak Detail'!CV37)+(0.170212765957447*'Off Peak Detail'!CV56)</f>
        <v>34.017296404312305</v>
      </c>
      <c r="DB18" s="358">
        <f>(0.644444444444444*'Off Peak Detail'!CW18)+(0.177777777777778*'Off Peak Detail'!CW37)+(0.177777777777778*'Off Peak Detail'!CW56)</f>
        <v>33.550228770420311</v>
      </c>
      <c r="DC18" s="358">
        <f>(0.607843137254902*'Off Peak Detail'!CX18)+(0.196078431372549*'Off Peak Detail'!CX37)+(0.196078431372549*'Off Peak Detail'!CX56)</f>
        <v>33.15945613735709</v>
      </c>
      <c r="DD18" s="358">
        <f>(0.652173913043478*'Off Peak Detail'!CY18)+(0.173913043478261*'Off Peak Detail'!CY37)+(0.173913043478261*'Off Peak Detail'!CY56)</f>
        <v>30.823289202996133</v>
      </c>
      <c r="DE18" s="358">
        <f>(0.63265306122449*'Off Peak Detail'!CZ18)+(0.204081632653061*'Off Peak Detail'!CZ37)+(0.163265306122449*'Off Peak Detail'!CZ56)</f>
        <v>28.016069244254407</v>
      </c>
      <c r="DF18" s="358">
        <f>(0.625*'Off Peak Detail'!DA18)+(0.166666666666667*'Off Peak Detail'!DA37)+(0.208333333333333*'Off Peak Detail'!DA56)</f>
        <v>29.391234114905245</v>
      </c>
      <c r="DG18" s="358">
        <f>(0.659574468085106*'Off Peak Detail'!DB18)+(0.170212765957447*'Off Peak Detail'!DB37)+(0.170212765957447*'Off Peak Detail'!DB56)</f>
        <v>36.526681827816894</v>
      </c>
      <c r="DH18" s="358">
        <f>(0.607843137254902*'Off Peak Detail'!DC18)+(0.196078431372549*'Off Peak Detail'!DC37)+(0.196078431372549*'Off Peak Detail'!DC56)</f>
        <v>37.811624351383216</v>
      </c>
      <c r="DI18" s="358">
        <f>(0.652173913043478*'Off Peak Detail'!DD18)+(0.173913043478261*'Off Peak Detail'!DD37)+(0.173913043478261*'Off Peak Detail'!DD56)</f>
        <v>35.538866018972449</v>
      </c>
      <c r="DJ18" s="358">
        <f>(0.659574468085106*'Off Peak Detail'!DE18)+(0.170212765957447*'Off Peak Detail'!DE37)+(0.170212765957447*'Off Peak Detail'!DE56)</f>
        <v>33.986050943591707</v>
      </c>
      <c r="DK18" s="358">
        <f>(0.6*'Off Peak Detail'!DF18)+(0.2*'Off Peak Detail'!DF37)+(0.2*'Off Peak Detail'!DF56)</f>
        <v>34.577989484008882</v>
      </c>
      <c r="DL18" s="358">
        <f>(0.659574468085106*'Off Peak Detail'!DG18)+(0.170212765957447*'Off Peak Detail'!DG37)+(0.170212765957447*'Off Peak Detail'!DG56)</f>
        <v>36.96250647540294</v>
      </c>
      <c r="DM18" s="358">
        <f>(0.63265306122449*'Off Peak Detail'!DH18)+(0.204081632653061*'Off Peak Detail'!DH37)+(0.163265306122449*'Off Peak Detail'!DH56)</f>
        <v>35.531380388673348</v>
      </c>
      <c r="DN18" s="358">
        <f>(0.636363636363636*'Off Peak Detail'!DI18)+(0.181818181818182*'Off Peak Detail'!DI37)+(0.181818181818182*'Off Peak Detail'!DI56)</f>
        <v>34.749663544584081</v>
      </c>
      <c r="DO18" s="358">
        <f>(0.63265306122449*'Off Peak Detail'!DJ18)+(0.163265306122449*'Off Peak Detail'!DJ37)+(0.204081632653061*'Off Peak Detail'!DJ56)</f>
        <v>33.938934727201641</v>
      </c>
      <c r="DP18" s="358">
        <f>(0.652173913043478*'Off Peak Detail'!DK18)+(0.173913043478261*'Off Peak Detail'!DK37)+(0.173913043478261*'Off Peak Detail'!DK56)</f>
        <v>31.848942427938983</v>
      </c>
      <c r="DQ18" s="358">
        <f>(0.607843137254902*'Off Peak Detail'!DL18)+(0.196078431372549*'Off Peak Detail'!DL37)+(0.196078431372549*'Off Peak Detail'!DL56)</f>
        <v>29.360302173450446</v>
      </c>
      <c r="DR18" s="358">
        <f>(0.652173913043478*'Off Peak Detail'!DM18)+(0.173913043478261*'Off Peak Detail'!DM37)+(0.173913043478261*'Off Peak Detail'!DM56)</f>
        <v>30.330301380899872</v>
      </c>
      <c r="DS18" s="358">
        <f>(0.659574468085106*'Off Peak Detail'!DN18)+(0.170212765957447*'Off Peak Detail'!DN37)+(0.170212765957447*'Off Peak Detail'!DN56)</f>
        <v>37.355588271403626</v>
      </c>
      <c r="DT18" s="358">
        <f>(0.607843137254902*'Off Peak Detail'!DO18)+(0.196078431372549*'Off Peak Detail'!DO37)+(0.196078431372549*'Off Peak Detail'!DO56)</f>
        <v>38.605914295155721</v>
      </c>
      <c r="DU18" s="358">
        <f>(0.652173913043478*'Off Peak Detail'!DP18)+(0.173913043478261*'Off Peak Detail'!DP37)+(0.173913043478261*'Off Peak Detail'!DP56)</f>
        <v>36.444419284010394</v>
      </c>
      <c r="DV18" s="358">
        <f>(0.63265306122449*'Off Peak Detail'!DQ18)+(0.204081632653061*'Off Peak Detail'!DQ37)+(0.163265306122449*'Off Peak Detail'!DQ56)</f>
        <v>35.202012070964699</v>
      </c>
      <c r="DW18" s="358">
        <f>(0.625*'Off Peak Detail'!DR18)+(0.166666666666667*'Off Peak Detail'!DR37)+(0.208333333333333*'Off Peak Detail'!DR56)</f>
        <v>35.442902248740644</v>
      </c>
      <c r="DX18" s="358">
        <f>(0.659574468085106*'Off Peak Detail'!DS18)+(0.170212765957447*'Off Peak Detail'!DS37)+(0.170212765957447*'Off Peak Detail'!DS56)</f>
        <v>38.037069463035444</v>
      </c>
      <c r="DY18" s="358">
        <f>(0.607843137254902*'Off Peak Detail'!DT18)+(0.196078431372549*'Off Peak Detail'!DT37)+(0.196078431372549*'Off Peak Detail'!DT56)</f>
        <v>36.990791991520226</v>
      </c>
      <c r="DZ18" s="358">
        <f>(0.636363636363636*'Off Peak Detail'!DU18)+(0.181818181818182*'Off Peak Detail'!DU37)+(0.181818181818182*'Off Peak Detail'!DU56)</f>
        <v>35.964278205364934</v>
      </c>
      <c r="EA18" s="358">
        <f>(0.659574468085106*'Off Peak Detail'!DV18)+(0.170212765957447*'Off Peak Detail'!DV37)+(0.170212765957447*'Off Peak Detail'!DV56)</f>
        <v>34.894503180177374</v>
      </c>
      <c r="EB18" s="358">
        <f>(0.652173913043478*'Off Peak Detail'!DW18)+(0.173913043478261*'Off Peak Detail'!DW37)+(0.173913043478261*'Off Peak Detail'!DW56)</f>
        <v>32.960427436179565</v>
      </c>
      <c r="EC18" s="358">
        <f>(0.607843137254902*'Off Peak Detail'!DX18)+(0.196078431372549*'Off Peak Detail'!DX37)+(0.196078431372549*'Off Peak Detail'!DX56)</f>
        <v>30.614016094729298</v>
      </c>
      <c r="ED18" s="358">
        <f>(0.652173913043478*'Off Peak Detail'!DY18)+(0.173913043478261*'Off Peak Detail'!DY37)+(0.173913043478261*'Off Peak Detail'!DY56)</f>
        <v>31.529276400736158</v>
      </c>
      <c r="EE18" s="358">
        <f>(0.63265306122449*'Off Peak Detail'!DZ18)+(0.204081632653061*'Off Peak Detail'!DZ37)+(0.163265306122449*'Off Peak Detail'!DZ56)</f>
        <v>38.372963545088972</v>
      </c>
      <c r="EF18" s="358">
        <f>(0.63265306122449*'Off Peak Detail'!EA18)+(0.163265306122449*'Off Peak Detail'!EA37)+(0.204081632653061*'Off Peak Detail'!EA56)</f>
        <v>39.372596207394636</v>
      </c>
      <c r="EG18" s="358">
        <f>(0.652173913043478*'Off Peak Detail'!EB18)+(0.173913043478261*'Off Peak Detail'!EB37)+(0.173913043478261*'Off Peak Detail'!EB56)</f>
        <v>37.399441282751766</v>
      </c>
      <c r="EH18" s="358">
        <f>(0.607843137254902*'Off Peak Detail'!EC18)+(0.196078431372549*'Off Peak Detail'!EC37)+(0.196078431372549*'Off Peak Detail'!EC56)</f>
        <v>36.376754482211204</v>
      </c>
      <c r="EI18" s="358">
        <f>(0.652173913043478*'Off Peak Detail'!ED18)+(0.173913043478261*'Off Peak Detail'!ED37)+(0.173913043478261*'Off Peak Detail'!ED56)</f>
        <v>36.106464598299169</v>
      </c>
      <c r="EJ18" s="358">
        <f>(0.659574468085106*'Off Peak Detail'!EE18)+(0.170212765957447*'Off Peak Detail'!EE37)+(0.170212765957447*'Off Peak Detail'!EE56)</f>
        <v>38.892987384253118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0.95723684210526372</v>
      </c>
      <c r="D28" s="195">
        <f t="shared" ca="1" si="21"/>
        <v>-0.29899999999999949</v>
      </c>
      <c r="E28" s="195">
        <f t="shared" si="21"/>
        <v>-5.5268292682928433E-2</v>
      </c>
      <c r="F28" s="301">
        <f t="shared" ca="1" si="21"/>
        <v>9.4949752455114833E-2</v>
      </c>
      <c r="G28" s="195">
        <f t="shared" si="21"/>
        <v>-2.1158119658121421E-2</v>
      </c>
      <c r="H28" s="195">
        <f t="shared" si="21"/>
        <v>-4.2205128205129228E-2</v>
      </c>
      <c r="I28" s="195">
        <f t="shared" si="21"/>
        <v>-1.1111111111361538E-4</v>
      </c>
      <c r="J28" s="195">
        <f t="shared" si="21"/>
        <v>-3.6585365855046348E-5</v>
      </c>
      <c r="K28" s="195">
        <f t="shared" si="21"/>
        <v>-7.3170731710092696E-5</v>
      </c>
      <c r="L28" s="195">
        <f t="shared" si="21"/>
        <v>0</v>
      </c>
      <c r="M28" s="195">
        <f t="shared" si="21"/>
        <v>0</v>
      </c>
      <c r="N28" s="195">
        <f t="shared" si="21"/>
        <v>0</v>
      </c>
      <c r="O28" s="195">
        <f t="shared" si="21"/>
        <v>-9.6282051282052805E-3</v>
      </c>
      <c r="P28" s="195">
        <f t="shared" si="21"/>
        <v>-1.9256410256410561E-2</v>
      </c>
      <c r="Q28" s="195">
        <f t="shared" si="21"/>
        <v>0</v>
      </c>
      <c r="R28" s="195">
        <f t="shared" si="21"/>
        <v>0</v>
      </c>
      <c r="S28" s="195">
        <f t="shared" si="21"/>
        <v>0</v>
      </c>
      <c r="T28" s="195">
        <f t="shared" si="21"/>
        <v>0</v>
      </c>
      <c r="U28" s="195">
        <f t="shared" si="21"/>
        <v>0</v>
      </c>
      <c r="V28" s="195">
        <f t="shared" si="21"/>
        <v>0</v>
      </c>
      <c r="W28" s="301">
        <f t="shared" si="21"/>
        <v>-5.0563925024356138E-3</v>
      </c>
      <c r="X28" s="195">
        <f t="shared" si="21"/>
        <v>-1.1165305123668645E-2</v>
      </c>
      <c r="Y28" s="195">
        <f t="shared" si="21"/>
        <v>-1.2314024133985413E-2</v>
      </c>
      <c r="Z28" s="195">
        <f t="shared" si="21"/>
        <v>-1.1184150486887035E-2</v>
      </c>
      <c r="AA28" s="195">
        <f t="shared" si="21"/>
        <v>-1.1406430853273974E-2</v>
      </c>
      <c r="AB28" s="191">
        <f t="shared" si="21"/>
        <v>-1.1411964157591825E-2</v>
      </c>
      <c r="AC28" s="357">
        <f t="shared" ca="1" si="21"/>
        <v>-7.8785083667405331E-3</v>
      </c>
      <c r="AD28" s="303"/>
      <c r="AE28" s="304"/>
      <c r="AG28" s="191">
        <f t="shared" ref="AG28:AG34" si="22">AG9*AG$5</f>
        <v>10351.974153846155</v>
      </c>
      <c r="AH28" s="191">
        <f t="shared" ref="AH28:CS29" si="23">AH9*AH$5</f>
        <v>8447.8826666666664</v>
      </c>
      <c r="AI28" s="191">
        <f t="shared" si="23"/>
        <v>8567.95024390244</v>
      </c>
      <c r="AJ28" s="191">
        <f t="shared" si="23"/>
        <v>6992.0968421052639</v>
      </c>
      <c r="AK28" s="191">
        <f t="shared" si="23"/>
        <v>7522.3138461538465</v>
      </c>
      <c r="AL28" s="191">
        <f t="shared" si="23"/>
        <v>8400</v>
      </c>
      <c r="AM28" s="191">
        <f t="shared" si="23"/>
        <v>11067.964923076925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10152.000000000002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10884.592615384616</v>
      </c>
      <c r="AT28" s="191">
        <f t="shared" si="23"/>
        <v>9856</v>
      </c>
      <c r="AU28" s="191">
        <f t="shared" si="23"/>
        <v>10301.890536585364</v>
      </c>
      <c r="AV28" s="191">
        <f t="shared" si="23"/>
        <v>8096.0968421052639</v>
      </c>
      <c r="AW28" s="191">
        <f t="shared" si="23"/>
        <v>5354.8506666666672</v>
      </c>
      <c r="AX28" s="191">
        <f t="shared" si="23"/>
        <v>6144.0960000000005</v>
      </c>
      <c r="AY28" s="191">
        <f t="shared" si="23"/>
        <v>13352.926564102565</v>
      </c>
      <c r="AZ28" s="191">
        <f t="shared" si="23"/>
        <v>15708.029853658534</v>
      </c>
      <c r="BA28" s="191">
        <f t="shared" si="23"/>
        <v>11928.429473684211</v>
      </c>
      <c r="BB28" s="191">
        <f t="shared" si="23"/>
        <v>10339.884307692309</v>
      </c>
      <c r="BC28" s="191">
        <f t="shared" si="23"/>
        <v>9975</v>
      </c>
      <c r="BD28" s="191">
        <f t="shared" si="23"/>
        <v>11316.202051282053</v>
      </c>
      <c r="BE28" s="191">
        <f t="shared" si="23"/>
        <v>11127.894974358975</v>
      </c>
      <c r="BF28" s="191">
        <f t="shared" si="23"/>
        <v>10411.430358974358</v>
      </c>
      <c r="BG28" s="191">
        <f t="shared" si="23"/>
        <v>9576.6428717948729</v>
      </c>
      <c r="BH28" s="191">
        <f t="shared" si="23"/>
        <v>8405.2168421052629</v>
      </c>
      <c r="BI28" s="191">
        <f t="shared" si="23"/>
        <v>6540.5783414634143</v>
      </c>
      <c r="BJ28" s="191">
        <f t="shared" si="23"/>
        <v>6612.9987368421062</v>
      </c>
      <c r="BK28" s="191">
        <f t="shared" si="23"/>
        <v>13316.300307692312</v>
      </c>
      <c r="BL28" s="191">
        <f t="shared" si="23"/>
        <v>14308.086048780488</v>
      </c>
      <c r="BM28" s="191">
        <f t="shared" si="23"/>
        <v>11589.675789473686</v>
      </c>
      <c r="BN28" s="191">
        <f t="shared" si="23"/>
        <v>11228.07043902439</v>
      </c>
      <c r="BO28" s="191">
        <f t="shared" si="23"/>
        <v>9353.7852631578953</v>
      </c>
      <c r="BP28" s="191">
        <f t="shared" si="23"/>
        <v>11167.074666666667</v>
      </c>
      <c r="BQ28" s="191">
        <f t="shared" si="23"/>
        <v>11680.343414634146</v>
      </c>
      <c r="BR28" s="191">
        <f t="shared" si="23"/>
        <v>9848.9208888888897</v>
      </c>
      <c r="BS28" s="191">
        <f t="shared" si="23"/>
        <v>9757.2385641025649</v>
      </c>
      <c r="BT28" s="191">
        <f t="shared" si="23"/>
        <v>9043.2404210526329</v>
      </c>
      <c r="BU28" s="191">
        <f t="shared" si="23"/>
        <v>6790.5012682926827</v>
      </c>
      <c r="BV28" s="191">
        <f t="shared" si="23"/>
        <v>7032.48</v>
      </c>
      <c r="BW28" s="191">
        <f t="shared" si="23"/>
        <v>13751.341463414634</v>
      </c>
      <c r="BX28" s="191">
        <f t="shared" si="23"/>
        <v>13536.009641025643</v>
      </c>
      <c r="BY28" s="191">
        <f t="shared" si="23"/>
        <v>11570.539789473685</v>
      </c>
      <c r="BZ28" s="191">
        <f t="shared" si="23"/>
        <v>11346.629268292683</v>
      </c>
      <c r="CA28" s="191">
        <f t="shared" si="23"/>
        <v>9524.9052631578961</v>
      </c>
      <c r="CB28" s="191">
        <f t="shared" si="23"/>
        <v>11676.906051282052</v>
      </c>
      <c r="CC28" s="191">
        <f t="shared" si="23"/>
        <v>11292.975024390244</v>
      </c>
      <c r="CD28" s="191">
        <f t="shared" si="23"/>
        <v>9933.4008888888893</v>
      </c>
      <c r="CE28" s="191">
        <f t="shared" si="23"/>
        <v>9918.9474871794882</v>
      </c>
      <c r="CF28" s="191">
        <f t="shared" si="23"/>
        <v>9676.1</v>
      </c>
      <c r="CG28" s="191">
        <f t="shared" si="23"/>
        <v>6955.0358974358978</v>
      </c>
      <c r="CH28" s="191">
        <f t="shared" si="23"/>
        <v>7415.1418947368438</v>
      </c>
      <c r="CI28" s="191">
        <f t="shared" si="23"/>
        <v>13635.151024390243</v>
      </c>
      <c r="CJ28" s="191">
        <f t="shared" si="23"/>
        <v>13351.914256410259</v>
      </c>
      <c r="CK28" s="191">
        <f t="shared" si="23"/>
        <v>12039.30947368421</v>
      </c>
      <c r="CL28" s="191">
        <f t="shared" si="23"/>
        <v>10995.494829268293</v>
      </c>
      <c r="CM28" s="191">
        <f t="shared" si="23"/>
        <v>9675.4366315789484</v>
      </c>
      <c r="CN28" s="191">
        <f t="shared" si="23"/>
        <v>12176.660487804878</v>
      </c>
      <c r="CO28" s="191">
        <f t="shared" si="23"/>
        <v>10876.301333333335</v>
      </c>
      <c r="CP28" s="191">
        <f t="shared" si="23"/>
        <v>10000.241777777777</v>
      </c>
      <c r="CQ28" s="191">
        <f t="shared" si="23"/>
        <v>10478.310769230771</v>
      </c>
      <c r="CR28" s="191">
        <f t="shared" si="23"/>
        <v>9504.1920000000009</v>
      </c>
      <c r="CS28" s="191">
        <f t="shared" si="23"/>
        <v>7360.923076923078</v>
      </c>
      <c r="CT28" s="191">
        <f t="shared" ref="CT28:EJ32" si="24">CT9*CT$5</f>
        <v>8094.6593684210538</v>
      </c>
      <c r="CU28" s="191">
        <f t="shared" si="24"/>
        <v>12985.564097560975</v>
      </c>
      <c r="CV28" s="191">
        <f t="shared" si="24"/>
        <v>13171.443897435898</v>
      </c>
      <c r="CW28" s="191">
        <f t="shared" si="24"/>
        <v>12503.7</v>
      </c>
      <c r="CX28" s="191">
        <f t="shared" si="24"/>
        <v>10629.674256410257</v>
      </c>
      <c r="CY28" s="191">
        <f t="shared" si="24"/>
        <v>9811.9452631578952</v>
      </c>
      <c r="CZ28" s="191">
        <f t="shared" si="24"/>
        <v>12193.368585365854</v>
      </c>
      <c r="DA28" s="191">
        <f t="shared" si="24"/>
        <v>10933.491897435897</v>
      </c>
      <c r="DB28" s="191">
        <f t="shared" si="24"/>
        <v>10299.531891891891</v>
      </c>
      <c r="DC28" s="191">
        <f t="shared" si="24"/>
        <v>11040.52975609756</v>
      </c>
      <c r="DD28" s="191">
        <f t="shared" si="24"/>
        <v>9280.9018947368404</v>
      </c>
      <c r="DE28" s="191">
        <f t="shared" si="24"/>
        <v>7997.5035897435891</v>
      </c>
      <c r="DF28" s="191">
        <f t="shared" si="24"/>
        <v>8378.880000000001</v>
      </c>
      <c r="DG28" s="191">
        <f t="shared" si="24"/>
        <v>12401.627282051284</v>
      </c>
      <c r="DH28" s="191">
        <f t="shared" si="24"/>
        <v>14186.060487804876</v>
      </c>
      <c r="DI28" s="191">
        <f t="shared" si="24"/>
        <v>11502.808421052632</v>
      </c>
      <c r="DJ28" s="191">
        <f t="shared" si="24"/>
        <v>10712.114666666666</v>
      </c>
      <c r="DK28" s="191">
        <f t="shared" si="24"/>
        <v>10800.2</v>
      </c>
      <c r="DL28" s="191">
        <f t="shared" si="24"/>
        <v>11277.406564102566</v>
      </c>
      <c r="DM28" s="191">
        <f t="shared" si="24"/>
        <v>11462.029743589745</v>
      </c>
      <c r="DN28" s="191">
        <f t="shared" si="24"/>
        <v>10144.522666666666</v>
      </c>
      <c r="DO28" s="191">
        <f t="shared" si="24"/>
        <v>10732.921756097561</v>
      </c>
      <c r="DP28" s="191">
        <f t="shared" si="24"/>
        <v>9446.5018947368426</v>
      </c>
      <c r="DQ28" s="191">
        <f t="shared" si="24"/>
        <v>8653.4809756097548</v>
      </c>
      <c r="DR28" s="191">
        <f t="shared" si="24"/>
        <v>8287.3018947368419</v>
      </c>
      <c r="DS28" s="191">
        <f t="shared" si="24"/>
        <v>12359.775589743591</v>
      </c>
      <c r="DT28" s="191">
        <f t="shared" si="24"/>
        <v>14092.240390243904</v>
      </c>
      <c r="DU28" s="191">
        <f t="shared" si="24"/>
        <v>11507.456842105265</v>
      </c>
      <c r="DV28" s="191">
        <f t="shared" si="24"/>
        <v>11258.340512820512</v>
      </c>
      <c r="DW28" s="191">
        <f t="shared" si="24"/>
        <v>10492.127999999999</v>
      </c>
      <c r="DX28" s="191">
        <f t="shared" si="24"/>
        <v>11317.069743589745</v>
      </c>
      <c r="DY28" s="191">
        <f t="shared" si="24"/>
        <v>11998.32468292683</v>
      </c>
      <c r="DZ28" s="191">
        <f t="shared" si="24"/>
        <v>10218.677333333333</v>
      </c>
      <c r="EA28" s="191">
        <f t="shared" si="24"/>
        <v>10411.449641025642</v>
      </c>
      <c r="EB28" s="191">
        <f t="shared" si="24"/>
        <v>9608.6155789473687</v>
      </c>
      <c r="EC28" s="191">
        <f t="shared" si="24"/>
        <v>8956.7742439024387</v>
      </c>
      <c r="ED28" s="191">
        <f t="shared" si="24"/>
        <v>8530.1818947368447</v>
      </c>
      <c r="EE28" s="191">
        <f t="shared" si="24"/>
        <v>12850.172102564102</v>
      </c>
      <c r="EF28" s="191">
        <f t="shared" si="24"/>
        <v>13465.276487804877</v>
      </c>
      <c r="EG28" s="191">
        <f t="shared" si="24"/>
        <v>11515.591578947369</v>
      </c>
      <c r="EH28" s="191">
        <f t="shared" si="24"/>
        <v>11811.550243902439</v>
      </c>
      <c r="EI28" s="191">
        <f t="shared" si="24"/>
        <v>10168.459789473685</v>
      </c>
      <c r="EJ28" s="191">
        <f t="shared" si="24"/>
        <v>11360.840000000002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0.74539473684210122</v>
      </c>
      <c r="D29" s="191">
        <f t="shared" ca="1" si="25"/>
        <v>-0.27631578947368496</v>
      </c>
      <c r="E29" s="191">
        <f t="shared" si="25"/>
        <v>-5.4512195121951379E-2</v>
      </c>
      <c r="F29" s="307">
        <f t="shared" ca="1" si="25"/>
        <v>5.8405638365211843E-2</v>
      </c>
      <c r="G29" s="191">
        <f t="shared" si="25"/>
        <v>-2.1158119658117869E-2</v>
      </c>
      <c r="H29" s="191">
        <f t="shared" si="25"/>
        <v>-4.2205128205125675E-2</v>
      </c>
      <c r="I29" s="191">
        <f t="shared" si="25"/>
        <v>-1.1111111111006267E-4</v>
      </c>
      <c r="J29" s="191">
        <f t="shared" si="25"/>
        <v>-3.6585365851493634E-5</v>
      </c>
      <c r="K29" s="191">
        <f t="shared" si="25"/>
        <v>-7.3170731710092696E-5</v>
      </c>
      <c r="L29" s="191">
        <f t="shared" si="25"/>
        <v>0</v>
      </c>
      <c r="M29" s="191">
        <f t="shared" si="25"/>
        <v>0</v>
      </c>
      <c r="N29" s="191">
        <f t="shared" si="25"/>
        <v>0</v>
      </c>
      <c r="O29" s="191">
        <f t="shared" si="25"/>
        <v>-9.6282051282088332E-3</v>
      </c>
      <c r="P29" s="191">
        <f t="shared" si="25"/>
        <v>-1.9256410256410561E-2</v>
      </c>
      <c r="Q29" s="191">
        <f t="shared" si="25"/>
        <v>0</v>
      </c>
      <c r="R29" s="191">
        <f t="shared" si="21"/>
        <v>0</v>
      </c>
      <c r="S29" s="191">
        <f t="shared" si="21"/>
        <v>0</v>
      </c>
      <c r="T29" s="191">
        <f t="shared" si="21"/>
        <v>0</v>
      </c>
      <c r="U29" s="191">
        <f t="shared" si="21"/>
        <v>0</v>
      </c>
      <c r="V29" s="191">
        <f t="shared" si="21"/>
        <v>0</v>
      </c>
      <c r="W29" s="307">
        <f t="shared" si="21"/>
        <v>-5.0563925024427192E-3</v>
      </c>
      <c r="X29" s="191">
        <f t="shared" si="21"/>
        <v>-1.1209151819212337E-2</v>
      </c>
      <c r="Y29" s="191">
        <f t="shared" si="21"/>
        <v>-1.2394296782293424E-2</v>
      </c>
      <c r="Z29" s="191">
        <f t="shared" si="21"/>
        <v>-1.1456065208562904E-2</v>
      </c>
      <c r="AA29" s="191">
        <f t="shared" si="21"/>
        <v>-1.1597948220217091E-2</v>
      </c>
      <c r="AB29" s="191">
        <f t="shared" si="21"/>
        <v>-1.1785893632151101E-2</v>
      </c>
      <c r="AC29" s="359">
        <f t="shared" ca="1" si="21"/>
        <v>-8.521172326741322E-3</v>
      </c>
      <c r="AD29" s="303"/>
      <c r="AE29" s="304"/>
      <c r="AG29" s="191">
        <f t="shared" si="22"/>
        <v>10157.852102564104</v>
      </c>
      <c r="AH29" s="191">
        <f t="shared" ref="AH29:AV29" si="26">AH10*AH$5</f>
        <v>8272</v>
      </c>
      <c r="AI29" s="191">
        <f t="shared" si="26"/>
        <v>8771.8606829268283</v>
      </c>
      <c r="AJ29" s="191">
        <f t="shared" si="26"/>
        <v>7359.9031578947388</v>
      </c>
      <c r="AK29" s="191">
        <f t="shared" si="26"/>
        <v>8079.0734358974378</v>
      </c>
      <c r="AL29" s="191">
        <f t="shared" si="26"/>
        <v>9000</v>
      </c>
      <c r="AM29" s="191">
        <f t="shared" si="26"/>
        <v>11617.484102564104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10716.038564102566</v>
      </c>
      <c r="AQ29" s="191">
        <f t="shared" si="26"/>
        <v>8789.153684210527</v>
      </c>
      <c r="AR29" s="191">
        <f t="shared" si="26"/>
        <v>10998.802926829268</v>
      </c>
      <c r="AS29" s="191">
        <f t="shared" si="26"/>
        <v>10492.993435897435</v>
      </c>
      <c r="AT29" s="191">
        <f t="shared" si="26"/>
        <v>9504.0782222222224</v>
      </c>
      <c r="AU29" s="191">
        <f t="shared" si="26"/>
        <v>10506.109463414634</v>
      </c>
      <c r="AV29" s="191">
        <f t="shared" si="26"/>
        <v>8739.9418947368431</v>
      </c>
      <c r="AW29" s="191">
        <f t="shared" si="23"/>
        <v>6542.0578461538471</v>
      </c>
      <c r="AX29" s="191">
        <f t="shared" si="23"/>
        <v>7488</v>
      </c>
      <c r="AY29" s="191">
        <f t="shared" si="23"/>
        <v>13979.352205128207</v>
      </c>
      <c r="AZ29" s="191">
        <f t="shared" si="23"/>
        <v>16422.109463414632</v>
      </c>
      <c r="BA29" s="191">
        <f t="shared" si="23"/>
        <v>12555.675789473686</v>
      </c>
      <c r="BB29" s="191">
        <f t="shared" si="23"/>
        <v>10997.922871794874</v>
      </c>
      <c r="BC29" s="191">
        <f t="shared" si="23"/>
        <v>10713.749999999998</v>
      </c>
      <c r="BD29" s="191">
        <f t="shared" si="23"/>
        <v>12011.561025641025</v>
      </c>
      <c r="BE29" s="191">
        <f t="shared" si="23"/>
        <v>10898.886564102566</v>
      </c>
      <c r="BF29" s="191">
        <f t="shared" si="23"/>
        <v>10204.755692307694</v>
      </c>
      <c r="BG29" s="191">
        <f t="shared" si="23"/>
        <v>9828.7364102564115</v>
      </c>
      <c r="BH29" s="191">
        <f t="shared" si="23"/>
        <v>9026.9431578947369</v>
      </c>
      <c r="BI29" s="191">
        <f t="shared" si="23"/>
        <v>7657.3838048780481</v>
      </c>
      <c r="BJ29" s="191">
        <f t="shared" si="23"/>
        <v>7764.8968421052632</v>
      </c>
      <c r="BK29" s="191">
        <f t="shared" si="23"/>
        <v>13948.324923076925</v>
      </c>
      <c r="BL29" s="191">
        <f t="shared" si="23"/>
        <v>14970.594731707317</v>
      </c>
      <c r="BM29" s="191">
        <f t="shared" si="23"/>
        <v>12194.842105263158</v>
      </c>
      <c r="BN29" s="191">
        <f t="shared" si="23"/>
        <v>11917.530731707317</v>
      </c>
      <c r="BO29" s="191">
        <f t="shared" si="23"/>
        <v>10006.016842105262</v>
      </c>
      <c r="BP29" s="191">
        <f t="shared" si="23"/>
        <v>11832.671794871796</v>
      </c>
      <c r="BQ29" s="191">
        <f t="shared" si="23"/>
        <v>11501.131902439023</v>
      </c>
      <c r="BR29" s="191">
        <f t="shared" si="23"/>
        <v>9711.6017777777779</v>
      </c>
      <c r="BS29" s="191">
        <f t="shared" si="23"/>
        <v>10031.747487179488</v>
      </c>
      <c r="BT29" s="191">
        <f t="shared" si="23"/>
        <v>9684.419368421055</v>
      </c>
      <c r="BU29" s="191">
        <f t="shared" si="23"/>
        <v>7819.3196097560967</v>
      </c>
      <c r="BV29" s="191">
        <f t="shared" si="23"/>
        <v>8129.2555789473681</v>
      </c>
      <c r="BW29" s="191">
        <f t="shared" si="23"/>
        <v>14404.469853658538</v>
      </c>
      <c r="BX29" s="191">
        <f t="shared" si="23"/>
        <v>14163.92</v>
      </c>
      <c r="BY29" s="191">
        <f t="shared" si="23"/>
        <v>12175.957894736843</v>
      </c>
      <c r="BZ29" s="191">
        <f t="shared" si="23"/>
        <v>12036.119414634148</v>
      </c>
      <c r="CA29" s="191">
        <f t="shared" si="23"/>
        <v>10171.65557894737</v>
      </c>
      <c r="CB29" s="191">
        <f t="shared" si="23"/>
        <v>12369.087589743593</v>
      </c>
      <c r="CC29" s="191">
        <f t="shared" si="23"/>
        <v>11175.069073170733</v>
      </c>
      <c r="CD29" s="191">
        <f t="shared" si="23"/>
        <v>9852.5973333333332</v>
      </c>
      <c r="CE29" s="191">
        <f t="shared" si="23"/>
        <v>10219.708923076923</v>
      </c>
      <c r="CF29" s="191">
        <f t="shared" si="23"/>
        <v>10344</v>
      </c>
      <c r="CG29" s="191">
        <f t="shared" si="23"/>
        <v>7911.0014358974367</v>
      </c>
      <c r="CH29" s="191">
        <f t="shared" si="23"/>
        <v>8474.9818947368422</v>
      </c>
      <c r="CI29" s="191">
        <f t="shared" si="23"/>
        <v>14305.654243902438</v>
      </c>
      <c r="CJ29" s="191">
        <f t="shared" si="23"/>
        <v>14005.932512820516</v>
      </c>
      <c r="CK29" s="191">
        <f t="shared" si="23"/>
        <v>12694.433684210526</v>
      </c>
      <c r="CL29" s="191">
        <f t="shared" si="23"/>
        <v>11689.382634146341</v>
      </c>
      <c r="CM29" s="191">
        <f t="shared" si="23"/>
        <v>10349.418947368422</v>
      </c>
      <c r="CN29" s="191">
        <f t="shared" si="23"/>
        <v>12930.335999999999</v>
      </c>
      <c r="CO29" s="191">
        <f t="shared" si="23"/>
        <v>10809.614358974359</v>
      </c>
      <c r="CP29" s="191">
        <f t="shared" si="23"/>
        <v>9982.6026666666676</v>
      </c>
      <c r="CQ29" s="191">
        <f t="shared" si="23"/>
        <v>10846.820923076924</v>
      </c>
      <c r="CR29" s="191">
        <f t="shared" si="23"/>
        <v>10179.84</v>
      </c>
      <c r="CS29" s="191">
        <f t="shared" si="23"/>
        <v>8317.0235897435887</v>
      </c>
      <c r="CT29" s="191">
        <f t="shared" si="24"/>
        <v>9216.0000000000018</v>
      </c>
      <c r="CU29" s="191">
        <f t="shared" si="24"/>
        <v>13731.73131707317</v>
      </c>
      <c r="CV29" s="191">
        <f t="shared" si="24"/>
        <v>13953.466051282054</v>
      </c>
      <c r="CW29" s="191">
        <f t="shared" si="24"/>
        <v>13324.200000000003</v>
      </c>
      <c r="CX29" s="191">
        <f t="shared" si="24"/>
        <v>11426.63035897436</v>
      </c>
      <c r="CY29" s="191">
        <f t="shared" si="24"/>
        <v>10622.261894736843</v>
      </c>
      <c r="CZ29" s="191">
        <f t="shared" si="24"/>
        <v>13136.445658536586</v>
      </c>
      <c r="DA29" s="191">
        <f t="shared" si="24"/>
        <v>11159.593230769231</v>
      </c>
      <c r="DB29" s="191">
        <f t="shared" si="24"/>
        <v>10555.229189189189</v>
      </c>
      <c r="DC29" s="191">
        <f t="shared" si="24"/>
        <v>11701.459902439023</v>
      </c>
      <c r="DD29" s="191">
        <f t="shared" si="24"/>
        <v>10149.57557894737</v>
      </c>
      <c r="DE29" s="191">
        <f t="shared" si="24"/>
        <v>9187.4748717948714</v>
      </c>
      <c r="DF29" s="191">
        <f t="shared" si="24"/>
        <v>9688.5119999999988</v>
      </c>
      <c r="DG29" s="191">
        <f t="shared" si="24"/>
        <v>13430.392205128206</v>
      </c>
      <c r="DH29" s="191">
        <f t="shared" si="24"/>
        <v>15381.530341463415</v>
      </c>
      <c r="DI29" s="191">
        <f t="shared" si="24"/>
        <v>12552.809263157895</v>
      </c>
      <c r="DJ29" s="191">
        <f t="shared" si="24"/>
        <v>11787.532512820515</v>
      </c>
      <c r="DK29" s="191">
        <f t="shared" si="24"/>
        <v>11966.3</v>
      </c>
      <c r="DL29" s="191">
        <f t="shared" si="24"/>
        <v>12447.962051282053</v>
      </c>
      <c r="DM29" s="191">
        <f t="shared" si="24"/>
        <v>12055.457435897437</v>
      </c>
      <c r="DN29" s="191">
        <f t="shared" si="24"/>
        <v>10704.280888888889</v>
      </c>
      <c r="DO29" s="191">
        <f t="shared" si="24"/>
        <v>11681.60956097561</v>
      </c>
      <c r="DP29" s="191">
        <f t="shared" si="24"/>
        <v>10583.621894736843</v>
      </c>
      <c r="DQ29" s="191">
        <f t="shared" si="24"/>
        <v>10133.296975609755</v>
      </c>
      <c r="DR29" s="191">
        <f t="shared" si="24"/>
        <v>9766.6618947368443</v>
      </c>
      <c r="DS29" s="191">
        <f t="shared" si="24"/>
        <v>13737.256410256412</v>
      </c>
      <c r="DT29" s="191">
        <f t="shared" si="24"/>
        <v>15671.210341463415</v>
      </c>
      <c r="DU29" s="191">
        <f t="shared" si="24"/>
        <v>12882.847157894736</v>
      </c>
      <c r="DV29" s="191">
        <f t="shared" si="24"/>
        <v>12688.929435897437</v>
      </c>
      <c r="DW29" s="191">
        <f t="shared" si="24"/>
        <v>11913.408000000001</v>
      </c>
      <c r="DX29" s="191">
        <f t="shared" si="24"/>
        <v>12807.042051282053</v>
      </c>
      <c r="DY29" s="191">
        <f t="shared" si="24"/>
        <v>12987.615219512194</v>
      </c>
      <c r="DZ29" s="191">
        <f t="shared" si="24"/>
        <v>11088.117333333335</v>
      </c>
      <c r="EA29" s="191">
        <f t="shared" si="24"/>
        <v>11625.977846153846</v>
      </c>
      <c r="EB29" s="191">
        <f t="shared" si="24"/>
        <v>11017.92</v>
      </c>
      <c r="EC29" s="191">
        <f t="shared" si="24"/>
        <v>10699.30243902439</v>
      </c>
      <c r="ED29" s="191">
        <f t="shared" si="24"/>
        <v>10241.381894736844</v>
      </c>
      <c r="EE29" s="191">
        <f t="shared" si="24"/>
        <v>14641.139692307694</v>
      </c>
      <c r="EF29" s="191">
        <f t="shared" si="24"/>
        <v>15339.122536585366</v>
      </c>
      <c r="EG29" s="191">
        <f t="shared" si="24"/>
        <v>13212.885052631578</v>
      </c>
      <c r="EH29" s="191">
        <f t="shared" si="24"/>
        <v>13627.150243902439</v>
      </c>
      <c r="EI29" s="191">
        <f t="shared" si="24"/>
        <v>11821.225263157896</v>
      </c>
      <c r="EJ29" s="191">
        <f t="shared" si="24"/>
        <v>13166.237743589745</v>
      </c>
    </row>
    <row r="30" spans="1:140" ht="13.7" customHeight="1" x14ac:dyDescent="0.2">
      <c r="A30" s="305" t="s">
        <v>142</v>
      </c>
      <c r="B30" s="282"/>
      <c r="C30" s="191">
        <f t="shared" ca="1" si="21"/>
        <v>1.8150000000000013</v>
      </c>
      <c r="D30" s="191">
        <f t="shared" ca="1" si="21"/>
        <v>0.50189473684210384</v>
      </c>
      <c r="E30" s="191">
        <f t="shared" si="21"/>
        <v>1.2558048780487781</v>
      </c>
      <c r="F30" s="307">
        <f t="shared" ca="1" si="21"/>
        <v>1.1125502287137863</v>
      </c>
      <c r="G30" s="191">
        <f t="shared" si="21"/>
        <v>-4.9059829059814319E-3</v>
      </c>
      <c r="H30" s="191">
        <f t="shared" si="21"/>
        <v>-9.9230769230764793E-3</v>
      </c>
      <c r="I30" s="191">
        <f t="shared" si="21"/>
        <v>1.1111111111361538E-4</v>
      </c>
      <c r="J30" s="191">
        <f t="shared" si="21"/>
        <v>0</v>
      </c>
      <c r="K30" s="191">
        <f t="shared" si="21"/>
        <v>0</v>
      </c>
      <c r="L30" s="191">
        <f t="shared" si="21"/>
        <v>0</v>
      </c>
      <c r="M30" s="191">
        <f t="shared" si="21"/>
        <v>-9.2307692307684874E-3</v>
      </c>
      <c r="N30" s="191">
        <f t="shared" si="21"/>
        <v>0</v>
      </c>
      <c r="O30" s="191">
        <f t="shared" si="21"/>
        <v>-1.4179487179486472E-2</v>
      </c>
      <c r="P30" s="191">
        <f t="shared" si="21"/>
        <v>-2.8487179487179048E-2</v>
      </c>
      <c r="Q30" s="191">
        <f t="shared" si="21"/>
        <v>1.2820512820610475E-4</v>
      </c>
      <c r="R30" s="191">
        <f t="shared" si="21"/>
        <v>-9.3750000000021316E-3</v>
      </c>
      <c r="S30" s="191">
        <f t="shared" si="21"/>
        <v>1.3454000855798398E-2</v>
      </c>
      <c r="T30" s="191">
        <f t="shared" si="21"/>
        <v>0</v>
      </c>
      <c r="U30" s="191">
        <f t="shared" si="21"/>
        <v>4.8947368421053739E-2</v>
      </c>
      <c r="V30" s="191">
        <f t="shared" si="21"/>
        <v>-8.5853658536585442E-3</v>
      </c>
      <c r="W30" s="307">
        <f t="shared" si="21"/>
        <v>-1.3074459120012705E-3</v>
      </c>
      <c r="X30" s="191">
        <f t="shared" si="21"/>
        <v>1.6563218676068914E-3</v>
      </c>
      <c r="Y30" s="191">
        <f t="shared" si="21"/>
        <v>-1.53848850046856E-3</v>
      </c>
      <c r="Z30" s="191">
        <f t="shared" si="21"/>
        <v>-3.072922349925733E-3</v>
      </c>
      <c r="AA30" s="191">
        <f t="shared" si="21"/>
        <v>-4.6085594206850544E-3</v>
      </c>
      <c r="AB30" s="191">
        <f t="shared" si="21"/>
        <v>-5.1733231320731932E-3</v>
      </c>
      <c r="AC30" s="359">
        <f t="shared" ca="1" si="21"/>
        <v>2.30451020298581E-2</v>
      </c>
      <c r="AD30" s="303"/>
      <c r="AE30" s="304"/>
      <c r="AG30" s="191">
        <f t="shared" si="22"/>
        <v>10155.509333333333</v>
      </c>
      <c r="AH30" s="191">
        <f t="shared" ref="AH30:CS33" si="27">AH11*AH$5</f>
        <v>9416.0782222222224</v>
      </c>
      <c r="AI30" s="191">
        <f t="shared" si="27"/>
        <v>10506.12936585366</v>
      </c>
      <c r="AJ30" s="191">
        <f t="shared" si="27"/>
        <v>8096.096842105263</v>
      </c>
      <c r="AK30" s="191">
        <f t="shared" si="27"/>
        <v>9045.7212307692316</v>
      </c>
      <c r="AL30" s="191">
        <f t="shared" si="27"/>
        <v>10400.1</v>
      </c>
      <c r="AM30" s="191">
        <f t="shared" si="27"/>
        <v>11588.522461538463</v>
      </c>
      <c r="AN30" s="191">
        <f t="shared" si="27"/>
        <v>12152.020102564104</v>
      </c>
      <c r="AO30" s="191">
        <f t="shared" si="27"/>
        <v>11455.199999999999</v>
      </c>
      <c r="AP30" s="191">
        <f t="shared" si="27"/>
        <v>9776.0482051282052</v>
      </c>
      <c r="AQ30" s="191">
        <f t="shared" si="27"/>
        <v>10390.736842105263</v>
      </c>
      <c r="AR30" s="191">
        <f t="shared" si="27"/>
        <v>10962.939707317073</v>
      </c>
      <c r="AS30" s="191">
        <f t="shared" si="27"/>
        <v>10390.557538461539</v>
      </c>
      <c r="AT30" s="191">
        <f t="shared" si="27"/>
        <v>9064</v>
      </c>
      <c r="AU30" s="191">
        <f t="shared" si="27"/>
        <v>10097.920390243902</v>
      </c>
      <c r="AV30" s="191">
        <f t="shared" si="27"/>
        <v>8739.9031578947379</v>
      </c>
      <c r="AW30" s="191">
        <f t="shared" si="27"/>
        <v>9671.8059487179507</v>
      </c>
      <c r="AX30" s="191">
        <f t="shared" si="27"/>
        <v>10272.096000000001</v>
      </c>
      <c r="AY30" s="191">
        <f t="shared" si="27"/>
        <v>10648.39712820513</v>
      </c>
      <c r="AZ30" s="191">
        <f t="shared" si="27"/>
        <v>12545.96019512195</v>
      </c>
      <c r="BA30" s="191">
        <f t="shared" si="27"/>
        <v>10747.149473684212</v>
      </c>
      <c r="BB30" s="191">
        <f t="shared" si="27"/>
        <v>10058.134974358974</v>
      </c>
      <c r="BC30" s="191">
        <f t="shared" si="27"/>
        <v>10680.000000000002</v>
      </c>
      <c r="BD30" s="191">
        <f t="shared" si="27"/>
        <v>10387.086769230769</v>
      </c>
      <c r="BE30" s="191">
        <f t="shared" si="27"/>
        <v>10862.712000000001</v>
      </c>
      <c r="BF30" s="191">
        <f t="shared" si="27"/>
        <v>9851.2192820512828</v>
      </c>
      <c r="BG30" s="191">
        <f t="shared" si="27"/>
        <v>9542.9378461538454</v>
      </c>
      <c r="BH30" s="191">
        <f t="shared" si="27"/>
        <v>9034.5355789473706</v>
      </c>
      <c r="BI30" s="191">
        <f t="shared" si="27"/>
        <v>10316.051121951219</v>
      </c>
      <c r="BJ30" s="191">
        <f t="shared" si="27"/>
        <v>9950.8168421052651</v>
      </c>
      <c r="BK30" s="191">
        <f t="shared" si="27"/>
        <v>11089.971487179488</v>
      </c>
      <c r="BL30" s="191">
        <f t="shared" si="27"/>
        <v>11901.196487804877</v>
      </c>
      <c r="BM30" s="191">
        <f t="shared" si="27"/>
        <v>10682.400842105264</v>
      </c>
      <c r="BN30" s="191">
        <f t="shared" si="27"/>
        <v>11040.489951219512</v>
      </c>
      <c r="BO30" s="191">
        <f t="shared" si="27"/>
        <v>9930.1894736842114</v>
      </c>
      <c r="BP30" s="191">
        <f t="shared" si="27"/>
        <v>10432.062153846155</v>
      </c>
      <c r="BQ30" s="191">
        <f t="shared" si="27"/>
        <v>11379.61756097561</v>
      </c>
      <c r="BR30" s="191">
        <f t="shared" si="27"/>
        <v>9342.0408888888887</v>
      </c>
      <c r="BS30" s="191">
        <f t="shared" si="27"/>
        <v>9697.1460512820522</v>
      </c>
      <c r="BT30" s="191">
        <f t="shared" si="27"/>
        <v>9619.2000000000007</v>
      </c>
      <c r="BU30" s="191">
        <f t="shared" si="27"/>
        <v>10065.556097560975</v>
      </c>
      <c r="BV30" s="191">
        <f t="shared" si="27"/>
        <v>10050.215578947369</v>
      </c>
      <c r="BW30" s="191">
        <f t="shared" si="27"/>
        <v>11608.634926829267</v>
      </c>
      <c r="BX30" s="191">
        <f t="shared" si="27"/>
        <v>11404.224615384615</v>
      </c>
      <c r="BY30" s="191">
        <f t="shared" si="27"/>
        <v>10711.414736842107</v>
      </c>
      <c r="BZ30" s="191">
        <f t="shared" si="27"/>
        <v>11150.550439024391</v>
      </c>
      <c r="CA30" s="191">
        <f t="shared" si="27"/>
        <v>10025.482105263158</v>
      </c>
      <c r="CB30" s="191">
        <f t="shared" si="27"/>
        <v>10948.127794871794</v>
      </c>
      <c r="CC30" s="191">
        <f t="shared" si="27"/>
        <v>11003.793756097561</v>
      </c>
      <c r="CD30" s="191">
        <f t="shared" si="27"/>
        <v>9458.279111111111</v>
      </c>
      <c r="CE30" s="191">
        <f t="shared" si="27"/>
        <v>9847.5460512820518</v>
      </c>
      <c r="CF30" s="191">
        <f t="shared" si="27"/>
        <v>10208.1</v>
      </c>
      <c r="CG30" s="191">
        <f t="shared" si="27"/>
        <v>9801.4137435897446</v>
      </c>
      <c r="CH30" s="191">
        <f t="shared" si="27"/>
        <v>10149.536842105263</v>
      </c>
      <c r="CI30" s="191">
        <f t="shared" si="27"/>
        <v>11665.95395121951</v>
      </c>
      <c r="CJ30" s="191">
        <f t="shared" si="27"/>
        <v>11400.175384615384</v>
      </c>
      <c r="CK30" s="191">
        <f t="shared" si="27"/>
        <v>11211.12252631579</v>
      </c>
      <c r="CL30" s="191">
        <f t="shared" si="27"/>
        <v>10823.081756097561</v>
      </c>
      <c r="CM30" s="191">
        <f t="shared" si="27"/>
        <v>10120.484210526316</v>
      </c>
      <c r="CN30" s="191">
        <f t="shared" si="27"/>
        <v>11480.244292682926</v>
      </c>
      <c r="CO30" s="191">
        <f t="shared" si="27"/>
        <v>10623.735384615386</v>
      </c>
      <c r="CP30" s="191">
        <f t="shared" si="27"/>
        <v>9570.9973333333328</v>
      </c>
      <c r="CQ30" s="191">
        <f t="shared" si="27"/>
        <v>10419.520820512822</v>
      </c>
      <c r="CR30" s="191">
        <f t="shared" si="27"/>
        <v>9972.48</v>
      </c>
      <c r="CS30" s="191">
        <f t="shared" si="27"/>
        <v>9944.2841025641028</v>
      </c>
      <c r="CT30" s="191">
        <f t="shared" si="24"/>
        <v>10694.54147368421</v>
      </c>
      <c r="CU30" s="191">
        <f t="shared" si="24"/>
        <v>11267.514146341462</v>
      </c>
      <c r="CV30" s="191">
        <f t="shared" si="24"/>
        <v>11407.782153846154</v>
      </c>
      <c r="CW30" s="191">
        <f t="shared" si="24"/>
        <v>11726.300000000001</v>
      </c>
      <c r="CX30" s="191">
        <f t="shared" si="24"/>
        <v>10482.937846153847</v>
      </c>
      <c r="CY30" s="191">
        <f t="shared" si="24"/>
        <v>10216.396631578948</v>
      </c>
      <c r="CZ30" s="191">
        <f t="shared" si="24"/>
        <v>11563.088195121951</v>
      </c>
      <c r="DA30" s="191">
        <f t="shared" si="24"/>
        <v>10700.29476923077</v>
      </c>
      <c r="DB30" s="191">
        <f t="shared" si="24"/>
        <v>9900</v>
      </c>
      <c r="DC30" s="191">
        <f t="shared" si="24"/>
        <v>10987.589268292681</v>
      </c>
      <c r="DD30" s="191">
        <f t="shared" si="24"/>
        <v>9700.3831578947375</v>
      </c>
      <c r="DE30" s="191">
        <f t="shared" si="24"/>
        <v>10501.59958974359</v>
      </c>
      <c r="DF30" s="191">
        <f t="shared" si="24"/>
        <v>10794.240000000002</v>
      </c>
      <c r="DG30" s="191">
        <f t="shared" si="24"/>
        <v>10871.615794871796</v>
      </c>
      <c r="DH30" s="191">
        <f t="shared" si="24"/>
        <v>12415.300682926829</v>
      </c>
      <c r="DI30" s="191">
        <f t="shared" si="24"/>
        <v>10832.564210526318</v>
      </c>
      <c r="DJ30" s="191">
        <f t="shared" si="24"/>
        <v>10580.659282051281</v>
      </c>
      <c r="DK30" s="191">
        <f t="shared" si="24"/>
        <v>11212.6</v>
      </c>
      <c r="DL30" s="191">
        <f t="shared" si="24"/>
        <v>10733.75876923077</v>
      </c>
      <c r="DM30" s="191">
        <f t="shared" si="24"/>
        <v>11235.755282051283</v>
      </c>
      <c r="DN30" s="191">
        <f t="shared" si="24"/>
        <v>9782.08</v>
      </c>
      <c r="DO30" s="191">
        <f t="shared" si="24"/>
        <v>10689.926048780486</v>
      </c>
      <c r="DP30" s="191">
        <f t="shared" si="24"/>
        <v>9840.4168421052636</v>
      </c>
      <c r="DQ30" s="191">
        <f t="shared" si="24"/>
        <v>11069.298731707317</v>
      </c>
      <c r="DR30" s="191">
        <f t="shared" si="24"/>
        <v>10440.101894736843</v>
      </c>
      <c r="DS30" s="191">
        <f t="shared" si="24"/>
        <v>10938.206358974359</v>
      </c>
      <c r="DT30" s="191">
        <f t="shared" si="24"/>
        <v>12452.110243902438</v>
      </c>
      <c r="DU30" s="191">
        <f t="shared" si="24"/>
        <v>10888.635789473685</v>
      </c>
      <c r="DV30" s="191">
        <f t="shared" si="24"/>
        <v>11136.910974358974</v>
      </c>
      <c r="DW30" s="191">
        <f t="shared" si="24"/>
        <v>10865.664000000001</v>
      </c>
      <c r="DX30" s="191">
        <f t="shared" si="24"/>
        <v>10818.368410256411</v>
      </c>
      <c r="DY30" s="191">
        <f t="shared" si="24"/>
        <v>11785.756682926829</v>
      </c>
      <c r="DZ30" s="191">
        <f t="shared" si="24"/>
        <v>9887.6408888888909</v>
      </c>
      <c r="EA30" s="191">
        <f t="shared" si="24"/>
        <v>10377.734974358975</v>
      </c>
      <c r="EB30" s="191">
        <f t="shared" si="24"/>
        <v>9980.16</v>
      </c>
      <c r="EC30" s="191">
        <f t="shared" si="24"/>
        <v>11201.331512195122</v>
      </c>
      <c r="ED30" s="191">
        <f t="shared" si="24"/>
        <v>10535.936842105266</v>
      </c>
      <c r="EE30" s="191">
        <f t="shared" si="24"/>
        <v>11481.127179487181</v>
      </c>
      <c r="EF30" s="191">
        <f t="shared" si="24"/>
        <v>12006.921756097559</v>
      </c>
      <c r="EG30" s="191">
        <f t="shared" si="24"/>
        <v>10944.126315789475</v>
      </c>
      <c r="EH30" s="191">
        <f t="shared" si="24"/>
        <v>11697.389853658537</v>
      </c>
      <c r="EI30" s="191">
        <f t="shared" si="24"/>
        <v>10503.978947368423</v>
      </c>
      <c r="EJ30" s="191">
        <f t="shared" si="24"/>
        <v>10899.150564102565</v>
      </c>
    </row>
    <row r="31" spans="1:140" ht="13.7" customHeight="1" x14ac:dyDescent="0.2">
      <c r="A31" s="305" t="s">
        <v>144</v>
      </c>
      <c r="B31" s="282"/>
      <c r="C31" s="191">
        <f t="shared" ca="1" si="21"/>
        <v>2.3651315789475547E-2</v>
      </c>
      <c r="D31" s="191">
        <f t="shared" ca="1" si="21"/>
        <v>-7.3842135379187823E-2</v>
      </c>
      <c r="E31" s="191">
        <f t="shared" si="21"/>
        <v>0</v>
      </c>
      <c r="F31" s="307">
        <f t="shared" ca="1" si="21"/>
        <v>-5.5430882532590431E-2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-1.9693874631343533E-3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1.9342105263157876</v>
      </c>
      <c r="D32" s="191">
        <f t="shared" ca="1" si="21"/>
        <v>0.91344736842105689</v>
      </c>
      <c r="E32" s="191">
        <f t="shared" si="21"/>
        <v>0.75</v>
      </c>
      <c r="F32" s="307">
        <f t="shared" ca="1" si="21"/>
        <v>1.0585350102731113</v>
      </c>
      <c r="G32" s="191">
        <f t="shared" si="21"/>
        <v>0.61367094017094459</v>
      </c>
      <c r="H32" s="191">
        <f t="shared" si="21"/>
        <v>0.47756410256410931</v>
      </c>
      <c r="I32" s="191">
        <f t="shared" si="21"/>
        <v>0.74977777777777632</v>
      </c>
      <c r="J32" s="191">
        <f t="shared" si="21"/>
        <v>0.7500526315789493</v>
      </c>
      <c r="K32" s="191">
        <f t="shared" si="21"/>
        <v>0.75000000000000355</v>
      </c>
      <c r="L32" s="191">
        <f t="shared" si="21"/>
        <v>0.75010526315789505</v>
      </c>
      <c r="M32" s="191">
        <f t="shared" si="21"/>
        <v>0.76925641025640701</v>
      </c>
      <c r="N32" s="191">
        <f t="shared" si="21"/>
        <v>0.99974999999999881</v>
      </c>
      <c r="O32" s="191">
        <f t="shared" si="21"/>
        <v>0.49396153846154078</v>
      </c>
      <c r="P32" s="191">
        <f t="shared" si="21"/>
        <v>0.48769230769230276</v>
      </c>
      <c r="Q32" s="191">
        <f t="shared" si="21"/>
        <v>0.50023076923077525</v>
      </c>
      <c r="R32" s="191">
        <f t="shared" si="21"/>
        <v>0.48749999999999716</v>
      </c>
      <c r="S32" s="191">
        <f t="shared" si="21"/>
        <v>0.48865908517385037</v>
      </c>
      <c r="T32" s="191">
        <f t="shared" si="21"/>
        <v>0.49971794871794728</v>
      </c>
      <c r="U32" s="191">
        <f t="shared" si="21"/>
        <v>0.48721052631578843</v>
      </c>
      <c r="V32" s="191">
        <f t="shared" si="21"/>
        <v>0.4790487804878083</v>
      </c>
      <c r="W32" s="307">
        <f t="shared" si="21"/>
        <v>0.6204401634916259</v>
      </c>
      <c r="X32" s="191">
        <f t="shared" si="21"/>
        <v>0.50304447839565825</v>
      </c>
      <c r="Y32" s="191">
        <f t="shared" si="21"/>
        <v>0.50318712566318169</v>
      </c>
      <c r="Z32" s="191">
        <f t="shared" si="21"/>
        <v>0.50235732283097079</v>
      </c>
      <c r="AA32" s="191">
        <f t="shared" si="21"/>
        <v>0.50342765612942131</v>
      </c>
      <c r="AB32" s="191">
        <f t="shared" si="21"/>
        <v>0.50423112007847593</v>
      </c>
      <c r="AC32" s="359">
        <f t="shared" ca="1" si="21"/>
        <v>0.52996912598133861</v>
      </c>
      <c r="AD32" s="303"/>
      <c r="AE32" s="304"/>
      <c r="AF32" s="304"/>
      <c r="AG32" s="191">
        <f t="shared" si="22"/>
        <v>8995.0383589743615</v>
      </c>
      <c r="AH32" s="191">
        <f t="shared" si="27"/>
        <v>8448</v>
      </c>
      <c r="AI32" s="191">
        <f t="shared" si="27"/>
        <v>9792.1990243902455</v>
      </c>
      <c r="AJ32" s="191">
        <f t="shared" si="27"/>
        <v>8832.0387368421052</v>
      </c>
      <c r="AK32" s="191">
        <f t="shared" si="27"/>
        <v>9002.2787692307684</v>
      </c>
      <c r="AL32" s="191">
        <f t="shared" si="27"/>
        <v>9900</v>
      </c>
      <c r="AM32" s="191">
        <f t="shared" si="27"/>
        <v>11789.884923076923</v>
      </c>
      <c r="AN32" s="191">
        <f t="shared" si="27"/>
        <v>12935.9798974359</v>
      </c>
      <c r="AO32" s="191">
        <f t="shared" si="27"/>
        <v>10443.647999999999</v>
      </c>
      <c r="AP32" s="191">
        <f t="shared" si="27"/>
        <v>9964.0289230769231</v>
      </c>
      <c r="AQ32" s="191">
        <f t="shared" si="27"/>
        <v>9548.3014736842106</v>
      </c>
      <c r="AR32" s="191">
        <f t="shared" si="27"/>
        <v>9927.9354146341466</v>
      </c>
      <c r="AS32" s="191">
        <f t="shared" si="27"/>
        <v>9607.2820512820508</v>
      </c>
      <c r="AT32" s="191">
        <f t="shared" si="27"/>
        <v>9063.9217777777776</v>
      </c>
      <c r="AU32" s="191">
        <f t="shared" si="27"/>
        <v>10302.149268292684</v>
      </c>
      <c r="AV32" s="191">
        <f t="shared" si="27"/>
        <v>9108</v>
      </c>
      <c r="AW32" s="191">
        <f t="shared" si="27"/>
        <v>9649.1604102564124</v>
      </c>
      <c r="AX32" s="191">
        <f t="shared" si="27"/>
        <v>10080</v>
      </c>
      <c r="AY32" s="191">
        <f t="shared" si="27"/>
        <v>11359.567384615384</v>
      </c>
      <c r="AZ32" s="191">
        <f t="shared" si="27"/>
        <v>14178.009951219508</v>
      </c>
      <c r="BA32" s="191">
        <f t="shared" si="27"/>
        <v>11404.358736842107</v>
      </c>
      <c r="BB32" s="191">
        <f t="shared" si="27"/>
        <v>10245.874666666667</v>
      </c>
      <c r="BC32" s="191">
        <f t="shared" si="27"/>
        <v>9821.3000000000011</v>
      </c>
      <c r="BD32" s="191">
        <f t="shared" si="27"/>
        <v>9614.5224615384632</v>
      </c>
      <c r="BE32" s="191">
        <f t="shared" si="27"/>
        <v>10191.819076923079</v>
      </c>
      <c r="BF32" s="191">
        <f t="shared" si="27"/>
        <v>9851.2771282051272</v>
      </c>
      <c r="BG32" s="191">
        <f t="shared" si="27"/>
        <v>9697.0592820512829</v>
      </c>
      <c r="BH32" s="191">
        <f t="shared" si="27"/>
        <v>9339.84</v>
      </c>
      <c r="BI32" s="191">
        <f t="shared" si="27"/>
        <v>10299.024585365853</v>
      </c>
      <c r="BJ32" s="191">
        <f t="shared" si="27"/>
        <v>9796.2568421052638</v>
      </c>
      <c r="BK32" s="191">
        <f t="shared" si="27"/>
        <v>11697.873025641025</v>
      </c>
      <c r="BL32" s="191">
        <f t="shared" si="27"/>
        <v>13190.809560975609</v>
      </c>
      <c r="BM32" s="191">
        <f t="shared" si="27"/>
        <v>11223.322105263158</v>
      </c>
      <c r="BN32" s="191">
        <f t="shared" si="27"/>
        <v>11203.799414634146</v>
      </c>
      <c r="BO32" s="191">
        <f t="shared" si="27"/>
        <v>9271.3145263157894</v>
      </c>
      <c r="BP32" s="191">
        <f t="shared" si="27"/>
        <v>9793.6720000000005</v>
      </c>
      <c r="BQ32" s="191">
        <f t="shared" si="27"/>
        <v>10734.977560975609</v>
      </c>
      <c r="BR32" s="191">
        <f t="shared" si="27"/>
        <v>9331.4808888888892</v>
      </c>
      <c r="BS32" s="191">
        <f t="shared" si="27"/>
        <v>9828.6882051282064</v>
      </c>
      <c r="BT32" s="191">
        <f t="shared" si="27"/>
        <v>9895.7204210526324</v>
      </c>
      <c r="BU32" s="191">
        <f t="shared" si="27"/>
        <v>10041.02263414634</v>
      </c>
      <c r="BV32" s="191">
        <f t="shared" si="27"/>
        <v>9899.1418947368438</v>
      </c>
      <c r="BW32" s="191">
        <f t="shared" si="27"/>
        <v>12178.640780487804</v>
      </c>
      <c r="BX32" s="191">
        <f t="shared" si="27"/>
        <v>12509.597128205129</v>
      </c>
      <c r="BY32" s="191">
        <f t="shared" si="27"/>
        <v>11191.073684210527</v>
      </c>
      <c r="BZ32" s="191">
        <f t="shared" si="27"/>
        <v>11289.369951219511</v>
      </c>
      <c r="CA32" s="191">
        <f t="shared" si="27"/>
        <v>9414.7957894736846</v>
      </c>
      <c r="CB32" s="191">
        <f t="shared" si="27"/>
        <v>10331.783179487182</v>
      </c>
      <c r="CC32" s="191">
        <f t="shared" si="27"/>
        <v>10425.335609756097</v>
      </c>
      <c r="CD32" s="191">
        <f t="shared" si="27"/>
        <v>9437.159111111112</v>
      </c>
      <c r="CE32" s="191">
        <f t="shared" si="27"/>
        <v>9956.4414358974373</v>
      </c>
      <c r="CF32" s="191">
        <f t="shared" si="27"/>
        <v>10456.1</v>
      </c>
      <c r="CG32" s="191">
        <f t="shared" si="27"/>
        <v>9766.0601025641026</v>
      </c>
      <c r="CH32" s="191">
        <f t="shared" si="27"/>
        <v>9998.4631578947374</v>
      </c>
      <c r="CI32" s="191">
        <f t="shared" si="27"/>
        <v>12173.665170731707</v>
      </c>
      <c r="CJ32" s="191">
        <f t="shared" si="27"/>
        <v>12389.315692307691</v>
      </c>
      <c r="CK32" s="191">
        <f t="shared" si="27"/>
        <v>11650.964210526317</v>
      </c>
      <c r="CL32" s="191">
        <f t="shared" si="27"/>
        <v>10925.001756097561</v>
      </c>
      <c r="CM32" s="191">
        <f t="shared" si="27"/>
        <v>9552.2147368421065</v>
      </c>
      <c r="CN32" s="191">
        <f t="shared" si="27"/>
        <v>10880.912195121949</v>
      </c>
      <c r="CO32" s="191">
        <f t="shared" si="27"/>
        <v>10104.469743589743</v>
      </c>
      <c r="CP32" s="191">
        <f t="shared" si="27"/>
        <v>9539.3173333333325</v>
      </c>
      <c r="CQ32" s="191">
        <f t="shared" si="27"/>
        <v>10505.790974358975</v>
      </c>
      <c r="CR32" s="191">
        <f t="shared" si="27"/>
        <v>10176.096000000001</v>
      </c>
      <c r="CS32" s="191">
        <f t="shared" si="27"/>
        <v>9899.7522051282049</v>
      </c>
      <c r="CT32" s="191">
        <f t="shared" si="24"/>
        <v>10533.221052631579</v>
      </c>
      <c r="CU32" s="191">
        <f t="shared" si="24"/>
        <v>11695.31043902439</v>
      </c>
      <c r="CV32" s="191">
        <f t="shared" si="24"/>
        <v>12287.545025641026</v>
      </c>
      <c r="CW32" s="191">
        <f t="shared" si="24"/>
        <v>12122.000000000002</v>
      </c>
      <c r="CX32" s="191">
        <f t="shared" si="24"/>
        <v>10558.002871794873</v>
      </c>
      <c r="CY32" s="191">
        <f t="shared" si="24"/>
        <v>9684.4429473684231</v>
      </c>
      <c r="CZ32" s="191">
        <f t="shared" si="24"/>
        <v>11006.994146341462</v>
      </c>
      <c r="DA32" s="191">
        <f t="shared" si="24"/>
        <v>10206.009025641026</v>
      </c>
      <c r="DB32" s="191">
        <f t="shared" si="24"/>
        <v>9853.151351351351</v>
      </c>
      <c r="DC32" s="191">
        <f t="shared" si="24"/>
        <v>11052.829463414633</v>
      </c>
      <c r="DD32" s="191">
        <f t="shared" si="24"/>
        <v>9865.9831578947378</v>
      </c>
      <c r="DE32" s="191">
        <f t="shared" si="24"/>
        <v>10441.221538461539</v>
      </c>
      <c r="DF32" s="191">
        <f t="shared" si="24"/>
        <v>10629.119999999999</v>
      </c>
      <c r="DG32" s="191">
        <f t="shared" si="24"/>
        <v>11230.686153846154</v>
      </c>
      <c r="DH32" s="191">
        <f t="shared" si="24"/>
        <v>13276.200585365852</v>
      </c>
      <c r="DI32" s="191">
        <f t="shared" si="24"/>
        <v>11155.668210526317</v>
      </c>
      <c r="DJ32" s="191">
        <f t="shared" si="24"/>
        <v>10633.347487179488</v>
      </c>
      <c r="DK32" s="191">
        <f t="shared" si="24"/>
        <v>10659.2</v>
      </c>
      <c r="DL32" s="191">
        <f t="shared" si="24"/>
        <v>10241.140923076924</v>
      </c>
      <c r="DM32" s="191">
        <f t="shared" si="24"/>
        <v>10742.096615384615</v>
      </c>
      <c r="DN32" s="191">
        <f t="shared" si="24"/>
        <v>9725.76</v>
      </c>
      <c r="DO32" s="191">
        <f t="shared" si="24"/>
        <v>10729.087804878047</v>
      </c>
      <c r="DP32" s="191">
        <f t="shared" si="24"/>
        <v>9976.3831578947375</v>
      </c>
      <c r="DQ32" s="191">
        <f t="shared" si="24"/>
        <v>10992.405658536583</v>
      </c>
      <c r="DR32" s="191">
        <f t="shared" si="24"/>
        <v>10274.501894736844</v>
      </c>
      <c r="DS32" s="191">
        <f t="shared" si="24"/>
        <v>11258.028102564102</v>
      </c>
      <c r="DT32" s="191">
        <f t="shared" si="24"/>
        <v>13231.350439024389</v>
      </c>
      <c r="DU32" s="191">
        <f t="shared" si="24"/>
        <v>11170.77557894737</v>
      </c>
      <c r="DV32" s="191">
        <f t="shared" si="24"/>
        <v>11164.129846153846</v>
      </c>
      <c r="DW32" s="191">
        <f t="shared" si="24"/>
        <v>10351.871999999999</v>
      </c>
      <c r="DX32" s="191">
        <f t="shared" si="24"/>
        <v>10338.438153846157</v>
      </c>
      <c r="DY32" s="191">
        <f t="shared" si="24"/>
        <v>11286.543804878049</v>
      </c>
      <c r="DZ32" s="191">
        <f t="shared" si="24"/>
        <v>9813.916444444445</v>
      </c>
      <c r="EA32" s="191">
        <f t="shared" si="24"/>
        <v>10396.371076923078</v>
      </c>
      <c r="EB32" s="191">
        <f t="shared" si="24"/>
        <v>10086.821894736844</v>
      </c>
      <c r="EC32" s="191">
        <f t="shared" si="24"/>
        <v>11114.039414634146</v>
      </c>
      <c r="ED32" s="191">
        <f t="shared" si="24"/>
        <v>10362.783157894737</v>
      </c>
      <c r="EE32" s="191">
        <f t="shared" si="24"/>
        <v>11764.975384615387</v>
      </c>
      <c r="EF32" s="191">
        <f t="shared" si="24"/>
        <v>12677.366048780486</v>
      </c>
      <c r="EG32" s="191">
        <f t="shared" si="24"/>
        <v>11185.844210526317</v>
      </c>
      <c r="EH32" s="191">
        <f t="shared" si="24"/>
        <v>11701.559414634146</v>
      </c>
      <c r="EI32" s="191">
        <f t="shared" si="24"/>
        <v>10026.934736842106</v>
      </c>
      <c r="EJ32" s="191">
        <f t="shared" si="24"/>
        <v>10439.601435897437</v>
      </c>
    </row>
    <row r="33" spans="1:140" ht="13.7" customHeight="1" x14ac:dyDescent="0.2">
      <c r="A33" s="305" t="s">
        <v>141</v>
      </c>
      <c r="B33" s="282"/>
      <c r="C33" s="191">
        <f t="shared" ca="1" si="21"/>
        <v>2.1440789473684205</v>
      </c>
      <c r="D33" s="191">
        <f t="shared" ca="1" si="21"/>
        <v>2.7368421052642589E-3</v>
      </c>
      <c r="E33" s="191">
        <f t="shared" si="21"/>
        <v>0.74117073170731373</v>
      </c>
      <c r="F33" s="307">
        <f t="shared" ca="1" si="21"/>
        <v>0.74967371851317566</v>
      </c>
      <c r="G33" s="191">
        <f t="shared" si="21"/>
        <v>0.61377350427350308</v>
      </c>
      <c r="H33" s="191">
        <f t="shared" si="21"/>
        <v>0.47776923076922628</v>
      </c>
      <c r="I33" s="191">
        <f t="shared" si="21"/>
        <v>0.74977777777777987</v>
      </c>
      <c r="J33" s="191">
        <f t="shared" si="21"/>
        <v>0.75005263157894575</v>
      </c>
      <c r="K33" s="191">
        <f t="shared" si="21"/>
        <v>0.75</v>
      </c>
      <c r="L33" s="191">
        <f t="shared" si="21"/>
        <v>0.75010526315789505</v>
      </c>
      <c r="M33" s="191">
        <f t="shared" si="21"/>
        <v>0.76925641025641056</v>
      </c>
      <c r="N33" s="191">
        <f t="shared" si="21"/>
        <v>0.99975000000000236</v>
      </c>
      <c r="O33" s="191">
        <f t="shared" si="21"/>
        <v>0.49396153846154078</v>
      </c>
      <c r="P33" s="191">
        <f t="shared" si="21"/>
        <v>0.48769230769231342</v>
      </c>
      <c r="Q33" s="191">
        <f t="shared" si="21"/>
        <v>0.50023076923076815</v>
      </c>
      <c r="R33" s="191">
        <f t="shared" si="21"/>
        <v>0.48750000000000426</v>
      </c>
      <c r="S33" s="191">
        <f t="shared" si="21"/>
        <v>0.48832018915330977</v>
      </c>
      <c r="T33" s="191">
        <f t="shared" si="21"/>
        <v>0.49971794871794728</v>
      </c>
      <c r="U33" s="191">
        <f t="shared" si="21"/>
        <v>0.48631578947368581</v>
      </c>
      <c r="V33" s="191">
        <f t="shared" si="21"/>
        <v>0.47892682926829622</v>
      </c>
      <c r="W33" s="307">
        <f t="shared" si="21"/>
        <v>0.62037160860062812</v>
      </c>
      <c r="X33" s="191">
        <f t="shared" si="21"/>
        <v>0.50319971482398174</v>
      </c>
      <c r="Y33" s="191">
        <f t="shared" si="21"/>
        <v>0.50325439108999248</v>
      </c>
      <c r="Z33" s="191">
        <f t="shared" si="21"/>
        <v>0.5042326944424147</v>
      </c>
      <c r="AA33" s="191">
        <f t="shared" si="21"/>
        <v>0.50303386584148768</v>
      </c>
      <c r="AB33" s="191">
        <f t="shared" si="21"/>
        <v>0.50395433101415321</v>
      </c>
      <c r="AC33" s="359">
        <f t="shared" ca="1" si="21"/>
        <v>0.5228580990842886</v>
      </c>
      <c r="AD33" s="303"/>
      <c r="AE33" s="304"/>
      <c r="AG33" s="191">
        <f t="shared" si="22"/>
        <v>8236.9934358974351</v>
      </c>
      <c r="AH33" s="191">
        <f t="shared" si="27"/>
        <v>7743.9608888888888</v>
      </c>
      <c r="AI33" s="191">
        <f t="shared" si="27"/>
        <v>8976.0796097560979</v>
      </c>
      <c r="AJ33" s="191">
        <f t="shared" si="27"/>
        <v>8096.1355789473691</v>
      </c>
      <c r="AK33" s="191">
        <f t="shared" si="27"/>
        <v>8197.2820512820508</v>
      </c>
      <c r="AL33" s="191">
        <f t="shared" si="27"/>
        <v>9099.9000000000015</v>
      </c>
      <c r="AM33" s="191">
        <f t="shared" si="27"/>
        <v>11728.452307692309</v>
      </c>
      <c r="AN33" s="191">
        <f t="shared" si="27"/>
        <v>12936.140717948718</v>
      </c>
      <c r="AO33" s="191">
        <f t="shared" si="27"/>
        <v>10396.800000000001</v>
      </c>
      <c r="AP33" s="191">
        <f t="shared" si="27"/>
        <v>9400.0289230769231</v>
      </c>
      <c r="AQ33" s="191">
        <f t="shared" si="27"/>
        <v>8785.2530526315822</v>
      </c>
      <c r="AR33" s="191">
        <f t="shared" si="27"/>
        <v>8960.9957073170735</v>
      </c>
      <c r="AS33" s="191">
        <f t="shared" si="27"/>
        <v>8680.6445128205141</v>
      </c>
      <c r="AT33" s="191">
        <f t="shared" si="27"/>
        <v>8183.9217777777785</v>
      </c>
      <c r="AU33" s="191">
        <f t="shared" si="27"/>
        <v>9281.910439024392</v>
      </c>
      <c r="AV33" s="191">
        <f t="shared" si="27"/>
        <v>8187.9418947368422</v>
      </c>
      <c r="AW33" s="191">
        <f t="shared" si="27"/>
        <v>8652.8974358974374</v>
      </c>
      <c r="AX33" s="191">
        <f t="shared" si="27"/>
        <v>9120.0000000000018</v>
      </c>
      <c r="AY33" s="191">
        <f t="shared" si="27"/>
        <v>10989.689435897435</v>
      </c>
      <c r="AZ33" s="191">
        <f t="shared" si="27"/>
        <v>13769.910439024387</v>
      </c>
      <c r="BA33" s="191">
        <f t="shared" si="27"/>
        <v>11031.613473684212</v>
      </c>
      <c r="BB33" s="191">
        <f t="shared" si="27"/>
        <v>9493.9710769230787</v>
      </c>
      <c r="BC33" s="191">
        <f t="shared" si="27"/>
        <v>8816.2999999999993</v>
      </c>
      <c r="BD33" s="191">
        <f t="shared" si="27"/>
        <v>8482.7913846153842</v>
      </c>
      <c r="BE33" s="191">
        <f t="shared" si="27"/>
        <v>9245.2998974358979</v>
      </c>
      <c r="BF33" s="191">
        <f t="shared" si="27"/>
        <v>8933.6250256410258</v>
      </c>
      <c r="BG33" s="191">
        <f t="shared" si="27"/>
        <v>8779.6674871794894</v>
      </c>
      <c r="BH33" s="191">
        <f t="shared" si="27"/>
        <v>8441.8618947368432</v>
      </c>
      <c r="BI33" s="191">
        <f t="shared" si="27"/>
        <v>9292.3990243902444</v>
      </c>
      <c r="BJ33" s="191">
        <f t="shared" si="27"/>
        <v>8902.0555789473692</v>
      </c>
      <c r="BK33" s="191">
        <f t="shared" si="27"/>
        <v>11234.317948717948</v>
      </c>
      <c r="BL33" s="191">
        <f t="shared" si="27"/>
        <v>12724.415609756095</v>
      </c>
      <c r="BM33" s="191">
        <f t="shared" si="27"/>
        <v>10778.85557894737</v>
      </c>
      <c r="BN33" s="191">
        <f t="shared" si="27"/>
        <v>10379.510048780487</v>
      </c>
      <c r="BO33" s="191">
        <f t="shared" si="27"/>
        <v>8367.7776842105268</v>
      </c>
      <c r="BP33" s="191">
        <f t="shared" si="27"/>
        <v>8717.9070769230766</v>
      </c>
      <c r="BQ33" s="191">
        <f t="shared" si="27"/>
        <v>9758.6435121951217</v>
      </c>
      <c r="BR33" s="191">
        <f t="shared" si="27"/>
        <v>8483.2391111111119</v>
      </c>
      <c r="BS33" s="191">
        <f t="shared" si="27"/>
        <v>8922.5089230769227</v>
      </c>
      <c r="BT33" s="191">
        <f t="shared" si="27"/>
        <v>8970.1793684210534</v>
      </c>
      <c r="BU33" s="191">
        <f t="shared" si="27"/>
        <v>9086.2444878048773</v>
      </c>
      <c r="BV33" s="191">
        <f t="shared" si="27"/>
        <v>9012.4555789473688</v>
      </c>
      <c r="BW33" s="191">
        <f t="shared" si="27"/>
        <v>11658.351219512193</v>
      </c>
      <c r="BX33" s="191">
        <f t="shared" si="27"/>
        <v>12031.874666666668</v>
      </c>
      <c r="BY33" s="191">
        <f t="shared" si="27"/>
        <v>10714.068210526319</v>
      </c>
      <c r="BZ33" s="191">
        <f t="shared" si="27"/>
        <v>10461.289170731707</v>
      </c>
      <c r="CA33" s="191">
        <f t="shared" si="27"/>
        <v>8521.46610526316</v>
      </c>
      <c r="CB33" s="191">
        <f t="shared" si="27"/>
        <v>9236.364307692309</v>
      </c>
      <c r="CC33" s="191">
        <f t="shared" si="27"/>
        <v>9496.1521951219511</v>
      </c>
      <c r="CD33" s="191">
        <f t="shared" si="27"/>
        <v>8599.3208888888894</v>
      </c>
      <c r="CE33" s="191">
        <f t="shared" si="27"/>
        <v>9057.7725128205129</v>
      </c>
      <c r="CF33" s="191">
        <f t="shared" si="27"/>
        <v>9504.2000000000007</v>
      </c>
      <c r="CG33" s="191">
        <f t="shared" si="27"/>
        <v>8853.0838974358994</v>
      </c>
      <c r="CH33" s="191">
        <f t="shared" si="27"/>
        <v>9122.8168421052633</v>
      </c>
      <c r="CI33" s="191">
        <f t="shared" si="27"/>
        <v>11623.452292682925</v>
      </c>
      <c r="CJ33" s="191">
        <f t="shared" si="27"/>
        <v>11881.744615384618</v>
      </c>
      <c r="CK33" s="191">
        <f t="shared" si="27"/>
        <v>11126.197894736844</v>
      </c>
      <c r="CL33" s="191">
        <f t="shared" si="27"/>
        <v>10125.388682926829</v>
      </c>
      <c r="CM33" s="191">
        <f t="shared" si="27"/>
        <v>8668.7629473684228</v>
      </c>
      <c r="CN33" s="191">
        <f t="shared" si="27"/>
        <v>9763.6191219512184</v>
      </c>
      <c r="CO33" s="191">
        <f t="shared" si="27"/>
        <v>9222.8654358974345</v>
      </c>
      <c r="CP33" s="191">
        <f t="shared" si="27"/>
        <v>8708.4408888888902</v>
      </c>
      <c r="CQ33" s="191">
        <f t="shared" si="27"/>
        <v>9580.2890256410265</v>
      </c>
      <c r="CR33" s="191">
        <f t="shared" si="27"/>
        <v>9269.76</v>
      </c>
      <c r="CS33" s="191">
        <f t="shared" ref="CS33:EJ34" si="28">CS14*CS$5</f>
        <v>8997.9981538461543</v>
      </c>
      <c r="CT33" s="191">
        <f t="shared" si="28"/>
        <v>9630.7604210526333</v>
      </c>
      <c r="CU33" s="191">
        <f t="shared" si="28"/>
        <v>11133.211121951217</v>
      </c>
      <c r="CV33" s="191">
        <f t="shared" si="28"/>
        <v>11753.692512820515</v>
      </c>
      <c r="CW33" s="191">
        <f t="shared" si="28"/>
        <v>11546.4</v>
      </c>
      <c r="CX33" s="191">
        <f t="shared" si="28"/>
        <v>9787.2125128205153</v>
      </c>
      <c r="CY33" s="191">
        <f t="shared" si="28"/>
        <v>8807.344000000001</v>
      </c>
      <c r="CZ33" s="191">
        <f t="shared" si="28"/>
        <v>9909.0163902439017</v>
      </c>
      <c r="DA33" s="191">
        <f t="shared" si="28"/>
        <v>9326.5064615384617</v>
      </c>
      <c r="DB33" s="191">
        <f t="shared" si="28"/>
        <v>9007.1513513513491</v>
      </c>
      <c r="DC33" s="191">
        <f t="shared" si="28"/>
        <v>10098.18907317073</v>
      </c>
      <c r="DD33" s="191">
        <f t="shared" si="28"/>
        <v>9004.8631578947388</v>
      </c>
      <c r="DE33" s="191">
        <f t="shared" si="28"/>
        <v>9504.4420512820525</v>
      </c>
      <c r="DF33" s="191">
        <f t="shared" si="28"/>
        <v>9730.6560000000009</v>
      </c>
      <c r="DG33" s="191">
        <f t="shared" si="28"/>
        <v>10675.228102564102</v>
      </c>
      <c r="DH33" s="191">
        <f t="shared" si="28"/>
        <v>12676.699317073169</v>
      </c>
      <c r="DI33" s="191">
        <f t="shared" si="28"/>
        <v>10606.573473684211</v>
      </c>
      <c r="DJ33" s="191">
        <f t="shared" si="28"/>
        <v>9862.6342564102579</v>
      </c>
      <c r="DK33" s="191">
        <f t="shared" si="28"/>
        <v>9713.6</v>
      </c>
      <c r="DL33" s="191">
        <f t="shared" si="28"/>
        <v>9243.0826666666671</v>
      </c>
      <c r="DM33" s="191">
        <f t="shared" si="28"/>
        <v>9827.4198974358987</v>
      </c>
      <c r="DN33" s="191">
        <f t="shared" si="28"/>
        <v>8905.717333333334</v>
      </c>
      <c r="DO33" s="191">
        <f t="shared" si="28"/>
        <v>9815.6895609756084</v>
      </c>
      <c r="DP33" s="191">
        <f t="shared" si="28"/>
        <v>9122.8168421052651</v>
      </c>
      <c r="DQ33" s="191">
        <f t="shared" si="28"/>
        <v>10025.973073170731</v>
      </c>
      <c r="DR33" s="191">
        <f t="shared" si="28"/>
        <v>9420.9355789473684</v>
      </c>
      <c r="DS33" s="191">
        <f t="shared" si="28"/>
        <v>10678.284307692309</v>
      </c>
      <c r="DT33" s="191">
        <f t="shared" si="28"/>
        <v>12611.339707317071</v>
      </c>
      <c r="DU33" s="191">
        <f t="shared" si="28"/>
        <v>10602.506105263159</v>
      </c>
      <c r="DV33" s="191">
        <f t="shared" si="28"/>
        <v>10356.509333333333</v>
      </c>
      <c r="DW33" s="191">
        <f t="shared" si="28"/>
        <v>9447.1679999999978</v>
      </c>
      <c r="DX33" s="191">
        <f t="shared" si="28"/>
        <v>9354.8317948717959</v>
      </c>
      <c r="DY33" s="191">
        <f t="shared" si="28"/>
        <v>10341.456585365853</v>
      </c>
      <c r="DZ33" s="191">
        <f t="shared" si="28"/>
        <v>9000.757333333333</v>
      </c>
      <c r="EA33" s="191">
        <f t="shared" si="28"/>
        <v>9524.1667692307692</v>
      </c>
      <c r="EB33" s="191">
        <f t="shared" si="28"/>
        <v>9236.7418947368424</v>
      </c>
      <c r="EC33" s="191">
        <f t="shared" si="28"/>
        <v>10151.209170731707</v>
      </c>
      <c r="ED33" s="191">
        <f t="shared" si="28"/>
        <v>9512.7418947368424</v>
      </c>
      <c r="EE33" s="191">
        <f t="shared" si="28"/>
        <v>11147.685948717948</v>
      </c>
      <c r="EF33" s="191">
        <f t="shared" si="28"/>
        <v>12065.78868292683</v>
      </c>
      <c r="EG33" s="191">
        <f t="shared" si="28"/>
        <v>10601.634526315791</v>
      </c>
      <c r="EH33" s="191">
        <f t="shared" si="28"/>
        <v>10861.059512195121</v>
      </c>
      <c r="EI33" s="191">
        <f t="shared" si="28"/>
        <v>9162.0378947368426</v>
      </c>
      <c r="EJ33" s="191">
        <f t="shared" si="28"/>
        <v>9466.5616410256425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2.1493421052631625</v>
      </c>
      <c r="D34" s="204">
        <f t="shared" ca="1" si="21"/>
        <v>-1.6999999999992355E-2</v>
      </c>
      <c r="E34" s="204">
        <f t="shared" si="21"/>
        <v>0.74117073170731373</v>
      </c>
      <c r="F34" s="312">
        <f t="shared" ca="1" si="21"/>
        <v>0.7433440046397024</v>
      </c>
      <c r="G34" s="204">
        <f t="shared" si="21"/>
        <v>0.61377350427350308</v>
      </c>
      <c r="H34" s="204">
        <f t="shared" si="21"/>
        <v>0.47776923076922628</v>
      </c>
      <c r="I34" s="204">
        <f t="shared" si="21"/>
        <v>0.74977777777777632</v>
      </c>
      <c r="J34" s="204">
        <f t="shared" si="21"/>
        <v>0.7500526315789493</v>
      </c>
      <c r="K34" s="204">
        <f t="shared" si="21"/>
        <v>0.75</v>
      </c>
      <c r="L34" s="204">
        <f t="shared" si="21"/>
        <v>0.75010526315789861</v>
      </c>
      <c r="M34" s="204">
        <f t="shared" si="21"/>
        <v>0.76925641025641056</v>
      </c>
      <c r="N34" s="204">
        <f t="shared" si="21"/>
        <v>0.99975000000000236</v>
      </c>
      <c r="O34" s="204">
        <f t="shared" si="21"/>
        <v>0.49396153846154078</v>
      </c>
      <c r="P34" s="204">
        <f t="shared" si="21"/>
        <v>0.48769230769229921</v>
      </c>
      <c r="Q34" s="204">
        <f t="shared" si="21"/>
        <v>0.50023076923077525</v>
      </c>
      <c r="R34" s="204">
        <f t="shared" si="21"/>
        <v>0.48750000000000426</v>
      </c>
      <c r="S34" s="204">
        <f t="shared" si="21"/>
        <v>0.48832018915330622</v>
      </c>
      <c r="T34" s="204">
        <f t="shared" si="21"/>
        <v>0.49971794871794728</v>
      </c>
      <c r="U34" s="204">
        <f t="shared" si="21"/>
        <v>0.48631578947368581</v>
      </c>
      <c r="V34" s="204">
        <f t="shared" si="21"/>
        <v>0.47892682926829266</v>
      </c>
      <c r="W34" s="312">
        <f t="shared" si="21"/>
        <v>0.62037160860063523</v>
      </c>
      <c r="X34" s="204">
        <f t="shared" si="21"/>
        <v>0.50319971482398529</v>
      </c>
      <c r="Y34" s="204">
        <f t="shared" si="21"/>
        <v>0.50325439108998538</v>
      </c>
      <c r="Z34" s="204">
        <f t="shared" si="21"/>
        <v>0.50423269444241825</v>
      </c>
      <c r="AA34" s="204">
        <f t="shared" si="21"/>
        <v>0.50303386584147347</v>
      </c>
      <c r="AB34" s="204">
        <f t="shared" si="21"/>
        <v>0.50395433101415676</v>
      </c>
      <c r="AC34" s="361">
        <f t="shared" ca="1" si="21"/>
        <v>0.52283269853704084</v>
      </c>
      <c r="AD34" s="303"/>
      <c r="AE34" s="304"/>
      <c r="AG34" s="191">
        <f t="shared" si="22"/>
        <v>8461.1472820512809</v>
      </c>
      <c r="AH34" s="191">
        <f t="shared" ref="AH34:CS34" si="29">AH15*AH$5</f>
        <v>7916.4408888888884</v>
      </c>
      <c r="AI34" s="191">
        <f t="shared" si="29"/>
        <v>9170.4269268292701</v>
      </c>
      <c r="AJ34" s="191">
        <f t="shared" si="29"/>
        <v>8386.6618947368443</v>
      </c>
      <c r="AK34" s="191">
        <f t="shared" si="29"/>
        <v>8645.5897435897441</v>
      </c>
      <c r="AL34" s="191">
        <f t="shared" si="29"/>
        <v>9849.9000000000015</v>
      </c>
      <c r="AM34" s="191">
        <f t="shared" si="29"/>
        <v>12774.50358974359</v>
      </c>
      <c r="AN34" s="191">
        <f t="shared" si="29"/>
        <v>14494.089435897436</v>
      </c>
      <c r="AO34" s="191">
        <f t="shared" si="29"/>
        <v>11404.800000000001</v>
      </c>
      <c r="AP34" s="191">
        <f t="shared" si="29"/>
        <v>9773.6186666666672</v>
      </c>
      <c r="AQ34" s="191">
        <f t="shared" si="29"/>
        <v>9088.4109473684221</v>
      </c>
      <c r="AR34" s="191">
        <f t="shared" si="29"/>
        <v>9257.3859512195122</v>
      </c>
      <c r="AS34" s="191">
        <f t="shared" si="29"/>
        <v>8979.5163076923091</v>
      </c>
      <c r="AT34" s="191">
        <f t="shared" si="29"/>
        <v>8457.6995555555568</v>
      </c>
      <c r="AU34" s="191">
        <f t="shared" si="29"/>
        <v>9590.3982439024385</v>
      </c>
      <c r="AV34" s="191">
        <f t="shared" si="29"/>
        <v>8478.4682105263164</v>
      </c>
      <c r="AW34" s="191">
        <f t="shared" si="29"/>
        <v>8964.4871794871815</v>
      </c>
      <c r="AX34" s="191">
        <f t="shared" si="29"/>
        <v>9768.0000000000018</v>
      </c>
      <c r="AY34" s="191">
        <f t="shared" si="29"/>
        <v>11886.304820512822</v>
      </c>
      <c r="AZ34" s="191">
        <f t="shared" si="29"/>
        <v>15003.861658536585</v>
      </c>
      <c r="BA34" s="191">
        <f t="shared" si="29"/>
        <v>11903.192421052632</v>
      </c>
      <c r="BB34" s="191">
        <f t="shared" si="29"/>
        <v>9831.6962051282062</v>
      </c>
      <c r="BC34" s="191">
        <f t="shared" si="29"/>
        <v>9080.2999999999993</v>
      </c>
      <c r="BD34" s="191">
        <f t="shared" si="29"/>
        <v>8706.9452307692318</v>
      </c>
      <c r="BE34" s="191">
        <f t="shared" si="29"/>
        <v>9588.0486153846177</v>
      </c>
      <c r="BF34" s="191">
        <f t="shared" si="29"/>
        <v>9241.173743589743</v>
      </c>
      <c r="BG34" s="191">
        <f t="shared" si="29"/>
        <v>9108.4264615384636</v>
      </c>
      <c r="BH34" s="191">
        <f t="shared" si="29"/>
        <v>8761.4408421052649</v>
      </c>
      <c r="BI34" s="191">
        <f t="shared" si="29"/>
        <v>9631.7356097560969</v>
      </c>
      <c r="BJ34" s="191">
        <f t="shared" si="29"/>
        <v>9529.5924210526318</v>
      </c>
      <c r="BK34" s="191">
        <f t="shared" si="29"/>
        <v>12106.76923076923</v>
      </c>
      <c r="BL34" s="191">
        <f t="shared" si="29"/>
        <v>13806.24</v>
      </c>
      <c r="BM34" s="191">
        <f t="shared" si="29"/>
        <v>11592.329263157895</v>
      </c>
      <c r="BN34" s="191">
        <f t="shared" si="29"/>
        <v>10749.695414634147</v>
      </c>
      <c r="BO34" s="191">
        <f t="shared" si="29"/>
        <v>8655.3987368421058</v>
      </c>
      <c r="BP34" s="191">
        <f t="shared" si="29"/>
        <v>8983.9029743589745</v>
      </c>
      <c r="BQ34" s="191">
        <f t="shared" si="29"/>
        <v>10116.489365853657</v>
      </c>
      <c r="BR34" s="191">
        <f t="shared" si="29"/>
        <v>8800.8213333333333</v>
      </c>
      <c r="BS34" s="191">
        <f t="shared" si="29"/>
        <v>9269.2002051282052</v>
      </c>
      <c r="BT34" s="191">
        <f t="shared" si="29"/>
        <v>9321.8425263157915</v>
      </c>
      <c r="BU34" s="191">
        <f t="shared" si="29"/>
        <v>9430.0571707317049</v>
      </c>
      <c r="BV34" s="191">
        <f t="shared" si="29"/>
        <v>9613.8450526315792</v>
      </c>
      <c r="BW34" s="191">
        <f t="shared" si="29"/>
        <v>12460.419512195122</v>
      </c>
      <c r="BX34" s="191">
        <f t="shared" si="29"/>
        <v>13024.129025641027</v>
      </c>
      <c r="BY34" s="191">
        <f t="shared" si="29"/>
        <v>11469.436631578948</v>
      </c>
      <c r="BZ34" s="191">
        <f t="shared" si="29"/>
        <v>10846.898926829268</v>
      </c>
      <c r="CA34" s="191">
        <f t="shared" si="29"/>
        <v>8832.329263157897</v>
      </c>
      <c r="CB34" s="191">
        <f t="shared" si="29"/>
        <v>9541.7222564102576</v>
      </c>
      <c r="CC34" s="191">
        <f t="shared" si="29"/>
        <v>9854.7843902439017</v>
      </c>
      <c r="CD34" s="191">
        <f t="shared" si="29"/>
        <v>8930.5920000000006</v>
      </c>
      <c r="CE34" s="191">
        <f t="shared" si="29"/>
        <v>9419.4073846153842</v>
      </c>
      <c r="CF34" s="191">
        <f t="shared" si="29"/>
        <v>9867.1999999999989</v>
      </c>
      <c r="CG34" s="191">
        <f t="shared" si="29"/>
        <v>9214.7187692307707</v>
      </c>
      <c r="CH34" s="191">
        <f t="shared" si="29"/>
        <v>9698.0589473684213</v>
      </c>
      <c r="CI34" s="191">
        <f t="shared" si="29"/>
        <v>12373.077658536586</v>
      </c>
      <c r="CJ34" s="191">
        <f t="shared" si="29"/>
        <v>12790.314871794872</v>
      </c>
      <c r="CK34" s="191">
        <f t="shared" si="29"/>
        <v>11862.87157894737</v>
      </c>
      <c r="CL34" s="191">
        <f t="shared" si="29"/>
        <v>10504.768195121951</v>
      </c>
      <c r="CM34" s="191">
        <f t="shared" si="29"/>
        <v>8997.0576842105293</v>
      </c>
      <c r="CN34" s="191">
        <f t="shared" si="29"/>
        <v>10087.53131707317</v>
      </c>
      <c r="CO34" s="191">
        <f t="shared" si="29"/>
        <v>9590.4777435897431</v>
      </c>
      <c r="CP34" s="191">
        <f t="shared" si="29"/>
        <v>9045.1875555555562</v>
      </c>
      <c r="CQ34" s="191">
        <f t="shared" si="29"/>
        <v>9963.5444102564124</v>
      </c>
      <c r="CR34" s="191">
        <f t="shared" si="29"/>
        <v>9624</v>
      </c>
      <c r="CS34" s="191">
        <f t="shared" si="29"/>
        <v>9365.6104615384611</v>
      </c>
      <c r="CT34" s="191">
        <f t="shared" si="28"/>
        <v>10212.823578947369</v>
      </c>
      <c r="CU34" s="191">
        <f t="shared" si="28"/>
        <v>11820.836487804876</v>
      </c>
      <c r="CV34" s="191">
        <f t="shared" si="28"/>
        <v>12611.454564102565</v>
      </c>
      <c r="CW34" s="191">
        <f t="shared" si="28"/>
        <v>12242.400000000001</v>
      </c>
      <c r="CX34" s="191">
        <f t="shared" si="28"/>
        <v>10172.757128205129</v>
      </c>
      <c r="CY34" s="191">
        <f t="shared" si="28"/>
        <v>9144.3545263157903</v>
      </c>
      <c r="CZ34" s="191">
        <f t="shared" si="28"/>
        <v>10242.183219512195</v>
      </c>
      <c r="DA34" s="191">
        <f t="shared" si="28"/>
        <v>9694.1187692307703</v>
      </c>
      <c r="DB34" s="191">
        <f t="shared" si="28"/>
        <v>9354.2108108108096</v>
      </c>
      <c r="DC34" s="191">
        <f t="shared" si="28"/>
        <v>10477.629073170732</v>
      </c>
      <c r="DD34" s="191">
        <f t="shared" si="28"/>
        <v>9362.21052631579</v>
      </c>
      <c r="DE34" s="191">
        <f t="shared" si="28"/>
        <v>9887.6974358974367</v>
      </c>
      <c r="DF34" s="191">
        <f t="shared" si="28"/>
        <v>10269.216</v>
      </c>
      <c r="DG34" s="191">
        <f t="shared" si="28"/>
        <v>11341.712205128206</v>
      </c>
      <c r="DH34" s="191">
        <f t="shared" si="28"/>
        <v>13521.955902439022</v>
      </c>
      <c r="DI34" s="191">
        <f t="shared" si="28"/>
        <v>11257.352421052632</v>
      </c>
      <c r="DJ34" s="191">
        <f t="shared" si="28"/>
        <v>10248.178871794873</v>
      </c>
      <c r="DK34" s="191">
        <f t="shared" si="28"/>
        <v>10064.600000000002</v>
      </c>
      <c r="DL34" s="191">
        <f t="shared" si="28"/>
        <v>9571.8416410256414</v>
      </c>
      <c r="DM34" s="191">
        <f t="shared" si="28"/>
        <v>10210.675282051283</v>
      </c>
      <c r="DN34" s="191">
        <f t="shared" si="28"/>
        <v>9242.4639999999999</v>
      </c>
      <c r="DO34" s="191">
        <f t="shared" si="28"/>
        <v>10183.213463414635</v>
      </c>
      <c r="DP34" s="191">
        <f t="shared" si="28"/>
        <v>9483.0694736842106</v>
      </c>
      <c r="DQ34" s="191">
        <f t="shared" si="28"/>
        <v>10408.497951219511</v>
      </c>
      <c r="DR34" s="191">
        <f t="shared" si="28"/>
        <v>9949.6934736842122</v>
      </c>
      <c r="DS34" s="191">
        <f t="shared" si="28"/>
        <v>11320.858666666665</v>
      </c>
      <c r="DT34" s="191">
        <f t="shared" si="28"/>
        <v>13419.57775609756</v>
      </c>
      <c r="DU34" s="191">
        <f t="shared" si="28"/>
        <v>11230.042947368423</v>
      </c>
      <c r="DV34" s="191">
        <f t="shared" si="28"/>
        <v>10758.460102564102</v>
      </c>
      <c r="DW34" s="191">
        <f t="shared" si="28"/>
        <v>9784.1280000000006</v>
      </c>
      <c r="DX34" s="191">
        <f t="shared" si="28"/>
        <v>9686.5794871794878</v>
      </c>
      <c r="DY34" s="191">
        <f t="shared" si="28"/>
        <v>10714.726829268291</v>
      </c>
      <c r="DZ34" s="191">
        <f t="shared" si="28"/>
        <v>9332.0284444444442</v>
      </c>
      <c r="EA34" s="191">
        <f t="shared" si="28"/>
        <v>9885.8016410256423</v>
      </c>
      <c r="EB34" s="191">
        <f t="shared" si="28"/>
        <v>9588.2787368421068</v>
      </c>
      <c r="EC34" s="191">
        <f t="shared" si="28"/>
        <v>10524.479414634146</v>
      </c>
      <c r="ED34" s="191">
        <f t="shared" si="28"/>
        <v>10021.162947368422</v>
      </c>
      <c r="EE34" s="191">
        <f t="shared" si="28"/>
        <v>11786.444923076924</v>
      </c>
      <c r="EF34" s="191">
        <f t="shared" si="28"/>
        <v>12797.872585365853</v>
      </c>
      <c r="EG34" s="191">
        <f t="shared" si="28"/>
        <v>11197.213473684213</v>
      </c>
      <c r="EH34" s="191">
        <f t="shared" si="28"/>
        <v>11249.754146341462</v>
      </c>
      <c r="EI34" s="191">
        <f t="shared" si="28"/>
        <v>9496.1431578947377</v>
      </c>
      <c r="EJ34" s="191">
        <f t="shared" si="28"/>
        <v>9795.3206153846168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1.0863293875818414</v>
      </c>
      <c r="D37" s="319">
        <f t="shared" ca="1" si="30"/>
        <v>1.8870826912019787</v>
      </c>
      <c r="E37" s="319">
        <f t="shared" si="30"/>
        <v>1.0364878542202192</v>
      </c>
      <c r="F37" s="320">
        <f t="shared" ca="1" si="30"/>
        <v>1.3900970875610206</v>
      </c>
      <c r="G37" s="319">
        <f t="shared" si="30"/>
        <v>0.97771217020720869</v>
      </c>
      <c r="H37" s="319">
        <f t="shared" si="30"/>
        <v>0.93748119581061218</v>
      </c>
      <c r="I37" s="319">
        <f t="shared" si="30"/>
        <v>1.0179431446038052</v>
      </c>
      <c r="J37" s="319">
        <f t="shared" si="30"/>
        <v>0.89790114097959162</v>
      </c>
      <c r="K37" s="319">
        <f t="shared" si="30"/>
        <v>0.94328823693717467</v>
      </c>
      <c r="L37" s="319">
        <f t="shared" si="30"/>
        <v>0.85251404502200856</v>
      </c>
      <c r="M37" s="319">
        <f t="shared" si="30"/>
        <v>0.85642466621858304</v>
      </c>
      <c r="N37" s="319">
        <f t="shared" si="30"/>
        <v>0.99497636189419225</v>
      </c>
      <c r="O37" s="319">
        <f t="shared" si="30"/>
        <v>0.86880792166684984</v>
      </c>
      <c r="P37" s="319">
        <f t="shared" si="30"/>
        <v>0.78805560509600525</v>
      </c>
      <c r="Q37" s="319">
        <f t="shared" si="30"/>
        <v>0.94956023823769442</v>
      </c>
      <c r="R37" s="319">
        <f t="shared" si="30"/>
        <v>0.91519154661165913</v>
      </c>
      <c r="S37" s="319">
        <f t="shared" si="30"/>
        <v>0.75569303406263089</v>
      </c>
      <c r="T37" s="319">
        <f t="shared" si="30"/>
        <v>0.76156815376541331</v>
      </c>
      <c r="U37" s="319">
        <f t="shared" si="30"/>
        <v>0.77600989508291107</v>
      </c>
      <c r="V37" s="319">
        <f t="shared" si="30"/>
        <v>0.72950105333956117</v>
      </c>
      <c r="W37" s="320">
        <f t="shared" si="30"/>
        <v>0.87689219421041642</v>
      </c>
      <c r="X37" s="319">
        <f t="shared" si="30"/>
        <v>0.60945398904304682</v>
      </c>
      <c r="Y37" s="319">
        <f t="shared" si="30"/>
        <v>0.47432530742365486</v>
      </c>
      <c r="Z37" s="319">
        <f t="shared" si="30"/>
        <v>0.45293575123862695</v>
      </c>
      <c r="AA37" s="319">
        <f t="shared" si="30"/>
        <v>0.39641438925869465</v>
      </c>
      <c r="AB37" s="319">
        <f t="shared" si="30"/>
        <v>0.3624046693727081</v>
      </c>
      <c r="AC37" s="363">
        <f t="shared" ca="1" si="30"/>
        <v>0.50645926840843458</v>
      </c>
      <c r="AD37" s="303"/>
      <c r="AE37" s="304"/>
      <c r="AG37" s="191">
        <f>AG18*AG$5</f>
        <v>12239.290552742837</v>
      </c>
      <c r="AH37" s="191">
        <f t="shared" ref="AH37:CS37" si="31">AH18*AH$5</f>
        <v>10598.707104477957</v>
      </c>
      <c r="AI37" s="191">
        <f t="shared" si="31"/>
        <v>11874.745294423132</v>
      </c>
      <c r="AJ37" s="191">
        <f t="shared" si="31"/>
        <v>9399.4542828657341</v>
      </c>
      <c r="AK37" s="191">
        <f t="shared" si="31"/>
        <v>10117.008215835251</v>
      </c>
      <c r="AL37" s="191">
        <f t="shared" si="31"/>
        <v>11490.696466304795</v>
      </c>
      <c r="AM37" s="191">
        <f t="shared" si="31"/>
        <v>12630.587826506504</v>
      </c>
      <c r="AN37" s="191">
        <f t="shared" si="31"/>
        <v>14544.061321113113</v>
      </c>
      <c r="AO37" s="191">
        <f t="shared" si="31"/>
        <v>12935.514167217083</v>
      </c>
      <c r="AP37" s="191">
        <f t="shared" si="31"/>
        <v>12173.181500936584</v>
      </c>
      <c r="AQ37" s="191">
        <f t="shared" si="31"/>
        <v>11595.69602189505</v>
      </c>
      <c r="AR37" s="191">
        <f t="shared" si="31"/>
        <v>13656.466238704947</v>
      </c>
      <c r="AS37" s="191">
        <f t="shared" si="31"/>
        <v>12652.70893154511</v>
      </c>
      <c r="AT37" s="191">
        <f t="shared" si="31"/>
        <v>11617.961742575528</v>
      </c>
      <c r="AU37" s="191">
        <f t="shared" si="31"/>
        <v>13271.807271793925</v>
      </c>
      <c r="AV37" s="191">
        <f t="shared" si="31"/>
        <v>10801.335614224561</v>
      </c>
      <c r="AW37" s="191">
        <f t="shared" si="31"/>
        <v>9664.362915149246</v>
      </c>
      <c r="AX37" s="191">
        <f t="shared" si="31"/>
        <v>10248.786931329656</v>
      </c>
      <c r="AY37" s="191">
        <f t="shared" si="31"/>
        <v>14476.496613062978</v>
      </c>
      <c r="AZ37" s="191">
        <f t="shared" si="31"/>
        <v>16445.108559760251</v>
      </c>
      <c r="BA37" s="191">
        <f t="shared" si="31"/>
        <v>13429.738009264962</v>
      </c>
      <c r="BB37" s="191">
        <f t="shared" si="31"/>
        <v>12697.657679171052</v>
      </c>
      <c r="BC37" s="191">
        <f t="shared" si="31"/>
        <v>13788.350734070103</v>
      </c>
      <c r="BD37" s="191">
        <f t="shared" si="31"/>
        <v>14311.786700428029</v>
      </c>
      <c r="BE37" s="191">
        <f t="shared" si="31"/>
        <v>13235.433031729815</v>
      </c>
      <c r="BF37" s="191">
        <f t="shared" si="31"/>
        <v>12360.850147287261</v>
      </c>
      <c r="BG37" s="191">
        <f t="shared" si="31"/>
        <v>11764.240724132054</v>
      </c>
      <c r="BH37" s="191">
        <f t="shared" si="31"/>
        <v>10703.160160182399</v>
      </c>
      <c r="BI37" s="191">
        <f t="shared" si="31"/>
        <v>10383.289409281368</v>
      </c>
      <c r="BJ37" s="191">
        <f t="shared" si="31"/>
        <v>9809.9731655493033</v>
      </c>
      <c r="BK37" s="191">
        <f t="shared" si="31"/>
        <v>14421.749240163008</v>
      </c>
      <c r="BL37" s="191">
        <f t="shared" si="31"/>
        <v>14918.596363421935</v>
      </c>
      <c r="BM37" s="191">
        <f t="shared" si="31"/>
        <v>12899.33317556674</v>
      </c>
      <c r="BN37" s="191">
        <f t="shared" si="31"/>
        <v>13642.291956088578</v>
      </c>
      <c r="BO37" s="191">
        <f t="shared" si="31"/>
        <v>12040.035747211465</v>
      </c>
      <c r="BP37" s="191">
        <f t="shared" si="31"/>
        <v>13748.808567123731</v>
      </c>
      <c r="BQ37" s="191">
        <f t="shared" si="31"/>
        <v>13879.118723644087</v>
      </c>
      <c r="BR37" s="191">
        <f t="shared" si="31"/>
        <v>11515.298714217084</v>
      </c>
      <c r="BS37" s="191">
        <f t="shared" si="31"/>
        <v>11802.124393526328</v>
      </c>
      <c r="BT37" s="191">
        <f t="shared" si="31"/>
        <v>11400.666762382085</v>
      </c>
      <c r="BU37" s="191">
        <f t="shared" si="31"/>
        <v>9964.3059089865783</v>
      </c>
      <c r="BV37" s="191">
        <f t="shared" si="31"/>
        <v>9964.1338693468679</v>
      </c>
      <c r="BW37" s="191">
        <f t="shared" si="31"/>
        <v>14866.176915199789</v>
      </c>
      <c r="BX37" s="191">
        <f t="shared" si="31"/>
        <v>14195.318800750923</v>
      </c>
      <c r="BY37" s="191">
        <f t="shared" si="31"/>
        <v>12828.494693785808</v>
      </c>
      <c r="BZ37" s="191">
        <f t="shared" si="31"/>
        <v>13594.48321827817</v>
      </c>
      <c r="CA37" s="191">
        <f t="shared" si="31"/>
        <v>12032.998994239648</v>
      </c>
      <c r="CB37" s="191">
        <f t="shared" si="31"/>
        <v>14354.040210982082</v>
      </c>
      <c r="CC37" s="191">
        <f t="shared" si="31"/>
        <v>12818.305711479368</v>
      </c>
      <c r="CD37" s="191">
        <f t="shared" si="31"/>
        <v>11252.771559557759</v>
      </c>
      <c r="CE37" s="191">
        <f t="shared" si="31"/>
        <v>11591.534764346201</v>
      </c>
      <c r="CF37" s="191">
        <f t="shared" si="31"/>
        <v>11743.683107942745</v>
      </c>
      <c r="CG37" s="191">
        <f t="shared" si="31"/>
        <v>9447.5827615887702</v>
      </c>
      <c r="CH37" s="191">
        <f t="shared" si="31"/>
        <v>9902.2797520200274</v>
      </c>
      <c r="CI37" s="191">
        <f t="shared" si="31"/>
        <v>14419.576156452777</v>
      </c>
      <c r="CJ37" s="191">
        <f t="shared" si="31"/>
        <v>13788.233806565409</v>
      </c>
      <c r="CK37" s="191">
        <f t="shared" si="31"/>
        <v>13123.934639431383</v>
      </c>
      <c r="CL37" s="191">
        <f t="shared" si="31"/>
        <v>12682.303483349677</v>
      </c>
      <c r="CM37" s="191">
        <f t="shared" si="31"/>
        <v>11817.524996755717</v>
      </c>
      <c r="CN37" s="191">
        <f t="shared" si="31"/>
        <v>14664.883447570632</v>
      </c>
      <c r="CO37" s="191">
        <f t="shared" si="31"/>
        <v>12402.6885382571</v>
      </c>
      <c r="CP37" s="191">
        <f t="shared" si="31"/>
        <v>11472.138733249241</v>
      </c>
      <c r="CQ37" s="191">
        <f t="shared" si="31"/>
        <v>12488.745652448808</v>
      </c>
      <c r="CR37" s="191">
        <f t="shared" si="31"/>
        <v>11470.690968699568</v>
      </c>
      <c r="CS37" s="191">
        <f t="shared" si="31"/>
        <v>9870.7326993545048</v>
      </c>
      <c r="CT37" s="191">
        <f t="shared" ref="CT37:EJ37" si="32">CT18*CT$5</f>
        <v>10894.943850932415</v>
      </c>
      <c r="CU37" s="191">
        <f t="shared" si="32"/>
        <v>13962.569523721168</v>
      </c>
      <c r="CV37" s="191">
        <f t="shared" si="32"/>
        <v>13897.995826497645</v>
      </c>
      <c r="CW37" s="191">
        <f t="shared" si="32"/>
        <v>13904.066933957272</v>
      </c>
      <c r="CX37" s="191">
        <f t="shared" si="32"/>
        <v>12385.167773271929</v>
      </c>
      <c r="CY37" s="191">
        <f t="shared" si="32"/>
        <v>12122.668578985285</v>
      </c>
      <c r="CZ37" s="191">
        <f t="shared" si="32"/>
        <v>14938.463940927444</v>
      </c>
      <c r="DA37" s="191">
        <f t="shared" si="32"/>
        <v>12790.503448021427</v>
      </c>
      <c r="DB37" s="191">
        <f t="shared" si="32"/>
        <v>12078.082357351312</v>
      </c>
      <c r="DC37" s="191">
        <f t="shared" si="32"/>
        <v>13529.058104041693</v>
      </c>
      <c r="DD37" s="191">
        <f t="shared" si="32"/>
        <v>11342.970426702577</v>
      </c>
      <c r="DE37" s="191">
        <f t="shared" si="32"/>
        <v>10982.299143747727</v>
      </c>
      <c r="DF37" s="191">
        <f t="shared" si="32"/>
        <v>11286.233900123614</v>
      </c>
      <c r="DG37" s="191">
        <f t="shared" si="32"/>
        <v>13734.032367259153</v>
      </c>
      <c r="DH37" s="191">
        <f t="shared" si="32"/>
        <v>15427.142735364352</v>
      </c>
      <c r="DI37" s="191">
        <f t="shared" si="32"/>
        <v>13078.302694981861</v>
      </c>
      <c r="DJ37" s="191">
        <f t="shared" si="32"/>
        <v>12778.755154790482</v>
      </c>
      <c r="DK37" s="191">
        <f t="shared" si="32"/>
        <v>13831.195793603552</v>
      </c>
      <c r="DL37" s="191">
        <f t="shared" si="32"/>
        <v>13897.902434751506</v>
      </c>
      <c r="DM37" s="191">
        <f t="shared" si="32"/>
        <v>13928.301112359952</v>
      </c>
      <c r="DN37" s="191">
        <f t="shared" si="32"/>
        <v>12231.881567693596</v>
      </c>
      <c r="DO37" s="191">
        <f t="shared" si="32"/>
        <v>13304.062413063044</v>
      </c>
      <c r="DP37" s="191">
        <f t="shared" si="32"/>
        <v>11720.410813481545</v>
      </c>
      <c r="DQ37" s="191">
        <f t="shared" si="32"/>
        <v>11979.003286767782</v>
      </c>
      <c r="DR37" s="191">
        <f t="shared" si="32"/>
        <v>11161.550908171153</v>
      </c>
      <c r="DS37" s="191">
        <f t="shared" si="32"/>
        <v>14045.701190047763</v>
      </c>
      <c r="DT37" s="191">
        <f t="shared" si="32"/>
        <v>15751.213032423533</v>
      </c>
      <c r="DU37" s="191">
        <f t="shared" si="32"/>
        <v>13411.546296515826</v>
      </c>
      <c r="DV37" s="191">
        <f t="shared" si="32"/>
        <v>13799.188731818162</v>
      </c>
      <c r="DW37" s="191">
        <f t="shared" si="32"/>
        <v>13610.074463516408</v>
      </c>
      <c r="DX37" s="191">
        <f t="shared" si="32"/>
        <v>14301.938118101327</v>
      </c>
      <c r="DY37" s="191">
        <f t="shared" si="32"/>
        <v>15092.243132540252</v>
      </c>
      <c r="DZ37" s="191">
        <f t="shared" si="32"/>
        <v>12659.425928288456</v>
      </c>
      <c r="EA37" s="191">
        <f t="shared" si="32"/>
        <v>13120.333195746693</v>
      </c>
      <c r="EB37" s="191">
        <f t="shared" si="32"/>
        <v>12129.437296514079</v>
      </c>
      <c r="EC37" s="191">
        <f t="shared" si="32"/>
        <v>12490.518566649553</v>
      </c>
      <c r="ED37" s="191">
        <f t="shared" si="32"/>
        <v>11602.773715470907</v>
      </c>
      <c r="EE37" s="191">
        <f t="shared" si="32"/>
        <v>15042.201709674877</v>
      </c>
      <c r="EF37" s="191">
        <f t="shared" si="32"/>
        <v>15434.057713298698</v>
      </c>
      <c r="EG37" s="191">
        <f t="shared" si="32"/>
        <v>13762.994392052649</v>
      </c>
      <c r="EH37" s="191">
        <f t="shared" si="32"/>
        <v>14841.715828742172</v>
      </c>
      <c r="EI37" s="191">
        <f t="shared" si="32"/>
        <v>13287.178972174093</v>
      </c>
      <c r="EJ37" s="191">
        <f t="shared" si="32"/>
        <v>14623.763256479173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37179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19.4375</v>
      </c>
      <c r="D47" s="356">
        <v>24.317947368421052</v>
      </c>
      <c r="E47" s="356">
        <v>29.152682926829272</v>
      </c>
      <c r="F47" s="195">
        <v>25.387705853021995</v>
      </c>
      <c r="G47" s="195">
        <v>25.786914529914533</v>
      </c>
      <c r="H47" s="195">
        <v>27.574051282051286</v>
      </c>
      <c r="I47" s="195">
        <v>23.99977777777778</v>
      </c>
      <c r="J47" s="195">
        <v>20.000107188703467</v>
      </c>
      <c r="K47" s="195">
        <v>20.999951219512198</v>
      </c>
      <c r="L47" s="195">
        <v>19.000263157894739</v>
      </c>
      <c r="M47" s="195">
        <v>20.006153846153847</v>
      </c>
      <c r="N47" s="195">
        <v>21</v>
      </c>
      <c r="O47" s="195">
        <v>31.727628205128209</v>
      </c>
      <c r="P47" s="195">
        <v>29.455333333333336</v>
      </c>
      <c r="Q47" s="195">
        <v>33.999923076923082</v>
      </c>
      <c r="R47" s="195">
        <v>29.418749999999999</v>
      </c>
      <c r="S47" s="195">
        <v>26.669919982884039</v>
      </c>
      <c r="T47" s="195">
        <v>27</v>
      </c>
      <c r="U47" s="195">
        <v>23.921052631578945</v>
      </c>
      <c r="V47" s="195">
        <v>29.088707317073172</v>
      </c>
      <c r="W47" s="195">
        <v>25.466533268751164</v>
      </c>
      <c r="X47" s="195">
        <v>26.899908523090858</v>
      </c>
      <c r="Y47" s="195">
        <v>27.136196487485527</v>
      </c>
      <c r="Z47" s="195">
        <v>27.306631114316779</v>
      </c>
      <c r="AA47" s="195">
        <v>27.965693946262281</v>
      </c>
      <c r="AB47" s="191">
        <v>28.566366933085366</v>
      </c>
      <c r="AC47" s="193">
        <v>27.401646285377204</v>
      </c>
      <c r="AD47" s="303"/>
      <c r="AG47" s="282">
        <v>27.574051282051286</v>
      </c>
      <c r="AH47" s="282">
        <v>23.99977777777778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3.1800003051757812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3.1800003051757812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3.1800003051757812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3.1800003051757812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3.1800003051757812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3.1800003051757812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3.1800003051757812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3.1800003051757812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20.162500000000001</v>
      </c>
      <c r="D48" s="358">
        <v>24.292105263157893</v>
      </c>
      <c r="E48" s="358">
        <v>29.143341463414636</v>
      </c>
      <c r="F48" s="191">
        <v>25.517745923466194</v>
      </c>
      <c r="G48" s="191">
        <v>25.278940170940171</v>
      </c>
      <c r="H48" s="191">
        <v>27.057769230769232</v>
      </c>
      <c r="I48" s="191">
        <v>23.50011111111111</v>
      </c>
      <c r="J48" s="191">
        <v>20.749734274711169</v>
      </c>
      <c r="K48" s="191">
        <v>21.499731707317075</v>
      </c>
      <c r="L48" s="191">
        <v>19.999736842105264</v>
      </c>
      <c r="M48" s="191">
        <v>21.48689743589744</v>
      </c>
      <c r="N48" s="191">
        <v>22.5</v>
      </c>
      <c r="O48" s="191">
        <v>33.208282051282055</v>
      </c>
      <c r="P48" s="191">
        <v>30.916820512820514</v>
      </c>
      <c r="Q48" s="191">
        <v>35.499743589743588</v>
      </c>
      <c r="R48" s="191">
        <v>30.862500000000001</v>
      </c>
      <c r="S48" s="191">
        <v>26.482231449480491</v>
      </c>
      <c r="T48" s="191">
        <v>28.500102564102569</v>
      </c>
      <c r="U48" s="191">
        <v>22.888421052631582</v>
      </c>
      <c r="V48" s="191">
        <v>28.058170731707317</v>
      </c>
      <c r="W48" s="191">
        <v>26.08037666828103</v>
      </c>
      <c r="X48" s="191">
        <v>28.360587907900669</v>
      </c>
      <c r="Y48" s="191">
        <v>28.31290200987895</v>
      </c>
      <c r="Z48" s="191">
        <v>28.75030086004363</v>
      </c>
      <c r="AA48" s="191">
        <v>30.193141885930416</v>
      </c>
      <c r="AB48" s="191">
        <v>32.618259555267258</v>
      </c>
      <c r="AC48" s="190">
        <v>29.349980037536294</v>
      </c>
      <c r="AD48" s="303"/>
      <c r="AG48" s="282">
        <v>27.057769230769232</v>
      </c>
      <c r="AH48" s="282">
        <v>23.50011111111111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19.145</v>
      </c>
      <c r="D49" s="358">
        <v>23.129868421052635</v>
      </c>
      <c r="E49" s="358">
        <v>26.530536585365855</v>
      </c>
      <c r="F49" s="191">
        <v>23.772820770430414</v>
      </c>
      <c r="G49" s="191">
        <v>26.88468376068376</v>
      </c>
      <c r="H49" s="191">
        <v>27.019256410256411</v>
      </c>
      <c r="I49" s="191">
        <v>26.75011111111111</v>
      </c>
      <c r="J49" s="191">
        <v>23.875290115532735</v>
      </c>
      <c r="K49" s="191">
        <v>25.750317073170734</v>
      </c>
      <c r="L49" s="191">
        <v>22.000263157894739</v>
      </c>
      <c r="M49" s="191">
        <v>24.067</v>
      </c>
      <c r="N49" s="191">
        <v>26.000250000000001</v>
      </c>
      <c r="O49" s="191">
        <v>30.924474358974361</v>
      </c>
      <c r="P49" s="191">
        <v>30.849025641025644</v>
      </c>
      <c r="Q49" s="191">
        <v>30.999923076923078</v>
      </c>
      <c r="R49" s="191">
        <v>29.840624999999999</v>
      </c>
      <c r="S49" s="191">
        <v>26.99521988523529</v>
      </c>
      <c r="T49" s="191">
        <v>26.000128205128206</v>
      </c>
      <c r="U49" s="191">
        <v>27.010263157894737</v>
      </c>
      <c r="V49" s="191">
        <v>27.975268292682927</v>
      </c>
      <c r="W49" s="191">
        <v>27.039942330933119</v>
      </c>
      <c r="X49" s="191">
        <v>26.896906412844256</v>
      </c>
      <c r="Y49" s="191">
        <v>27.160776440091084</v>
      </c>
      <c r="Z49" s="191">
        <v>27.394857877973891</v>
      </c>
      <c r="AA49" s="191">
        <v>28.024618897901686</v>
      </c>
      <c r="AB49" s="191">
        <v>28.648553671513142</v>
      </c>
      <c r="AC49" s="190">
        <v>27.601493731077348</v>
      </c>
      <c r="AD49" s="303"/>
      <c r="AG49" s="282">
        <v>27.019256410256411</v>
      </c>
      <c r="AH49" s="282">
        <v>26.75011111111111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26.706875</v>
      </c>
      <c r="D50" s="358">
        <v>19.735236557006818</v>
      </c>
      <c r="E50" s="358">
        <v>23.981829268292682</v>
      </c>
      <c r="F50" s="191">
        <v>22.90792706037389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19.155358996549349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17.62</v>
      </c>
      <c r="D51" s="358">
        <v>18.569894736842105</v>
      </c>
      <c r="E51" s="358">
        <v>22.146024390243902</v>
      </c>
      <c r="F51" s="191">
        <v>19.88878018014195</v>
      </c>
      <c r="G51" s="191">
        <v>23.347816239316238</v>
      </c>
      <c r="H51" s="191">
        <v>23.445410256410256</v>
      </c>
      <c r="I51" s="191">
        <v>23.250222222222224</v>
      </c>
      <c r="J51" s="191">
        <v>23.250243902439024</v>
      </c>
      <c r="K51" s="191">
        <v>23.250487804878048</v>
      </c>
      <c r="L51" s="191">
        <v>23.25</v>
      </c>
      <c r="M51" s="191">
        <v>23.172974358974361</v>
      </c>
      <c r="N51" s="191">
        <v>23.750250000000001</v>
      </c>
      <c r="O51" s="191">
        <v>31.684051282051286</v>
      </c>
      <c r="P51" s="191">
        <v>30.86838461538462</v>
      </c>
      <c r="Q51" s="191">
        <v>32.499717948717951</v>
      </c>
      <c r="R51" s="191">
        <v>26.709500000000002</v>
      </c>
      <c r="S51" s="191">
        <v>25.075277980755516</v>
      </c>
      <c r="T51" s="191">
        <v>26.000358974358978</v>
      </c>
      <c r="U51" s="191">
        <v>24.378157894736844</v>
      </c>
      <c r="V51" s="191">
        <v>24.847317073170728</v>
      </c>
      <c r="W51" s="191">
        <v>25.465801878686733</v>
      </c>
      <c r="X51" s="191">
        <v>26.642275484189653</v>
      </c>
      <c r="Y51" s="191">
        <v>26.705805026307079</v>
      </c>
      <c r="Z51" s="191">
        <v>27.029445311519545</v>
      </c>
      <c r="AA51" s="191">
        <v>27.542539831168373</v>
      </c>
      <c r="AB51" s="191">
        <v>28.042181843448397</v>
      </c>
      <c r="AC51" s="190">
        <v>26.966386698590927</v>
      </c>
      <c r="AD51" s="303"/>
      <c r="AG51" s="282">
        <v>23.445410256410256</v>
      </c>
      <c r="AH51" s="282">
        <v>23.250222222222224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15.737500000000001</v>
      </c>
      <c r="D52" s="365">
        <v>17.734236842105265</v>
      </c>
      <c r="E52" s="365">
        <v>20.393243902439025</v>
      </c>
      <c r="F52" s="309">
        <v>18.458928378192002</v>
      </c>
      <c r="G52" s="309">
        <v>21.339619658119659</v>
      </c>
      <c r="H52" s="309">
        <v>21.429128205128208</v>
      </c>
      <c r="I52" s="309">
        <v>21.25011111111111</v>
      </c>
      <c r="J52" s="309">
        <v>21.250229139922979</v>
      </c>
      <c r="K52" s="309">
        <v>21.250195121951219</v>
      </c>
      <c r="L52" s="309">
        <v>21.250263157894739</v>
      </c>
      <c r="M52" s="309">
        <v>21.032025641025641</v>
      </c>
      <c r="N52" s="309">
        <v>21.75</v>
      </c>
      <c r="O52" s="309">
        <v>31.602564102564102</v>
      </c>
      <c r="P52" s="309">
        <v>30.704999999999998</v>
      </c>
      <c r="Q52" s="309">
        <v>32.500128205128206</v>
      </c>
      <c r="R52" s="309">
        <v>26.587499999999999</v>
      </c>
      <c r="S52" s="309">
        <v>23.091020813447003</v>
      </c>
      <c r="T52" s="309">
        <v>24.500358974358978</v>
      </c>
      <c r="U52" s="309">
        <v>22.391947368421057</v>
      </c>
      <c r="V52" s="309">
        <v>22.380756097560973</v>
      </c>
      <c r="W52" s="309">
        <v>23.934170772166922</v>
      </c>
      <c r="X52" s="309">
        <v>24.516781059696402</v>
      </c>
      <c r="Y52" s="309">
        <v>24.541509338164978</v>
      </c>
      <c r="Z52" s="309">
        <v>24.899394405981237</v>
      </c>
      <c r="AA52" s="309">
        <v>25.411362637462826</v>
      </c>
      <c r="AB52" s="309">
        <v>25.907878534180767</v>
      </c>
      <c r="AC52" s="408">
        <v>24.917337133951232</v>
      </c>
      <c r="AD52" s="303"/>
      <c r="AG52" s="282">
        <v>21.429128205128208</v>
      </c>
      <c r="AH52" s="282">
        <v>21.25011111111111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16.337499999999999</v>
      </c>
      <c r="D53" s="191">
        <v>18.232921052631575</v>
      </c>
      <c r="E53" s="191">
        <v>21.149341463414636</v>
      </c>
      <c r="F53" s="191">
        <v>19.086204818638006</v>
      </c>
      <c r="G53" s="191">
        <v>21.882696581196583</v>
      </c>
      <c r="H53" s="191">
        <v>22.025282051282055</v>
      </c>
      <c r="I53" s="191">
        <v>21.740111111111112</v>
      </c>
      <c r="J53" s="191">
        <v>21.88313671373556</v>
      </c>
      <c r="K53" s="191">
        <v>21.726536585365857</v>
      </c>
      <c r="L53" s="191">
        <v>22.039736842105263</v>
      </c>
      <c r="M53" s="191">
        <v>22.224333333333334</v>
      </c>
      <c r="N53" s="191">
        <v>23.625</v>
      </c>
      <c r="O53" s="191">
        <v>34.980769230769234</v>
      </c>
      <c r="P53" s="191">
        <v>33.48705128205129</v>
      </c>
      <c r="Q53" s="191">
        <v>36.474487179487177</v>
      </c>
      <c r="R53" s="191">
        <v>29.212499999999999</v>
      </c>
      <c r="S53" s="191">
        <v>23.937407809705629</v>
      </c>
      <c r="T53" s="191">
        <v>25.493948717948722</v>
      </c>
      <c r="U53" s="191">
        <v>23.181421052631581</v>
      </c>
      <c r="V53" s="191">
        <v>23.136853658536584</v>
      </c>
      <c r="W53" s="191">
        <v>25.38813086238358</v>
      </c>
      <c r="X53" s="191">
        <v>25.816798067279695</v>
      </c>
      <c r="Y53" s="191">
        <v>25.780763548442181</v>
      </c>
      <c r="Z53" s="191">
        <v>26.175591494646014</v>
      </c>
      <c r="AA53" s="191">
        <v>26.640974670856064</v>
      </c>
      <c r="AB53" s="191">
        <v>27.067866549293623</v>
      </c>
      <c r="AC53" s="191">
        <v>26.169988148107759</v>
      </c>
      <c r="AD53" s="303"/>
      <c r="AG53" s="282">
        <v>22.025282051282055</v>
      </c>
      <c r="AH53" s="282">
        <v>21.740111111111112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28.240576982498197</v>
      </c>
      <c r="D56" s="191">
        <v>28.179721120576218</v>
      </c>
      <c r="E56" s="191">
        <v>33.41872576232042</v>
      </c>
      <c r="F56" s="191">
        <v>30.399967214915733</v>
      </c>
      <c r="G56" s="191">
        <v>30.352921843064937</v>
      </c>
      <c r="H56" s="191">
        <v>31.613823465739486</v>
      </c>
      <c r="I56" s="191">
        <v>29.092020220390388</v>
      </c>
      <c r="J56" s="191">
        <v>26.425480465201581</v>
      </c>
      <c r="K56" s="191">
        <v>28.161479641550894</v>
      </c>
      <c r="L56" s="191">
        <v>24.689481288852271</v>
      </c>
      <c r="M56" s="191">
        <v>26.050512078024106</v>
      </c>
      <c r="N56" s="191">
        <v>27.731764803867794</v>
      </c>
      <c r="O56" s="191">
        <v>34.478285152343545</v>
      </c>
      <c r="P56" s="191">
        <v>32.80393329518725</v>
      </c>
      <c r="Q56" s="191">
        <v>36.152637009499841</v>
      </c>
      <c r="R56" s="191">
        <v>32.771043263849492</v>
      </c>
      <c r="S56" s="191">
        <v>31.714484249472093</v>
      </c>
      <c r="T56" s="191">
        <v>31.613914561491459</v>
      </c>
      <c r="U56" s="191">
        <v>29.421115161935447</v>
      </c>
      <c r="V56" s="191">
        <v>34.108423024989385</v>
      </c>
      <c r="W56" s="191">
        <v>30.374287778089535</v>
      </c>
      <c r="X56" s="191">
        <v>32.856100483551934</v>
      </c>
      <c r="Y56" s="191">
        <v>32.283929387194959</v>
      </c>
      <c r="Z56" s="191">
        <v>32.242099293400379</v>
      </c>
      <c r="AA56" s="191">
        <v>32.885984178391745</v>
      </c>
      <c r="AB56" s="191">
        <v>35.433110973653378</v>
      </c>
      <c r="AC56" s="191">
        <v>32.68151103086629</v>
      </c>
      <c r="AD56" s="303"/>
      <c r="AG56" s="282">
        <v>31.613823465739486</v>
      </c>
      <c r="AH56" s="282">
        <v>29.092020220390388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3788.026902322671</v>
      </c>
      <c r="D67" s="341">
        <f ca="1">D9/('Gas Curve Summary'!$B$11)*1000</f>
        <v>4910.8459146229916</v>
      </c>
      <c r="E67" s="341">
        <f>E9/('Gas Curve Summary'!$B$12)*1000</f>
        <v>7784.2200733403806</v>
      </c>
      <c r="F67" s="410">
        <f t="shared" ref="F67:F73" ca="1" si="35">AVERAGE(C67:E67)</f>
        <v>5494.3642967620144</v>
      </c>
      <c r="G67" s="341">
        <f t="shared" ref="G67:G73" si="36">AVERAGE(H67,I67)</f>
        <v>8115.2079646069269</v>
      </c>
      <c r="H67" s="341">
        <f>$H9/'Gas Curve Summary'!$B$13*1000</f>
        <v>8652.3715128366312</v>
      </c>
      <c r="I67" s="341">
        <f>$I9/'Gas Curve Summary'!$B$14*1000</f>
        <v>7578.0444163772227</v>
      </c>
      <c r="J67" s="341">
        <f t="shared" ref="J67:J73" si="37">AVERAGE(K67:L67)</f>
        <v>9766.4655614649</v>
      </c>
      <c r="K67" s="341">
        <f>$K9/'Gas Curve Summary'!$B$15*1000</f>
        <v>9150.273659599341</v>
      </c>
      <c r="L67" s="341">
        <f>$L9/'Gas Curve Summary'!$B$16*1000</f>
        <v>10382.657463330459</v>
      </c>
      <c r="M67" s="341">
        <f>$M9/'Gas Curve Summary'!$B$17*1000</f>
        <v>7718.423551756885</v>
      </c>
      <c r="N67" s="341">
        <f>$N9/'Gas Curve Summary'!$B$18*1000</f>
        <v>7363.253856942496</v>
      </c>
      <c r="O67" s="341">
        <f t="shared" ref="O67:O73" si="38">AVERAGE(P67:Q67)</f>
        <v>10453.089969498036</v>
      </c>
      <c r="P67" s="341">
        <f>$P9/'Gas Curve Summary'!$B$19*1000</f>
        <v>9692.4849927813357</v>
      </c>
      <c r="Q67" s="341">
        <f>$Q9/'Gas Curve Summary'!$B$20*1000</f>
        <v>11213.694946214737</v>
      </c>
      <c r="R67" s="341">
        <f>$R9/'Gas Curve Summary'!$B$21*1000</f>
        <v>9865.4426559356125</v>
      </c>
      <c r="S67" s="341">
        <f t="shared" ref="S67:S73" si="39">AVERAGE(T67:V67)</f>
        <v>9134.6091885104579</v>
      </c>
      <c r="T67" s="341">
        <f>$T9/'Gas Curve Summary'!$B$22*1000</f>
        <v>9345.7943925233649</v>
      </c>
      <c r="U67" s="341">
        <f>$U9/'Gas Curve Summary'!$B$23*1000</f>
        <v>8217.469127990018</v>
      </c>
      <c r="V67" s="341">
        <f>$V9/'Gas Curve Summary'!$B$24*1000</f>
        <v>9840.564045017989</v>
      </c>
      <c r="W67" s="410">
        <f>W9/AVERAGE('Gas Curve Summary'!$B$13:$B$24)*1000</f>
        <v>9059.6804303924309</v>
      </c>
      <c r="X67" s="341">
        <f>X9/AVERAGE('Gas Curve Summary'!$B$25:$B$36)*1000</f>
        <v>8259.9047362176516</v>
      </c>
      <c r="Y67" s="341">
        <f>Y9/AVERAGE('Gas Curve Summary'!$B$37:$B$48)*1000</f>
        <v>7850.2385210606944</v>
      </c>
      <c r="Z67" s="341">
        <f>Z9/AVERAGE('Gas Curve Summary'!$B$49:$B$60)*1000</f>
        <v>7715.4821465139967</v>
      </c>
      <c r="AA67" s="341">
        <f>AA9/AVERAGE('Gas Curve Summary'!$B$61:$B$108)*1000</f>
        <v>7398.4947273388707</v>
      </c>
      <c r="AB67" s="366">
        <f>AB9/AVERAGE('Gas Curve Summary'!$B$109:$B$120)*1000</f>
        <v>7082.9604288547116</v>
      </c>
      <c r="AC67" s="367">
        <f ca="1">AC9/AVERAGE('Gas Curve Summary'!$B$9:$B$120)*1000</f>
        <v>7567.0592076190223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3883.3385469617574</v>
      </c>
      <c r="D68" s="341">
        <f ca="1">D10/('Gas Curve Summary'!$B$11)*1000</f>
        <v>4910.2002604138634</v>
      </c>
      <c r="E68" s="341">
        <f>E10/('Gas Curve Summary'!$B$12)*1000</f>
        <v>7781.9232927481771</v>
      </c>
      <c r="F68" s="411">
        <f t="shared" ca="1" si="35"/>
        <v>5525.1540333745988</v>
      </c>
      <c r="G68" s="341">
        <f t="shared" si="36"/>
        <v>7955.1961307070324</v>
      </c>
      <c r="H68" s="341">
        <f>$H10/'Gas Curve Summary'!$B$13*1000</f>
        <v>8490.1207110509458</v>
      </c>
      <c r="I68" s="341">
        <f>$I10/'Gas Curve Summary'!$B$14*1000</f>
        <v>7420.2715503631189</v>
      </c>
      <c r="J68" s="341">
        <f t="shared" si="37"/>
        <v>10148.430440918462</v>
      </c>
      <c r="K68" s="341">
        <f>$K10/'Gas Curve Summary'!$B$15*1000</f>
        <v>9368.0429353313139</v>
      </c>
      <c r="L68" s="341">
        <f>$L10/'Gas Curve Summary'!$B$16*1000</f>
        <v>10928.817946505611</v>
      </c>
      <c r="M68" s="341">
        <f>$M10/'Gas Curve Summary'!$B$17*1000</f>
        <v>8289.6980848369749</v>
      </c>
      <c r="N68" s="341">
        <f>$N10/'Gas Curve Summary'!$B$18*1000</f>
        <v>7889.2005610098167</v>
      </c>
      <c r="O68" s="341">
        <f t="shared" si="38"/>
        <v>10941.035476757719</v>
      </c>
      <c r="P68" s="341">
        <f>$P10/'Gas Curve Summary'!$B$19*1000</f>
        <v>10173.712249774151</v>
      </c>
      <c r="Q68" s="341">
        <f>$Q10/'Gas Curve Summary'!$B$20*1000</f>
        <v>11708.358703741287</v>
      </c>
      <c r="R68" s="341">
        <f>$R10/'Gas Curve Summary'!$B$21*1000</f>
        <v>10349.597585513076</v>
      </c>
      <c r="S68" s="341">
        <f t="shared" si="39"/>
        <v>9073.2380628878873</v>
      </c>
      <c r="T68" s="341">
        <f>$T10/'Gas Curve Summary'!$B$22*1000</f>
        <v>9865.0406937011303</v>
      </c>
      <c r="U68" s="341">
        <f>$U10/'Gas Curve Summary'!$B$23*1000</f>
        <v>7862.734817118373</v>
      </c>
      <c r="V68" s="341">
        <f>$V10/'Gas Curve Summary'!$B$24*1000</f>
        <v>9491.9386778441531</v>
      </c>
      <c r="W68" s="411">
        <f>W10/AVERAGE('Gas Curve Summary'!$B$13:$B$24)*1000</f>
        <v>9278.0976518708085</v>
      </c>
      <c r="X68" s="341">
        <f>X10/AVERAGE('Gas Curve Summary'!$B$25:$B$36)*1000</f>
        <v>8708.5947438300627</v>
      </c>
      <c r="Y68" s="341">
        <f>Y10/AVERAGE('Gas Curve Summary'!$B$37:$B$48)*1000</f>
        <v>8190.7793294380372</v>
      </c>
      <c r="Z68" s="341">
        <f>Z10/AVERAGE('Gas Curve Summary'!$B$49:$B$60)*1000</f>
        <v>8123.4809680828394</v>
      </c>
      <c r="AA68" s="341">
        <f>AA10/AVERAGE('Gas Curve Summary'!$B$61:$B$108)*1000</f>
        <v>7987.9694148172684</v>
      </c>
      <c r="AB68" s="366">
        <f>AB10/AVERAGE('Gas Curve Summary'!$B$109:$B$120)*1000</f>
        <v>8087.925998173162</v>
      </c>
      <c r="AC68" s="368">
        <f ca="1">AC10/AVERAGE('Gas Curve Summary'!$B$9:$B$120)*1000</f>
        <v>8105.0755149238967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3893.0163447251116</v>
      </c>
      <c r="D69" s="341">
        <f ca="1">D11/('Gas Curve Summary'!$B$11)*1000</f>
        <v>4831.6833281322306</v>
      </c>
      <c r="E69" s="341">
        <f>E11/('Gas Curve Summary'!$B$12)*1000</f>
        <v>7433.4781871093182</v>
      </c>
      <c r="F69" s="411">
        <f t="shared" ca="1" si="35"/>
        <v>5386.0592866555535</v>
      </c>
      <c r="G69" s="341">
        <f t="shared" si="36"/>
        <v>8467.3560336024257</v>
      </c>
      <c r="H69" s="341">
        <f>$H11/'Gas Curve Summary'!$B$13*1000</f>
        <v>8488.1625811858376</v>
      </c>
      <c r="I69" s="341">
        <f>$I11/'Gas Curve Summary'!$B$14*1000</f>
        <v>8446.5494860190138</v>
      </c>
      <c r="J69" s="341">
        <f t="shared" si="37"/>
        <v>11621.091728427309</v>
      </c>
      <c r="K69" s="341">
        <f>$K11/'Gas Curve Summary'!$B$15*1000</f>
        <v>11220.181731229079</v>
      </c>
      <c r="L69" s="341">
        <f>$L11/'Gas Curve Summary'!$B$16*1000</f>
        <v>12022.001725625538</v>
      </c>
      <c r="M69" s="341">
        <f>$M11/'Gas Curve Summary'!$B$17*1000</f>
        <v>9281.5467711301044</v>
      </c>
      <c r="N69" s="341">
        <f>$N11/'Gas Curve Summary'!$B$18*1000</f>
        <v>9116.4971949509109</v>
      </c>
      <c r="O69" s="341">
        <f t="shared" si="38"/>
        <v>10186.320579550451</v>
      </c>
      <c r="P69" s="341">
        <f>$P11/'Gas Curve Summary'!$B$19*1000</f>
        <v>10148.349839163142</v>
      </c>
      <c r="Q69" s="341">
        <f>$Q11/'Gas Curve Summary'!$B$20*1000</f>
        <v>10224.291319937758</v>
      </c>
      <c r="R69" s="341">
        <f>$R11/'Gas Curve Summary'!$B$21*1000</f>
        <v>10003.772635814888</v>
      </c>
      <c r="S69" s="341">
        <f t="shared" si="39"/>
        <v>9252.0634974186778</v>
      </c>
      <c r="T69" s="341">
        <f>$T11/'Gas Curve Summary'!$B$22*1000</f>
        <v>8999.69823645836</v>
      </c>
      <c r="U69" s="341">
        <f>$U11/'Gas Curve Summary'!$B$23*1000</f>
        <v>9295.5034442857414</v>
      </c>
      <c r="V69" s="341">
        <f>$V11/'Gas Curve Summary'!$B$24*1000</f>
        <v>9460.988811511932</v>
      </c>
      <c r="W69" s="411">
        <f>W11/AVERAGE('Gas Curve Summary'!$B$13:$B$24)*1000</f>
        <v>9620.8634134989898</v>
      </c>
      <c r="X69" s="341">
        <f>X11/AVERAGE('Gas Curve Summary'!$B$25:$B$36)*1000</f>
        <v>8262.9211759303307</v>
      </c>
      <c r="Y69" s="341">
        <f>Y11/AVERAGE('Gas Curve Summary'!$B$37:$B$48)*1000</f>
        <v>7860.4711644177169</v>
      </c>
      <c r="Z69" s="341">
        <f>Z11/AVERAGE('Gas Curve Summary'!$B$49:$B$60)*1000</f>
        <v>7742.7135766020665</v>
      </c>
      <c r="AA69" s="341">
        <f>AA11/AVERAGE('Gas Curve Summary'!$B$61:$B$108)*1000</f>
        <v>7415.8891953501161</v>
      </c>
      <c r="AB69" s="366">
        <f>AB11/AVERAGE('Gas Curve Summary'!$B$109:$B$120)*1000</f>
        <v>7104.8940464792422</v>
      </c>
      <c r="AC69" s="368">
        <f ca="1">AC11/AVERAGE('Gas Curve Summary'!$B$9:$B$120)*1000</f>
        <v>7630.8057597218085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4964.808008133261</v>
      </c>
      <c r="D70" s="341">
        <f ca="1">D12/('Gas Curve Summary'!$B$11)*1000</f>
        <v>4019.9129874519795</v>
      </c>
      <c r="E70" s="341">
        <f>E12/('Gas Curve Summary'!$B$12)*1000</f>
        <v>6415.6846624646023</v>
      </c>
      <c r="F70" s="411">
        <f t="shared" ca="1" si="35"/>
        <v>5133.4685526832809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9292.5371953149734</v>
      </c>
      <c r="N70" s="341">
        <f>$N12/'Gas Curve Summary'!$B$18*1000</f>
        <v>8765.6907433380093</v>
      </c>
      <c r="O70" s="341">
        <f t="shared" si="38"/>
        <v>10104.487933275943</v>
      </c>
      <c r="P70" s="341">
        <f>$P12/'Gas Curve Summary'!$B$19*1000</f>
        <v>9984.7268306273891</v>
      </c>
      <c r="Q70" s="341">
        <f>$Q12/'Gas Curve Summary'!$B$20*1000</f>
        <v>10224.249035924497</v>
      </c>
      <c r="R70" s="341">
        <f>$R12/'Gas Curve Summary'!$B$21*1000</f>
        <v>9352.9929577464773</v>
      </c>
      <c r="S70" s="341">
        <f t="shared" si="39"/>
        <v>8895.3770825275642</v>
      </c>
      <c r="T70" s="341">
        <f>$T12/'Gas Curve Summary'!$B$22*1000</f>
        <v>8653.3801954362698</v>
      </c>
      <c r="U70" s="341">
        <f>$U12/'Gas Curve Summary'!$B$23*1000</f>
        <v>8920.4288632953048</v>
      </c>
      <c r="V70" s="341">
        <f>$V12/'Gas Curve Summary'!$B$24*1000</f>
        <v>9112.322188851118</v>
      </c>
      <c r="W70" s="411">
        <f>W12/AVERAGE('Gas Curve Summary'!$B$13:$B$24)*1000</f>
        <v>9204.8791558902485</v>
      </c>
      <c r="X70" s="341">
        <f>X12/AVERAGE('Gas Curve Summary'!$B$25:$B$36)*1000</f>
        <v>4974.3135505582477</v>
      </c>
      <c r="Y70" s="341">
        <f>Y12/AVERAGE('Gas Curve Summary'!$B$37:$B$48)*1000</f>
        <v>4477.6007023881275</v>
      </c>
      <c r="Z70" s="341">
        <f>Z12/AVERAGE('Gas Curve Summary'!$B$49:$B$60)*1000</f>
        <v>4371.7587722183252</v>
      </c>
      <c r="AA70" s="341">
        <f>AA12/AVERAGE('Gas Curve Summary'!$B$61:$B$108)*1000</f>
        <v>5131.832564993515</v>
      </c>
      <c r="AB70" s="366">
        <f>AB12/AVERAGE('Gas Curve Summary'!$B$109:$B$120)*1000</f>
        <v>5234.8676276073129</v>
      </c>
      <c r="AC70" s="368">
        <f ca="1">AC12/AVERAGE('Gas Curve Summary'!$B$9:$B$120)*1000</f>
        <v>5290.795861976434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3631.9113161804953</v>
      </c>
      <c r="D71" s="341">
        <f ca="1">D13/('Gas Curve Summary'!$B$11)*1000</f>
        <v>3983.5089154085385</v>
      </c>
      <c r="E71" s="341">
        <f>E13/('Gas Curve Summary'!$B$12)*1000</f>
        <v>6125.2071669994384</v>
      </c>
      <c r="F71" s="411">
        <f t="shared" ca="1" si="35"/>
        <v>4580.2091328628239</v>
      </c>
      <c r="G71" s="341">
        <f t="shared" si="36"/>
        <v>7548.1845700818985</v>
      </c>
      <c r="H71" s="341">
        <f>$H13/'Gas Curve Summary'!$B$13*1000</f>
        <v>7518.2194717078455</v>
      </c>
      <c r="I71" s="341">
        <f>$I13/'Gas Curve Summary'!$B$14*1000</f>
        <v>7578.1496684559515</v>
      </c>
      <c r="J71" s="341">
        <f t="shared" si="37"/>
        <v>11786.270255113184</v>
      </c>
      <c r="K71" s="341">
        <f>$K13/'Gas Curve Summary'!$B$15*1000</f>
        <v>10457.728891014402</v>
      </c>
      <c r="L71" s="341">
        <f>$L13/'Gas Curve Summary'!$B$16*1000</f>
        <v>13114.811619211965</v>
      </c>
      <c r="M71" s="341">
        <f>$M13/'Gas Curve Summary'!$B$17*1000</f>
        <v>9236.9717473884139</v>
      </c>
      <c r="N71" s="341">
        <f>$N13/'Gas Curve Summary'!$B$18*1000</f>
        <v>8678.120617110797</v>
      </c>
      <c r="O71" s="341">
        <f t="shared" si="38"/>
        <v>10604.287962055248</v>
      </c>
      <c r="P71" s="341">
        <f>$P13/'Gas Curve Summary'!$B$19*1000</f>
        <v>10324.687824523187</v>
      </c>
      <c r="Q71" s="341">
        <f>$Q13/'Gas Curve Summary'!$B$20*1000</f>
        <v>10883.88809958731</v>
      </c>
      <c r="R71" s="341">
        <f>$R13/'Gas Curve Summary'!$B$21*1000</f>
        <v>9120.3890006706897</v>
      </c>
      <c r="S71" s="341">
        <f t="shared" si="39"/>
        <v>8760.7994377540854</v>
      </c>
      <c r="T71" s="341">
        <f>$T13/'Gas Curve Summary'!$B$22*1000</f>
        <v>9172.7507521900043</v>
      </c>
      <c r="U71" s="341">
        <f>$U13/'Gas Curve Summary'!$B$23*1000</f>
        <v>8541.8647959644913</v>
      </c>
      <c r="V71" s="341">
        <f>$V13/'Gas Curve Summary'!$B$24*1000</f>
        <v>8567.7827651077605</v>
      </c>
      <c r="W71" s="411">
        <f>W13/AVERAGE('Gas Curve Summary'!$B$13:$B$24)*1000</f>
        <v>9281.9838252376667</v>
      </c>
      <c r="X71" s="341">
        <f>X13/AVERAGE('Gas Curve Summary'!$B$25:$B$36)*1000</f>
        <v>8338.7220855781234</v>
      </c>
      <c r="Y71" s="341">
        <f>Y13/AVERAGE('Gas Curve Summary'!$B$37:$B$48)*1000</f>
        <v>7874.871106643267</v>
      </c>
      <c r="Z71" s="341">
        <f>Z13/AVERAGE('Gas Curve Summary'!$B$49:$B$60)*1000</f>
        <v>7782.2917488094163</v>
      </c>
      <c r="AA71" s="341">
        <f>AA13/AVERAGE('Gas Curve Summary'!$B$61:$B$108)*1000</f>
        <v>7422.7591192768823</v>
      </c>
      <c r="AB71" s="366">
        <f>AB13/AVERAGE('Gas Curve Summary'!$B$109:$B$120)*1000</f>
        <v>7080.8416131779413</v>
      </c>
      <c r="AC71" s="368">
        <f ca="1">AC13/AVERAGE('Gas Curve Summary'!$B$9:$B$120)*1000</f>
        <v>7595.397398853368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3321.2442324235553</v>
      </c>
      <c r="D72" s="341">
        <f ca="1">D14/('Gas Curve Summary'!$B$11)*1000</f>
        <v>3626.4513768576016</v>
      </c>
      <c r="E72" s="341">
        <f>E14/('Gas Curve Summary'!$B$12)*1000</f>
        <v>5653.9364992365809</v>
      </c>
      <c r="F72" s="411">
        <f t="shared" ca="1" si="35"/>
        <v>4200.5440361725787</v>
      </c>
      <c r="G72" s="341">
        <f t="shared" si="36"/>
        <v>6915.6168064844751</v>
      </c>
      <c r="H72" s="341">
        <f>$H14/'Gas Curve Summary'!$B$13*1000</f>
        <v>6884.6315009105701</v>
      </c>
      <c r="I72" s="341">
        <f>$I14/'Gas Curve Summary'!$B$14*1000</f>
        <v>6946.60211205838</v>
      </c>
      <c r="J72" s="341">
        <f t="shared" si="37"/>
        <v>10804.100455907535</v>
      </c>
      <c r="K72" s="341">
        <f>$K14/'Gas Curve Summary'!$B$15*1000</f>
        <v>9586.1416653382221</v>
      </c>
      <c r="L72" s="341">
        <f>$L14/'Gas Curve Summary'!$B$16*1000</f>
        <v>12022.059246476849</v>
      </c>
      <c r="M72" s="341">
        <f>$M14/'Gas Curve Summary'!$B$17*1000</f>
        <v>8410.9884457106673</v>
      </c>
      <c r="N72" s="341">
        <f>$N14/'Gas Curve Summary'!$B$18*1000</f>
        <v>7976.7706872370263</v>
      </c>
      <c r="O72" s="341">
        <f t="shared" si="38"/>
        <v>10577.456601760525</v>
      </c>
      <c r="P72" s="341">
        <f>$P14/'Gas Curve Summary'!$B$19*1000</f>
        <v>10270.889795091311</v>
      </c>
      <c r="Q72" s="341">
        <f>$Q14/'Gas Curve Summary'!$B$20*1000</f>
        <v>10884.023408429741</v>
      </c>
      <c r="R72" s="341">
        <f>$R14/'Gas Curve Summary'!$B$21*1000</f>
        <v>9079.4768611670024</v>
      </c>
      <c r="S72" s="341">
        <f t="shared" si="39"/>
        <v>8082.0338548162499</v>
      </c>
      <c r="T72" s="341">
        <f>$T14/'Gas Curve Summary'!$B$22*1000</f>
        <v>8653.5399526053734</v>
      </c>
      <c r="U72" s="341">
        <f>$U14/'Gas Curve Summary'!$B$23*1000</f>
        <v>7859.2453307779952</v>
      </c>
      <c r="V72" s="341">
        <f>$V14/'Gas Curve Summary'!$B$24*1000</f>
        <v>7733.3162810653821</v>
      </c>
      <c r="W72" s="411">
        <f>W14/AVERAGE('Gas Curve Summary'!$B$13:$B$24)*1000</f>
        <v>8736.9757915258888</v>
      </c>
      <c r="X72" s="341">
        <f>X14/AVERAGE('Gas Curve Summary'!$B$25:$B$36)*1000</f>
        <v>7685.8429575630926</v>
      </c>
      <c r="Y72" s="341">
        <f>Y14/AVERAGE('Gas Curve Summary'!$B$37:$B$48)*1000</f>
        <v>7248.4965691732114</v>
      </c>
      <c r="Z72" s="341">
        <f>Z14/AVERAGE('Gas Curve Summary'!$B$49:$B$60)*1000</f>
        <v>7180.7298708002681</v>
      </c>
      <c r="AA72" s="341">
        <f>AA14/AVERAGE('Gas Curve Summary'!$B$61:$B$108)*1000</f>
        <v>6858.6089266693516</v>
      </c>
      <c r="AB72" s="366">
        <f>AB14/AVERAGE('Gas Curve Summary'!$B$109:$B$120)*1000</f>
        <v>6551.3662074153335</v>
      </c>
      <c r="AC72" s="368">
        <f ca="1">AC14/AVERAGE('Gas Curve Summary'!$B$9:$B$120)*1000</f>
        <v>7027.4182488808301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3433.663095331196</v>
      </c>
      <c r="D73" s="343">
        <f ca="1">D15/('Gas Curve Summary'!$B$11)*1000</f>
        <v>3724.3755985752573</v>
      </c>
      <c r="E73" s="343">
        <f>E15/('Gas Curve Summary'!$B$12)*1000</f>
        <v>5856.2097900272738</v>
      </c>
      <c r="F73" s="412">
        <f t="shared" ca="1" si="35"/>
        <v>4338.0828279779089</v>
      </c>
      <c r="G73" s="343">
        <f t="shared" si="36"/>
        <v>7086.6530501189518</v>
      </c>
      <c r="H73" s="343">
        <f>$H15/'Gas Curve Summary'!$B$13*1000</f>
        <v>7071.9834324485482</v>
      </c>
      <c r="I73" s="343">
        <f>$I15/'Gas Curve Summary'!$B$14*1000</f>
        <v>7101.3226677893554</v>
      </c>
      <c r="J73" s="343">
        <f t="shared" si="37"/>
        <v>11123.58174491928</v>
      </c>
      <c r="K73" s="343">
        <f>$K15/'Gas Curve Summary'!$B$15*1000</f>
        <v>9793.6978585472134</v>
      </c>
      <c r="L73" s="343">
        <f>$L15/'Gas Curve Summary'!$B$16*1000</f>
        <v>12453.465631291345</v>
      </c>
      <c r="M73" s="343">
        <f>$M15/'Gas Curve Summary'!$B$17*1000</f>
        <v>8870.9836973725869</v>
      </c>
      <c r="N73" s="343">
        <f>$N15/'Gas Curve Summary'!$B$18*1000</f>
        <v>8634.2040673211777</v>
      </c>
      <c r="O73" s="343">
        <f t="shared" si="38"/>
        <v>11690.885030878997</v>
      </c>
      <c r="P73" s="343">
        <f>$P15/'Gas Curve Summary'!$B$19*1000</f>
        <v>11186.942242259989</v>
      </c>
      <c r="Q73" s="343">
        <f>$Q15/'Gas Curve Summary'!$B$20*1000</f>
        <v>12194.827819498005</v>
      </c>
      <c r="R73" s="343">
        <f>$R15/'Gas Curve Summary'!$B$21*1000</f>
        <v>9959.7585513078484</v>
      </c>
      <c r="S73" s="343">
        <f t="shared" si="39"/>
        <v>8372.3369562642292</v>
      </c>
      <c r="T73" s="343">
        <f>$T15/'Gas Curve Summary'!$B$22*1000</f>
        <v>8997.4616360909204</v>
      </c>
      <c r="U73" s="343">
        <f>$U15/'Gas Curve Summary'!$B$23*1000</f>
        <v>8130.4489323618227</v>
      </c>
      <c r="V73" s="343">
        <f>$V15/'Gas Curve Summary'!$B$24*1000</f>
        <v>7989.1003003399446</v>
      </c>
      <c r="W73" s="412">
        <f>W15/AVERAGE('Gas Curve Summary'!$B$13:$B$24)*1000</f>
        <v>9254.3225990158808</v>
      </c>
      <c r="X73" s="343">
        <f>X15/AVERAGE('Gas Curve Summary'!$B$25:$B$36)*1000</f>
        <v>8085.192847256918</v>
      </c>
      <c r="Y73" s="343">
        <f>Y15/AVERAGE('Gas Curve Summary'!$B$37:$B$48)*1000</f>
        <v>7607.1635539623276</v>
      </c>
      <c r="Z73" s="343">
        <f>Z15/AVERAGE('Gas Curve Summary'!$B$49:$B$60)*1000</f>
        <v>7541.4668049151096</v>
      </c>
      <c r="AA73" s="343">
        <f>AA15/AVERAGE('Gas Curve Summary'!$B$61:$B$108)*1000</f>
        <v>7184.0430176193559</v>
      </c>
      <c r="AB73" s="369">
        <f>AB15/AVERAGE('Gas Curve Summary'!$B$109:$B$120)*1000</f>
        <v>6839.0973286141079</v>
      </c>
      <c r="AC73" s="370">
        <f ca="1">AC15/AVERAGE('Gas Curve Summary'!$B$9:$B$120)*1000</f>
        <v>7373.4346223975936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177.79287557675752</v>
      </c>
      <c r="D87" s="341">
        <f t="shared" ca="1" si="40"/>
        <v>-61.132692700879488</v>
      </c>
      <c r="E87" s="341">
        <f t="shared" si="40"/>
        <v>-14.785525062314264</v>
      </c>
      <c r="F87" s="410">
        <f t="shared" ca="1" si="40"/>
        <v>33.958219271187772</v>
      </c>
      <c r="G87" s="341">
        <f t="shared" si="40"/>
        <v>-6.649397482186032</v>
      </c>
      <c r="H87" s="341">
        <f t="shared" si="40"/>
        <v>-13.263710938128497</v>
      </c>
      <c r="I87" s="341">
        <f t="shared" si="40"/>
        <v>-3.5084026243566768E-2</v>
      </c>
      <c r="J87" s="341">
        <f t="shared" si="40"/>
        <v>-1.5941335885145236E-2</v>
      </c>
      <c r="K87" s="341">
        <f t="shared" si="40"/>
        <v>-3.1882671770290472E-2</v>
      </c>
      <c r="L87" s="341">
        <f t="shared" si="40"/>
        <v>0</v>
      </c>
      <c r="M87" s="341">
        <f t="shared" si="40"/>
        <v>-694.59320440537158</v>
      </c>
      <c r="N87" s="341">
        <f t="shared" si="40"/>
        <v>-531.48298516276645</v>
      </c>
      <c r="O87" s="341">
        <f t="shared" si="40"/>
        <v>-675.78731055072058</v>
      </c>
      <c r="P87" s="341">
        <f t="shared" si="40"/>
        <v>-635.47199646597619</v>
      </c>
      <c r="Q87" s="341">
        <f t="shared" si="40"/>
        <v>-716.10262463546678</v>
      </c>
      <c r="R87" s="341">
        <f t="shared" si="40"/>
        <v>-603.86339388645138</v>
      </c>
      <c r="S87" s="341">
        <f t="shared" si="40"/>
        <v>-515.88185996351785</v>
      </c>
      <c r="T87" s="341">
        <f t="shared" si="40"/>
        <v>-555.19570648653644</v>
      </c>
      <c r="U87" s="341">
        <f t="shared" si="40"/>
        <v>-459.00988237593992</v>
      </c>
      <c r="V87" s="341">
        <f t="shared" si="40"/>
        <v>-533.4399910280772</v>
      </c>
      <c r="W87" s="410">
        <f t="shared" si="40"/>
        <v>-398.05660925271332</v>
      </c>
      <c r="X87" s="341">
        <f t="shared" si="40"/>
        <v>-359.32845587575866</v>
      </c>
      <c r="Y87" s="341">
        <f t="shared" si="40"/>
        <v>-275.18212595563273</v>
      </c>
      <c r="Z87" s="347">
        <f t="shared" si="40"/>
        <v>-246.60200782451193</v>
      </c>
      <c r="AA87" s="347">
        <f t="shared" si="40"/>
        <v>-208.19938169149736</v>
      </c>
      <c r="AB87" s="191">
        <f t="shared" si="40"/>
        <v>-175.06208219810196</v>
      </c>
      <c r="AC87" s="367">
        <f t="shared" ca="1" si="40"/>
        <v>-228.07771967996086</v>
      </c>
    </row>
    <row r="88" spans="1:29" x14ac:dyDescent="0.2">
      <c r="A88" s="305" t="s">
        <v>140</v>
      </c>
      <c r="B88" s="306"/>
      <c r="C88" s="341">
        <f t="shared" ref="C88:AC88" ca="1" si="41">C68-C108</f>
        <v>138.44627355908278</v>
      </c>
      <c r="D88" s="341">
        <f t="shared" ca="1" si="41"/>
        <v>-56.494743298648245</v>
      </c>
      <c r="E88" s="341">
        <f t="shared" si="41"/>
        <v>-14.583251771522555</v>
      </c>
      <c r="F88" s="411">
        <f t="shared" ca="1" si="41"/>
        <v>22.456092829635963</v>
      </c>
      <c r="G88" s="341">
        <f t="shared" si="41"/>
        <v>-6.649397482186032</v>
      </c>
      <c r="H88" s="341">
        <f t="shared" si="41"/>
        <v>-13.263710938128497</v>
      </c>
      <c r="I88" s="341">
        <f t="shared" si="41"/>
        <v>-3.5084026242657274E-2</v>
      </c>
      <c r="J88" s="341">
        <f t="shared" si="41"/>
        <v>-1.5941335883326246E-2</v>
      </c>
      <c r="K88" s="341">
        <f t="shared" si="41"/>
        <v>-3.1882671768471482E-2</v>
      </c>
      <c r="L88" s="341">
        <f t="shared" si="41"/>
        <v>0</v>
      </c>
      <c r="M88" s="341">
        <f t="shared" si="41"/>
        <v>-746.00310771871955</v>
      </c>
      <c r="N88" s="341">
        <f t="shared" si="41"/>
        <v>-569.44605553153633</v>
      </c>
      <c r="O88" s="341">
        <f t="shared" si="41"/>
        <v>-707.18966407833068</v>
      </c>
      <c r="P88" s="341">
        <f t="shared" si="41"/>
        <v>-666.68764953177742</v>
      </c>
      <c r="Q88" s="341">
        <f t="shared" si="41"/>
        <v>-747.69167862488212</v>
      </c>
      <c r="R88" s="341">
        <f t="shared" si="41"/>
        <v>-633.49849989617542</v>
      </c>
      <c r="S88" s="341">
        <f t="shared" si="41"/>
        <v>-513.2596104634722</v>
      </c>
      <c r="T88" s="341">
        <f t="shared" si="41"/>
        <v>-586.0420214079877</v>
      </c>
      <c r="U88" s="341">
        <f t="shared" si="41"/>
        <v>-439.19519834465973</v>
      </c>
      <c r="V88" s="341">
        <f t="shared" si="41"/>
        <v>-514.54161163777098</v>
      </c>
      <c r="W88" s="411">
        <f t="shared" si="41"/>
        <v>-407.60796893175211</v>
      </c>
      <c r="X88" s="341">
        <f t="shared" si="41"/>
        <v>-378.66740924483747</v>
      </c>
      <c r="Y88" s="341">
        <f t="shared" si="41"/>
        <v>-286.98352410391817</v>
      </c>
      <c r="Z88" s="341">
        <f t="shared" si="41"/>
        <v>-259.54929119364078</v>
      </c>
      <c r="AA88" s="341">
        <f t="shared" si="41"/>
        <v>-224.59255336236401</v>
      </c>
      <c r="AB88" s="191">
        <f t="shared" si="41"/>
        <v>-199.58436945773155</v>
      </c>
      <c r="AC88" s="368">
        <f t="shared" ca="1" si="41"/>
        <v>-244.31746764951185</v>
      </c>
    </row>
    <row r="89" spans="1:29" x14ac:dyDescent="0.2">
      <c r="A89" s="305" t="s">
        <v>142</v>
      </c>
      <c r="B89" s="282"/>
      <c r="C89" s="341">
        <f t="shared" ref="C89:AC89" ca="1" si="42">C69-C109</f>
        <v>337.109955423477</v>
      </c>
      <c r="D89" s="341">
        <f t="shared" ca="1" si="42"/>
        <v>102.61597563731448</v>
      </c>
      <c r="E89" s="341">
        <f t="shared" si="42"/>
        <v>335.95636116874721</v>
      </c>
      <c r="F89" s="411">
        <f t="shared" ca="1" si="42"/>
        <v>258.5607640765129</v>
      </c>
      <c r="G89" s="341">
        <f t="shared" si="42"/>
        <v>-1.5417095461307326</v>
      </c>
      <c r="H89" s="341">
        <f t="shared" si="42"/>
        <v>-3.118503118503213</v>
      </c>
      <c r="I89" s="341">
        <f t="shared" si="42"/>
        <v>3.5084026241747779E-2</v>
      </c>
      <c r="J89" s="341">
        <f t="shared" si="42"/>
        <v>0</v>
      </c>
      <c r="K89" s="341">
        <f t="shared" si="42"/>
        <v>0</v>
      </c>
      <c r="L89" s="341">
        <f t="shared" si="42"/>
        <v>0</v>
      </c>
      <c r="M89" s="341">
        <f t="shared" si="42"/>
        <v>-839.14288404230865</v>
      </c>
      <c r="N89" s="341">
        <f t="shared" si="42"/>
        <v>-658.03288023705863</v>
      </c>
      <c r="O89" s="341">
        <f t="shared" si="42"/>
        <v>-660.57686959620332</v>
      </c>
      <c r="P89" s="341">
        <f t="shared" si="42"/>
        <v>-668.27906722733496</v>
      </c>
      <c r="Q89" s="341">
        <f t="shared" si="42"/>
        <v>-652.87467196507532</v>
      </c>
      <c r="R89" s="341">
        <f t="shared" si="42"/>
        <v>-615.66686596447289</v>
      </c>
      <c r="S89" s="341">
        <f t="shared" si="42"/>
        <v>-517.34463785907064</v>
      </c>
      <c r="T89" s="341">
        <f t="shared" si="42"/>
        <v>-534.63553879950632</v>
      </c>
      <c r="U89" s="341">
        <f t="shared" si="42"/>
        <v>-501.47267392054709</v>
      </c>
      <c r="V89" s="341">
        <f t="shared" si="42"/>
        <v>-515.9257008571567</v>
      </c>
      <c r="W89" s="411">
        <f t="shared" si="42"/>
        <v>-421.20479556257669</v>
      </c>
      <c r="X89" s="341">
        <f t="shared" si="42"/>
        <v>-355.35008395942168</v>
      </c>
      <c r="Y89" s="341">
        <f t="shared" si="42"/>
        <v>-272.30948437689767</v>
      </c>
      <c r="Z89" s="341">
        <f t="shared" si="42"/>
        <v>-245.0957912921549</v>
      </c>
      <c r="AA89" s="341">
        <f t="shared" si="42"/>
        <v>-206.83255395163724</v>
      </c>
      <c r="AB89" s="191">
        <f t="shared" si="42"/>
        <v>-174.01012582983458</v>
      </c>
      <c r="AC89" s="368">
        <f t="shared" ca="1" si="42"/>
        <v>-221.18316061362566</v>
      </c>
    </row>
    <row r="90" spans="1:29" x14ac:dyDescent="0.2">
      <c r="A90" s="305" t="s">
        <v>144</v>
      </c>
      <c r="B90" s="282"/>
      <c r="C90" s="341">
        <f t="shared" ref="C90:AC90" ca="1" si="43">C70-C110</f>
        <v>4.392889262533572</v>
      </c>
      <c r="D90" s="341">
        <f t="shared" ca="1" si="43"/>
        <v>-15.097553747533766</v>
      </c>
      <c r="E90" s="341">
        <f t="shared" si="43"/>
        <v>0</v>
      </c>
      <c r="F90" s="411">
        <f t="shared" ca="1" si="43"/>
        <v>-3.5682214950002162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-836.25019335467005</v>
      </c>
      <c r="N90" s="341">
        <f t="shared" si="43"/>
        <v>-632.7115123010899</v>
      </c>
      <c r="O90" s="341">
        <f t="shared" si="43"/>
        <v>-650.29691832333083</v>
      </c>
      <c r="P90" s="341">
        <f t="shared" si="43"/>
        <v>-647.6768806683267</v>
      </c>
      <c r="Q90" s="341">
        <f t="shared" si="43"/>
        <v>-652.91695597833677</v>
      </c>
      <c r="R90" s="341">
        <f t="shared" si="43"/>
        <v>-572.4963660969388</v>
      </c>
      <c r="S90" s="341">
        <f t="shared" si="43"/>
        <v>-502.10037503664171</v>
      </c>
      <c r="T90" s="341">
        <f t="shared" si="43"/>
        <v>-514.06218982789687</v>
      </c>
      <c r="U90" s="341">
        <f t="shared" si="43"/>
        <v>-498.27567825443475</v>
      </c>
      <c r="V90" s="341">
        <f t="shared" si="43"/>
        <v>-493.96325702759168</v>
      </c>
      <c r="W90" s="411">
        <f t="shared" si="43"/>
        <v>-402.52829435729473</v>
      </c>
      <c r="X90" s="341">
        <f t="shared" si="43"/>
        <v>-214.24174940723697</v>
      </c>
      <c r="Y90" s="341">
        <f t="shared" si="43"/>
        <v>-154.85464052075895</v>
      </c>
      <c r="Z90" s="341">
        <f t="shared" si="43"/>
        <v>-137.88222297022094</v>
      </c>
      <c r="AA90" s="341">
        <f t="shared" si="43"/>
        <v>-142.2617153507581</v>
      </c>
      <c r="AB90" s="191">
        <f t="shared" si="43"/>
        <v>-127.24175389568609</v>
      </c>
      <c r="AC90" s="368">
        <f t="shared" ca="1" si="43"/>
        <v>-158.46235829896705</v>
      </c>
    </row>
    <row r="91" spans="1:29" x14ac:dyDescent="0.2">
      <c r="A91" s="305" t="s">
        <v>143</v>
      </c>
      <c r="B91" s="306"/>
      <c r="C91" s="341">
        <f t="shared" ref="C91:AC91" ca="1" si="44">C71-C111</f>
        <v>359.25158363963374</v>
      </c>
      <c r="D91" s="341">
        <f t="shared" ca="1" si="44"/>
        <v>186.76086044184331</v>
      </c>
      <c r="E91" s="341">
        <f t="shared" si="44"/>
        <v>200.64205457463868</v>
      </c>
      <c r="F91" s="411">
        <f t="shared" ca="1" si="44"/>
        <v>248.88483288537191</v>
      </c>
      <c r="G91" s="341">
        <f t="shared" si="44"/>
        <v>193.4150040034865</v>
      </c>
      <c r="H91" s="341">
        <f t="shared" si="44"/>
        <v>150.08299892021023</v>
      </c>
      <c r="I91" s="341">
        <f t="shared" si="44"/>
        <v>236.74700908676277</v>
      </c>
      <c r="J91" s="341">
        <f t="shared" si="44"/>
        <v>368.34548602299765</v>
      </c>
      <c r="K91" s="341">
        <f t="shared" si="44"/>
        <v>326.79738562091552</v>
      </c>
      <c r="L91" s="341">
        <f t="shared" si="44"/>
        <v>409.89358642507977</v>
      </c>
      <c r="M91" s="341">
        <f t="shared" si="44"/>
        <v>-507.76095192797038</v>
      </c>
      <c r="N91" s="341">
        <f t="shared" si="44"/>
        <v>-250.54479642303886</v>
      </c>
      <c r="O91" s="341">
        <f t="shared" si="44"/>
        <v>-509.12532400991586</v>
      </c>
      <c r="P91" s="341">
        <f t="shared" si="44"/>
        <v>-498.72894103944054</v>
      </c>
      <c r="Q91" s="341">
        <f t="shared" si="44"/>
        <v>-519.52170698039117</v>
      </c>
      <c r="R91" s="341">
        <f t="shared" si="44"/>
        <v>-384.77114167806576</v>
      </c>
      <c r="S91" s="341">
        <f t="shared" si="44"/>
        <v>-318.55995139295737</v>
      </c>
      <c r="T91" s="341">
        <f t="shared" si="44"/>
        <v>-361.66764691486424</v>
      </c>
      <c r="U91" s="341">
        <f t="shared" si="44"/>
        <v>-300.41227865895416</v>
      </c>
      <c r="V91" s="341">
        <f t="shared" si="44"/>
        <v>-293.5999286050519</v>
      </c>
      <c r="W91" s="411">
        <f t="shared" si="44"/>
        <v>-175.48159145708269</v>
      </c>
      <c r="X91" s="341">
        <f t="shared" si="44"/>
        <v>-197.96066816078564</v>
      </c>
      <c r="Y91" s="341">
        <f t="shared" si="44"/>
        <v>-121.67695992238259</v>
      </c>
      <c r="Z91" s="341">
        <f t="shared" si="44"/>
        <v>-98.970400096781304</v>
      </c>
      <c r="AA91" s="341">
        <f t="shared" si="44"/>
        <v>-68.83668678693266</v>
      </c>
      <c r="AB91" s="191">
        <f t="shared" si="44"/>
        <v>-43.998152254639535</v>
      </c>
      <c r="AC91" s="368">
        <f t="shared" ca="1" si="44"/>
        <v>-75.918206084804297</v>
      </c>
    </row>
    <row r="92" spans="1:29" x14ac:dyDescent="0.2">
      <c r="A92" s="305" t="s">
        <v>141</v>
      </c>
      <c r="B92" s="282"/>
      <c r="C92" s="341">
        <f t="shared" ref="C92:AC92" ca="1" si="45">C72-C112</f>
        <v>398.23160240869629</v>
      </c>
      <c r="D92" s="341">
        <f t="shared" ca="1" si="45"/>
        <v>0.55956698124373361</v>
      </c>
      <c r="E92" s="341">
        <f t="shared" si="45"/>
        <v>198.28002453379213</v>
      </c>
      <c r="F92" s="411">
        <f t="shared" ca="1" si="45"/>
        <v>199.02373130790966</v>
      </c>
      <c r="G92" s="341">
        <f t="shared" si="45"/>
        <v>193.44723659385727</v>
      </c>
      <c r="H92" s="341">
        <f t="shared" si="45"/>
        <v>150.14746410095086</v>
      </c>
      <c r="I92" s="341">
        <f t="shared" si="45"/>
        <v>236.74700908676368</v>
      </c>
      <c r="J92" s="341">
        <f t="shared" si="45"/>
        <v>368.34548602299583</v>
      </c>
      <c r="K92" s="341">
        <f t="shared" si="45"/>
        <v>326.7973856209137</v>
      </c>
      <c r="L92" s="341">
        <f t="shared" si="45"/>
        <v>409.89358642507977</v>
      </c>
      <c r="M92" s="341">
        <f t="shared" si="45"/>
        <v>-433.42940165082837</v>
      </c>
      <c r="N92" s="341">
        <f t="shared" si="45"/>
        <v>-199.92104208628098</v>
      </c>
      <c r="O92" s="341">
        <f t="shared" si="45"/>
        <v>-507.38479246117458</v>
      </c>
      <c r="P92" s="341">
        <f t="shared" si="45"/>
        <v>-495.23923716675199</v>
      </c>
      <c r="Q92" s="341">
        <f t="shared" si="45"/>
        <v>-519.53034775559536</v>
      </c>
      <c r="R92" s="341">
        <f t="shared" si="45"/>
        <v>-382.26691107498846</v>
      </c>
      <c r="S92" s="341">
        <f t="shared" si="45"/>
        <v>-280.6130174603104</v>
      </c>
      <c r="T92" s="341">
        <f t="shared" si="45"/>
        <v>-330.82344099894362</v>
      </c>
      <c r="U92" s="341">
        <f t="shared" si="45"/>
        <v>-262.60717862391084</v>
      </c>
      <c r="V92" s="341">
        <f t="shared" si="45"/>
        <v>-248.40843275807401</v>
      </c>
      <c r="W92" s="411">
        <f t="shared" si="45"/>
        <v>-151.67391341354596</v>
      </c>
      <c r="X92" s="341">
        <f t="shared" si="45"/>
        <v>-169.79167746285657</v>
      </c>
      <c r="Y92" s="341">
        <f t="shared" si="45"/>
        <v>-99.994100004843858</v>
      </c>
      <c r="Z92" s="341">
        <f t="shared" si="45"/>
        <v>-79.450735973509836</v>
      </c>
      <c r="AA92" s="341">
        <f t="shared" si="45"/>
        <v>-53.304750432791479</v>
      </c>
      <c r="AB92" s="191">
        <f t="shared" si="45"/>
        <v>-31.198738808871894</v>
      </c>
      <c r="AC92" s="368">
        <f t="shared" ca="1" si="45"/>
        <v>-60.989973017640295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399.20915773832803</v>
      </c>
      <c r="D93" s="343">
        <f t="shared" ca="1" si="46"/>
        <v>-3.4757718258006207</v>
      </c>
      <c r="E93" s="343">
        <f t="shared" si="46"/>
        <v>198.28002453379122</v>
      </c>
      <c r="F93" s="412">
        <f t="shared" ca="1" si="46"/>
        <v>198.00447014877227</v>
      </c>
      <c r="G93" s="343">
        <f t="shared" si="46"/>
        <v>193.44723659385636</v>
      </c>
      <c r="H93" s="343">
        <f t="shared" si="46"/>
        <v>150.14746410095086</v>
      </c>
      <c r="I93" s="343">
        <f t="shared" si="46"/>
        <v>236.74700908676277</v>
      </c>
      <c r="J93" s="343">
        <f t="shared" si="46"/>
        <v>368.34548602299765</v>
      </c>
      <c r="K93" s="343">
        <f t="shared" si="46"/>
        <v>326.7973856209137</v>
      </c>
      <c r="L93" s="343">
        <f t="shared" si="46"/>
        <v>409.89358642508159</v>
      </c>
      <c r="M93" s="343">
        <f t="shared" si="46"/>
        <v>-474.82510554302826</v>
      </c>
      <c r="N93" s="343">
        <f t="shared" si="46"/>
        <v>-247.37488004724401</v>
      </c>
      <c r="O93" s="343">
        <f t="shared" si="46"/>
        <v>-578.94922453693835</v>
      </c>
      <c r="P93" s="343">
        <f t="shared" si="46"/>
        <v>-554.66059155883522</v>
      </c>
      <c r="Q93" s="343">
        <f t="shared" si="46"/>
        <v>-603.23785751503965</v>
      </c>
      <c r="R93" s="343">
        <f t="shared" si="46"/>
        <v>-436.14892200175927</v>
      </c>
      <c r="S93" s="343">
        <f t="shared" si="46"/>
        <v>-297.09483155208181</v>
      </c>
      <c r="T93" s="343">
        <f t="shared" si="46"/>
        <v>-351.25443209709556</v>
      </c>
      <c r="U93" s="343">
        <f t="shared" si="46"/>
        <v>-277.75601962641758</v>
      </c>
      <c r="V93" s="343">
        <f t="shared" si="46"/>
        <v>-262.27404293273048</v>
      </c>
      <c r="W93" s="412">
        <f t="shared" si="46"/>
        <v>-174.29742910379355</v>
      </c>
      <c r="X93" s="343">
        <f t="shared" si="46"/>
        <v>-186.99152184821469</v>
      </c>
      <c r="Y93" s="343">
        <f t="shared" si="46"/>
        <v>-112.398342966163</v>
      </c>
      <c r="Z93" s="343">
        <f t="shared" si="46"/>
        <v>-90.828127310674972</v>
      </c>
      <c r="AA93" s="343">
        <f t="shared" si="46"/>
        <v>-62.326247417708146</v>
      </c>
      <c r="AB93" s="204">
        <f t="shared" si="46"/>
        <v>-38.192499705254704</v>
      </c>
      <c r="AC93" s="370">
        <f t="shared" ca="1" si="46"/>
        <v>-71.323947059406237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37179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3610.2340267459135</v>
      </c>
      <c r="D107" s="341">
        <v>4971.9786073238711</v>
      </c>
      <c r="E107" s="341">
        <v>7799.0055984026949</v>
      </c>
      <c r="F107" s="410">
        <v>5460.4060774908266</v>
      </c>
      <c r="G107" s="347">
        <v>8121.8573620891129</v>
      </c>
      <c r="H107" s="347">
        <v>8665.6352237747597</v>
      </c>
      <c r="I107" s="347">
        <v>7578.0795004034662</v>
      </c>
      <c r="J107" s="347">
        <v>9766.4815028007852</v>
      </c>
      <c r="K107" s="347">
        <v>9150.3055422711113</v>
      </c>
      <c r="L107" s="347">
        <v>10382.657463330459</v>
      </c>
      <c r="M107" s="347">
        <v>8413.0167561622566</v>
      </c>
      <c r="N107" s="347">
        <v>7894.7368421052624</v>
      </c>
      <c r="O107" s="347">
        <v>11128.877280048757</v>
      </c>
      <c r="P107" s="347">
        <v>10327.956989247312</v>
      </c>
      <c r="Q107" s="347">
        <v>11929.797570850204</v>
      </c>
      <c r="R107" s="347">
        <v>10469.306049822064</v>
      </c>
      <c r="S107" s="347">
        <v>9650.4910484739758</v>
      </c>
      <c r="T107" s="347">
        <v>9900.9900990099013</v>
      </c>
      <c r="U107" s="347">
        <v>8676.4790103659579</v>
      </c>
      <c r="V107" s="347">
        <v>10374.004036046066</v>
      </c>
      <c r="W107" s="347">
        <v>9457.7370396451443</v>
      </c>
      <c r="X107" s="347">
        <v>8619.2331920934103</v>
      </c>
      <c r="Y107" s="347">
        <v>8125.4206470163272</v>
      </c>
      <c r="Z107" s="347">
        <v>7962.0841543385086</v>
      </c>
      <c r="AA107" s="347">
        <v>7606.6941090303681</v>
      </c>
      <c r="AB107" s="195">
        <v>7258.0225110528136</v>
      </c>
      <c r="AC107" s="348">
        <v>7795.1369272989832</v>
      </c>
    </row>
    <row r="108" spans="1:29" x14ac:dyDescent="0.2">
      <c r="A108" s="305" t="s">
        <v>140</v>
      </c>
      <c r="B108" s="306"/>
      <c r="C108" s="341">
        <v>3744.8922734026746</v>
      </c>
      <c r="D108" s="341">
        <v>4966.6950037125116</v>
      </c>
      <c r="E108" s="341">
        <v>7796.5065445196997</v>
      </c>
      <c r="F108" s="411">
        <v>5502.6979405449629</v>
      </c>
      <c r="G108" s="341">
        <v>7961.8455281892184</v>
      </c>
      <c r="H108" s="341">
        <v>8503.3844219890743</v>
      </c>
      <c r="I108" s="341">
        <v>7420.3066343893615</v>
      </c>
      <c r="J108" s="341">
        <v>10148.446382254346</v>
      </c>
      <c r="K108" s="341">
        <v>9368.0748180030823</v>
      </c>
      <c r="L108" s="341">
        <v>10928.817946505609</v>
      </c>
      <c r="M108" s="341">
        <v>9035.7011925556944</v>
      </c>
      <c r="N108" s="341">
        <v>8458.6466165413531</v>
      </c>
      <c r="O108" s="341">
        <v>11648.22514083605</v>
      </c>
      <c r="P108" s="341">
        <v>10840.399899305929</v>
      </c>
      <c r="Q108" s="341">
        <v>12456.050382366169</v>
      </c>
      <c r="R108" s="341">
        <v>10983.096085409252</v>
      </c>
      <c r="S108" s="341">
        <v>9586.4976733513595</v>
      </c>
      <c r="T108" s="341">
        <v>10451.082715109118</v>
      </c>
      <c r="U108" s="341">
        <v>8301.9300154630328</v>
      </c>
      <c r="V108" s="341">
        <v>10006.480289481924</v>
      </c>
      <c r="W108" s="341">
        <v>9685.7056208025606</v>
      </c>
      <c r="X108" s="341">
        <v>9087.2621530749002</v>
      </c>
      <c r="Y108" s="341">
        <v>8477.7628535419553</v>
      </c>
      <c r="Z108" s="341">
        <v>8383.0302592764801</v>
      </c>
      <c r="AA108" s="341">
        <v>8212.5619681796325</v>
      </c>
      <c r="AB108" s="191">
        <v>8287.5103676308936</v>
      </c>
      <c r="AC108" s="342">
        <v>8349.3929825734085</v>
      </c>
    </row>
    <row r="109" spans="1:29" x14ac:dyDescent="0.2">
      <c r="A109" s="305" t="s">
        <v>142</v>
      </c>
      <c r="B109" s="282"/>
      <c r="C109" s="341">
        <v>3555.9063893016346</v>
      </c>
      <c r="D109" s="341">
        <v>4729.0673524949161</v>
      </c>
      <c r="E109" s="341">
        <v>7097.521825940571</v>
      </c>
      <c r="F109" s="411">
        <v>5127.4985225790406</v>
      </c>
      <c r="G109" s="341">
        <v>8468.8977431485564</v>
      </c>
      <c r="H109" s="341">
        <v>8491.2810843043408</v>
      </c>
      <c r="I109" s="341">
        <v>8446.514401992772</v>
      </c>
      <c r="J109" s="341">
        <v>11621.091728427309</v>
      </c>
      <c r="K109" s="341">
        <v>11220.181731229079</v>
      </c>
      <c r="L109" s="341">
        <v>12022.00172562554</v>
      </c>
      <c r="M109" s="341">
        <v>10120.689655172413</v>
      </c>
      <c r="N109" s="341">
        <v>9774.5300751879695</v>
      </c>
      <c r="O109" s="341">
        <v>10846.897449146654</v>
      </c>
      <c r="P109" s="341">
        <v>10816.628906390477</v>
      </c>
      <c r="Q109" s="341">
        <v>10877.165991902833</v>
      </c>
      <c r="R109" s="341">
        <v>10619.439501779361</v>
      </c>
      <c r="S109" s="341">
        <v>9769.4081352777484</v>
      </c>
      <c r="T109" s="341">
        <v>9534.3337752578664</v>
      </c>
      <c r="U109" s="341">
        <v>9796.9761182062884</v>
      </c>
      <c r="V109" s="341">
        <v>9976.9145123690887</v>
      </c>
      <c r="W109" s="341">
        <v>10042.068209061566</v>
      </c>
      <c r="X109" s="341">
        <v>8618.2712598897524</v>
      </c>
      <c r="Y109" s="341">
        <v>8132.7806487946145</v>
      </c>
      <c r="Z109" s="341">
        <v>7987.8093678942214</v>
      </c>
      <c r="AA109" s="341">
        <v>7622.7217493017533</v>
      </c>
      <c r="AB109" s="191">
        <v>7278.9041723090768</v>
      </c>
      <c r="AC109" s="342">
        <v>7851.9889203354342</v>
      </c>
    </row>
    <row r="110" spans="1:29" x14ac:dyDescent="0.2">
      <c r="A110" s="305" t="s">
        <v>144</v>
      </c>
      <c r="B110" s="282"/>
      <c r="C110" s="341">
        <v>4960.4151188707274</v>
      </c>
      <c r="D110" s="341">
        <v>4035.0105411995132</v>
      </c>
      <c r="E110" s="341">
        <v>6415.6846624646023</v>
      </c>
      <c r="F110" s="411">
        <v>5137.0367741782811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10128.787388669643</v>
      </c>
      <c r="N110" s="341">
        <v>9398.4022556390992</v>
      </c>
      <c r="O110" s="341">
        <v>10754.784851599274</v>
      </c>
      <c r="P110" s="341">
        <v>10632.403711295716</v>
      </c>
      <c r="Q110" s="341">
        <v>10877.165991902833</v>
      </c>
      <c r="R110" s="341">
        <v>9925.4893238434161</v>
      </c>
      <c r="S110" s="341">
        <v>9397.4774575642059</v>
      </c>
      <c r="T110" s="341">
        <v>9167.4423852641667</v>
      </c>
      <c r="U110" s="341">
        <v>9418.7045415497396</v>
      </c>
      <c r="V110" s="341">
        <v>9606.2854458787097</v>
      </c>
      <c r="W110" s="341">
        <v>9607.4074502475432</v>
      </c>
      <c r="X110" s="341">
        <v>5188.5552999654847</v>
      </c>
      <c r="Y110" s="341">
        <v>4632.4553429088865</v>
      </c>
      <c r="Z110" s="341">
        <v>4509.6409951885462</v>
      </c>
      <c r="AA110" s="341">
        <v>5274.0942803442731</v>
      </c>
      <c r="AB110" s="191">
        <v>5362.109381502999</v>
      </c>
      <c r="AC110" s="342">
        <v>5449.2582202754011</v>
      </c>
    </row>
    <row r="111" spans="1:29" x14ac:dyDescent="0.2">
      <c r="A111" s="305" t="s">
        <v>143</v>
      </c>
      <c r="B111" s="306"/>
      <c r="C111" s="341">
        <v>3272.6597325408616</v>
      </c>
      <c r="D111" s="341">
        <v>3796.7480549666952</v>
      </c>
      <c r="E111" s="341">
        <v>5924.5651124247997</v>
      </c>
      <c r="F111" s="411">
        <v>4331.324299977452</v>
      </c>
      <c r="G111" s="341">
        <v>7354.769566078412</v>
      </c>
      <c r="H111" s="341">
        <v>7368.1364727876353</v>
      </c>
      <c r="I111" s="341">
        <v>7341.4026593691888</v>
      </c>
      <c r="J111" s="341">
        <v>11417.924769090187</v>
      </c>
      <c r="K111" s="341">
        <v>10130.931505393486</v>
      </c>
      <c r="L111" s="341">
        <v>12704.918032786885</v>
      </c>
      <c r="M111" s="341">
        <v>9744.7326993163842</v>
      </c>
      <c r="N111" s="341">
        <v>8928.6654135338358</v>
      </c>
      <c r="O111" s="341">
        <v>11113.413286065164</v>
      </c>
      <c r="P111" s="341">
        <v>10823.416765562628</v>
      </c>
      <c r="Q111" s="341">
        <v>11403.409806567701</v>
      </c>
      <c r="R111" s="341">
        <v>9505.1601423487555</v>
      </c>
      <c r="S111" s="341">
        <v>9079.3593891470427</v>
      </c>
      <c r="T111" s="341">
        <v>9534.4183991048685</v>
      </c>
      <c r="U111" s="341">
        <v>8842.2770746234455</v>
      </c>
      <c r="V111" s="341">
        <v>8861.3826937128124</v>
      </c>
      <c r="W111" s="341">
        <v>9457.4654166947494</v>
      </c>
      <c r="X111" s="341">
        <v>8536.682753738909</v>
      </c>
      <c r="Y111" s="341">
        <v>7996.5480665656496</v>
      </c>
      <c r="Z111" s="341">
        <v>7881.2621489061976</v>
      </c>
      <c r="AA111" s="341">
        <v>7491.595806063815</v>
      </c>
      <c r="AB111" s="191">
        <v>7124.8397654325809</v>
      </c>
      <c r="AC111" s="342">
        <v>7671.3156049381723</v>
      </c>
    </row>
    <row r="112" spans="1:29" x14ac:dyDescent="0.2">
      <c r="A112" s="333" t="s">
        <v>141</v>
      </c>
      <c r="B112" s="282"/>
      <c r="C112" s="341">
        <v>2923.012630014859</v>
      </c>
      <c r="D112" s="341">
        <v>3625.8918098763579</v>
      </c>
      <c r="E112" s="341">
        <v>5455.6564747027887</v>
      </c>
      <c r="F112" s="411">
        <v>4001.520304864669</v>
      </c>
      <c r="G112" s="341">
        <v>6722.1695698906178</v>
      </c>
      <c r="H112" s="341">
        <v>6734.4840368096193</v>
      </c>
      <c r="I112" s="341">
        <v>6709.8551029716164</v>
      </c>
      <c r="J112" s="341">
        <v>10435.75496988454</v>
      </c>
      <c r="K112" s="341">
        <v>9259.3442797173084</v>
      </c>
      <c r="L112" s="341">
        <v>11612.165660051769</v>
      </c>
      <c r="M112" s="341">
        <v>8844.4178473614957</v>
      </c>
      <c r="N112" s="341">
        <v>8176.6917293233073</v>
      </c>
      <c r="O112" s="341">
        <v>11084.841394221699</v>
      </c>
      <c r="P112" s="341">
        <v>10766.129032258063</v>
      </c>
      <c r="Q112" s="341">
        <v>11403.553756185336</v>
      </c>
      <c r="R112" s="341">
        <v>9461.7437722419909</v>
      </c>
      <c r="S112" s="341">
        <v>8362.6468722765603</v>
      </c>
      <c r="T112" s="341">
        <v>8984.363393604317</v>
      </c>
      <c r="U112" s="341">
        <v>8121.852509401906</v>
      </c>
      <c r="V112" s="341">
        <v>7981.7247138234561</v>
      </c>
      <c r="W112" s="341">
        <v>8888.6497049394347</v>
      </c>
      <c r="X112" s="341">
        <v>7855.6346350259491</v>
      </c>
      <c r="Y112" s="341">
        <v>7348.4906691780552</v>
      </c>
      <c r="Z112" s="341">
        <v>7260.180606773778</v>
      </c>
      <c r="AA112" s="341">
        <v>6911.9136771021431</v>
      </c>
      <c r="AB112" s="191">
        <v>6582.5649462242054</v>
      </c>
      <c r="AC112" s="342">
        <v>7088.4082218984704</v>
      </c>
    </row>
    <row r="113" spans="1:29" ht="12" thickBot="1" x14ac:dyDescent="0.25">
      <c r="A113" s="305" t="s">
        <v>145</v>
      </c>
      <c r="C113" s="343">
        <v>3034.453937592868</v>
      </c>
      <c r="D113" s="343">
        <v>3727.8513704010579</v>
      </c>
      <c r="E113" s="343">
        <v>5657.9297654934826</v>
      </c>
      <c r="F113" s="412">
        <v>4140.0783578291366</v>
      </c>
      <c r="G113" s="341">
        <v>6893.2058135250954</v>
      </c>
      <c r="H113" s="341">
        <v>6921.8359683475974</v>
      </c>
      <c r="I113" s="341">
        <v>6864.5756587025926</v>
      </c>
      <c r="J113" s="341">
        <v>10755.236258896282</v>
      </c>
      <c r="K113" s="341">
        <v>9466.9004729262997</v>
      </c>
      <c r="L113" s="341">
        <v>12043.572044866263</v>
      </c>
      <c r="M113" s="341">
        <v>9345.8088029156152</v>
      </c>
      <c r="N113" s="341">
        <v>8881.5789473684217</v>
      </c>
      <c r="O113" s="341">
        <v>12269.834255415935</v>
      </c>
      <c r="P113" s="341">
        <v>11741.602833818824</v>
      </c>
      <c r="Q113" s="341">
        <v>12798.065677013044</v>
      </c>
      <c r="R113" s="341">
        <v>10395.907473309608</v>
      </c>
      <c r="S113" s="341">
        <v>8669.431787816311</v>
      </c>
      <c r="T113" s="341">
        <v>9348.7160681880159</v>
      </c>
      <c r="U113" s="341">
        <v>8408.2049519882403</v>
      </c>
      <c r="V113" s="341">
        <v>8251.3743432726751</v>
      </c>
      <c r="W113" s="341">
        <v>9428.6200281196743</v>
      </c>
      <c r="X113" s="341">
        <v>8272.1843691051326</v>
      </c>
      <c r="Y113" s="341">
        <v>7719.5618969284906</v>
      </c>
      <c r="Z113" s="341">
        <v>7632.2949322257846</v>
      </c>
      <c r="AA113" s="341">
        <v>7246.369265037064</v>
      </c>
      <c r="AB113" s="371">
        <v>6877.2898283193626</v>
      </c>
      <c r="AC113" s="342">
        <v>7444.7585694569998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K1" zoomScaleNormal="100" workbookViewId="0">
      <selection activeCell="B10" sqref="B10"/>
    </sheetView>
  </sheetViews>
  <sheetFormatPr defaultRowHeight="11.25" x14ac:dyDescent="0.2"/>
  <cols>
    <col min="1" max="1" width="30.140625" style="152" customWidth="1"/>
    <col min="2" max="13" width="12.140625" style="152" customWidth="1"/>
    <col min="14" max="14" width="10" style="152" customWidth="1"/>
    <col min="15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37180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37180</v>
      </c>
    </row>
    <row r="7" spans="1:70" hidden="1" x14ac:dyDescent="0.2">
      <c r="B7" s="394">
        <v>37181</v>
      </c>
      <c r="C7" s="394">
        <v>37182</v>
      </c>
      <c r="D7" s="394">
        <v>37183</v>
      </c>
      <c r="E7" s="394">
        <v>37184</v>
      </c>
      <c r="F7" s="394">
        <v>37186</v>
      </c>
      <c r="G7" s="394">
        <v>37187</v>
      </c>
      <c r="H7" s="394">
        <v>37188</v>
      </c>
      <c r="I7" s="394">
        <v>37189</v>
      </c>
      <c r="J7" s="394">
        <v>37190</v>
      </c>
      <c r="K7" s="394">
        <v>37191</v>
      </c>
      <c r="L7" s="394">
        <v>37193</v>
      </c>
      <c r="M7" s="394">
        <v>37194</v>
      </c>
      <c r="N7" s="394">
        <v>37195</v>
      </c>
      <c r="O7" s="394">
        <v>37196</v>
      </c>
      <c r="P7" s="394">
        <v>37197</v>
      </c>
      <c r="Q7" s="394">
        <v>37198</v>
      </c>
      <c r="R7" s="394">
        <v>37200</v>
      </c>
      <c r="S7" s="394">
        <v>37201</v>
      </c>
      <c r="T7" s="394">
        <v>37202</v>
      </c>
      <c r="U7" s="394">
        <v>37203</v>
      </c>
      <c r="V7" s="394">
        <v>37204</v>
      </c>
      <c r="W7" s="394">
        <v>37205</v>
      </c>
      <c r="X7" s="394">
        <v>37207</v>
      </c>
      <c r="Y7" s="394">
        <v>37208</v>
      </c>
      <c r="Z7" s="394">
        <v>37209</v>
      </c>
      <c r="AA7" s="394">
        <v>37210</v>
      </c>
      <c r="AB7" s="394">
        <v>37211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37181</v>
      </c>
      <c r="C8" s="395">
        <f t="shared" si="0"/>
        <v>37182</v>
      </c>
      <c r="D8" s="395">
        <f t="shared" si="0"/>
        <v>37183</v>
      </c>
      <c r="E8" s="395">
        <f t="shared" si="0"/>
        <v>37184</v>
      </c>
      <c r="F8" s="395">
        <f t="shared" si="0"/>
        <v>37186</v>
      </c>
      <c r="G8" s="395">
        <f t="shared" si="0"/>
        <v>37187</v>
      </c>
      <c r="H8" s="395">
        <f t="shared" si="0"/>
        <v>37188</v>
      </c>
      <c r="I8" s="395">
        <f t="shared" si="0"/>
        <v>37189</v>
      </c>
      <c r="J8" s="395">
        <f t="shared" si="0"/>
        <v>37190</v>
      </c>
      <c r="K8" s="395">
        <f t="shared" si="0"/>
        <v>37191</v>
      </c>
      <c r="L8" s="395">
        <f t="shared" si="0"/>
        <v>37193</v>
      </c>
      <c r="M8" s="395">
        <f t="shared" si="0"/>
        <v>37194</v>
      </c>
      <c r="N8" s="395">
        <f t="shared" si="0"/>
        <v>37195</v>
      </c>
      <c r="O8" s="395">
        <f t="shared" si="0"/>
        <v>37196</v>
      </c>
      <c r="P8" s="395">
        <f t="shared" si="0"/>
        <v>37197</v>
      </c>
      <c r="Q8" s="395">
        <f t="shared" si="0"/>
        <v>37198</v>
      </c>
      <c r="R8" s="395">
        <f t="shared" si="0"/>
        <v>37200</v>
      </c>
      <c r="S8" s="395">
        <f t="shared" si="0"/>
        <v>37201</v>
      </c>
      <c r="T8" s="395">
        <f t="shared" si="0"/>
        <v>37202</v>
      </c>
      <c r="U8" s="395">
        <f t="shared" si="0"/>
        <v>37203</v>
      </c>
      <c r="V8" s="395">
        <f t="shared" si="0"/>
        <v>37204</v>
      </c>
      <c r="W8" s="395">
        <f t="shared" si="0"/>
        <v>37205</v>
      </c>
      <c r="X8" s="395">
        <f t="shared" si="0"/>
        <v>37207</v>
      </c>
      <c r="Y8" s="395">
        <f t="shared" si="0"/>
        <v>37208</v>
      </c>
      <c r="Z8" s="395">
        <f t="shared" si="0"/>
        <v>37209</v>
      </c>
      <c r="AA8" s="395">
        <f t="shared" si="0"/>
        <v>37210</v>
      </c>
      <c r="AB8" s="395">
        <f t="shared" si="0"/>
        <v>37211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22.75</v>
      </c>
      <c r="C9" s="195">
        <f>VLOOKUP(C$8,'Curve Summary'!$A$7:$AG$54,4)</f>
        <v>24</v>
      </c>
      <c r="D9" s="195">
        <f>VLOOKUP(D$8,'Curve Summary'!$A$7:$AG$54,4)</f>
        <v>24</v>
      </c>
      <c r="E9" s="195">
        <f>VLOOKUP(E$8,'Curve Summary'!$A$7:$AG$54,4)</f>
        <v>24</v>
      </c>
      <c r="F9" s="195">
        <f>VLOOKUP(F$8,'Curve Summary'!$A$7:$AG$54,4)</f>
        <v>24</v>
      </c>
      <c r="G9" s="195">
        <f>VLOOKUP(G$8,'Curve Summary'!$A$7:$AG$54,4)</f>
        <v>24</v>
      </c>
      <c r="H9" s="195">
        <f>VLOOKUP(H$8,'Curve Summary'!$A$7:$AG$54,4)</f>
        <v>24</v>
      </c>
      <c r="I9" s="195">
        <f>VLOOKUP(I$8,'Curve Summary'!$A$7:$AG$54,4)</f>
        <v>24</v>
      </c>
      <c r="J9" s="195">
        <f>VLOOKUP(J$8,'Curve Summary'!$A$7:$AG$54,4)</f>
        <v>24</v>
      </c>
      <c r="K9" s="195">
        <f>VLOOKUP(K$8,'Curve Summary'!$A$7:$AG$54,4)</f>
        <v>24</v>
      </c>
      <c r="L9" s="195">
        <f>VLOOKUP(L$8,'Curve Summary'!$A$7:$AG$54,4)</f>
        <v>24</v>
      </c>
      <c r="M9" s="195">
        <f>VLOOKUP(M$8,'Curve Summary'!$A$7:$AG$54,4)</f>
        <v>24</v>
      </c>
      <c r="N9" s="195">
        <f>VLOOKUP(N$8,'Curve Summary'!$A$7:$AG$54,4)</f>
        <v>24</v>
      </c>
      <c r="O9" s="195">
        <f>VLOOKUP(O$8,'Curve Summary'!$A$7:$AG$54,4)</f>
        <v>28</v>
      </c>
      <c r="P9" s="195">
        <f>VLOOKUP(P$8,'Curve Summary'!$A$7:$AG$54,4)</f>
        <v>28</v>
      </c>
      <c r="Q9" s="195">
        <f>VLOOKUP(Q$8,'Curve Summary'!$A$7:$AG$54,4)</f>
        <v>28</v>
      </c>
      <c r="R9" s="195">
        <f>VLOOKUP(R$8,'Curve Summary'!$A$7:$AG$54,4)</f>
        <v>28</v>
      </c>
      <c r="S9" s="195">
        <f>VLOOKUP(S$8,'Curve Summary'!$A$7:$AG$54,4)</f>
        <v>28</v>
      </c>
      <c r="T9" s="195">
        <f>VLOOKUP(T$8,'Curve Summary'!$A$7:$AG$54,4)</f>
        <v>28</v>
      </c>
      <c r="U9" s="195">
        <f>VLOOKUP(U$8,'Curve Summary'!$A$7:$AG$54,4)</f>
        <v>28</v>
      </c>
      <c r="V9" s="195">
        <f>VLOOKUP(V$8,'Curve Summary'!$A$7:$AG$54,4)</f>
        <v>28</v>
      </c>
      <c r="W9" s="195">
        <f>VLOOKUP(W$8,'Curve Summary'!$A$7:$AG$54,4)</f>
        <v>28</v>
      </c>
      <c r="X9" s="195">
        <f>VLOOKUP(X$8,'Curve Summary'!$A$7:$AG$54,4)</f>
        <v>28</v>
      </c>
      <c r="Y9" s="195">
        <f>VLOOKUP(Y$8,'Curve Summary'!$A$7:$AG$54,4)</f>
        <v>28</v>
      </c>
      <c r="Z9" s="301">
        <f>VLOOKUP(Z$8,'Curve Summary'!$A$7:$AG$54,4)</f>
        <v>28</v>
      </c>
      <c r="AA9" s="195">
        <f>VLOOKUP(AA$8,'Curve Summary'!$A$7:$AG$54,4)</f>
        <v>28</v>
      </c>
      <c r="AB9" s="301">
        <f>VLOOKUP(AB$8,'Curve Summary'!$A$7:$AG$54,4)</f>
        <v>28</v>
      </c>
      <c r="AC9" s="357">
        <f t="shared" ref="AC9:AC15" si="1">AVERAGE(B9:N9)</f>
        <v>23.903846153846153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23.903846153846153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25.25</v>
      </c>
      <c r="C10" s="191">
        <f>VLOOKUP(C$8,'Curve Summary'!$A$7:$AG$54,3)</f>
        <v>27</v>
      </c>
      <c r="D10" s="191">
        <f>VLOOKUP(D$8,'Curve Summary'!$A$7:$AG$54,3)</f>
        <v>27</v>
      </c>
      <c r="E10" s="191">
        <f>VLOOKUP(E$8,'Curve Summary'!$A$7:$AG$54,3)</f>
        <v>27</v>
      </c>
      <c r="F10" s="191">
        <f>VLOOKUP(F$8,'Curve Summary'!$A$7:$AG$54,3)</f>
        <v>27</v>
      </c>
      <c r="G10" s="191">
        <f>VLOOKUP(G$8,'Curve Summary'!$A$7:$AG$54,3)</f>
        <v>27</v>
      </c>
      <c r="H10" s="191">
        <f>VLOOKUP(H$8,'Curve Summary'!$A$7:$AG$54,3)</f>
        <v>27</v>
      </c>
      <c r="I10" s="191">
        <f>VLOOKUP(I$8,'Curve Summary'!$A$7:$AG$54,3)</f>
        <v>27</v>
      </c>
      <c r="J10" s="191">
        <f>VLOOKUP(J$8,'Curve Summary'!$A$7:$AG$54,3)</f>
        <v>27</v>
      </c>
      <c r="K10" s="191">
        <f>VLOOKUP(K$8,'Curve Summary'!$A$7:$AG$54,3)</f>
        <v>27</v>
      </c>
      <c r="L10" s="191">
        <f>VLOOKUP(L$8,'Curve Summary'!$A$7:$AG$54,3)</f>
        <v>27</v>
      </c>
      <c r="M10" s="191">
        <f>VLOOKUP(M$8,'Curve Summary'!$A$7:$AG$54,3)</f>
        <v>27</v>
      </c>
      <c r="N10" s="191">
        <f>VLOOKUP(N$8,'Curve Summary'!$A$7:$AG$54,3)</f>
        <v>27</v>
      </c>
      <c r="O10" s="191">
        <f>VLOOKUP(O$8,'Curve Summary'!$A$7:$AG$54,3)</f>
        <v>28.75</v>
      </c>
      <c r="P10" s="191">
        <f>VLOOKUP(P$8,'Curve Summary'!$A$7:$AG$54,3)</f>
        <v>28.75</v>
      </c>
      <c r="Q10" s="191">
        <f>VLOOKUP(Q$8,'Curve Summary'!$A$7:$AG$54,3)</f>
        <v>28.75</v>
      </c>
      <c r="R10" s="191">
        <f>VLOOKUP(R$8,'Curve Summary'!$A$7:$AG$54,3)</f>
        <v>28.75</v>
      </c>
      <c r="S10" s="191">
        <f>VLOOKUP(S$8,'Curve Summary'!$A$7:$AG$54,3)</f>
        <v>28.75</v>
      </c>
      <c r="T10" s="191">
        <f>VLOOKUP(T$8,'Curve Summary'!$A$7:$AG$54,3)</f>
        <v>28.75</v>
      </c>
      <c r="U10" s="191">
        <f>VLOOKUP(U$8,'Curve Summary'!$A$7:$AG$54,3)</f>
        <v>28.75</v>
      </c>
      <c r="V10" s="191">
        <f>VLOOKUP(V$8,'Curve Summary'!$A$7:$AG$54,3)</f>
        <v>28.75</v>
      </c>
      <c r="W10" s="191">
        <f>VLOOKUP(W$8,'Curve Summary'!$A$7:$AG$54,3)</f>
        <v>28.75</v>
      </c>
      <c r="X10" s="191">
        <f>VLOOKUP(X$8,'Curve Summary'!$A$7:$AG$54,3)</f>
        <v>28.75</v>
      </c>
      <c r="Y10" s="191">
        <f>VLOOKUP(Y$8,'Curve Summary'!$A$7:$AG$54,3)</f>
        <v>28.75</v>
      </c>
      <c r="Z10" s="307">
        <f>VLOOKUP(Z$8,'Curve Summary'!$A$7:$AG$54,3)</f>
        <v>28.75</v>
      </c>
      <c r="AA10" s="191">
        <f>VLOOKUP(AA$8,'Curve Summary'!$A$7:$AG$54,3)</f>
        <v>28.75</v>
      </c>
      <c r="AB10" s="307">
        <f>VLOOKUP(AB$8,'Curve Summary'!$A$7:$AG$54,3)</f>
        <v>28.75</v>
      </c>
      <c r="AC10" s="359">
        <f t="shared" si="1"/>
        <v>26.865384615384617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26.865384615384617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26.31</v>
      </c>
      <c r="C11" s="191">
        <f>VLOOKUP(C$8,'Curve Summary'!$A$7:$AG$54,5)</f>
        <v>27.25</v>
      </c>
      <c r="D11" s="191">
        <f>VLOOKUP(D$8,'Curve Summary'!$A$7:$AG$54,5)</f>
        <v>27.25</v>
      </c>
      <c r="E11" s="191">
        <f>VLOOKUP(E$8,'Curve Summary'!$A$7:$AG$54,5)</f>
        <v>27.25</v>
      </c>
      <c r="F11" s="191">
        <f>VLOOKUP(F$8,'Curve Summary'!$A$7:$AG$54,5)</f>
        <v>27.25</v>
      </c>
      <c r="G11" s="191">
        <f>VLOOKUP(G$8,'Curve Summary'!$A$7:$AG$54,5)</f>
        <v>27.25</v>
      </c>
      <c r="H11" s="191">
        <f>VLOOKUP(H$8,'Curve Summary'!$A$7:$AG$54,5)</f>
        <v>27.25</v>
      </c>
      <c r="I11" s="191">
        <f>VLOOKUP(I$8,'Curve Summary'!$A$7:$AG$54,5)</f>
        <v>27.25</v>
      </c>
      <c r="J11" s="191">
        <f>VLOOKUP(J$8,'Curve Summary'!$A$7:$AG$54,5)</f>
        <v>27.25</v>
      </c>
      <c r="K11" s="191">
        <f>VLOOKUP(K$8,'Curve Summary'!$A$7:$AG$54,5)</f>
        <v>27.25</v>
      </c>
      <c r="L11" s="191">
        <f>VLOOKUP(L$8,'Curve Summary'!$A$7:$AG$54,5)</f>
        <v>27.25</v>
      </c>
      <c r="M11" s="191">
        <f>VLOOKUP(M$8,'Curve Summary'!$A$7:$AG$54,5)</f>
        <v>27.25</v>
      </c>
      <c r="N11" s="191">
        <f>VLOOKUP(N$8,'Curve Summary'!$A$7:$AG$54,5)</f>
        <v>27.25</v>
      </c>
      <c r="O11" s="191">
        <f>VLOOKUP(O$8,'Curve Summary'!$A$7:$AG$54,5)</f>
        <v>29.25</v>
      </c>
      <c r="P11" s="191">
        <f>VLOOKUP(P$8,'Curve Summary'!$A$7:$AG$54,5)</f>
        <v>29.25</v>
      </c>
      <c r="Q11" s="191">
        <f>VLOOKUP(Q$8,'Curve Summary'!$A$7:$AG$54,5)</f>
        <v>29.25</v>
      </c>
      <c r="R11" s="191">
        <f>VLOOKUP(R$8,'Curve Summary'!$A$7:$AG$54,5)</f>
        <v>29.25</v>
      </c>
      <c r="S11" s="191">
        <f>VLOOKUP(S$8,'Curve Summary'!$A$7:$AG$54,5)</f>
        <v>29.25</v>
      </c>
      <c r="T11" s="191">
        <f>VLOOKUP(T$8,'Curve Summary'!$A$7:$AG$54,5)</f>
        <v>29.25</v>
      </c>
      <c r="U11" s="191">
        <f>VLOOKUP(U$8,'Curve Summary'!$A$7:$AG$54,5)</f>
        <v>29.25</v>
      </c>
      <c r="V11" s="191">
        <f>VLOOKUP(V$8,'Curve Summary'!$A$7:$AG$54,5)</f>
        <v>29.25</v>
      </c>
      <c r="W11" s="191">
        <f>VLOOKUP(W$8,'Curve Summary'!$A$7:$AG$54,5)</f>
        <v>29.25</v>
      </c>
      <c r="X11" s="191">
        <f>VLOOKUP(X$8,'Curve Summary'!$A$7:$AG$54,5)</f>
        <v>29.25</v>
      </c>
      <c r="Y11" s="191">
        <f>VLOOKUP(Y$8,'Curve Summary'!$A$7:$AG$54,5)</f>
        <v>29.25</v>
      </c>
      <c r="Z11" s="307">
        <f>VLOOKUP(Z$8,'Curve Summary'!$A$7:$AG$54,5)</f>
        <v>29.25</v>
      </c>
      <c r="AA11" s="191">
        <f>VLOOKUP(AA$8,'Curve Summary'!$A$7:$AG$54,5)</f>
        <v>29.25</v>
      </c>
      <c r="AB11" s="307">
        <f>VLOOKUP(AB$8,'Curve Summary'!$A$7:$AG$54,5)</f>
        <v>29.25</v>
      </c>
      <c r="AC11" s="359">
        <f t="shared" si="1"/>
        <v>27.177692307692308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27.177692307692308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26.78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30.25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25.5</v>
      </c>
      <c r="L12" s="191">
        <f>VLOOKUP(L$8,'Curve Summary'!$A$7:$AG$54,9)</f>
        <v>27.1875</v>
      </c>
      <c r="M12" s="191">
        <f>VLOOKUP(M$8,'Curve Summary'!$A$7:$AG$54,9)</f>
        <v>27.1875</v>
      </c>
      <c r="N12" s="191">
        <f>VLOOKUP(N$8,'Curve Summary'!$A$7:$AG$54,9)</f>
        <v>27.1875</v>
      </c>
      <c r="O12" s="191">
        <f>VLOOKUP(O$8,'Curve Summary'!$A$7:$AG$54,9)</f>
        <v>24.9</v>
      </c>
      <c r="P12" s="191">
        <f>VLOOKUP(P$8,'Curve Summary'!$A$7:$AG$54,9)</f>
        <v>24.9</v>
      </c>
      <c r="Q12" s="191">
        <f>VLOOKUP(Q$8,'Curve Summary'!$A$7:$AG$54,9)</f>
        <v>24.899999618530298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26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27.261923076923075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27.261923076923075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26.78</v>
      </c>
      <c r="C13" s="191">
        <f>VLOOKUP(C$8,'Curve Summary'!$A$7:$AG$54,6)</f>
        <v>27.75</v>
      </c>
      <c r="D13" s="191">
        <f>VLOOKUP(D$8,'Curve Summary'!$A$7:$AG$54,6)</f>
        <v>27.75</v>
      </c>
      <c r="E13" s="191">
        <f>VLOOKUP(E$8,'Curve Summary'!$A$7:$AG$54,6)</f>
        <v>27.75</v>
      </c>
      <c r="F13" s="191">
        <f>VLOOKUP(F$8,'Curve Summary'!$A$7:$AG$54,6)</f>
        <v>27.75</v>
      </c>
      <c r="G13" s="191">
        <f>VLOOKUP(G$8,'Curve Summary'!$A$7:$AG$54,6)</f>
        <v>27.75</v>
      </c>
      <c r="H13" s="191">
        <f>VLOOKUP(H$8,'Curve Summary'!$A$7:$AG$54,6)</f>
        <v>27.75</v>
      </c>
      <c r="I13" s="191">
        <f>VLOOKUP(I$8,'Curve Summary'!$A$7:$AG$54,6)</f>
        <v>27.75</v>
      </c>
      <c r="J13" s="191">
        <f>VLOOKUP(J$8,'Curve Summary'!$A$7:$AG$54,6)</f>
        <v>27.75</v>
      </c>
      <c r="K13" s="191">
        <f>VLOOKUP(K$8,'Curve Summary'!$A$7:$AG$54,6)</f>
        <v>27.75</v>
      </c>
      <c r="L13" s="191">
        <f>VLOOKUP(L$8,'Curve Summary'!$A$7:$AG$54,6)</f>
        <v>27.75</v>
      </c>
      <c r="M13" s="191">
        <f>VLOOKUP(M$8,'Curve Summary'!$A$7:$AG$54,6)</f>
        <v>27.75</v>
      </c>
      <c r="N13" s="191">
        <f>VLOOKUP(N$8,'Curve Summary'!$A$7:$AG$54,6)</f>
        <v>27.75</v>
      </c>
      <c r="O13" s="191">
        <f>VLOOKUP(O$8,'Curve Summary'!$A$7:$AG$54,6)</f>
        <v>28.25</v>
      </c>
      <c r="P13" s="191">
        <f>VLOOKUP(P$8,'Curve Summary'!$A$7:$AG$54,6)</f>
        <v>28.25</v>
      </c>
      <c r="Q13" s="191">
        <f>VLOOKUP(Q$8,'Curve Summary'!$A$7:$AG$54,6)</f>
        <v>28.25</v>
      </c>
      <c r="R13" s="191">
        <f>VLOOKUP(R$8,'Curve Summary'!$A$7:$AG$54,6)</f>
        <v>28.25</v>
      </c>
      <c r="S13" s="191">
        <f>VLOOKUP(S$8,'Curve Summary'!$A$7:$AG$54,6)</f>
        <v>28.25</v>
      </c>
      <c r="T13" s="191">
        <f>VLOOKUP(T$8,'Curve Summary'!$A$7:$AG$54,6)</f>
        <v>28.25</v>
      </c>
      <c r="U13" s="191">
        <f>VLOOKUP(U$8,'Curve Summary'!$A$7:$AG$54,6)</f>
        <v>28.25</v>
      </c>
      <c r="V13" s="191">
        <f>VLOOKUP(V$8,'Curve Summary'!$A$7:$AG$54,6)</f>
        <v>28.25</v>
      </c>
      <c r="W13" s="191">
        <f>VLOOKUP(W$8,'Curve Summary'!$A$7:$AG$54,6)</f>
        <v>28.25</v>
      </c>
      <c r="X13" s="191">
        <f>VLOOKUP(X$8,'Curve Summary'!$A$7:$AG$54,6)</f>
        <v>28.25</v>
      </c>
      <c r="Y13" s="191">
        <f>VLOOKUP(Y$8,'Curve Summary'!$A$7:$AG$54,6)</f>
        <v>28.25</v>
      </c>
      <c r="Z13" s="307">
        <f>VLOOKUP(Z$8,'Curve Summary'!$A$7:$AG$54,6)</f>
        <v>28.25</v>
      </c>
      <c r="AA13" s="191">
        <f>VLOOKUP(AA$8,'Curve Summary'!$A$7:$AG$54,6)</f>
        <v>28.25</v>
      </c>
      <c r="AB13" s="307">
        <f>VLOOKUP(AB$8,'Curve Summary'!$A$7:$AG$54,6)</f>
        <v>28.25</v>
      </c>
      <c r="AC13" s="359">
        <f t="shared" si="1"/>
        <v>27.675384615384612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27.675384615384612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25.9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</v>
      </c>
      <c r="F14" s="191">
        <f>VLOOKUP(F$8,'Curve Summary'!$A$7:$AG$54,2)</f>
        <v>27</v>
      </c>
      <c r="G14" s="191">
        <f>VLOOKUP(G$8,'Curve Summary'!$A$7:$AG$54,2)</f>
        <v>27</v>
      </c>
      <c r="H14" s="191">
        <f>VLOOKUP(H$8,'Curve Summary'!$A$7:$AG$54,2)</f>
        <v>27</v>
      </c>
      <c r="I14" s="191">
        <f>VLOOKUP(I$8,'Curve Summary'!$A$7:$AG$54,2)</f>
        <v>27</v>
      </c>
      <c r="J14" s="191">
        <f>VLOOKUP(J$8,'Curve Summary'!$A$7:$AG$54,2)</f>
        <v>27</v>
      </c>
      <c r="K14" s="191">
        <f>VLOOKUP(K$8,'Curve Summary'!$A$7:$AG$54,2)</f>
        <v>27</v>
      </c>
      <c r="L14" s="191">
        <f>VLOOKUP(L$8,'Curve Summary'!$A$7:$AG$54,2)</f>
        <v>27</v>
      </c>
      <c r="M14" s="191">
        <f>VLOOKUP(M$8,'Curve Summary'!$A$7:$AG$54,2)</f>
        <v>27</v>
      </c>
      <c r="N14" s="191">
        <f>VLOOKUP(N$8,'Curve Summary'!$A$7:$AG$54,2)</f>
        <v>27</v>
      </c>
      <c r="O14" s="191">
        <f>VLOOKUP(O$8,'Curve Summary'!$A$7:$AG$54,2)</f>
        <v>27</v>
      </c>
      <c r="P14" s="191">
        <f>VLOOKUP(P$8,'Curve Summary'!$A$7:$AG$54,2)</f>
        <v>27</v>
      </c>
      <c r="Q14" s="191">
        <f>VLOOKUP(Q$8,'Curve Summary'!$A$7:$AG$54,2)</f>
        <v>27</v>
      </c>
      <c r="R14" s="191">
        <f>VLOOKUP(R$8,'Curve Summary'!$A$7:$AG$54,2)</f>
        <v>27</v>
      </c>
      <c r="S14" s="191">
        <f>VLOOKUP(S$8,'Curve Summary'!$A$7:$AG$54,2)</f>
        <v>27</v>
      </c>
      <c r="T14" s="191">
        <f>VLOOKUP(T$8,'Curve Summary'!$A$7:$AG$54,2)</f>
        <v>27</v>
      </c>
      <c r="U14" s="191">
        <f>VLOOKUP(U$8,'Curve Summary'!$A$7:$AG$54,2)</f>
        <v>27</v>
      </c>
      <c r="V14" s="191">
        <f>VLOOKUP(V$8,'Curve Summary'!$A$7:$AG$54,2)</f>
        <v>27</v>
      </c>
      <c r="W14" s="191">
        <f>VLOOKUP(W$8,'Curve Summary'!$A$7:$AG$54,2)</f>
        <v>27</v>
      </c>
      <c r="X14" s="191">
        <f>VLOOKUP(X$8,'Curve Summary'!$A$7:$AG$54,2)</f>
        <v>27</v>
      </c>
      <c r="Y14" s="191">
        <f>VLOOKUP(Y$8,'Curve Summary'!$A$7:$AG$54,2)</f>
        <v>27</v>
      </c>
      <c r="Z14" s="307">
        <f>VLOOKUP(Z$8,'Curve Summary'!$A$7:$AG$54,2)</f>
        <v>27</v>
      </c>
      <c r="AA14" s="191">
        <f>VLOOKUP(AA$8,'Curve Summary'!$A$7:$AG$54,2)</f>
        <v>27</v>
      </c>
      <c r="AB14" s="307">
        <f>VLOOKUP(AB$8,'Curve Summary'!$A$7:$AG$54,2)</f>
        <v>27</v>
      </c>
      <c r="AC14" s="359">
        <f t="shared" si="1"/>
        <v>26.915384615384614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26.915384615384614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26.9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</v>
      </c>
      <c r="F15" s="204">
        <f>VLOOKUP(F$8,'Curve Summary'!$A$7:$AG$54,7)</f>
        <v>28</v>
      </c>
      <c r="G15" s="204">
        <f>VLOOKUP(G$8,'Curve Summary'!$A$7:$AG$54,7)</f>
        <v>28</v>
      </c>
      <c r="H15" s="204">
        <f>VLOOKUP(H$8,'Curve Summary'!$A$7:$AG$54,7)</f>
        <v>28</v>
      </c>
      <c r="I15" s="204">
        <f>VLOOKUP(I$8,'Curve Summary'!$A$7:$AG$54,7)</f>
        <v>28</v>
      </c>
      <c r="J15" s="204">
        <f>VLOOKUP(J$8,'Curve Summary'!$A$7:$AG$54,7)</f>
        <v>28</v>
      </c>
      <c r="K15" s="204">
        <f>VLOOKUP(K$8,'Curve Summary'!$A$7:$AG$54,7)</f>
        <v>28</v>
      </c>
      <c r="L15" s="204">
        <f>VLOOKUP(L$8,'Curve Summary'!$A$7:$AG$54,7)</f>
        <v>28</v>
      </c>
      <c r="M15" s="204">
        <f>VLOOKUP(M$8,'Curve Summary'!$A$7:$AG$54,7)</f>
        <v>28</v>
      </c>
      <c r="N15" s="204">
        <f>VLOOKUP(N$8,'Curve Summary'!$A$7:$AG$54,7)</f>
        <v>28</v>
      </c>
      <c r="O15" s="204">
        <f>VLOOKUP(O$8,'Curve Summary'!$A$7:$AG$54,7)</f>
        <v>28</v>
      </c>
      <c r="P15" s="204">
        <f>VLOOKUP(P$8,'Curve Summary'!$A$7:$AG$54,7)</f>
        <v>28</v>
      </c>
      <c r="Q15" s="204">
        <f>VLOOKUP(Q$8,'Curve Summary'!$A$7:$AG$54,7)</f>
        <v>28</v>
      </c>
      <c r="R15" s="204">
        <f>VLOOKUP(R$8,'Curve Summary'!$A$7:$AG$54,7)</f>
        <v>28</v>
      </c>
      <c r="S15" s="204">
        <f>VLOOKUP(S$8,'Curve Summary'!$A$7:$AG$54,7)</f>
        <v>28</v>
      </c>
      <c r="T15" s="204">
        <f>VLOOKUP(T$8,'Curve Summary'!$A$7:$AG$54,7)</f>
        <v>28</v>
      </c>
      <c r="U15" s="204">
        <f>VLOOKUP(U$8,'Curve Summary'!$A$7:$AG$54,7)</f>
        <v>28</v>
      </c>
      <c r="V15" s="204">
        <f>VLOOKUP(V$8,'Curve Summary'!$A$7:$AG$54,7)</f>
        <v>28</v>
      </c>
      <c r="W15" s="204">
        <f>VLOOKUP(W$8,'Curve Summary'!$A$7:$AG$54,7)</f>
        <v>28</v>
      </c>
      <c r="X15" s="204">
        <f>VLOOKUP(X$8,'Curve Summary'!$A$7:$AG$54,7)</f>
        <v>28</v>
      </c>
      <c r="Y15" s="204">
        <f>VLOOKUP(Y$8,'Curve Summary'!$A$7:$AG$54,7)</f>
        <v>28</v>
      </c>
      <c r="Z15" s="312">
        <f>VLOOKUP(Z$8,'Curve Summary'!$A$7:$AG$54,7)</f>
        <v>28</v>
      </c>
      <c r="AA15" s="204">
        <f>VLOOKUP(AA$8,'Curve Summary'!$A$7:$AG$54,7)</f>
        <v>28</v>
      </c>
      <c r="AB15" s="312">
        <f>VLOOKUP(AB$8,'Curve Summary'!$A$7:$AG$54,7)</f>
        <v>28</v>
      </c>
      <c r="AC15" s="361">
        <f t="shared" si="1"/>
        <v>27.915384615384614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27.915384615384614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62</v>
      </c>
      <c r="C18" s="319">
        <f>IF(ISNUMBER(VLOOKUP(C$8,'Curve Summary ALBERTA'!$A$7:$AG$54,18,FALSE)),VLOOKUP(C$8,'Curve Summary ALBERTA'!$A$7:$AG$54,18,FALSE),0)</f>
        <v>49.5</v>
      </c>
      <c r="D18" s="319">
        <f>IF(ISNUMBER(VLOOKUP(D$8,'Curve Summary ALBERTA'!$A$7:$AG$54,18,FALSE)),VLOOKUP(D$8,'Curve Summary ALBERTA'!$A$7:$AG$54,18,FALSE),0)</f>
        <v>49.5</v>
      </c>
      <c r="E18" s="319">
        <f>IF(ISNUMBER(VLOOKUP(E$8,'Curve Summary ALBERTA'!$A$7:$AG$54,18,FALSE)),VLOOKUP(E$8,'Curve Summary ALBERTA'!$A$7:$AG$54,18,FALSE),0)</f>
        <v>0</v>
      </c>
      <c r="F18" s="319">
        <f>IF(ISNUMBER(VLOOKUP(F$8,'Curve Summary ALBERTA'!$A$7:$AG$54,18,FALSE)),VLOOKUP(F$8,'Curve Summary ALBERTA'!$A$7:$AG$54,18,FALSE),0)</f>
        <v>49.5</v>
      </c>
      <c r="G18" s="319">
        <f>IF(ISNUMBER(VLOOKUP(G$8,'Curve Summary ALBERTA'!$A$7:$AG$54,18,FALSE)),VLOOKUP(G$8,'Curve Summary ALBERTA'!$A$7:$AG$54,18,FALSE),0)</f>
        <v>49.5</v>
      </c>
      <c r="H18" s="319">
        <f>IF(ISNUMBER(VLOOKUP(H$8,'Curve Summary ALBERTA'!$A$7:$AG$54,18,FALSE)),VLOOKUP(H$8,'Curve Summary ALBERTA'!$A$7:$AG$54,18,FALSE),0)</f>
        <v>49.5</v>
      </c>
      <c r="I18" s="319">
        <f>IF(ISNUMBER(VLOOKUP(I$8,'Curve Summary ALBERTA'!$A$7:$AG$54,18,FALSE)),VLOOKUP(I$8,'Curve Summary ALBERTA'!$A$7:$AG$54,18,FALSE),0)</f>
        <v>49.5</v>
      </c>
      <c r="J18" s="319">
        <f>IF(ISNUMBER(VLOOKUP(J$8,'Curve Summary ALBERTA'!$A$7:$AG$54,18,FALSE)),VLOOKUP(J$8,'Curve Summary ALBERTA'!$A$7:$AG$54,18,FALSE),0)</f>
        <v>49.5</v>
      </c>
      <c r="K18" s="319">
        <f>IF(ISNUMBER(VLOOKUP(K$8,'Curve Summary ALBERTA'!$A$7:$AG$54,18,FALSE)),VLOOKUP(K$8,'Curve Summary ALBERTA'!$A$7:$AG$54,18,FALSE),0)</f>
        <v>0</v>
      </c>
      <c r="L18" s="319">
        <f>IF(ISNUMBER(VLOOKUP(L$8,'Curve Summary ALBERTA'!$A$7:$AG$54,18,FALSE)),VLOOKUP(L$8,'Curve Summary ALBERTA'!$A$7:$AG$54,18,FALSE),0)</f>
        <v>49.5</v>
      </c>
      <c r="M18" s="319">
        <f>IF(ISNUMBER(VLOOKUP(M$8,'Curve Summary ALBERTA'!$A$7:$AG$54,18,FALSE)),VLOOKUP(M$8,'Curve Summary ALBERTA'!$A$7:$AG$54,18,FALSE),0)</f>
        <v>49.5</v>
      </c>
      <c r="N18" s="319">
        <f>IF(ISNUMBER(VLOOKUP(N$8,'Curve Summary ALBERTA'!$A$7:$AG$54,18,FALSE)),VLOOKUP(N$8,'Curve Summary ALBERTA'!$A$7:$AG$54,18,FALSE),0)</f>
        <v>49.5</v>
      </c>
      <c r="O18" s="319">
        <f>IF(ISNUMBER(VLOOKUP(O$8,'Curve Summary ALBERTA'!$A$7:$AG$54,18,FALSE)),VLOOKUP(O$8,'Curve Summary ALBERTA'!$A$7:$AG$54,18,FALSE),0)</f>
        <v>46.499996185302734</v>
      </c>
      <c r="P18" s="319">
        <f>IF(ISNUMBER(VLOOKUP(P$8,'Curve Summary ALBERTA'!$A$7:$AG$54,18,FALSE)),VLOOKUP(P$8,'Curve Summary ALBERTA'!$A$7:$AG$54,18,FALSE),0)</f>
        <v>46.499996185302734</v>
      </c>
      <c r="Q18" s="319">
        <f>IF(ISNUMBER(VLOOKUP(Q$8,'Curve Summary ALBERTA'!$A$7:$AG$54,18,FALSE)),VLOOKUP(Q$8,'Curve Summary ALBERTA'!$A$7:$AG$54,18,FALSE),0)</f>
        <v>0</v>
      </c>
      <c r="R18" s="319">
        <f>IF(ISNUMBER(VLOOKUP(R$8,'Curve Summary ALBERTA'!$A$7:$AG$54,18,FALSE)),VLOOKUP(R$8,'Curve Summary ALBERTA'!$A$7:$AG$54,18,FALSE),0)</f>
        <v>46.499996185302734</v>
      </c>
      <c r="S18" s="319">
        <f>IF(ISNUMBER(VLOOKUP(S$8,'Curve Summary ALBERTA'!$A$7:$AG$54,18,FALSE)),VLOOKUP(S$8,'Curve Summary ALBERTA'!$A$7:$AG$54,18,FALSE),0)</f>
        <v>46.499996185302734</v>
      </c>
      <c r="T18" s="319">
        <f>IF(ISNUMBER(VLOOKUP(T$8,'Curve Summary ALBERTA'!$A$7:$AG$54,18,FALSE)),VLOOKUP(T$8,'Curve Summary ALBERTA'!$A$7:$AG$54,18,FALSE),0)</f>
        <v>46.499996185302734</v>
      </c>
      <c r="U18" s="319">
        <f>IF(ISNUMBER(VLOOKUP(U$8,'Curve Summary ALBERTA'!$A$7:$AG$54,18,FALSE)),VLOOKUP(U$8,'Curve Summary ALBERTA'!$A$7:$AG$54,18,FALSE),0)</f>
        <v>46.499996185302734</v>
      </c>
      <c r="V18" s="319">
        <f>IF(ISNUMBER(VLOOKUP(V$8,'Curve Summary ALBERTA'!$A$7:$AG$54,18,FALSE)),VLOOKUP(V$8,'Curve Summary ALBERTA'!$A$7:$AG$54,18,FALSE),0)</f>
        <v>46.499996185302734</v>
      </c>
      <c r="W18" s="319">
        <f>IF(ISNUMBER(VLOOKUP(W$8,'Curve Summary ALBERTA'!$A$7:$AG$54,18,FALSE)),VLOOKUP(W$8,'Curve Summary ALBERTA'!$A$7:$AG$54,18,FALSE),0)</f>
        <v>0</v>
      </c>
      <c r="X18" s="319">
        <f>IF(ISNUMBER(VLOOKUP(X$8,'Curve Summary ALBERTA'!$A$7:$AG$54,18,FALSE)),VLOOKUP(X$8,'Curve Summary ALBERTA'!$A$7:$AG$54,18,FALSE),0)</f>
        <v>46.499996185302734</v>
      </c>
      <c r="Y18" s="319">
        <f>IF(ISNUMBER(VLOOKUP(Y$8,'Curve Summary ALBERTA'!$A$7:$AG$54,18,FALSE)),VLOOKUP(Y$8,'Curve Summary ALBERTA'!$A$7:$AG$54,18,FALSE),0)</f>
        <v>46.499996185302734</v>
      </c>
      <c r="Z18" s="319">
        <f>IF(ISNUMBER(VLOOKUP(Z$8,'Curve Summary ALBERTA'!$A$7:$AG$54,18,FALSE)),VLOOKUP(Z$8,'Curve Summary ALBERTA'!$A$7:$AG$54,18,FALSE),0)</f>
        <v>46.499996185302734</v>
      </c>
      <c r="AA18" s="319">
        <f>IF(ISNUMBER(VLOOKUP(AA$8,'Curve Summary ALBERTA'!$A$7:$AG$54,18,FALSE)),VLOOKUP(AA$8,'Curve Summary ALBERTA'!$A$7:$AG$54,18,FALSE),0)</f>
        <v>46.499996185302734</v>
      </c>
      <c r="AB18" s="399">
        <f>IF(ISNUMBER(VLOOKUP(AB$8,'Curve Summary ALBERTA'!$A$7:$AG$54,18,FALSE)),VLOOKUP(AB$8,'Curve Summary ALBERTA'!$A$7:$AG$54,18,FALSE),0)</f>
        <v>46.499996185302734</v>
      </c>
      <c r="AC18" s="357">
        <f>AVERAGE(B18:N18)</f>
        <v>42.846153846153847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42.846153846153847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-0.75</v>
      </c>
      <c r="C28" s="195">
        <f t="shared" si="2"/>
        <v>0.5</v>
      </c>
      <c r="D28" s="195">
        <f t="shared" si="2"/>
        <v>0.5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0.5</v>
      </c>
      <c r="I28" s="195">
        <f t="shared" si="2"/>
        <v>0.5</v>
      </c>
      <c r="J28" s="195">
        <f t="shared" si="2"/>
        <v>0.5</v>
      </c>
      <c r="K28" s="195">
        <f t="shared" si="2"/>
        <v>0.5</v>
      </c>
      <c r="L28" s="195">
        <f t="shared" si="2"/>
        <v>0.5</v>
      </c>
      <c r="M28" s="195">
        <f t="shared" si="2"/>
        <v>0.5</v>
      </c>
      <c r="N28" s="195">
        <f t="shared" si="2"/>
        <v>0.5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7">
        <f t="shared" ref="AC28:AC33" si="4">AC9-AC47</f>
        <v>0.42170329670329565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-0.25</v>
      </c>
      <c r="C29" s="191">
        <f t="shared" si="5"/>
        <v>1.5</v>
      </c>
      <c r="D29" s="191">
        <f t="shared" si="5"/>
        <v>1.5</v>
      </c>
      <c r="E29" s="191">
        <f t="shared" si="5"/>
        <v>1.5</v>
      </c>
      <c r="F29" s="191">
        <f t="shared" si="3"/>
        <v>1.5</v>
      </c>
      <c r="G29" s="191">
        <f t="shared" si="5"/>
        <v>1.5</v>
      </c>
      <c r="H29" s="191">
        <f t="shared" si="5"/>
        <v>1.5</v>
      </c>
      <c r="I29" s="191">
        <f t="shared" si="5"/>
        <v>1.5</v>
      </c>
      <c r="J29" s="191">
        <f t="shared" si="5"/>
        <v>1.5</v>
      </c>
      <c r="K29" s="191">
        <f t="shared" si="5"/>
        <v>1.5</v>
      </c>
      <c r="L29" s="191">
        <f t="shared" si="5"/>
        <v>1.5</v>
      </c>
      <c r="M29" s="191">
        <f t="shared" si="5"/>
        <v>1.5</v>
      </c>
      <c r="N29" s="191">
        <f t="shared" si="5"/>
        <v>1.5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1</v>
      </c>
      <c r="AA29" s="191">
        <f t="shared" si="5"/>
        <v>1</v>
      </c>
      <c r="AB29" s="191">
        <f t="shared" si="5"/>
        <v>1</v>
      </c>
      <c r="AC29" s="359">
        <f t="shared" si="4"/>
        <v>1.4368131868131897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0.35999999999999943</v>
      </c>
      <c r="C30" s="191">
        <f t="shared" si="6"/>
        <v>1.3000000000000007</v>
      </c>
      <c r="D30" s="191">
        <f t="shared" si="6"/>
        <v>1.3000000000000007</v>
      </c>
      <c r="E30" s="191">
        <f t="shared" si="6"/>
        <v>1.3000000000000007</v>
      </c>
      <c r="F30" s="191">
        <f t="shared" si="3"/>
        <v>1.3000000000000007</v>
      </c>
      <c r="G30" s="191">
        <f t="shared" si="6"/>
        <v>1.3000000000000007</v>
      </c>
      <c r="H30" s="191">
        <f t="shared" si="6"/>
        <v>1.3000000000000007</v>
      </c>
      <c r="I30" s="191">
        <f t="shared" si="6"/>
        <v>1.3000000000000007</v>
      </c>
      <c r="J30" s="191">
        <f t="shared" si="6"/>
        <v>1.3000000000000007</v>
      </c>
      <c r="K30" s="191">
        <f t="shared" si="6"/>
        <v>1.3000000000000007</v>
      </c>
      <c r="L30" s="191">
        <f t="shared" si="6"/>
        <v>1.3000000000000007</v>
      </c>
      <c r="M30" s="191">
        <f t="shared" si="6"/>
        <v>1.3000000000000007</v>
      </c>
      <c r="N30" s="191">
        <f t="shared" si="6"/>
        <v>1.3000000000000007</v>
      </c>
      <c r="O30" s="191">
        <f t="shared" si="6"/>
        <v>1.25</v>
      </c>
      <c r="P30" s="191">
        <f t="shared" si="6"/>
        <v>1.25</v>
      </c>
      <c r="Q30" s="191">
        <f t="shared" si="6"/>
        <v>1.25</v>
      </c>
      <c r="R30" s="191">
        <f t="shared" si="6"/>
        <v>1.25</v>
      </c>
      <c r="S30" s="191">
        <f t="shared" si="6"/>
        <v>1.25</v>
      </c>
      <c r="T30" s="191">
        <f t="shared" si="6"/>
        <v>1.25</v>
      </c>
      <c r="U30" s="191">
        <f t="shared" si="6"/>
        <v>1.25</v>
      </c>
      <c r="V30" s="191">
        <f t="shared" si="6"/>
        <v>1.25</v>
      </c>
      <c r="W30" s="191">
        <f t="shared" si="6"/>
        <v>1.25</v>
      </c>
      <c r="X30" s="191">
        <f t="shared" si="6"/>
        <v>1.25</v>
      </c>
      <c r="Y30" s="191">
        <f t="shared" si="6"/>
        <v>1.25</v>
      </c>
      <c r="Z30" s="191">
        <f t="shared" si="6"/>
        <v>1.25</v>
      </c>
      <c r="AA30" s="191">
        <f t="shared" si="6"/>
        <v>1.25</v>
      </c>
      <c r="AB30" s="191">
        <f t="shared" si="6"/>
        <v>1.25</v>
      </c>
      <c r="AC30" s="359">
        <f t="shared" si="4"/>
        <v>1.1776923076923076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-0.40749999999999886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9">
        <f t="shared" si="4"/>
        <v>1.4601648351646901E-2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0.53000000000000114</v>
      </c>
      <c r="C32" s="191">
        <f t="shared" si="8"/>
        <v>1.5</v>
      </c>
      <c r="D32" s="191">
        <f t="shared" si="8"/>
        <v>1.5</v>
      </c>
      <c r="E32" s="191">
        <f t="shared" si="8"/>
        <v>1.5</v>
      </c>
      <c r="F32" s="191">
        <f t="shared" si="3"/>
        <v>1.5</v>
      </c>
      <c r="G32" s="191">
        <f t="shared" si="8"/>
        <v>1.5</v>
      </c>
      <c r="H32" s="191">
        <f t="shared" si="8"/>
        <v>1.5</v>
      </c>
      <c r="I32" s="191">
        <f t="shared" si="8"/>
        <v>1.5</v>
      </c>
      <c r="J32" s="191">
        <f t="shared" si="8"/>
        <v>1.5</v>
      </c>
      <c r="K32" s="191">
        <f t="shared" si="8"/>
        <v>1.5</v>
      </c>
      <c r="L32" s="191">
        <f t="shared" si="8"/>
        <v>1.5</v>
      </c>
      <c r="M32" s="191">
        <f t="shared" si="8"/>
        <v>1.5</v>
      </c>
      <c r="N32" s="191">
        <f t="shared" si="8"/>
        <v>1.5</v>
      </c>
      <c r="O32" s="191">
        <f t="shared" si="8"/>
        <v>1.25</v>
      </c>
      <c r="P32" s="191">
        <f t="shared" si="8"/>
        <v>1.25</v>
      </c>
      <c r="Q32" s="191">
        <f t="shared" si="8"/>
        <v>1.25</v>
      </c>
      <c r="R32" s="191">
        <f t="shared" si="8"/>
        <v>1.25</v>
      </c>
      <c r="S32" s="191">
        <f t="shared" si="8"/>
        <v>1.25</v>
      </c>
      <c r="T32" s="191">
        <f t="shared" si="8"/>
        <v>1.25</v>
      </c>
      <c r="U32" s="191">
        <f t="shared" si="8"/>
        <v>1.25</v>
      </c>
      <c r="V32" s="191">
        <f t="shared" si="8"/>
        <v>1.25</v>
      </c>
      <c r="W32" s="191">
        <f t="shared" si="8"/>
        <v>1.25</v>
      </c>
      <c r="X32" s="191">
        <f t="shared" si="8"/>
        <v>1.25</v>
      </c>
      <c r="Y32" s="191">
        <f t="shared" si="8"/>
        <v>1.25</v>
      </c>
      <c r="Z32" s="191">
        <f t="shared" si="8"/>
        <v>1.25</v>
      </c>
      <c r="AA32" s="191">
        <f t="shared" si="8"/>
        <v>1.25</v>
      </c>
      <c r="AB32" s="191">
        <f t="shared" si="8"/>
        <v>1.25</v>
      </c>
      <c r="AC32" s="359">
        <f t="shared" si="4"/>
        <v>1.3639560439560405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0.39999999999999858</v>
      </c>
      <c r="C33" s="191">
        <f t="shared" si="9"/>
        <v>1.5</v>
      </c>
      <c r="D33" s="191">
        <f t="shared" si="9"/>
        <v>1.5</v>
      </c>
      <c r="E33" s="191">
        <f t="shared" si="9"/>
        <v>1.5</v>
      </c>
      <c r="F33" s="191">
        <f t="shared" si="3"/>
        <v>1.5</v>
      </c>
      <c r="G33" s="191">
        <f t="shared" si="9"/>
        <v>1.5</v>
      </c>
      <c r="H33" s="191">
        <f t="shared" si="9"/>
        <v>1.5</v>
      </c>
      <c r="I33" s="191">
        <f t="shared" si="9"/>
        <v>1.5</v>
      </c>
      <c r="J33" s="191">
        <f t="shared" si="9"/>
        <v>1.5</v>
      </c>
      <c r="K33" s="191">
        <f t="shared" si="9"/>
        <v>1.5</v>
      </c>
      <c r="L33" s="191">
        <f t="shared" si="9"/>
        <v>1.5</v>
      </c>
      <c r="M33" s="191">
        <f t="shared" si="9"/>
        <v>1.5</v>
      </c>
      <c r="N33" s="191">
        <f t="shared" si="9"/>
        <v>1.5</v>
      </c>
      <c r="O33" s="191">
        <f t="shared" si="9"/>
        <v>1.5</v>
      </c>
      <c r="P33" s="191">
        <f t="shared" si="9"/>
        <v>1.5</v>
      </c>
      <c r="Q33" s="191">
        <f t="shared" si="9"/>
        <v>1.5</v>
      </c>
      <c r="R33" s="191">
        <f t="shared" si="9"/>
        <v>1.5</v>
      </c>
      <c r="S33" s="191">
        <f t="shared" si="9"/>
        <v>1.5</v>
      </c>
      <c r="T33" s="191">
        <f t="shared" si="9"/>
        <v>1.5</v>
      </c>
      <c r="U33" s="191">
        <f t="shared" si="9"/>
        <v>1.5</v>
      </c>
      <c r="V33" s="191">
        <f t="shared" si="9"/>
        <v>1.5</v>
      </c>
      <c r="W33" s="191">
        <f t="shared" si="9"/>
        <v>1.5</v>
      </c>
      <c r="X33" s="191">
        <f t="shared" si="9"/>
        <v>1.5</v>
      </c>
      <c r="Y33" s="191">
        <f t="shared" si="9"/>
        <v>1.5</v>
      </c>
      <c r="Z33" s="191">
        <f t="shared" si="9"/>
        <v>1.5</v>
      </c>
      <c r="AA33" s="191">
        <f t="shared" si="9"/>
        <v>1.5</v>
      </c>
      <c r="AB33" s="191">
        <f t="shared" si="9"/>
        <v>1.5</v>
      </c>
      <c r="AC33" s="359">
        <f t="shared" si="4"/>
        <v>1.3082417582417563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0.39999999999999858</v>
      </c>
      <c r="C34" s="204">
        <f t="shared" si="10"/>
        <v>1.5</v>
      </c>
      <c r="D34" s="204">
        <f t="shared" si="10"/>
        <v>1.5</v>
      </c>
      <c r="E34" s="204">
        <f t="shared" si="10"/>
        <v>1.5</v>
      </c>
      <c r="F34" s="204">
        <f t="shared" si="3"/>
        <v>1.5</v>
      </c>
      <c r="G34" s="204">
        <f t="shared" si="10"/>
        <v>1.5</v>
      </c>
      <c r="H34" s="204">
        <f t="shared" si="10"/>
        <v>1.5</v>
      </c>
      <c r="I34" s="204">
        <f t="shared" si="10"/>
        <v>1.5</v>
      </c>
      <c r="J34" s="204">
        <f t="shared" si="10"/>
        <v>1.5</v>
      </c>
      <c r="K34" s="204">
        <f t="shared" si="10"/>
        <v>1.5</v>
      </c>
      <c r="L34" s="204">
        <f t="shared" si="10"/>
        <v>1.5</v>
      </c>
      <c r="M34" s="204">
        <f t="shared" si="10"/>
        <v>1.5</v>
      </c>
      <c r="N34" s="204">
        <f t="shared" si="10"/>
        <v>1.5</v>
      </c>
      <c r="O34" s="204">
        <f t="shared" si="10"/>
        <v>1.5</v>
      </c>
      <c r="P34" s="204">
        <f t="shared" si="10"/>
        <v>1.5</v>
      </c>
      <c r="Q34" s="204">
        <f t="shared" si="10"/>
        <v>1.5</v>
      </c>
      <c r="R34" s="204">
        <f t="shared" si="10"/>
        <v>1.5</v>
      </c>
      <c r="S34" s="204">
        <f t="shared" si="10"/>
        <v>1.5</v>
      </c>
      <c r="T34" s="204">
        <f t="shared" si="10"/>
        <v>1.5</v>
      </c>
      <c r="U34" s="204">
        <f t="shared" si="10"/>
        <v>1.5</v>
      </c>
      <c r="V34" s="204">
        <f t="shared" si="10"/>
        <v>1.5</v>
      </c>
      <c r="W34" s="204">
        <f t="shared" si="10"/>
        <v>1.5</v>
      </c>
      <c r="X34" s="204">
        <f t="shared" si="10"/>
        <v>1.5</v>
      </c>
      <c r="Y34" s="204">
        <f t="shared" si="10"/>
        <v>1.5</v>
      </c>
      <c r="Z34" s="204">
        <f t="shared" si="10"/>
        <v>1.5</v>
      </c>
      <c r="AA34" s="204">
        <f t="shared" si="10"/>
        <v>1.5</v>
      </c>
      <c r="AB34" s="204">
        <f t="shared" si="10"/>
        <v>1.5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-7.25</v>
      </c>
      <c r="C37" s="204">
        <f>C18-C56</f>
        <v>2.75</v>
      </c>
      <c r="D37" s="204">
        <f>D18-D56</f>
        <v>2.75</v>
      </c>
      <c r="E37" s="204">
        <f>E18-E56</f>
        <v>0</v>
      </c>
      <c r="F37" s="204">
        <f t="shared" si="3"/>
        <v>2.75</v>
      </c>
      <c r="G37" s="204">
        <f t="shared" ref="G37:U37" si="11">G18-G56</f>
        <v>2.75</v>
      </c>
      <c r="H37" s="204">
        <f t="shared" si="11"/>
        <v>2.75</v>
      </c>
      <c r="I37" s="204">
        <f t="shared" si="11"/>
        <v>2.75</v>
      </c>
      <c r="J37" s="204">
        <f t="shared" si="11"/>
        <v>2.75</v>
      </c>
      <c r="K37" s="204">
        <f t="shared" si="11"/>
        <v>0</v>
      </c>
      <c r="L37" s="204">
        <f t="shared" si="11"/>
        <v>2.75</v>
      </c>
      <c r="M37" s="204">
        <f t="shared" si="11"/>
        <v>2.75</v>
      </c>
      <c r="N37" s="204">
        <f t="shared" si="11"/>
        <v>2.75</v>
      </c>
      <c r="O37" s="204">
        <f t="shared" si="11"/>
        <v>4</v>
      </c>
      <c r="P37" s="204">
        <f t="shared" si="11"/>
        <v>4</v>
      </c>
      <c r="Q37" s="204">
        <f t="shared" si="11"/>
        <v>0</v>
      </c>
      <c r="R37" s="204">
        <f t="shared" si="11"/>
        <v>4</v>
      </c>
      <c r="S37" s="204">
        <f t="shared" si="11"/>
        <v>4</v>
      </c>
      <c r="T37" s="204">
        <f t="shared" si="11"/>
        <v>4</v>
      </c>
      <c r="U37" s="204">
        <f t="shared" si="11"/>
        <v>4</v>
      </c>
      <c r="V37" s="204">
        <f t="shared" ref="V37:AB37" si="12">V18-V56</f>
        <v>4</v>
      </c>
      <c r="W37" s="204">
        <f t="shared" si="12"/>
        <v>0</v>
      </c>
      <c r="X37" s="204">
        <f t="shared" si="12"/>
        <v>4</v>
      </c>
      <c r="Y37" s="204">
        <f t="shared" si="12"/>
        <v>4</v>
      </c>
      <c r="Z37" s="204">
        <f t="shared" si="12"/>
        <v>4</v>
      </c>
      <c r="AA37" s="204">
        <f t="shared" si="12"/>
        <v>4</v>
      </c>
      <c r="AB37" s="204">
        <f t="shared" si="12"/>
        <v>46.499996185302734</v>
      </c>
      <c r="AC37" s="363">
        <f>AC18-AC56</f>
        <v>1.1497252747252773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37179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23.5</v>
      </c>
      <c r="C47" s="195">
        <v>23.5</v>
      </c>
      <c r="D47" s="195">
        <v>23.5</v>
      </c>
      <c r="E47" s="195">
        <v>23.5</v>
      </c>
      <c r="F47" s="195">
        <v>23.5</v>
      </c>
      <c r="G47" s="195">
        <v>23.5</v>
      </c>
      <c r="H47" s="195">
        <v>23.5</v>
      </c>
      <c r="I47" s="195">
        <v>23.5</v>
      </c>
      <c r="J47" s="195">
        <v>23.5</v>
      </c>
      <c r="K47" s="191">
        <v>23.5</v>
      </c>
      <c r="L47" s="191">
        <v>23.5</v>
      </c>
      <c r="M47" s="191">
        <v>23.5</v>
      </c>
      <c r="N47" s="191">
        <v>23.5</v>
      </c>
      <c r="O47" s="191">
        <v>27</v>
      </c>
      <c r="P47" s="191">
        <v>27</v>
      </c>
      <c r="Q47" s="191">
        <v>27</v>
      </c>
      <c r="R47" s="191">
        <v>27</v>
      </c>
      <c r="S47" s="191">
        <v>27</v>
      </c>
      <c r="T47" s="191">
        <v>27</v>
      </c>
      <c r="U47" s="191">
        <v>27</v>
      </c>
      <c r="V47" s="191">
        <v>27</v>
      </c>
      <c r="W47" s="307">
        <v>27</v>
      </c>
      <c r="X47" s="350">
        <v>27</v>
      </c>
      <c r="Y47" s="350">
        <v>27</v>
      </c>
      <c r="Z47" s="350">
        <v>27</v>
      </c>
      <c r="AA47" s="350">
        <v>27</v>
      </c>
      <c r="AB47" s="350">
        <v>27</v>
      </c>
      <c r="AC47" s="405">
        <v>23.482142857142858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25.5</v>
      </c>
      <c r="C48" s="191">
        <v>25.5</v>
      </c>
      <c r="D48" s="191">
        <v>25.5</v>
      </c>
      <c r="E48" s="191">
        <v>25.5</v>
      </c>
      <c r="F48" s="191">
        <v>25.5</v>
      </c>
      <c r="G48" s="191">
        <v>25.5</v>
      </c>
      <c r="H48" s="191">
        <v>25.5</v>
      </c>
      <c r="I48" s="191">
        <v>25.5</v>
      </c>
      <c r="J48" s="191">
        <v>25.5</v>
      </c>
      <c r="K48" s="191">
        <v>25.5</v>
      </c>
      <c r="L48" s="191">
        <v>25.5</v>
      </c>
      <c r="M48" s="191">
        <v>25.5</v>
      </c>
      <c r="N48" s="191">
        <v>25.5</v>
      </c>
      <c r="O48" s="191">
        <v>27.75</v>
      </c>
      <c r="P48" s="191">
        <v>27.75</v>
      </c>
      <c r="Q48" s="191">
        <v>27.75</v>
      </c>
      <c r="R48" s="191">
        <v>27.75</v>
      </c>
      <c r="S48" s="191">
        <v>27.75</v>
      </c>
      <c r="T48" s="191">
        <v>27.75</v>
      </c>
      <c r="U48" s="191">
        <v>27.75</v>
      </c>
      <c r="V48" s="191">
        <v>27.75</v>
      </c>
      <c r="W48" s="307">
        <v>27.75</v>
      </c>
      <c r="X48" s="350">
        <v>27.75</v>
      </c>
      <c r="Y48" s="350">
        <v>27.75</v>
      </c>
      <c r="Z48" s="350">
        <v>27.75</v>
      </c>
      <c r="AA48" s="350">
        <v>27.75</v>
      </c>
      <c r="AB48" s="350">
        <v>27.75</v>
      </c>
      <c r="AC48" s="400">
        <v>25.428571428571427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25.95</v>
      </c>
      <c r="C49" s="191">
        <v>25.95</v>
      </c>
      <c r="D49" s="191">
        <v>25.95</v>
      </c>
      <c r="E49" s="191">
        <v>25.95</v>
      </c>
      <c r="F49" s="191">
        <v>25.95</v>
      </c>
      <c r="G49" s="191">
        <v>25.95</v>
      </c>
      <c r="H49" s="191">
        <v>25.95</v>
      </c>
      <c r="I49" s="191">
        <v>25.95</v>
      </c>
      <c r="J49" s="191">
        <v>25.95</v>
      </c>
      <c r="K49" s="191">
        <v>25.95</v>
      </c>
      <c r="L49" s="191">
        <v>25.95</v>
      </c>
      <c r="M49" s="191">
        <v>25.95</v>
      </c>
      <c r="N49" s="191">
        <v>25.95</v>
      </c>
      <c r="O49" s="191">
        <v>28</v>
      </c>
      <c r="P49" s="191">
        <v>28</v>
      </c>
      <c r="Q49" s="191">
        <v>28</v>
      </c>
      <c r="R49" s="191">
        <v>28</v>
      </c>
      <c r="S49" s="191">
        <v>28</v>
      </c>
      <c r="T49" s="191">
        <v>28</v>
      </c>
      <c r="U49" s="191">
        <v>28</v>
      </c>
      <c r="V49" s="191">
        <v>28</v>
      </c>
      <c r="W49" s="307">
        <v>28</v>
      </c>
      <c r="X49" s="350">
        <v>28</v>
      </c>
      <c r="Y49" s="350">
        <v>28</v>
      </c>
      <c r="Z49" s="350">
        <v>28</v>
      </c>
      <c r="AA49" s="350">
        <v>28</v>
      </c>
      <c r="AB49" s="350">
        <v>28</v>
      </c>
      <c r="AC49" s="400">
        <v>26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30.25</v>
      </c>
      <c r="F50" s="191">
        <v>27.1875</v>
      </c>
      <c r="G50" s="191">
        <v>27.1875</v>
      </c>
      <c r="H50" s="191">
        <v>27.1875</v>
      </c>
      <c r="I50" s="191">
        <v>27.1875</v>
      </c>
      <c r="J50" s="191">
        <v>27.1875</v>
      </c>
      <c r="K50" s="191">
        <v>25.5</v>
      </c>
      <c r="L50" s="191">
        <v>27.1875</v>
      </c>
      <c r="M50" s="191">
        <v>27.1875</v>
      </c>
      <c r="N50" s="191">
        <v>27.1875</v>
      </c>
      <c r="O50" s="191">
        <v>24.9</v>
      </c>
      <c r="P50" s="191">
        <v>24.9</v>
      </c>
      <c r="Q50" s="191">
        <v>24.899999618530298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20.174999237060501</v>
      </c>
      <c r="W50" s="307">
        <v>26</v>
      </c>
      <c r="X50" s="350">
        <v>20.174999237060501</v>
      </c>
      <c r="Y50" s="350">
        <v>20.174999237060501</v>
      </c>
      <c r="Z50" s="350">
        <v>20.174999237060501</v>
      </c>
      <c r="AA50" s="350">
        <v>20.174999237060501</v>
      </c>
      <c r="AB50" s="350">
        <v>20.174999237060501</v>
      </c>
      <c r="AC50" s="400">
        <v>27.247321428571428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26.25</v>
      </c>
      <c r="C51" s="191">
        <v>26.25</v>
      </c>
      <c r="D51" s="191">
        <v>26.25</v>
      </c>
      <c r="E51" s="191">
        <v>26.25</v>
      </c>
      <c r="F51" s="191">
        <v>26.25</v>
      </c>
      <c r="G51" s="191">
        <v>26.25</v>
      </c>
      <c r="H51" s="191">
        <v>26.25</v>
      </c>
      <c r="I51" s="191">
        <v>26.25</v>
      </c>
      <c r="J51" s="191">
        <v>26.25</v>
      </c>
      <c r="K51" s="191">
        <v>26.25</v>
      </c>
      <c r="L51" s="191">
        <v>26.25</v>
      </c>
      <c r="M51" s="191">
        <v>26.25</v>
      </c>
      <c r="N51" s="191">
        <v>26.25</v>
      </c>
      <c r="O51" s="191">
        <v>27</v>
      </c>
      <c r="P51" s="191">
        <v>27</v>
      </c>
      <c r="Q51" s="191">
        <v>27</v>
      </c>
      <c r="R51" s="191">
        <v>27</v>
      </c>
      <c r="S51" s="191">
        <v>27</v>
      </c>
      <c r="T51" s="191">
        <v>27</v>
      </c>
      <c r="U51" s="191">
        <v>27</v>
      </c>
      <c r="V51" s="191">
        <v>27</v>
      </c>
      <c r="W51" s="307">
        <v>27</v>
      </c>
      <c r="X51" s="350">
        <v>27</v>
      </c>
      <c r="Y51" s="350">
        <v>27</v>
      </c>
      <c r="Z51" s="350">
        <v>27</v>
      </c>
      <c r="AA51" s="350">
        <v>27</v>
      </c>
      <c r="AB51" s="350">
        <v>27</v>
      </c>
      <c r="AC51" s="400">
        <v>26.311428571428571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25.5</v>
      </c>
      <c r="C52" s="191">
        <v>25.5</v>
      </c>
      <c r="D52" s="191">
        <v>25.5</v>
      </c>
      <c r="E52" s="191">
        <v>25.5</v>
      </c>
      <c r="F52" s="191">
        <v>25.5</v>
      </c>
      <c r="G52" s="191">
        <v>25.5</v>
      </c>
      <c r="H52" s="191">
        <v>25.5</v>
      </c>
      <c r="I52" s="191">
        <v>25.5</v>
      </c>
      <c r="J52" s="191">
        <v>25.5</v>
      </c>
      <c r="K52" s="191">
        <v>25.5</v>
      </c>
      <c r="L52" s="191">
        <v>25.5</v>
      </c>
      <c r="M52" s="191">
        <v>25.5</v>
      </c>
      <c r="N52" s="191">
        <v>25.5</v>
      </c>
      <c r="O52" s="191">
        <v>25.5</v>
      </c>
      <c r="P52" s="191">
        <v>25.5</v>
      </c>
      <c r="Q52" s="191">
        <v>25.5</v>
      </c>
      <c r="R52" s="191">
        <v>25.5</v>
      </c>
      <c r="S52" s="191">
        <v>25.5</v>
      </c>
      <c r="T52" s="191">
        <v>25.5</v>
      </c>
      <c r="U52" s="191">
        <v>25.5</v>
      </c>
      <c r="V52" s="191">
        <v>25.5</v>
      </c>
      <c r="W52" s="191">
        <v>25.5</v>
      </c>
      <c r="X52" s="191">
        <v>25.5</v>
      </c>
      <c r="Y52" s="191">
        <v>25.5</v>
      </c>
      <c r="Z52" s="191">
        <v>25.5</v>
      </c>
      <c r="AA52" s="191">
        <v>25.5</v>
      </c>
      <c r="AB52" s="191">
        <v>25.5</v>
      </c>
      <c r="AC52" s="401">
        <v>25.607142857142858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26.5</v>
      </c>
      <c r="C53" s="191">
        <v>26.5</v>
      </c>
      <c r="D53" s="191">
        <v>26.5</v>
      </c>
      <c r="E53" s="191">
        <v>26.5</v>
      </c>
      <c r="F53" s="191">
        <v>26.5</v>
      </c>
      <c r="G53" s="191">
        <v>26.5</v>
      </c>
      <c r="H53" s="191">
        <v>26.5</v>
      </c>
      <c r="I53" s="191">
        <v>26.5</v>
      </c>
      <c r="J53" s="191">
        <v>26.5</v>
      </c>
      <c r="K53" s="191">
        <v>26.5</v>
      </c>
      <c r="L53" s="191">
        <v>26.5</v>
      </c>
      <c r="M53" s="191">
        <v>26.5</v>
      </c>
      <c r="N53" s="191">
        <v>26.5</v>
      </c>
      <c r="O53" s="191">
        <v>26.5</v>
      </c>
      <c r="P53" s="191">
        <v>26.5</v>
      </c>
      <c r="Q53" s="191">
        <v>26.5</v>
      </c>
      <c r="R53" s="191">
        <v>26.5</v>
      </c>
      <c r="S53" s="191">
        <v>26.5</v>
      </c>
      <c r="T53" s="191">
        <v>26.5</v>
      </c>
      <c r="U53" s="191">
        <v>26.5</v>
      </c>
      <c r="V53" s="191">
        <v>26.5</v>
      </c>
      <c r="W53" s="307">
        <v>26.5</v>
      </c>
      <c r="X53" s="350">
        <v>26.5</v>
      </c>
      <c r="Y53" s="350">
        <v>26.5</v>
      </c>
      <c r="Z53" s="350">
        <v>26.5</v>
      </c>
      <c r="AA53" s="350">
        <v>26.5</v>
      </c>
      <c r="AB53" s="350">
        <v>26.5</v>
      </c>
      <c r="AC53" s="400">
        <v>26.607142857142858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69.25</v>
      </c>
      <c r="C56" s="191">
        <v>46.75</v>
      </c>
      <c r="D56" s="191">
        <v>46.75</v>
      </c>
      <c r="E56" s="191">
        <v>0</v>
      </c>
      <c r="F56" s="191">
        <v>46.75</v>
      </c>
      <c r="G56" s="191">
        <v>46.75</v>
      </c>
      <c r="H56" s="191">
        <v>46.75</v>
      </c>
      <c r="I56" s="191">
        <v>46.75</v>
      </c>
      <c r="J56" s="191">
        <v>46.75</v>
      </c>
      <c r="K56" s="191">
        <v>0</v>
      </c>
      <c r="L56" s="191">
        <v>46.75</v>
      </c>
      <c r="M56" s="191">
        <v>46.75</v>
      </c>
      <c r="N56" s="191">
        <v>46.75</v>
      </c>
      <c r="O56" s="191">
        <v>42.499996185302734</v>
      </c>
      <c r="P56" s="191">
        <v>42.499996185302734</v>
      </c>
      <c r="Q56" s="191">
        <v>0</v>
      </c>
      <c r="R56" s="191">
        <v>42.499996185302734</v>
      </c>
      <c r="S56" s="191">
        <v>42.499996185302734</v>
      </c>
      <c r="T56" s="191">
        <v>42.499996185302734</v>
      </c>
      <c r="U56" s="191">
        <v>42.499996185302734</v>
      </c>
      <c r="V56" s="191">
        <v>42.499996185302734</v>
      </c>
      <c r="W56" s="307">
        <v>0</v>
      </c>
      <c r="X56" s="350">
        <v>42.499996185302734</v>
      </c>
      <c r="Y56" s="350">
        <v>42.499996185302734</v>
      </c>
      <c r="Z56" s="350">
        <v>42.499996185302734</v>
      </c>
      <c r="AA56" s="350">
        <v>42.499996185302734</v>
      </c>
      <c r="AB56" s="350">
        <v>0</v>
      </c>
      <c r="AC56" s="400">
        <v>41.696428571428569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K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6" width="10" style="36" customWidth="1"/>
    <col min="17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37180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24</v>
      </c>
      <c r="F5" s="36">
        <v>24</v>
      </c>
      <c r="G5" s="36">
        <v>8</v>
      </c>
      <c r="H5" s="36">
        <v>8</v>
      </c>
      <c r="I5" s="36">
        <v>8</v>
      </c>
      <c r="J5" s="36">
        <v>8</v>
      </c>
      <c r="K5" s="36">
        <v>8</v>
      </c>
      <c r="L5" s="36">
        <v>24</v>
      </c>
      <c r="M5" s="36">
        <v>24</v>
      </c>
      <c r="N5" s="36">
        <v>8</v>
      </c>
      <c r="O5" s="36">
        <v>8</v>
      </c>
      <c r="P5" s="36">
        <v>8</v>
      </c>
      <c r="Q5" s="36">
        <v>8</v>
      </c>
      <c r="R5" s="36">
        <v>8</v>
      </c>
      <c r="S5" s="36">
        <v>24</v>
      </c>
      <c r="T5" s="36">
        <v>24</v>
      </c>
      <c r="U5" s="36">
        <v>8</v>
      </c>
      <c r="V5" s="36">
        <v>8</v>
      </c>
      <c r="W5" s="36">
        <v>8</v>
      </c>
      <c r="X5" s="36">
        <v>8</v>
      </c>
      <c r="Y5" s="36">
        <v>8</v>
      </c>
      <c r="Z5" s="36">
        <v>24</v>
      </c>
      <c r="AA5" s="36">
        <v>24</v>
      </c>
      <c r="AB5" s="36">
        <v>8</v>
      </c>
      <c r="AC5" s="36">
        <v>8</v>
      </c>
      <c r="AD5" s="36">
        <v>8</v>
      </c>
      <c r="AE5" s="36">
        <v>8</v>
      </c>
      <c r="AF5" s="36">
        <v>8</v>
      </c>
    </row>
    <row r="6" spans="1:78" ht="12.75" x14ac:dyDescent="0.2">
      <c r="A6" s="278">
        <f>+'Power Price'!A6</f>
        <v>37180</v>
      </c>
    </row>
    <row r="7" spans="1:78" hidden="1" x14ac:dyDescent="0.2">
      <c r="B7" s="263">
        <f>WORKDAY(A2, 1, Holidays)</f>
        <v>37181</v>
      </c>
      <c r="C7" s="263">
        <f>B7+1</f>
        <v>37182</v>
      </c>
      <c r="D7" s="263">
        <f>C7+1</f>
        <v>37183</v>
      </c>
      <c r="E7" s="263">
        <f t="shared" ref="E7:AF7" si="0">D7+1</f>
        <v>37184</v>
      </c>
      <c r="F7" s="263">
        <f t="shared" si="0"/>
        <v>37185</v>
      </c>
      <c r="G7" s="263">
        <f t="shared" si="0"/>
        <v>37186</v>
      </c>
      <c r="H7" s="263">
        <f t="shared" si="0"/>
        <v>37187</v>
      </c>
      <c r="I7" s="263">
        <f t="shared" si="0"/>
        <v>37188</v>
      </c>
      <c r="J7" s="263">
        <f t="shared" si="0"/>
        <v>37189</v>
      </c>
      <c r="K7" s="263">
        <f t="shared" si="0"/>
        <v>37190</v>
      </c>
      <c r="L7" s="263">
        <f t="shared" si="0"/>
        <v>37191</v>
      </c>
      <c r="M7" s="263">
        <f t="shared" si="0"/>
        <v>37192</v>
      </c>
      <c r="N7" s="263">
        <f t="shared" si="0"/>
        <v>37193</v>
      </c>
      <c r="O7" s="263">
        <f t="shared" si="0"/>
        <v>37194</v>
      </c>
      <c r="P7" s="263">
        <f t="shared" si="0"/>
        <v>37195</v>
      </c>
      <c r="Q7" s="263">
        <f t="shared" si="0"/>
        <v>37196</v>
      </c>
      <c r="R7" s="263">
        <f t="shared" si="0"/>
        <v>37197</v>
      </c>
      <c r="S7" s="263">
        <f t="shared" si="0"/>
        <v>37198</v>
      </c>
      <c r="T7" s="263">
        <f t="shared" si="0"/>
        <v>37199</v>
      </c>
      <c r="U7" s="263">
        <f t="shared" si="0"/>
        <v>37200</v>
      </c>
      <c r="V7" s="263">
        <f t="shared" si="0"/>
        <v>37201</v>
      </c>
      <c r="W7" s="263">
        <f t="shared" si="0"/>
        <v>37202</v>
      </c>
      <c r="X7" s="263">
        <f t="shared" si="0"/>
        <v>37203</v>
      </c>
      <c r="Y7" s="263">
        <f t="shared" si="0"/>
        <v>37204</v>
      </c>
      <c r="Z7" s="263">
        <f t="shared" si="0"/>
        <v>37205</v>
      </c>
      <c r="AA7" s="263">
        <f t="shared" si="0"/>
        <v>37206</v>
      </c>
      <c r="AB7" s="263">
        <f t="shared" si="0"/>
        <v>37207</v>
      </c>
      <c r="AC7" s="263">
        <f t="shared" si="0"/>
        <v>37208</v>
      </c>
      <c r="AD7" s="263">
        <f t="shared" si="0"/>
        <v>37209</v>
      </c>
      <c r="AE7" s="263">
        <f t="shared" si="0"/>
        <v>37210</v>
      </c>
      <c r="AF7" s="263">
        <f t="shared" si="0"/>
        <v>37211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37181</v>
      </c>
      <c r="C8" s="272">
        <f t="shared" si="1"/>
        <v>37182</v>
      </c>
      <c r="D8" s="272">
        <f t="shared" si="1"/>
        <v>37183</v>
      </c>
      <c r="E8" s="272">
        <f t="shared" si="1"/>
        <v>37184</v>
      </c>
      <c r="F8" s="272">
        <f t="shared" si="1"/>
        <v>37185</v>
      </c>
      <c r="G8" s="272">
        <f t="shared" si="1"/>
        <v>37186</v>
      </c>
      <c r="H8" s="272">
        <f t="shared" si="1"/>
        <v>37187</v>
      </c>
      <c r="I8" s="272">
        <f t="shared" si="1"/>
        <v>37188</v>
      </c>
      <c r="J8" s="272">
        <f t="shared" si="1"/>
        <v>37189</v>
      </c>
      <c r="K8" s="272">
        <f t="shared" si="1"/>
        <v>37190</v>
      </c>
      <c r="L8" s="272">
        <f t="shared" si="1"/>
        <v>37191</v>
      </c>
      <c r="M8" s="272">
        <f t="shared" si="1"/>
        <v>37192</v>
      </c>
      <c r="N8" s="272">
        <f t="shared" si="1"/>
        <v>37193</v>
      </c>
      <c r="O8" s="272">
        <f t="shared" si="1"/>
        <v>37194</v>
      </c>
      <c r="P8" s="272">
        <f t="shared" si="1"/>
        <v>37195</v>
      </c>
      <c r="Q8" s="272">
        <f t="shared" si="1"/>
        <v>37196</v>
      </c>
      <c r="R8" s="272">
        <f t="shared" si="1"/>
        <v>37197</v>
      </c>
      <c r="S8" s="272">
        <f t="shared" si="1"/>
        <v>37198</v>
      </c>
      <c r="T8" s="272">
        <f t="shared" si="1"/>
        <v>37199</v>
      </c>
      <c r="U8" s="272">
        <f t="shared" si="1"/>
        <v>37200</v>
      </c>
      <c r="V8" s="272">
        <f t="shared" si="1"/>
        <v>37201</v>
      </c>
      <c r="W8" s="272">
        <f t="shared" si="1"/>
        <v>37202</v>
      </c>
      <c r="X8" s="272">
        <f t="shared" si="1"/>
        <v>37203</v>
      </c>
      <c r="Y8" s="272">
        <f t="shared" si="1"/>
        <v>37204</v>
      </c>
      <c r="Z8" s="272">
        <f t="shared" si="1"/>
        <v>37205</v>
      </c>
      <c r="AA8" s="272">
        <f t="shared" si="1"/>
        <v>37206</v>
      </c>
      <c r="AB8" s="272">
        <f t="shared" si="1"/>
        <v>37207</v>
      </c>
      <c r="AC8" s="272">
        <f>AC7</f>
        <v>37208</v>
      </c>
      <c r="AD8" s="272">
        <f>AD7</f>
        <v>37209</v>
      </c>
      <c r="AE8" s="272">
        <f>AE7</f>
        <v>37210</v>
      </c>
      <c r="AF8" s="272">
        <f>AF7</f>
        <v>37211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18.5</v>
      </c>
      <c r="C9" s="73">
        <f>VLOOKUP(C$8,'Off Peak Curve Sum'!$A$7:$AG$54,4)</f>
        <v>20.5</v>
      </c>
      <c r="D9" s="73">
        <f>VLOOKUP(D$8,'Off Peak Curve Sum'!$A$7:$AG$54,4)</f>
        <v>20.5</v>
      </c>
      <c r="E9" s="73">
        <f>VLOOKUP(E$8,'Off Peak Curve Sum'!$A$7:$AG$54,4)</f>
        <v>20.5</v>
      </c>
      <c r="F9" s="73">
        <f>VLOOKUP(F$8,'Off Peak Curve Sum'!$A$7:$AG$54,4)</f>
        <v>20.5</v>
      </c>
      <c r="G9" s="73">
        <f>VLOOKUP(G$8,'Off Peak Curve Sum'!$A$7:$AG$54,4)</f>
        <v>20.5</v>
      </c>
      <c r="H9" s="73">
        <f>VLOOKUP(H$8,'Off Peak Curve Sum'!$A$7:$AG$54,4)</f>
        <v>20.5</v>
      </c>
      <c r="I9" s="73">
        <f>VLOOKUP(I$8,'Off Peak Curve Sum'!$A$7:$AG$54,4)</f>
        <v>20.5</v>
      </c>
      <c r="J9" s="73">
        <f>VLOOKUP(J$8,'Off Peak Curve Sum'!$A$7:$AG$54,4)</f>
        <v>20.5</v>
      </c>
      <c r="K9" s="73">
        <f>VLOOKUP(K$8,'Off Peak Curve Sum'!$A$7:$AG$54,4)</f>
        <v>20.5</v>
      </c>
      <c r="L9" s="73">
        <f>VLOOKUP(L$8,'Off Peak Curve Sum'!$A$7:$AG$54,4)</f>
        <v>20.5</v>
      </c>
      <c r="M9" s="73">
        <f>VLOOKUP(M$8,'Off Peak Curve Sum'!$A$7:$AG$54,4)</f>
        <v>20.5</v>
      </c>
      <c r="N9" s="73">
        <f>VLOOKUP(N$8,'Off Peak Curve Sum'!$A$7:$AG$54,4)</f>
        <v>20.5</v>
      </c>
      <c r="O9" s="73">
        <f>VLOOKUP(O$8,'Off Peak Curve Sum'!$A$7:$AG$54,4)</f>
        <v>20.5</v>
      </c>
      <c r="P9" s="73">
        <f>VLOOKUP(P$8,'Off Peak Curve Sum'!$A$7:$AG$54,4)</f>
        <v>20.5</v>
      </c>
      <c r="Q9" s="73">
        <f>VLOOKUP(Q$8,'Off Peak Curve Sum'!$A$7:$AG$54,4)</f>
        <v>24</v>
      </c>
      <c r="R9" s="73">
        <f>VLOOKUP(R$8,'Off Peak Curve Sum'!$A$7:$AG$54,4)</f>
        <v>24</v>
      </c>
      <c r="S9" s="73">
        <f>VLOOKUP(S$8,'Off Peak Curve Sum'!$A$7:$AG$54,4)</f>
        <v>24</v>
      </c>
      <c r="T9" s="73">
        <f>VLOOKUP(T$8,'Off Peak Curve Sum'!$A$7:$AG$54,4)</f>
        <v>24</v>
      </c>
      <c r="U9" s="73">
        <f>VLOOKUP(U$8,'Off Peak Curve Sum'!$A$7:$AG$54,4)</f>
        <v>24</v>
      </c>
      <c r="V9" s="73">
        <f>VLOOKUP(V$8,'Off Peak Curve Sum'!$A$7:$AG$54,4)</f>
        <v>24</v>
      </c>
      <c r="W9" s="258">
        <f>VLOOKUP(W$8,'Off Peak Curve Sum'!$A$7:$AG$54,4)</f>
        <v>24</v>
      </c>
      <c r="X9" s="73">
        <f>VLOOKUP(X$8,'Off Peak Curve Sum'!$A$7:$AG$54,4)</f>
        <v>24</v>
      </c>
      <c r="Y9" s="73">
        <f>VLOOKUP(Y$8,'Off Peak Curve Sum'!$A$7:$AG$54,4)</f>
        <v>24</v>
      </c>
      <c r="Z9" s="73">
        <f>VLOOKUP(Z$8,'Off Peak Curve Sum'!$A$7:$AG$54,4)</f>
        <v>24</v>
      </c>
      <c r="AA9" s="73">
        <f>VLOOKUP(AA$8,'Off Peak Curve Sum'!$A$7:$AG$54,4)</f>
        <v>24</v>
      </c>
      <c r="AB9" s="73">
        <f>VLOOKUP(AB$8,'Off Peak Curve Sum'!$A$7:$AG$54,4)</f>
        <v>24</v>
      </c>
      <c r="AC9" s="73">
        <f>VLOOKUP(AC$8,'Off Peak Curve Sum'!$A$7:$AG$54,4)</f>
        <v>24</v>
      </c>
      <c r="AD9" s="73">
        <f>VLOOKUP(AD$8,'Off Peak Curve Sum'!$A$7:$AG$54,4)</f>
        <v>24</v>
      </c>
      <c r="AE9" s="73">
        <f>VLOOKUP(AE$8,'Off Peak Curve Sum'!$A$7:$AG$54,4)</f>
        <v>24</v>
      </c>
      <c r="AF9" s="258">
        <f>VLOOKUP(AF$8,'Off Peak Curve Sum'!$A$7:$AG$54,4)</f>
        <v>24</v>
      </c>
      <c r="AG9" s="438">
        <v>20.394736842105264</v>
      </c>
      <c r="AH9" s="95">
        <v>14.369999885559082</v>
      </c>
      <c r="AI9" s="96"/>
      <c r="AV9" s="96"/>
      <c r="AW9" s="96"/>
      <c r="AX9" s="96"/>
      <c r="AY9" s="96"/>
      <c r="AZ9" s="96">
        <v>20.394736842105264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19.25</v>
      </c>
      <c r="C10" s="22">
        <f>VLOOKUP(C$8,'Off Peak Curve Sum'!$A$7:$AG$54,3)</f>
        <v>21</v>
      </c>
      <c r="D10" s="22">
        <f>VLOOKUP(D$8,'Off Peak Curve Sum'!$A$7:$AG$54,3)</f>
        <v>21</v>
      </c>
      <c r="E10" s="22">
        <f>VLOOKUP(E$8,'Off Peak Curve Sum'!$A$7:$AG$54,3)</f>
        <v>21</v>
      </c>
      <c r="F10" s="22">
        <f>VLOOKUP(F$8,'Off Peak Curve Sum'!$A$7:$AG$54,3)</f>
        <v>21</v>
      </c>
      <c r="G10" s="22">
        <f>VLOOKUP(G$8,'Off Peak Curve Sum'!$A$7:$AG$54,3)</f>
        <v>21</v>
      </c>
      <c r="H10" s="22">
        <f>VLOOKUP(H$8,'Off Peak Curve Sum'!$A$7:$AG$54,3)</f>
        <v>21</v>
      </c>
      <c r="I10" s="22">
        <f>VLOOKUP(I$8,'Off Peak Curve Sum'!$A$7:$AG$54,3)</f>
        <v>21</v>
      </c>
      <c r="J10" s="22">
        <f>VLOOKUP(J$8,'Off Peak Curve Sum'!$A$7:$AG$54,3)</f>
        <v>21</v>
      </c>
      <c r="K10" s="22">
        <f>VLOOKUP(K$8,'Off Peak Curve Sum'!$A$7:$AG$54,3)</f>
        <v>21</v>
      </c>
      <c r="L10" s="22">
        <f>VLOOKUP(L$8,'Off Peak Curve Sum'!$A$7:$AG$54,3)</f>
        <v>21</v>
      </c>
      <c r="M10" s="22">
        <f>VLOOKUP(M$8,'Off Peak Curve Sum'!$A$7:$AG$54,3)</f>
        <v>21</v>
      </c>
      <c r="N10" s="22">
        <f>VLOOKUP(N$8,'Off Peak Curve Sum'!$A$7:$AG$54,3)</f>
        <v>21</v>
      </c>
      <c r="O10" s="22">
        <f>VLOOKUP(O$8,'Off Peak Curve Sum'!$A$7:$AG$54,3)</f>
        <v>21</v>
      </c>
      <c r="P10" s="22">
        <f>VLOOKUP(P$8,'Off Peak Curve Sum'!$A$7:$AG$54,3)</f>
        <v>21</v>
      </c>
      <c r="Q10" s="22">
        <f>VLOOKUP(Q$8,'Off Peak Curve Sum'!$A$7:$AG$54,3)</f>
        <v>24</v>
      </c>
      <c r="R10" s="22">
        <f>VLOOKUP(R$8,'Off Peak Curve Sum'!$A$7:$AG$54,3)</f>
        <v>24</v>
      </c>
      <c r="S10" s="22">
        <f>VLOOKUP(S$8,'Off Peak Curve Sum'!$A$7:$AG$54,3)</f>
        <v>24</v>
      </c>
      <c r="T10" s="22">
        <f>VLOOKUP(T$8,'Off Peak Curve Sum'!$A$7:$AG$54,3)</f>
        <v>24</v>
      </c>
      <c r="U10" s="22">
        <f>VLOOKUP(U$8,'Off Peak Curve Sum'!$A$7:$AG$54,3)</f>
        <v>24</v>
      </c>
      <c r="V10" s="22">
        <f>VLOOKUP(V$8,'Off Peak Curve Sum'!$A$7:$AG$54,3)</f>
        <v>24</v>
      </c>
      <c r="W10" s="97">
        <f>VLOOKUP(W$8,'Off Peak Curve Sum'!$A$7:$AG$54,3)</f>
        <v>24</v>
      </c>
      <c r="X10" s="22">
        <f>VLOOKUP(X$8,'Off Peak Curve Sum'!$A$7:$AG$54,3)</f>
        <v>24</v>
      </c>
      <c r="Y10" s="22">
        <f>VLOOKUP(Y$8,'Off Peak Curve Sum'!$A$7:$AG$54,3)</f>
        <v>24</v>
      </c>
      <c r="Z10" s="22">
        <f>VLOOKUP(Z$8,'Off Peak Curve Sum'!$A$7:$AG$54,3)</f>
        <v>24</v>
      </c>
      <c r="AA10" s="22">
        <f>VLOOKUP(AA$8,'Off Peak Curve Sum'!$A$7:$AG$54,3)</f>
        <v>24</v>
      </c>
      <c r="AB10" s="22">
        <f>VLOOKUP(AB$8,'Off Peak Curve Sum'!$A$7:$AG$54,3)</f>
        <v>24</v>
      </c>
      <c r="AC10" s="22">
        <f>VLOOKUP(AC$8,'Off Peak Curve Sum'!$A$7:$AG$54,3)</f>
        <v>24</v>
      </c>
      <c r="AD10" s="22">
        <f>VLOOKUP(AD$8,'Off Peak Curve Sum'!$A$7:$AG$54,3)</f>
        <v>24</v>
      </c>
      <c r="AE10" s="22">
        <f>VLOOKUP(AE$8,'Off Peak Curve Sum'!$A$7:$AG$54,3)</f>
        <v>24</v>
      </c>
      <c r="AF10" s="97">
        <f>VLOOKUP(AF$8,'Off Peak Curve Sum'!$A$7:$AG$54,3)</f>
        <v>24</v>
      </c>
      <c r="AG10" s="105">
        <v>20.907894736842106</v>
      </c>
      <c r="AH10" s="97">
        <v>7.4600000381469727</v>
      </c>
      <c r="AI10" s="96"/>
      <c r="AV10" s="96"/>
      <c r="AW10" s="96"/>
      <c r="AX10" s="96"/>
      <c r="AY10" s="96"/>
      <c r="AZ10" s="96">
        <v>20.907894736842106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20.239999999999998</v>
      </c>
      <c r="C11" s="22">
        <f>VLOOKUP(C$8,'Off Peak Curve Sum'!$A$7:$AG$54,5)</f>
        <v>21</v>
      </c>
      <c r="D11" s="22">
        <f>VLOOKUP(D$8,'Off Peak Curve Sum'!$A$7:$AG$54,5)</f>
        <v>21</v>
      </c>
      <c r="E11" s="22">
        <f>VLOOKUP(E$8,'Off Peak Curve Sum'!$A$7:$AG$54,5)</f>
        <v>21</v>
      </c>
      <c r="F11" s="22">
        <f>VLOOKUP(F$8,'Off Peak Curve Sum'!$A$7:$AG$54,5)</f>
        <v>21</v>
      </c>
      <c r="G11" s="22">
        <f>VLOOKUP(G$8,'Off Peak Curve Sum'!$A$7:$AG$54,5)</f>
        <v>21</v>
      </c>
      <c r="H11" s="22">
        <f>VLOOKUP(H$8,'Off Peak Curve Sum'!$A$7:$AG$54,5)</f>
        <v>21</v>
      </c>
      <c r="I11" s="22">
        <f>VLOOKUP(I$8,'Off Peak Curve Sum'!$A$7:$AG$54,5)</f>
        <v>21</v>
      </c>
      <c r="J11" s="22">
        <f>VLOOKUP(J$8,'Off Peak Curve Sum'!$A$7:$AG$54,5)</f>
        <v>21</v>
      </c>
      <c r="K11" s="22">
        <f>VLOOKUP(K$8,'Off Peak Curve Sum'!$A$7:$AG$54,5)</f>
        <v>21</v>
      </c>
      <c r="L11" s="22">
        <f>VLOOKUP(L$8,'Off Peak Curve Sum'!$A$7:$AG$54,5)</f>
        <v>21</v>
      </c>
      <c r="M11" s="22">
        <f>VLOOKUP(M$8,'Off Peak Curve Sum'!$A$7:$AG$54,5)</f>
        <v>21</v>
      </c>
      <c r="N11" s="22">
        <f>VLOOKUP(N$8,'Off Peak Curve Sum'!$A$7:$AG$54,5)</f>
        <v>21</v>
      </c>
      <c r="O11" s="22">
        <f>VLOOKUP(O$8,'Off Peak Curve Sum'!$A$7:$AG$54,5)</f>
        <v>21</v>
      </c>
      <c r="P11" s="22">
        <f>VLOOKUP(P$8,'Off Peak Curve Sum'!$A$7:$AG$54,5)</f>
        <v>21</v>
      </c>
      <c r="Q11" s="22">
        <f>VLOOKUP(Q$8,'Off Peak Curve Sum'!$A$7:$AG$54,5)</f>
        <v>23.5</v>
      </c>
      <c r="R11" s="22">
        <f>VLOOKUP(R$8,'Off Peak Curve Sum'!$A$7:$AG$54,5)</f>
        <v>23.5</v>
      </c>
      <c r="S11" s="22">
        <f>VLOOKUP(S$8,'Off Peak Curve Sum'!$A$7:$AG$54,5)</f>
        <v>23.5</v>
      </c>
      <c r="T11" s="22">
        <f>VLOOKUP(T$8,'Off Peak Curve Sum'!$A$7:$AG$54,5)</f>
        <v>23.5</v>
      </c>
      <c r="U11" s="22">
        <f>VLOOKUP(U$8,'Off Peak Curve Sum'!$A$7:$AG$54,5)</f>
        <v>23.5</v>
      </c>
      <c r="V11" s="22">
        <f>VLOOKUP(V$8,'Off Peak Curve Sum'!$A$7:$AG$54,5)</f>
        <v>23.5</v>
      </c>
      <c r="W11" s="97">
        <f>VLOOKUP(W$8,'Off Peak Curve Sum'!$A$7:$AG$54,5)</f>
        <v>23.5</v>
      </c>
      <c r="X11" s="22">
        <f>VLOOKUP(X$8,'Off Peak Curve Sum'!$A$7:$AG$54,5)</f>
        <v>23.5</v>
      </c>
      <c r="Y11" s="22">
        <f>VLOOKUP(Y$8,'Off Peak Curve Sum'!$A$7:$AG$54,5)</f>
        <v>23.5</v>
      </c>
      <c r="Z11" s="22">
        <f>VLOOKUP(Z$8,'Off Peak Curve Sum'!$A$7:$AG$54,5)</f>
        <v>23.5</v>
      </c>
      <c r="AA11" s="22">
        <f>VLOOKUP(AA$8,'Off Peak Curve Sum'!$A$7:$AG$54,5)</f>
        <v>23.5</v>
      </c>
      <c r="AB11" s="22">
        <f>VLOOKUP(AB$8,'Off Peak Curve Sum'!$A$7:$AG$54,5)</f>
        <v>23.5</v>
      </c>
      <c r="AC11" s="22">
        <f>VLOOKUP(AC$8,'Off Peak Curve Sum'!$A$7:$AG$54,5)</f>
        <v>23.5</v>
      </c>
      <c r="AD11" s="22">
        <f>VLOOKUP(AD$8,'Off Peak Curve Sum'!$A$7:$AG$54,5)</f>
        <v>23.5</v>
      </c>
      <c r="AE11" s="22">
        <f>VLOOKUP(AE$8,'Off Peak Curve Sum'!$A$7:$AG$54,5)</f>
        <v>23.5</v>
      </c>
      <c r="AF11" s="97">
        <f>VLOOKUP(AF$8,'Off Peak Curve Sum'!$A$7:$AG$54,5)</f>
        <v>23.5</v>
      </c>
      <c r="AG11" s="105">
        <v>20.96</v>
      </c>
      <c r="AH11" s="97"/>
      <c r="AI11" s="96"/>
      <c r="AV11" s="96"/>
      <c r="AW11" s="96"/>
      <c r="AX11" s="96"/>
      <c r="AY11" s="96"/>
      <c r="AZ11" s="96">
        <v>20.96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17.13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30.25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25.5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27.1875</v>
      </c>
      <c r="Q12" s="22">
        <f>VLOOKUP(Q$8,'Off Peak Curve Sum'!$A$7:$AG$54,9)</f>
        <v>18.608000000000001</v>
      </c>
      <c r="R12" s="22">
        <f>VLOOKUP(R$8,'Off Peak Curve Sum'!$A$7:$AG$54,9)</f>
        <v>18.608000000000001</v>
      </c>
      <c r="S12" s="22">
        <f>VLOOKUP(S$8,'Off Peak Curve Sum'!$A$7:$AG$54,9)</f>
        <v>24.899999618530298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26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26.730526315789472</v>
      </c>
      <c r="AH12" s="97"/>
      <c r="AI12" s="96"/>
      <c r="AV12" s="96"/>
      <c r="AW12" s="96"/>
      <c r="AX12" s="96"/>
      <c r="AY12" s="96"/>
      <c r="AZ12" s="96">
        <v>26.730526315789472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17.13</v>
      </c>
      <c r="C13" s="22">
        <f>VLOOKUP(C$8,'Off Peak Curve Sum'!$A$7:$AG$54,6)</f>
        <v>19.7</v>
      </c>
      <c r="D13" s="22">
        <f>VLOOKUP(D$8,'Off Peak Curve Sum'!$A$7:$AG$54,6)</f>
        <v>19.7</v>
      </c>
      <c r="E13" s="22">
        <f>VLOOKUP(E$8,'Off Peak Curve Sum'!$A$7:$AG$54,6)</f>
        <v>19.7</v>
      </c>
      <c r="F13" s="22">
        <f>VLOOKUP(F$8,'Off Peak Curve Sum'!$A$7:$AG$54,6)</f>
        <v>19.7</v>
      </c>
      <c r="G13" s="22">
        <f>VLOOKUP(G$8,'Off Peak Curve Sum'!$A$7:$AG$54,6)</f>
        <v>19.7</v>
      </c>
      <c r="H13" s="22">
        <f>VLOOKUP(H$8,'Off Peak Curve Sum'!$A$7:$AG$54,6)</f>
        <v>19.7</v>
      </c>
      <c r="I13" s="22">
        <f>VLOOKUP(I$8,'Off Peak Curve Sum'!$A$7:$AG$54,6)</f>
        <v>19.7</v>
      </c>
      <c r="J13" s="22">
        <f>VLOOKUP(J$8,'Off Peak Curve Sum'!$A$7:$AG$54,6)</f>
        <v>19.7</v>
      </c>
      <c r="K13" s="22">
        <f>VLOOKUP(K$8,'Off Peak Curve Sum'!$A$7:$AG$54,6)</f>
        <v>19.7</v>
      </c>
      <c r="L13" s="22">
        <f>VLOOKUP(L$8,'Off Peak Curve Sum'!$A$7:$AG$54,6)</f>
        <v>19.7</v>
      </c>
      <c r="M13" s="22">
        <f>VLOOKUP(M$8,'Off Peak Curve Sum'!$A$7:$AG$54,6)</f>
        <v>19.7</v>
      </c>
      <c r="N13" s="22">
        <f>VLOOKUP(N$8,'Off Peak Curve Sum'!$A$7:$AG$54,6)</f>
        <v>19.7</v>
      </c>
      <c r="O13" s="22">
        <f>VLOOKUP(O$8,'Off Peak Curve Sum'!$A$7:$AG$54,6)</f>
        <v>19.7</v>
      </c>
      <c r="P13" s="22">
        <f>VLOOKUP(P$8,'Off Peak Curve Sum'!$A$7:$AG$54,6)</f>
        <v>19.5</v>
      </c>
      <c r="Q13" s="22">
        <f>VLOOKUP(Q$8,'Off Peak Curve Sum'!$A$7:$AG$54,6)</f>
        <v>19.5</v>
      </c>
      <c r="R13" s="22">
        <f>VLOOKUP(R$8,'Off Peak Curve Sum'!$A$7:$AG$54,6)</f>
        <v>19.5</v>
      </c>
      <c r="S13" s="22">
        <f>VLOOKUP(S$8,'Off Peak Curve Sum'!$A$7:$AG$54,6)</f>
        <v>19.5</v>
      </c>
      <c r="T13" s="22">
        <f>VLOOKUP(T$8,'Off Peak Curve Sum'!$A$7:$AG$54,6)</f>
        <v>19.5</v>
      </c>
      <c r="U13" s="22">
        <f>VLOOKUP(U$8,'Off Peak Curve Sum'!$A$7:$AG$54,6)</f>
        <v>19.5</v>
      </c>
      <c r="V13" s="22">
        <f>VLOOKUP(V$8,'Off Peak Curve Sum'!$A$7:$AG$54,6)</f>
        <v>19.5</v>
      </c>
      <c r="W13" s="97">
        <f>VLOOKUP(W$8,'Off Peak Curve Sum'!$A$7:$AG$54,6)</f>
        <v>19.5</v>
      </c>
      <c r="X13" s="22">
        <f>VLOOKUP(X$8,'Off Peak Curve Sum'!$A$7:$AG$54,6)</f>
        <v>19.5</v>
      </c>
      <c r="Y13" s="22">
        <f>VLOOKUP(Y$8,'Off Peak Curve Sum'!$A$7:$AG$54,6)</f>
        <v>19.5</v>
      </c>
      <c r="Z13" s="22">
        <f>VLOOKUP(Z$8,'Off Peak Curve Sum'!$A$7:$AG$54,6)</f>
        <v>19.5</v>
      </c>
      <c r="AA13" s="22">
        <f>VLOOKUP(AA$8,'Off Peak Curve Sum'!$A$7:$AG$54,6)</f>
        <v>19.5</v>
      </c>
      <c r="AB13" s="22">
        <f>VLOOKUP(AB$8,'Off Peak Curve Sum'!$A$7:$AG$54,6)</f>
        <v>19.5</v>
      </c>
      <c r="AC13" s="22">
        <f>VLOOKUP(AC$8,'Off Peak Curve Sum'!$A$7:$AG$54,6)</f>
        <v>19.5</v>
      </c>
      <c r="AD13" s="22">
        <f>VLOOKUP(AD$8,'Off Peak Curve Sum'!$A$7:$AG$54,6)</f>
        <v>19.5</v>
      </c>
      <c r="AE13" s="22">
        <f>VLOOKUP(AE$8,'Off Peak Curve Sum'!$A$7:$AG$54,6)</f>
        <v>19.5</v>
      </c>
      <c r="AF13" s="97">
        <f>VLOOKUP(AF$8,'Off Peak Curve Sum'!$A$7:$AG$54,6)</f>
        <v>19.5</v>
      </c>
      <c r="AG13" s="105">
        <v>19.554210526315781</v>
      </c>
      <c r="AH13" s="97"/>
      <c r="AI13" s="96"/>
      <c r="AV13" s="96"/>
      <c r="AW13" s="96"/>
      <c r="AX13" s="96"/>
      <c r="AY13" s="96"/>
      <c r="AZ13" s="96">
        <v>19.554210526315781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15.75</v>
      </c>
      <c r="C14" s="22">
        <f>VLOOKUP(C$8,'Off Peak Curve Sum'!$A$7:$AG$54,2)</f>
        <v>18</v>
      </c>
      <c r="D14" s="22">
        <f>VLOOKUP(D$8,'Off Peak Curve Sum'!$A$7:$AG$54,2)</f>
        <v>18</v>
      </c>
      <c r="E14" s="22">
        <f>VLOOKUP(E$8,'Off Peak Curve Sum'!$A$7:$AG$54,2)</f>
        <v>18</v>
      </c>
      <c r="F14" s="22">
        <f>VLOOKUP(F$8,'Off Peak Curve Sum'!$A$7:$AG$54,2)</f>
        <v>18</v>
      </c>
      <c r="G14" s="22">
        <f>VLOOKUP(G$8,'Off Peak Curve Sum'!$A$7:$AG$54,2)</f>
        <v>18</v>
      </c>
      <c r="H14" s="22">
        <f>VLOOKUP(H$8,'Off Peak Curve Sum'!$A$7:$AG$54,2)</f>
        <v>18</v>
      </c>
      <c r="I14" s="22">
        <f>VLOOKUP(I$8,'Off Peak Curve Sum'!$A$7:$AG$54,2)</f>
        <v>18</v>
      </c>
      <c r="J14" s="22">
        <f>VLOOKUP(J$8,'Off Peak Curve Sum'!$A$7:$AG$54,2)</f>
        <v>18</v>
      </c>
      <c r="K14" s="22">
        <f>VLOOKUP(K$8,'Off Peak Curve Sum'!$A$7:$AG$54,2)</f>
        <v>18</v>
      </c>
      <c r="L14" s="22">
        <f>VLOOKUP(L$8,'Off Peak Curve Sum'!$A$7:$AG$54,2)</f>
        <v>18</v>
      </c>
      <c r="M14" s="22">
        <f>VLOOKUP(M$8,'Off Peak Curve Sum'!$A$7:$AG$54,2)</f>
        <v>18</v>
      </c>
      <c r="N14" s="22">
        <f>VLOOKUP(N$8,'Off Peak Curve Sum'!$A$7:$AG$54,2)</f>
        <v>18</v>
      </c>
      <c r="O14" s="22">
        <f>VLOOKUP(O$8,'Off Peak Curve Sum'!$A$7:$AG$54,2)</f>
        <v>18</v>
      </c>
      <c r="P14" s="22">
        <f>VLOOKUP(P$8,'Off Peak Curve Sum'!$A$7:$AG$54,2)</f>
        <v>18</v>
      </c>
      <c r="Q14" s="22">
        <f>VLOOKUP(Q$8,'Off Peak Curve Sum'!$A$7:$AG$54,2)</f>
        <v>17.75</v>
      </c>
      <c r="R14" s="22">
        <f>VLOOKUP(R$8,'Off Peak Curve Sum'!$A$7:$AG$54,2)</f>
        <v>17.75</v>
      </c>
      <c r="S14" s="22">
        <f>VLOOKUP(S$8,'Off Peak Curve Sum'!$A$7:$AG$54,2)</f>
        <v>17.75</v>
      </c>
      <c r="T14" s="22">
        <f>VLOOKUP(T$8,'Off Peak Curve Sum'!$A$7:$AG$54,2)</f>
        <v>17.75</v>
      </c>
      <c r="U14" s="22">
        <f>VLOOKUP(U$8,'Off Peak Curve Sum'!$A$7:$AG$54,2)</f>
        <v>17.75</v>
      </c>
      <c r="V14" s="22">
        <f>VLOOKUP(V$8,'Off Peak Curve Sum'!$A$7:$AG$54,2)</f>
        <v>17.75</v>
      </c>
      <c r="W14" s="97">
        <f>VLOOKUP(W$8,'Off Peak Curve Sum'!$A$7:$AG$54,2)</f>
        <v>17.75</v>
      </c>
      <c r="X14" s="22">
        <f>VLOOKUP(X$8,'Off Peak Curve Sum'!$A$7:$AG$54,2)</f>
        <v>17.75</v>
      </c>
      <c r="Y14" s="22">
        <f>VLOOKUP(Y$8,'Off Peak Curve Sum'!$A$7:$AG$54,2)</f>
        <v>17.75</v>
      </c>
      <c r="Z14" s="22">
        <f>VLOOKUP(Z$8,'Off Peak Curve Sum'!$A$7:$AG$54,2)</f>
        <v>17.75</v>
      </c>
      <c r="AA14" s="22">
        <f>VLOOKUP(AA$8,'Off Peak Curve Sum'!$A$7:$AG$54,2)</f>
        <v>17.75</v>
      </c>
      <c r="AB14" s="22">
        <f>VLOOKUP(AB$8,'Off Peak Curve Sum'!$A$7:$AG$54,2)</f>
        <v>17.75</v>
      </c>
      <c r="AC14" s="22">
        <f>VLOOKUP(AC$8,'Off Peak Curve Sum'!$A$7:$AG$54,2)</f>
        <v>17.75</v>
      </c>
      <c r="AD14" s="22">
        <f>VLOOKUP(AD$8,'Off Peak Curve Sum'!$A$7:$AG$54,2)</f>
        <v>17.75</v>
      </c>
      <c r="AE14" s="22">
        <f>VLOOKUP(AE$8,'Off Peak Curve Sum'!$A$7:$AG$54,2)</f>
        <v>17.75</v>
      </c>
      <c r="AF14" s="97">
        <f>VLOOKUP(AF$8,'Off Peak Curve Sum'!$A$7:$AG$54,2)</f>
        <v>17.75</v>
      </c>
      <c r="AG14" s="105">
        <v>17.881578947368421</v>
      </c>
      <c r="AH14" s="97"/>
      <c r="AI14" s="96"/>
      <c r="AV14" s="96"/>
      <c r="AW14" s="96"/>
      <c r="AX14" s="96"/>
      <c r="AY14" s="96"/>
      <c r="AZ14" s="96">
        <v>17.881578947368421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16.25</v>
      </c>
      <c r="C15" s="29">
        <f>VLOOKUP(C$8,'Off Peak Curve Sum'!$A$7:$AG$54,7)</f>
        <v>18.5</v>
      </c>
      <c r="D15" s="29">
        <f>VLOOKUP(D$8,'Off Peak Curve Sum'!$A$7:$AG$54,7)</f>
        <v>18.5</v>
      </c>
      <c r="E15" s="29">
        <f>VLOOKUP(E$8,'Off Peak Curve Sum'!$A$7:$AG$54,7)</f>
        <v>18.5</v>
      </c>
      <c r="F15" s="29">
        <f>VLOOKUP(F$8,'Off Peak Curve Sum'!$A$7:$AG$54,7)</f>
        <v>18.5</v>
      </c>
      <c r="G15" s="29">
        <f>VLOOKUP(G$8,'Off Peak Curve Sum'!$A$7:$AG$54,7)</f>
        <v>18.5</v>
      </c>
      <c r="H15" s="29">
        <f>VLOOKUP(H$8,'Off Peak Curve Sum'!$A$7:$AG$54,7)</f>
        <v>18.5</v>
      </c>
      <c r="I15" s="29">
        <f>VLOOKUP(I$8,'Off Peak Curve Sum'!$A$7:$AG$54,7)</f>
        <v>18.5</v>
      </c>
      <c r="J15" s="29">
        <f>VLOOKUP(J$8,'Off Peak Curve Sum'!$A$7:$AG$54,7)</f>
        <v>18.5</v>
      </c>
      <c r="K15" s="29">
        <f>VLOOKUP(K$8,'Off Peak Curve Sum'!$A$7:$AG$54,7)</f>
        <v>18.5</v>
      </c>
      <c r="L15" s="29">
        <f>VLOOKUP(L$8,'Off Peak Curve Sum'!$A$7:$AG$54,7)</f>
        <v>18.5</v>
      </c>
      <c r="M15" s="29">
        <f>VLOOKUP(M$8,'Off Peak Curve Sum'!$A$7:$AG$54,7)</f>
        <v>18.5</v>
      </c>
      <c r="N15" s="29">
        <f>VLOOKUP(N$8,'Off Peak Curve Sum'!$A$7:$AG$54,7)</f>
        <v>18.5</v>
      </c>
      <c r="O15" s="29">
        <f>VLOOKUP(O$8,'Off Peak Curve Sum'!$A$7:$AG$54,7)</f>
        <v>18.5</v>
      </c>
      <c r="P15" s="29">
        <f>VLOOKUP(P$8,'Off Peak Curve Sum'!$A$7:$AG$54,7)</f>
        <v>18.5</v>
      </c>
      <c r="Q15" s="29">
        <f>VLOOKUP(Q$8,'Off Peak Curve Sum'!$A$7:$AG$54,7)</f>
        <v>18.25</v>
      </c>
      <c r="R15" s="29">
        <f>VLOOKUP(R$8,'Off Peak Curve Sum'!$A$7:$AG$54,7)</f>
        <v>18.25</v>
      </c>
      <c r="S15" s="29">
        <f>VLOOKUP(S$8,'Off Peak Curve Sum'!$A$7:$AG$54,7)</f>
        <v>18.25</v>
      </c>
      <c r="T15" s="29">
        <f>VLOOKUP(T$8,'Off Peak Curve Sum'!$A$7:$AG$54,7)</f>
        <v>18.25</v>
      </c>
      <c r="U15" s="29">
        <f>VLOOKUP(U$8,'Off Peak Curve Sum'!$A$7:$AG$54,7)</f>
        <v>18.25</v>
      </c>
      <c r="V15" s="29">
        <f>VLOOKUP(V$8,'Off Peak Curve Sum'!$A$7:$AG$54,7)</f>
        <v>18.25</v>
      </c>
      <c r="W15" s="259">
        <f>VLOOKUP(W$8,'Off Peak Curve Sum'!$A$7:$AG$54,7)</f>
        <v>18.25</v>
      </c>
      <c r="X15" s="29">
        <f>VLOOKUP(X$8,'Off Peak Curve Sum'!$A$7:$AG$54,7)</f>
        <v>18.25</v>
      </c>
      <c r="Y15" s="29">
        <f>VLOOKUP(Y$8,'Off Peak Curve Sum'!$A$7:$AG$54,7)</f>
        <v>18.25</v>
      </c>
      <c r="Z15" s="443">
        <f>VLOOKUP(Z$8,'Off Peak Curve Sum'!$A$7:$AG$54,7)+14.75</f>
        <v>33</v>
      </c>
      <c r="AA15" s="29">
        <f>VLOOKUP(AA$8,'Off Peak Curve Sum'!$A$7:$AG$54,7)</f>
        <v>18.25</v>
      </c>
      <c r="AB15" s="29">
        <f>VLOOKUP(AB$8,'Off Peak Curve Sum'!$A$7:$AG$54,7)</f>
        <v>18.25</v>
      </c>
      <c r="AC15" s="29">
        <f>VLOOKUP(AC$8,'Off Peak Curve Sum'!$A$7:$AG$54,7)</f>
        <v>18.25</v>
      </c>
      <c r="AD15" s="29">
        <f>VLOOKUP(AD$8,'Off Peak Curve Sum'!$A$7:$AG$54,7)</f>
        <v>18.25</v>
      </c>
      <c r="AE15" s="29">
        <f>VLOOKUP(AE$8,'Off Peak Curve Sum'!$A$7:$AG$54,7)</f>
        <v>18.25</v>
      </c>
      <c r="AF15" s="259">
        <f>VLOOKUP(AF$8,'Off Peak Curve Sum'!$A$7:$AG$54,7)</f>
        <v>18.25</v>
      </c>
      <c r="AG15" s="439">
        <v>18.381578947368421</v>
      </c>
      <c r="AH15" s="97">
        <v>67.5</v>
      </c>
      <c r="AI15" s="96"/>
      <c r="AV15" s="96"/>
      <c r="AW15" s="96"/>
      <c r="AX15" s="96"/>
      <c r="AY15" s="96"/>
      <c r="AZ15" s="96">
        <v>18.381578947368421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26.004997253417969</v>
      </c>
      <c r="C18" s="253">
        <f>IF(ISNUMBER(VLOOKUP(C$8,'Off Peak Curve Sum'!$A$7:$AG$54,18,FALSE)),VLOOKUP(C$8,'Off Peak Curve Sum'!$A$7:$AG$54,18,FALSE),0)</f>
        <v>26.754999160766602</v>
      </c>
      <c r="D18" s="253">
        <f>IF(ISNUMBER(VLOOKUP(D$8,'Off Peak Curve Sum'!$A$7:$AG$54,18,FALSE)),VLOOKUP(D$8,'Off Peak Curve Sum'!$A$7:$AG$54,18,FALSE),0)</f>
        <v>26.75</v>
      </c>
      <c r="E18" s="253">
        <f>IF(ISNUMBER(VLOOKUP(E$8,'Off Peak Curve Sum'!$A$7:$AG$54,18,FALSE)),VLOOKUP(E$8,'Off Peak Curve Sum'!$A$7:$AG$54,18,FALSE),0)</f>
        <v>26.75</v>
      </c>
      <c r="F18" s="253">
        <f>IF(ISNUMBER(VLOOKUP(F$8,'Off Peak Curve Sum'!$A$7:$AG$54,18,FALSE)),VLOOKUP(F$8,'Off Peak Curve Sum'!$A$7:$AG$54,18,FALSE),0)</f>
        <v>26.754999160766602</v>
      </c>
      <c r="G18" s="253">
        <f>IF(ISNUMBER(VLOOKUP(G$8,'Off Peak Curve Sum'!$A$7:$AG$54,18,FALSE)),VLOOKUP(G$8,'Off Peak Curve Sum'!$A$7:$AG$54,18,FALSE),0)</f>
        <v>26.75</v>
      </c>
      <c r="H18" s="253">
        <f>IF(ISNUMBER(VLOOKUP(H$8,'Off Peak Curve Sum'!$A$7:$AG$54,18,FALSE)),VLOOKUP(H$8,'Off Peak Curve Sum'!$A$7:$AG$54,18,FALSE),0)</f>
        <v>26.75</v>
      </c>
      <c r="I18" s="253">
        <f>IF(ISNUMBER(VLOOKUP(I$8,'Off Peak Curve Sum'!$A$7:$AG$54,18,FALSE)),VLOOKUP(I$8,'Off Peak Curve Sum'!$A$7:$AG$54,18,FALSE),0)</f>
        <v>26.75</v>
      </c>
      <c r="J18" s="253">
        <f>IF(ISNUMBER(VLOOKUP(J$8,'Off Peak Curve Sum'!$A$7:$AG$54,18,FALSE)),VLOOKUP(J$8,'Off Peak Curve Sum'!$A$7:$AG$54,18,FALSE),0)</f>
        <v>26.75</v>
      </c>
      <c r="K18" s="253">
        <f>IF(ISNUMBER(VLOOKUP(K$8,'Off Peak Curve Sum'!$A$7:$AG$54,18,FALSE)),VLOOKUP(K$8,'Off Peak Curve Sum'!$A$7:$AG$54,18,FALSE),0)</f>
        <v>26.754999160766602</v>
      </c>
      <c r="L18" s="253">
        <f>IF(ISNUMBER(VLOOKUP(L$8,'Off Peak Curve Sum'!$A$7:$AG$54,18,FALSE)),VLOOKUP(L$8,'Off Peak Curve Sum'!$A$7:$AG$54,18,FALSE),0)</f>
        <v>26.747501373291016</v>
      </c>
      <c r="M18" s="253">
        <f>IF(ISNUMBER(VLOOKUP(M$8,'Off Peak Curve Sum'!$A$7:$AG$54,18,FALSE)),VLOOKUP(M$8,'Off Peak Curve Sum'!$A$7:$AG$54,18,FALSE),0)</f>
        <v>26.752500534057617</v>
      </c>
      <c r="N18" s="253">
        <f>IF(ISNUMBER(VLOOKUP(N$8,'Off Peak Curve Sum'!$A$7:$AG$54,18,FALSE)),VLOOKUP(N$8,'Off Peak Curve Sum'!$A$7:$AG$54,18,FALSE),0)</f>
        <v>26.75</v>
      </c>
      <c r="O18" s="253">
        <f>IF(ISNUMBER(VLOOKUP(O$8,'Off Peak Curve Sum'!$A$7:$AG$54,18,FALSE)),VLOOKUP(O$8,'Off Peak Curve Sum'!$A$7:$AG$54,18,FALSE),0)</f>
        <v>26.748849868774414</v>
      </c>
      <c r="P18" s="253">
        <f>IF(ISNUMBER(VLOOKUP(P$8,'Off Peak Curve Sum'!$A$7:$AG$54,18,FALSE)),VLOOKUP(P$8,'Off Peak Curve Sum'!$A$7:$AG$54,18,FALSE),0)</f>
        <v>26.75</v>
      </c>
      <c r="Q18" s="253">
        <f>IF(ISNUMBER(VLOOKUP(Q$8,'Off Peak Curve Sum'!$A$7:$AG$54,18,FALSE)),VLOOKUP(Q$8,'Off Peak Curve Sum'!$A$7:$AG$54,18,FALSE),0)</f>
        <v>28.668848953247071</v>
      </c>
      <c r="R18" s="253">
        <f>IF(ISNUMBER(VLOOKUP(R$8,'Off Peak Curve Sum'!$A$7:$AG$54,18,FALSE)),VLOOKUP(R$8,'Off Peak Curve Sum'!$A$7:$AG$54,18,FALSE),0)</f>
        <v>28.672497711181641</v>
      </c>
      <c r="S18" s="253">
        <f>IF(ISNUMBER(VLOOKUP(S$8,'Off Peak Curve Sum'!$A$7:$AG$54,18,FALSE)),VLOOKUP(S$8,'Off Peak Curve Sum'!$A$7:$AG$54,18,FALSE),0)</f>
        <v>28.672497711181641</v>
      </c>
      <c r="T18" s="253">
        <f>IF(ISNUMBER(VLOOKUP(T$8,'Off Peak Curve Sum'!$A$7:$AG$54,18,FALSE)),VLOOKUP(T$8,'Off Peak Curve Sum'!$A$7:$AG$54,18,FALSE),0)</f>
        <v>28.672497711181641</v>
      </c>
      <c r="U18" s="253">
        <f>IF(ISNUMBER(VLOOKUP(U$8,'Off Peak Curve Sum'!$A$7:$AG$54,18,FALSE)),VLOOKUP(U$8,'Off Peak Curve Sum'!$A$7:$AG$54,18,FALSE),0)</f>
        <v>28.669997177124024</v>
      </c>
      <c r="V18" s="253">
        <f>IF(ISNUMBER(VLOOKUP(V$8,'Off Peak Curve Sum'!$A$7:$AG$54,18,FALSE)),VLOOKUP(V$8,'Off Peak Curve Sum'!$A$7:$AG$54,18,FALSE),0)</f>
        <v>28.669999084472657</v>
      </c>
      <c r="W18" s="253">
        <f>IF(ISNUMBER(VLOOKUP(W$8,'Off Peak Curve Sum'!$A$7:$AG$54,18,FALSE)),VLOOKUP(W$8,'Off Peak Curve Sum'!$A$7:$AG$54,18,FALSE),0)</f>
        <v>28.669999084472657</v>
      </c>
      <c r="X18" s="253">
        <f>IF(ISNUMBER(VLOOKUP(X$8,'Off Peak Curve Sum'!$A$7:$AG$54,18,FALSE)),VLOOKUP(X$8,'Off Peak Curve Sum'!$A$7:$AG$54,18,FALSE),0)</f>
        <v>28.669999084472657</v>
      </c>
      <c r="Y18" s="253">
        <f>IF(ISNUMBER(VLOOKUP(Y$8,'Off Peak Curve Sum'!$A$7:$AG$54,18,FALSE)),VLOOKUP(Y$8,'Off Peak Curve Sum'!$A$7:$AG$54,18,FALSE),0)</f>
        <v>28.669999084472657</v>
      </c>
      <c r="Z18" s="253">
        <f>IF(ISNUMBER(VLOOKUP(Z$8,'Off Peak Curve Sum'!$A$7:$AG$54,18,FALSE)),VLOOKUP(Z$8,'Off Peak Curve Sum'!$A$7:$AG$54,18,FALSE),0)</f>
        <v>28.669999084472657</v>
      </c>
      <c r="AA18" s="253">
        <f>IF(ISNUMBER(VLOOKUP(AA$8,'Off Peak Curve Sum'!$A$7:$AG$54,18,FALSE)),VLOOKUP(AA$8,'Off Peak Curve Sum'!$A$7:$AG$54,18,FALSE),0)</f>
        <v>28.669999084472657</v>
      </c>
      <c r="AB18" s="253">
        <f>IF(ISNUMBER(VLOOKUP(AB$8,'Off Peak Curve Sum'!$A$7:$AG$54,18,FALSE)),VLOOKUP(AB$8,'Off Peak Curve Sum'!$A$7:$AG$54,18,FALSE),0)</f>
        <v>28.669999084472657</v>
      </c>
      <c r="AC18" s="253">
        <f>IF(ISNUMBER(VLOOKUP(AC$8,'Off Peak Curve Sum'!$A$7:$AG$54,18,FALSE)),VLOOKUP(AC$8,'Off Peak Curve Sum'!$A$7:$AG$54,18,FALSE),0)</f>
        <v>28.674999923706054</v>
      </c>
      <c r="AD18" s="253">
        <f>IF(ISNUMBER(VLOOKUP(AD$8,'Off Peak Curve Sum'!$A$7:$AG$54,18,FALSE)),VLOOKUP(AD$8,'Off Peak Curve Sum'!$A$7:$AG$54,18,FALSE),0)</f>
        <v>28.674999923706054</v>
      </c>
      <c r="AE18" s="253">
        <f>IF(ISNUMBER(VLOOKUP(AE$8,'Off Peak Curve Sum'!$A$7:$AG$54,18,FALSE)),VLOOKUP(AE$8,'Off Peak Curve Sum'!$A$7:$AG$54,18,FALSE),0)</f>
        <v>28.674999923706054</v>
      </c>
      <c r="AF18" s="253">
        <f>IF(ISNUMBER(VLOOKUP(AF$8,'Off Peak Curve Sum'!$A$7:$AG$54,18,FALSE)),VLOOKUP(AF$8,'Off Peak Curve Sum'!$A$7:$AG$54,18,FALSE),0)</f>
        <v>28.667500457763673</v>
      </c>
      <c r="AG18" s="440">
        <v>26.718645593394402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26.718645593394402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-1</v>
      </c>
      <c r="C28" s="73">
        <f t="shared" si="2"/>
        <v>1</v>
      </c>
      <c r="D28" s="73">
        <f t="shared" si="2"/>
        <v>1</v>
      </c>
      <c r="E28" s="73">
        <f t="shared" si="2"/>
        <v>1</v>
      </c>
      <c r="F28" s="73">
        <f t="shared" si="2"/>
        <v>1</v>
      </c>
      <c r="G28" s="73">
        <f t="shared" si="2"/>
        <v>1</v>
      </c>
      <c r="H28" s="73">
        <f t="shared" si="2"/>
        <v>1</v>
      </c>
      <c r="I28" s="73">
        <f t="shared" si="2"/>
        <v>1</v>
      </c>
      <c r="J28" s="73">
        <f t="shared" si="2"/>
        <v>1</v>
      </c>
      <c r="K28" s="73">
        <f t="shared" si="2"/>
        <v>1</v>
      </c>
      <c r="L28" s="73">
        <f t="shared" si="2"/>
        <v>1</v>
      </c>
      <c r="M28" s="73">
        <f t="shared" si="2"/>
        <v>1</v>
      </c>
      <c r="N28" s="73">
        <f t="shared" si="2"/>
        <v>1</v>
      </c>
      <c r="O28" s="73">
        <f t="shared" si="2"/>
        <v>1</v>
      </c>
      <c r="P28" s="73">
        <f t="shared" si="2"/>
        <v>1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38">
        <f t="shared" si="2"/>
        <v>0.95723684210526372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-1</v>
      </c>
      <c r="C29" s="22">
        <f t="shared" si="4"/>
        <v>0.75</v>
      </c>
      <c r="D29" s="22">
        <f t="shared" si="4"/>
        <v>0.75</v>
      </c>
      <c r="E29" s="22">
        <f t="shared" si="4"/>
        <v>0.75</v>
      </c>
      <c r="F29" s="22">
        <f t="shared" si="4"/>
        <v>0.75</v>
      </c>
      <c r="G29" s="22">
        <f t="shared" si="4"/>
        <v>0.75</v>
      </c>
      <c r="H29" s="22">
        <f t="shared" si="4"/>
        <v>0.75</v>
      </c>
      <c r="I29" s="22">
        <f t="shared" si="4"/>
        <v>0.75</v>
      </c>
      <c r="J29" s="22">
        <f t="shared" si="4"/>
        <v>0.75</v>
      </c>
      <c r="K29" s="22">
        <f t="shared" si="4"/>
        <v>0.75</v>
      </c>
      <c r="L29" s="22">
        <f t="shared" si="4"/>
        <v>0.75</v>
      </c>
      <c r="M29" s="22">
        <f t="shared" si="4"/>
        <v>0.75</v>
      </c>
      <c r="N29" s="22">
        <f t="shared" si="4"/>
        <v>0.75</v>
      </c>
      <c r="O29" s="22">
        <f t="shared" si="4"/>
        <v>0.75</v>
      </c>
      <c r="P29" s="22">
        <f t="shared" si="4"/>
        <v>0.75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0.74539473684210478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1.0899999999999999</v>
      </c>
      <c r="C30" s="22">
        <f t="shared" si="5"/>
        <v>1.8500000000000014</v>
      </c>
      <c r="D30" s="22">
        <f t="shared" si="5"/>
        <v>1.8500000000000014</v>
      </c>
      <c r="E30" s="22">
        <f t="shared" si="5"/>
        <v>1.8500000000000014</v>
      </c>
      <c r="F30" s="22">
        <f t="shared" si="5"/>
        <v>1.8500000000000014</v>
      </c>
      <c r="G30" s="22">
        <f t="shared" si="5"/>
        <v>1.8500000000000014</v>
      </c>
      <c r="H30" s="22">
        <f t="shared" si="5"/>
        <v>1.8500000000000014</v>
      </c>
      <c r="I30" s="22">
        <f t="shared" si="5"/>
        <v>1.8500000000000014</v>
      </c>
      <c r="J30" s="22">
        <f t="shared" si="5"/>
        <v>1.8500000000000014</v>
      </c>
      <c r="K30" s="22">
        <f t="shared" si="5"/>
        <v>1.8500000000000014</v>
      </c>
      <c r="L30" s="22">
        <f t="shared" si="5"/>
        <v>1.8500000000000014</v>
      </c>
      <c r="M30" s="22">
        <f t="shared" si="5"/>
        <v>1.8500000000000014</v>
      </c>
      <c r="N30" s="22">
        <f t="shared" si="5"/>
        <v>1.8500000000000014</v>
      </c>
      <c r="O30" s="22">
        <f t="shared" si="5"/>
        <v>1.8500000000000014</v>
      </c>
      <c r="P30" s="22">
        <f t="shared" si="5"/>
        <v>1.8500000000000014</v>
      </c>
      <c r="Q30" s="22">
        <f t="shared" si="5"/>
        <v>0.5</v>
      </c>
      <c r="R30" s="22">
        <f t="shared" si="5"/>
        <v>0.5</v>
      </c>
      <c r="S30" s="22">
        <f t="shared" si="5"/>
        <v>0.5</v>
      </c>
      <c r="T30" s="22">
        <f t="shared" si="5"/>
        <v>0.5</v>
      </c>
      <c r="U30" s="22">
        <f t="shared" si="5"/>
        <v>0.5</v>
      </c>
      <c r="V30" s="22">
        <f t="shared" si="5"/>
        <v>0.5</v>
      </c>
      <c r="W30" s="22">
        <f t="shared" si="5"/>
        <v>0.5</v>
      </c>
      <c r="X30" s="22">
        <f t="shared" si="5"/>
        <v>0.5</v>
      </c>
      <c r="Y30" s="22">
        <f t="shared" si="5"/>
        <v>0.5</v>
      </c>
      <c r="Z30" s="22">
        <f t="shared" si="5"/>
        <v>0.5</v>
      </c>
      <c r="AA30" s="22">
        <f t="shared" si="5"/>
        <v>0.5</v>
      </c>
      <c r="AB30" s="22">
        <f t="shared" si="5"/>
        <v>0.5</v>
      </c>
      <c r="AC30" s="22">
        <f t="shared" si="3"/>
        <v>0.5</v>
      </c>
      <c r="AD30" s="22">
        <f t="shared" si="3"/>
        <v>0.5</v>
      </c>
      <c r="AE30" s="22">
        <f t="shared" si="3"/>
        <v>0.5</v>
      </c>
      <c r="AF30" s="22">
        <f t="shared" si="3"/>
        <v>0.5</v>
      </c>
      <c r="AG30" s="105">
        <f t="shared" si="5"/>
        <v>1.8150000000000013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-10.057500000000001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2.3651315789471994E-2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-0.51999999999999957</v>
      </c>
      <c r="C32" s="22">
        <f t="shared" si="7"/>
        <v>2.0500000000000007</v>
      </c>
      <c r="D32" s="22">
        <f t="shared" si="7"/>
        <v>2.0500000000000007</v>
      </c>
      <c r="E32" s="22">
        <f t="shared" si="7"/>
        <v>2.0500000000000007</v>
      </c>
      <c r="F32" s="22">
        <f t="shared" si="7"/>
        <v>2.0500000000000007</v>
      </c>
      <c r="G32" s="22">
        <f t="shared" si="7"/>
        <v>2.0500000000000007</v>
      </c>
      <c r="H32" s="22">
        <f t="shared" si="7"/>
        <v>2.0500000000000007</v>
      </c>
      <c r="I32" s="22">
        <f t="shared" si="7"/>
        <v>2.0500000000000007</v>
      </c>
      <c r="J32" s="22">
        <f t="shared" si="7"/>
        <v>2.0500000000000007</v>
      </c>
      <c r="K32" s="22">
        <f t="shared" si="7"/>
        <v>2.0500000000000007</v>
      </c>
      <c r="L32" s="22">
        <f t="shared" si="7"/>
        <v>2.0500000000000007</v>
      </c>
      <c r="M32" s="22">
        <f t="shared" si="7"/>
        <v>2.0500000000000007</v>
      </c>
      <c r="N32" s="22">
        <f t="shared" si="7"/>
        <v>2.0500000000000007</v>
      </c>
      <c r="O32" s="22">
        <f t="shared" si="7"/>
        <v>2.0500000000000007</v>
      </c>
      <c r="P32" s="22">
        <f t="shared" si="7"/>
        <v>1</v>
      </c>
      <c r="Q32" s="22">
        <f t="shared" si="7"/>
        <v>1</v>
      </c>
      <c r="R32" s="22">
        <f t="shared" si="7"/>
        <v>1</v>
      </c>
      <c r="S32" s="22">
        <f t="shared" si="7"/>
        <v>1</v>
      </c>
      <c r="T32" s="22">
        <f t="shared" si="7"/>
        <v>1</v>
      </c>
      <c r="U32" s="22">
        <f t="shared" si="7"/>
        <v>1</v>
      </c>
      <c r="V32" s="22">
        <f t="shared" si="7"/>
        <v>1</v>
      </c>
      <c r="W32" s="22">
        <f t="shared" si="7"/>
        <v>1</v>
      </c>
      <c r="X32" s="22">
        <f t="shared" si="7"/>
        <v>1</v>
      </c>
      <c r="Y32" s="22">
        <f t="shared" si="7"/>
        <v>1</v>
      </c>
      <c r="Z32" s="22">
        <f t="shared" si="7"/>
        <v>1</v>
      </c>
      <c r="AA32" s="22">
        <f t="shared" si="7"/>
        <v>1</v>
      </c>
      <c r="AB32" s="22">
        <f t="shared" si="7"/>
        <v>1</v>
      </c>
      <c r="AC32" s="22">
        <f t="shared" si="3"/>
        <v>1</v>
      </c>
      <c r="AD32" s="22">
        <f t="shared" si="3"/>
        <v>1</v>
      </c>
      <c r="AE32" s="22">
        <f t="shared" si="3"/>
        <v>1</v>
      </c>
      <c r="AF32" s="22">
        <f t="shared" si="3"/>
        <v>1</v>
      </c>
      <c r="AG32" s="105">
        <f t="shared" si="7"/>
        <v>1.9342105263157805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0</v>
      </c>
      <c r="C33" s="22">
        <f t="shared" si="8"/>
        <v>2.25</v>
      </c>
      <c r="D33" s="22">
        <f t="shared" si="8"/>
        <v>2.25</v>
      </c>
      <c r="E33" s="22">
        <f t="shared" si="8"/>
        <v>2.25</v>
      </c>
      <c r="F33" s="22">
        <f t="shared" si="8"/>
        <v>2.25</v>
      </c>
      <c r="G33" s="22">
        <f t="shared" si="8"/>
        <v>2.25</v>
      </c>
      <c r="H33" s="22">
        <f t="shared" si="8"/>
        <v>2.25</v>
      </c>
      <c r="I33" s="22">
        <f t="shared" si="8"/>
        <v>2.25</v>
      </c>
      <c r="J33" s="22">
        <f t="shared" si="8"/>
        <v>2.25</v>
      </c>
      <c r="K33" s="22">
        <f t="shared" si="8"/>
        <v>2.25</v>
      </c>
      <c r="L33" s="22">
        <f t="shared" si="8"/>
        <v>2.25</v>
      </c>
      <c r="M33" s="22">
        <f t="shared" si="8"/>
        <v>2.25</v>
      </c>
      <c r="N33" s="22">
        <f t="shared" si="8"/>
        <v>2.25</v>
      </c>
      <c r="O33" s="22">
        <f t="shared" si="8"/>
        <v>2.25</v>
      </c>
      <c r="P33" s="22">
        <f t="shared" si="8"/>
        <v>2.25</v>
      </c>
      <c r="Q33" s="22">
        <f t="shared" si="8"/>
        <v>0.5</v>
      </c>
      <c r="R33" s="22">
        <f t="shared" si="8"/>
        <v>0.5</v>
      </c>
      <c r="S33" s="22">
        <f t="shared" si="8"/>
        <v>0.5</v>
      </c>
      <c r="T33" s="22">
        <f t="shared" si="8"/>
        <v>0.5</v>
      </c>
      <c r="U33" s="22">
        <f t="shared" si="8"/>
        <v>0.5</v>
      </c>
      <c r="V33" s="22">
        <f t="shared" si="8"/>
        <v>0.5</v>
      </c>
      <c r="W33" s="22">
        <f t="shared" si="8"/>
        <v>0.5</v>
      </c>
      <c r="X33" s="22">
        <f t="shared" si="8"/>
        <v>0.5</v>
      </c>
      <c r="Y33" s="22">
        <f t="shared" si="8"/>
        <v>0.5</v>
      </c>
      <c r="Z33" s="22">
        <f t="shared" si="8"/>
        <v>0.5</v>
      </c>
      <c r="AA33" s="22">
        <f t="shared" si="8"/>
        <v>0.5</v>
      </c>
      <c r="AB33" s="22">
        <f t="shared" si="8"/>
        <v>0.5</v>
      </c>
      <c r="AC33" s="22">
        <f t="shared" si="3"/>
        <v>0.5</v>
      </c>
      <c r="AD33" s="22">
        <f t="shared" si="3"/>
        <v>0.5</v>
      </c>
      <c r="AE33" s="22">
        <f t="shared" si="3"/>
        <v>0.5</v>
      </c>
      <c r="AF33" s="22">
        <f t="shared" si="3"/>
        <v>0.5</v>
      </c>
      <c r="AG33" s="105">
        <f t="shared" si="8"/>
        <v>2.1440789473684205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0</v>
      </c>
      <c r="C34" s="29">
        <f t="shared" si="9"/>
        <v>2.25</v>
      </c>
      <c r="D34" s="29">
        <f t="shared" si="9"/>
        <v>2.25</v>
      </c>
      <c r="E34" s="29">
        <f t="shared" si="9"/>
        <v>2.25</v>
      </c>
      <c r="F34" s="29">
        <f t="shared" si="9"/>
        <v>2.25</v>
      </c>
      <c r="G34" s="29">
        <f t="shared" si="9"/>
        <v>2.25</v>
      </c>
      <c r="H34" s="29">
        <f t="shared" si="9"/>
        <v>2.25</v>
      </c>
      <c r="I34" s="29">
        <f t="shared" si="9"/>
        <v>2.25</v>
      </c>
      <c r="J34" s="29">
        <f t="shared" si="9"/>
        <v>2.25</v>
      </c>
      <c r="K34" s="29">
        <f t="shared" si="9"/>
        <v>2.25</v>
      </c>
      <c r="L34" s="29">
        <f t="shared" si="9"/>
        <v>2.25</v>
      </c>
      <c r="M34" s="29">
        <f t="shared" si="9"/>
        <v>2.25</v>
      </c>
      <c r="N34" s="29">
        <f t="shared" si="9"/>
        <v>2.25</v>
      </c>
      <c r="O34" s="29">
        <f t="shared" si="9"/>
        <v>2.25</v>
      </c>
      <c r="P34" s="29">
        <f t="shared" si="9"/>
        <v>2.25</v>
      </c>
      <c r="Q34" s="29">
        <f t="shared" si="9"/>
        <v>0.5</v>
      </c>
      <c r="R34" s="29">
        <f t="shared" si="9"/>
        <v>0.5</v>
      </c>
      <c r="S34" s="29">
        <f t="shared" si="9"/>
        <v>0.5</v>
      </c>
      <c r="T34" s="29">
        <f t="shared" si="9"/>
        <v>0.5</v>
      </c>
      <c r="U34" s="29">
        <f t="shared" si="9"/>
        <v>0.5</v>
      </c>
      <c r="V34" s="29">
        <f t="shared" si="9"/>
        <v>0.5</v>
      </c>
      <c r="W34" s="29">
        <f t="shared" si="9"/>
        <v>0.5</v>
      </c>
      <c r="X34" s="29">
        <f t="shared" si="9"/>
        <v>0.5</v>
      </c>
      <c r="Y34" s="29">
        <f t="shared" si="9"/>
        <v>0.5</v>
      </c>
      <c r="Z34" s="29">
        <f t="shared" si="9"/>
        <v>0.5</v>
      </c>
      <c r="AA34" s="29">
        <f t="shared" si="9"/>
        <v>0.5</v>
      </c>
      <c r="AB34" s="29">
        <f t="shared" si="9"/>
        <v>0.5</v>
      </c>
      <c r="AC34" s="29">
        <f t="shared" si="3"/>
        <v>0.5</v>
      </c>
      <c r="AD34" s="29">
        <f t="shared" si="3"/>
        <v>0.5</v>
      </c>
      <c r="AE34" s="29">
        <f t="shared" si="3"/>
        <v>0.5</v>
      </c>
      <c r="AF34" s="29">
        <f t="shared" si="3"/>
        <v>0.5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-6.7500019073486328</v>
      </c>
      <c r="C37" s="253">
        <f t="shared" si="10"/>
        <v>0.25</v>
      </c>
      <c r="D37" s="253">
        <f t="shared" si="10"/>
        <v>0.25</v>
      </c>
      <c r="E37" s="253">
        <f t="shared" si="10"/>
        <v>0.25</v>
      </c>
      <c r="F37" s="253">
        <f t="shared" si="10"/>
        <v>0.25</v>
      </c>
      <c r="G37" s="253">
        <f t="shared" si="10"/>
        <v>0.25</v>
      </c>
      <c r="H37" s="253">
        <f t="shared" si="10"/>
        <v>0.25</v>
      </c>
      <c r="I37" s="253">
        <f t="shared" si="10"/>
        <v>0.25</v>
      </c>
      <c r="J37" s="253">
        <f t="shared" si="10"/>
        <v>0.25</v>
      </c>
      <c r="K37" s="253">
        <f t="shared" si="10"/>
        <v>0.25</v>
      </c>
      <c r="L37" s="253">
        <f t="shared" si="10"/>
        <v>0.25</v>
      </c>
      <c r="M37" s="253">
        <f t="shared" si="10"/>
        <v>0.25</v>
      </c>
      <c r="N37" s="253">
        <f t="shared" si="10"/>
        <v>0.25</v>
      </c>
      <c r="O37" s="253">
        <f t="shared" si="10"/>
        <v>0.25</v>
      </c>
      <c r="P37" s="253">
        <f t="shared" si="10"/>
        <v>0.25</v>
      </c>
      <c r="Q37" s="253">
        <f t="shared" si="10"/>
        <v>1.9599995422363286</v>
      </c>
      <c r="R37" s="253">
        <f t="shared" si="10"/>
        <v>1.9599995422363286</v>
      </c>
      <c r="S37" s="253">
        <f t="shared" si="10"/>
        <v>1.9599995422363286</v>
      </c>
      <c r="T37" s="253">
        <f t="shared" si="10"/>
        <v>1.9599995422363286</v>
      </c>
      <c r="U37" s="253">
        <f t="shared" si="10"/>
        <v>1.9599995422363286</v>
      </c>
      <c r="V37" s="253">
        <f t="shared" si="10"/>
        <v>1.9599995422363286</v>
      </c>
      <c r="W37" s="253">
        <f t="shared" si="10"/>
        <v>1.9599995422363286</v>
      </c>
      <c r="X37" s="253">
        <f t="shared" si="10"/>
        <v>1.9599995422363286</v>
      </c>
      <c r="Y37" s="253">
        <f t="shared" si="10"/>
        <v>1.9599995422363286</v>
      </c>
      <c r="Z37" s="253">
        <f t="shared" si="10"/>
        <v>1.9599995422363286</v>
      </c>
      <c r="AA37" s="253">
        <f t="shared" si="10"/>
        <v>1.9599995422363286</v>
      </c>
      <c r="AB37" s="253">
        <f t="shared" si="10"/>
        <v>1.9599995422363286</v>
      </c>
      <c r="AC37" s="253">
        <f>AC18-AC56</f>
        <v>1.9699995422363266</v>
      </c>
      <c r="AD37" s="253">
        <f>AD18-AD56</f>
        <v>1.9699995422363266</v>
      </c>
      <c r="AE37" s="253">
        <f>AE18-AE56</f>
        <v>1.9699995422363266</v>
      </c>
      <c r="AF37" s="253">
        <f>AF18-AF56</f>
        <v>28.667500457763673</v>
      </c>
      <c r="AG37" s="440">
        <f t="shared" si="10"/>
        <v>-2.2348144780035994E-2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37179</v>
      </c>
      <c r="B46" s="445">
        <v>37181</v>
      </c>
      <c r="C46" s="445">
        <v>37182</v>
      </c>
      <c r="D46" s="445">
        <v>37183</v>
      </c>
      <c r="E46" s="445">
        <v>37184</v>
      </c>
      <c r="F46" s="445">
        <v>37185</v>
      </c>
      <c r="G46" s="445">
        <v>37186</v>
      </c>
      <c r="H46" s="445">
        <v>37187</v>
      </c>
      <c r="I46" s="445">
        <v>37188</v>
      </c>
      <c r="J46" s="445">
        <v>37189</v>
      </c>
      <c r="K46" s="446">
        <v>37190</v>
      </c>
      <c r="L46" s="446">
        <v>37191</v>
      </c>
      <c r="M46" s="446">
        <v>37192</v>
      </c>
      <c r="N46" s="446">
        <v>37193</v>
      </c>
      <c r="O46" s="446">
        <v>37194</v>
      </c>
      <c r="P46" s="446">
        <v>37195</v>
      </c>
      <c r="Q46" s="446">
        <v>37196</v>
      </c>
      <c r="R46" s="446">
        <v>37197</v>
      </c>
      <c r="S46" s="446">
        <v>37198</v>
      </c>
      <c r="T46" s="446">
        <v>37199</v>
      </c>
      <c r="U46" s="446">
        <v>37200</v>
      </c>
      <c r="V46" s="446">
        <v>37201</v>
      </c>
      <c r="W46" s="446">
        <v>37202</v>
      </c>
      <c r="X46" s="446">
        <v>37203</v>
      </c>
      <c r="Y46" s="446">
        <v>37204</v>
      </c>
      <c r="Z46" s="446">
        <v>37205</v>
      </c>
      <c r="AA46" s="446">
        <v>37206</v>
      </c>
      <c r="AB46" s="446">
        <v>37207</v>
      </c>
      <c r="AC46" s="446">
        <v>37208</v>
      </c>
      <c r="AD46" s="446">
        <v>37209</v>
      </c>
      <c r="AE46" s="446">
        <v>37210</v>
      </c>
      <c r="AF46" s="446">
        <v>37211</v>
      </c>
      <c r="AG46" s="446" t="s">
        <v>187</v>
      </c>
    </row>
    <row r="47" spans="1:78" ht="14.1" customHeight="1" x14ac:dyDescent="0.2">
      <c r="A47" s="257" t="s">
        <v>139</v>
      </c>
      <c r="B47" s="268">
        <v>19.5</v>
      </c>
      <c r="C47" s="73">
        <v>19.5</v>
      </c>
      <c r="D47" s="73">
        <v>19.5</v>
      </c>
      <c r="E47" s="73">
        <v>19.5</v>
      </c>
      <c r="F47" s="73">
        <v>19.5</v>
      </c>
      <c r="G47" s="73">
        <v>19.5</v>
      </c>
      <c r="H47" s="73">
        <v>19.5</v>
      </c>
      <c r="I47" s="73">
        <v>19.5</v>
      </c>
      <c r="J47" s="73">
        <v>19.5</v>
      </c>
      <c r="K47" s="22">
        <v>19.5</v>
      </c>
      <c r="L47" s="22">
        <v>19.5</v>
      </c>
      <c r="M47" s="22">
        <v>19.5</v>
      </c>
      <c r="N47" s="22">
        <v>19.5</v>
      </c>
      <c r="O47" s="22">
        <v>19.5</v>
      </c>
      <c r="P47" s="22">
        <v>19.5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</v>
      </c>
      <c r="AC47" s="96">
        <v>24</v>
      </c>
      <c r="AD47" s="96">
        <v>24</v>
      </c>
      <c r="AE47" s="96">
        <v>24</v>
      </c>
      <c r="AF47" s="96">
        <v>24</v>
      </c>
      <c r="AG47" s="104">
        <v>19.4375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20.25</v>
      </c>
      <c r="C48" s="22">
        <v>20.25</v>
      </c>
      <c r="D48" s="22">
        <v>20.25</v>
      </c>
      <c r="E48" s="22">
        <v>20.25</v>
      </c>
      <c r="F48" s="22">
        <v>20.25</v>
      </c>
      <c r="G48" s="22">
        <v>20.25</v>
      </c>
      <c r="H48" s="22">
        <v>20.25</v>
      </c>
      <c r="I48" s="22">
        <v>20.25</v>
      </c>
      <c r="J48" s="22">
        <v>20.25</v>
      </c>
      <c r="K48" s="22">
        <v>20.25</v>
      </c>
      <c r="L48" s="22">
        <v>20.25</v>
      </c>
      <c r="M48" s="22">
        <v>20.25</v>
      </c>
      <c r="N48" s="22">
        <v>20.25</v>
      </c>
      <c r="O48" s="22">
        <v>20.25</v>
      </c>
      <c r="P48" s="22">
        <v>20.25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20.162500000000001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19.149999999999999</v>
      </c>
      <c r="C49" s="22">
        <v>19.149999999999999</v>
      </c>
      <c r="D49" s="22">
        <v>19.149999999999999</v>
      </c>
      <c r="E49" s="22">
        <v>19.149999999999999</v>
      </c>
      <c r="F49" s="22">
        <v>19.149999999999999</v>
      </c>
      <c r="G49" s="22">
        <v>19.149999999999999</v>
      </c>
      <c r="H49" s="22">
        <v>19.149999999999999</v>
      </c>
      <c r="I49" s="22">
        <v>19.149999999999999</v>
      </c>
      <c r="J49" s="22">
        <v>19.149999999999999</v>
      </c>
      <c r="K49" s="22">
        <v>19.149999999999999</v>
      </c>
      <c r="L49" s="22">
        <v>19.149999999999999</v>
      </c>
      <c r="M49" s="22">
        <v>19.149999999999999</v>
      </c>
      <c r="N49" s="22">
        <v>19.149999999999999</v>
      </c>
      <c r="O49" s="22">
        <v>19.149999999999999</v>
      </c>
      <c r="P49" s="22">
        <v>19.149999999999999</v>
      </c>
      <c r="Q49" s="22">
        <v>23</v>
      </c>
      <c r="R49" s="22">
        <v>23</v>
      </c>
      <c r="S49" s="22">
        <v>23</v>
      </c>
      <c r="T49" s="22">
        <v>23</v>
      </c>
      <c r="U49" s="22">
        <v>23</v>
      </c>
      <c r="V49" s="22">
        <v>23</v>
      </c>
      <c r="W49" s="97">
        <v>23</v>
      </c>
      <c r="X49" s="96">
        <v>23</v>
      </c>
      <c r="Y49" s="96">
        <v>23</v>
      </c>
      <c r="Z49" s="96">
        <v>23</v>
      </c>
      <c r="AA49" s="96">
        <v>23</v>
      </c>
      <c r="AB49" s="96">
        <v>23</v>
      </c>
      <c r="AC49" s="96">
        <v>23</v>
      </c>
      <c r="AD49" s="96">
        <v>23</v>
      </c>
      <c r="AE49" s="96">
        <v>23</v>
      </c>
      <c r="AF49" s="96">
        <v>23</v>
      </c>
      <c r="AG49" s="105">
        <v>19.145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30.25</v>
      </c>
      <c r="F50" s="22">
        <v>27.1875</v>
      </c>
      <c r="G50" s="22">
        <v>27.1875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25.5</v>
      </c>
      <c r="M50" s="22">
        <v>27.1875</v>
      </c>
      <c r="N50" s="22">
        <v>27.1875</v>
      </c>
      <c r="O50" s="22">
        <v>27.1875</v>
      </c>
      <c r="P50" s="22">
        <v>27.1875</v>
      </c>
      <c r="Q50" s="22">
        <v>18.608000000000001</v>
      </c>
      <c r="R50" s="22">
        <v>18.608000000000001</v>
      </c>
      <c r="S50" s="22">
        <v>24.899999618530298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26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26.706875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17.649999999999999</v>
      </c>
      <c r="C51" s="22">
        <v>17.649999999999999</v>
      </c>
      <c r="D51" s="22">
        <v>17.649999999999999</v>
      </c>
      <c r="E51" s="22">
        <v>17.649999999999999</v>
      </c>
      <c r="F51" s="22">
        <v>17.649999999999999</v>
      </c>
      <c r="G51" s="22">
        <v>17.649999999999999</v>
      </c>
      <c r="H51" s="22">
        <v>17.649999999999999</v>
      </c>
      <c r="I51" s="22">
        <v>17.649999999999999</v>
      </c>
      <c r="J51" s="22">
        <v>17.649999999999999</v>
      </c>
      <c r="K51" s="22">
        <v>17.649999999999999</v>
      </c>
      <c r="L51" s="22">
        <v>17.649999999999999</v>
      </c>
      <c r="M51" s="22">
        <v>17.649999999999999</v>
      </c>
      <c r="N51" s="22">
        <v>17.649999999999999</v>
      </c>
      <c r="O51" s="22">
        <v>17.649999999999999</v>
      </c>
      <c r="P51" s="22">
        <v>18.5</v>
      </c>
      <c r="Q51" s="22">
        <v>18.5</v>
      </c>
      <c r="R51" s="22">
        <v>18.5</v>
      </c>
      <c r="S51" s="22">
        <v>18.5</v>
      </c>
      <c r="T51" s="22">
        <v>18.5</v>
      </c>
      <c r="U51" s="22">
        <v>18.5</v>
      </c>
      <c r="V51" s="22">
        <v>18.5</v>
      </c>
      <c r="W51" s="97">
        <v>18.5</v>
      </c>
      <c r="X51" s="96">
        <v>18.5</v>
      </c>
      <c r="Y51" s="96">
        <v>18.5</v>
      </c>
      <c r="Z51" s="96">
        <v>18.5</v>
      </c>
      <c r="AA51" s="96">
        <v>18.5</v>
      </c>
      <c r="AB51" s="96">
        <v>18.5</v>
      </c>
      <c r="AC51" s="96">
        <v>18.5</v>
      </c>
      <c r="AD51" s="96">
        <v>18.5</v>
      </c>
      <c r="AE51" s="96">
        <v>18.5</v>
      </c>
      <c r="AF51" s="96">
        <v>18.5</v>
      </c>
      <c r="AG51" s="105">
        <v>17.62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15.75</v>
      </c>
      <c r="C52" s="22">
        <v>15.75</v>
      </c>
      <c r="D52" s="22">
        <v>15.75</v>
      </c>
      <c r="E52" s="22">
        <v>15.75</v>
      </c>
      <c r="F52" s="22">
        <v>15.75</v>
      </c>
      <c r="G52" s="22">
        <v>15.75</v>
      </c>
      <c r="H52" s="22">
        <v>15.75</v>
      </c>
      <c r="I52" s="22">
        <v>15.75</v>
      </c>
      <c r="J52" s="22">
        <v>15.75</v>
      </c>
      <c r="K52" s="22">
        <v>15.75</v>
      </c>
      <c r="L52" s="22">
        <v>15.75</v>
      </c>
      <c r="M52" s="22">
        <v>15.75</v>
      </c>
      <c r="N52" s="22">
        <v>15.75</v>
      </c>
      <c r="O52" s="22">
        <v>15.75</v>
      </c>
      <c r="P52" s="22">
        <v>15.75</v>
      </c>
      <c r="Q52" s="22">
        <v>17.25</v>
      </c>
      <c r="R52" s="22">
        <v>17.25</v>
      </c>
      <c r="S52" s="22">
        <v>17.25</v>
      </c>
      <c r="T52" s="22">
        <v>17.25</v>
      </c>
      <c r="U52" s="22">
        <v>17.25</v>
      </c>
      <c r="V52" s="22">
        <v>17.25</v>
      </c>
      <c r="W52" s="22">
        <v>17.25</v>
      </c>
      <c r="X52" s="22">
        <v>17.25</v>
      </c>
      <c r="Y52" s="22">
        <v>17.25</v>
      </c>
      <c r="Z52" s="22">
        <v>17.25</v>
      </c>
      <c r="AA52" s="22">
        <v>17.25</v>
      </c>
      <c r="AB52" s="22">
        <v>17.25</v>
      </c>
      <c r="AC52" s="22">
        <v>17.25</v>
      </c>
      <c r="AD52" s="22">
        <v>17.25</v>
      </c>
      <c r="AE52" s="22">
        <v>17.25</v>
      </c>
      <c r="AF52" s="22">
        <v>17.25</v>
      </c>
      <c r="AG52" s="109">
        <v>15.737500000000001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16.25</v>
      </c>
      <c r="C53" s="22">
        <v>16.25</v>
      </c>
      <c r="D53" s="22">
        <v>16.25</v>
      </c>
      <c r="E53" s="22">
        <v>16.25</v>
      </c>
      <c r="F53" s="22">
        <v>16.25</v>
      </c>
      <c r="G53" s="22">
        <v>16.25</v>
      </c>
      <c r="H53" s="22">
        <v>16.25</v>
      </c>
      <c r="I53" s="22">
        <v>16.25</v>
      </c>
      <c r="J53" s="22">
        <v>16.25</v>
      </c>
      <c r="K53" s="22">
        <v>16.25</v>
      </c>
      <c r="L53" s="22">
        <v>16.25</v>
      </c>
      <c r="M53" s="22">
        <v>16.25</v>
      </c>
      <c r="N53" s="22">
        <v>16.25</v>
      </c>
      <c r="O53" s="22">
        <v>16.25</v>
      </c>
      <c r="P53" s="22">
        <v>16.25</v>
      </c>
      <c r="Q53" s="22">
        <v>17.75</v>
      </c>
      <c r="R53" s="22">
        <v>17.75</v>
      </c>
      <c r="S53" s="22">
        <v>17.75</v>
      </c>
      <c r="T53" s="22">
        <v>17.75</v>
      </c>
      <c r="U53" s="22">
        <v>17.75</v>
      </c>
      <c r="V53" s="22">
        <v>17.75</v>
      </c>
      <c r="W53" s="97">
        <v>17.75</v>
      </c>
      <c r="X53" s="96">
        <v>17.75</v>
      </c>
      <c r="Y53" s="96">
        <v>17.75</v>
      </c>
      <c r="Z53" s="96">
        <v>32.5</v>
      </c>
      <c r="AA53" s="96">
        <v>17.75</v>
      </c>
      <c r="AB53" s="96">
        <v>17.75</v>
      </c>
      <c r="AC53" s="96">
        <v>17.75</v>
      </c>
      <c r="AD53" s="96">
        <v>17.75</v>
      </c>
      <c r="AE53" s="96">
        <v>17.75</v>
      </c>
      <c r="AF53" s="96">
        <v>17.75</v>
      </c>
      <c r="AG53" s="105">
        <v>16.237500000000001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32.754999160766602</v>
      </c>
      <c r="C56" s="22">
        <v>26.504999160766602</v>
      </c>
      <c r="D56" s="22">
        <v>26.5</v>
      </c>
      <c r="E56" s="22">
        <v>26.5</v>
      </c>
      <c r="F56" s="22">
        <v>26.504999160766602</v>
      </c>
      <c r="G56" s="22">
        <v>26.5</v>
      </c>
      <c r="H56" s="22">
        <v>26.5</v>
      </c>
      <c r="I56" s="22">
        <v>26.5</v>
      </c>
      <c r="J56" s="22">
        <v>26.5</v>
      </c>
      <c r="K56" s="22">
        <v>26.504999160766602</v>
      </c>
      <c r="L56" s="22">
        <v>26.497501373291016</v>
      </c>
      <c r="M56" s="22">
        <v>26.502500534057617</v>
      </c>
      <c r="N56" s="22">
        <v>26.5</v>
      </c>
      <c r="O56" s="22">
        <v>26.498849868774414</v>
      </c>
      <c r="P56" s="22">
        <v>26.5</v>
      </c>
      <c r="Q56" s="22">
        <v>26.708849411010743</v>
      </c>
      <c r="R56" s="22">
        <v>26.712498168945313</v>
      </c>
      <c r="S56" s="22">
        <v>26.712498168945313</v>
      </c>
      <c r="T56" s="22">
        <v>26.712498168945313</v>
      </c>
      <c r="U56" s="22">
        <v>26.709997634887696</v>
      </c>
      <c r="V56" s="22">
        <v>26.709999542236329</v>
      </c>
      <c r="W56" s="97">
        <v>26.709999542236329</v>
      </c>
      <c r="X56" s="96">
        <v>26.709999542236329</v>
      </c>
      <c r="Y56" s="96">
        <v>26.709999542236329</v>
      </c>
      <c r="Z56" s="96">
        <v>26.709999542236329</v>
      </c>
      <c r="AA56" s="96">
        <v>26.709999542236329</v>
      </c>
      <c r="AB56" s="96">
        <v>26.709999542236329</v>
      </c>
      <c r="AC56" s="96">
        <v>26.705000381469727</v>
      </c>
      <c r="AD56" s="96">
        <v>26.705000381469727</v>
      </c>
      <c r="AE56" s="96">
        <v>26.705000381469727</v>
      </c>
      <c r="AF56" s="96">
        <v>0</v>
      </c>
      <c r="AG56" s="105">
        <v>26.740993738174438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37181</v>
      </c>
      <c r="C97" s="272">
        <v>37182</v>
      </c>
      <c r="D97" s="272">
        <v>37183</v>
      </c>
      <c r="E97" s="272">
        <v>37184</v>
      </c>
      <c r="F97" s="272">
        <v>37185</v>
      </c>
      <c r="G97" s="272">
        <v>37186</v>
      </c>
      <c r="H97" s="272">
        <v>37187</v>
      </c>
      <c r="I97" s="272">
        <v>37188</v>
      </c>
      <c r="J97" s="272">
        <v>37189</v>
      </c>
      <c r="K97" s="272">
        <v>37190</v>
      </c>
      <c r="L97" s="272">
        <v>37191</v>
      </c>
      <c r="M97" s="272">
        <v>37192</v>
      </c>
      <c r="N97" s="272">
        <v>37193</v>
      </c>
      <c r="O97" s="272">
        <v>37194</v>
      </c>
      <c r="P97" s="272">
        <v>37195</v>
      </c>
      <c r="Q97" s="272">
        <v>37196</v>
      </c>
      <c r="R97" s="272">
        <v>37197</v>
      </c>
      <c r="S97" s="272">
        <v>37198</v>
      </c>
      <c r="T97" s="272">
        <v>37199</v>
      </c>
      <c r="U97" s="272">
        <v>37200</v>
      </c>
      <c r="V97" s="272">
        <v>37201</v>
      </c>
      <c r="W97" s="272">
        <v>37202</v>
      </c>
      <c r="X97" s="272">
        <v>37203</v>
      </c>
      <c r="Y97" s="272">
        <v>37204</v>
      </c>
      <c r="Z97" s="272">
        <v>37205</v>
      </c>
      <c r="AA97" s="272">
        <v>37206</v>
      </c>
      <c r="AB97" s="272">
        <v>37207</v>
      </c>
      <c r="AC97" s="73">
        <v>37208</v>
      </c>
      <c r="AD97" s="73">
        <v>37209</v>
      </c>
      <c r="AE97" s="73">
        <v>37210</v>
      </c>
      <c r="AF97" s="258">
        <v>37211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18.5</v>
      </c>
      <c r="C98" s="73">
        <v>20.5</v>
      </c>
      <c r="D98" s="73">
        <v>20.5</v>
      </c>
      <c r="E98" s="73">
        <v>20.5</v>
      </c>
      <c r="F98" s="73">
        <v>20.5</v>
      </c>
      <c r="G98" s="73">
        <v>20.5</v>
      </c>
      <c r="H98" s="73">
        <v>20.5</v>
      </c>
      <c r="I98" s="73">
        <v>20.5</v>
      </c>
      <c r="J98" s="73">
        <v>20.5</v>
      </c>
      <c r="K98" s="73">
        <v>20.5</v>
      </c>
      <c r="L98" s="73">
        <v>20.5</v>
      </c>
      <c r="M98" s="73">
        <v>20.5</v>
      </c>
      <c r="N98" s="73">
        <v>20.5</v>
      </c>
      <c r="O98" s="73">
        <v>20.5</v>
      </c>
      <c r="P98" s="73">
        <v>20.5</v>
      </c>
      <c r="Q98" s="73">
        <v>24</v>
      </c>
      <c r="R98" s="73">
        <v>24</v>
      </c>
      <c r="S98" s="73">
        <v>24</v>
      </c>
      <c r="T98" s="73">
        <v>24</v>
      </c>
      <c r="U98" s="73">
        <v>24</v>
      </c>
      <c r="V98" s="73">
        <v>24</v>
      </c>
      <c r="W98" s="258">
        <v>24</v>
      </c>
      <c r="X98" s="73">
        <v>24</v>
      </c>
      <c r="Y98" s="73">
        <v>24</v>
      </c>
      <c r="Z98" s="73">
        <v>24</v>
      </c>
      <c r="AA98" s="73">
        <v>24</v>
      </c>
      <c r="AB98" s="73">
        <v>24</v>
      </c>
      <c r="AC98" s="22">
        <v>24</v>
      </c>
      <c r="AD98" s="22">
        <v>24</v>
      </c>
      <c r="AE98" s="22">
        <v>24</v>
      </c>
      <c r="AF98" s="97">
        <v>24</v>
      </c>
      <c r="AG98" s="36">
        <v>19.5</v>
      </c>
      <c r="AH98" s="36">
        <v>14.369999885559082</v>
      </c>
      <c r="AZ98" s="36">
        <v>19.4375</v>
      </c>
    </row>
    <row r="99" spans="1:52" x14ac:dyDescent="0.2">
      <c r="A99" s="36" t="s">
        <v>140</v>
      </c>
      <c r="B99" s="269">
        <v>19.25</v>
      </c>
      <c r="C99" s="22">
        <v>21</v>
      </c>
      <c r="D99" s="22">
        <v>21</v>
      </c>
      <c r="E99" s="22">
        <v>21</v>
      </c>
      <c r="F99" s="22">
        <v>21</v>
      </c>
      <c r="G99" s="22">
        <v>21</v>
      </c>
      <c r="H99" s="22">
        <v>21</v>
      </c>
      <c r="I99" s="22">
        <v>21</v>
      </c>
      <c r="J99" s="22">
        <v>21</v>
      </c>
      <c r="K99" s="22">
        <v>21</v>
      </c>
      <c r="L99" s="22">
        <v>21</v>
      </c>
      <c r="M99" s="22">
        <v>21</v>
      </c>
      <c r="N99" s="22">
        <v>21</v>
      </c>
      <c r="O99" s="22">
        <v>21</v>
      </c>
      <c r="P99" s="22">
        <v>21</v>
      </c>
      <c r="Q99" s="22">
        <v>24</v>
      </c>
      <c r="R99" s="22">
        <v>24</v>
      </c>
      <c r="S99" s="22">
        <v>24</v>
      </c>
      <c r="T99" s="22">
        <v>24</v>
      </c>
      <c r="U99" s="22">
        <v>24</v>
      </c>
      <c r="V99" s="22">
        <v>24</v>
      </c>
      <c r="W99" s="97">
        <v>24</v>
      </c>
      <c r="X99" s="22">
        <v>24</v>
      </c>
      <c r="Y99" s="22">
        <v>24</v>
      </c>
      <c r="Z99" s="22">
        <v>24</v>
      </c>
      <c r="AA99" s="22">
        <v>24</v>
      </c>
      <c r="AB99" s="22">
        <v>24</v>
      </c>
      <c r="AC99" s="22">
        <v>24</v>
      </c>
      <c r="AD99" s="22">
        <v>24</v>
      </c>
      <c r="AE99" s="22">
        <v>24</v>
      </c>
      <c r="AF99" s="97">
        <v>24</v>
      </c>
      <c r="AG99" s="36">
        <v>20.25</v>
      </c>
      <c r="AH99" s="36">
        <v>7.4600000381469727</v>
      </c>
      <c r="AZ99" s="36">
        <v>20.162500000000001</v>
      </c>
    </row>
    <row r="100" spans="1:52" x14ac:dyDescent="0.2">
      <c r="A100" s="36" t="s">
        <v>142</v>
      </c>
      <c r="B100" s="134">
        <v>20.239999999999998</v>
      </c>
      <c r="C100" s="22">
        <v>21</v>
      </c>
      <c r="D100" s="22">
        <v>21</v>
      </c>
      <c r="E100" s="22">
        <v>21</v>
      </c>
      <c r="F100" s="22">
        <v>21</v>
      </c>
      <c r="G100" s="22">
        <v>21</v>
      </c>
      <c r="H100" s="22">
        <v>21</v>
      </c>
      <c r="I100" s="22">
        <v>21</v>
      </c>
      <c r="J100" s="22">
        <v>21</v>
      </c>
      <c r="K100" s="22">
        <v>21</v>
      </c>
      <c r="L100" s="22">
        <v>21</v>
      </c>
      <c r="M100" s="22">
        <v>21</v>
      </c>
      <c r="N100" s="22">
        <v>21</v>
      </c>
      <c r="O100" s="22">
        <v>21</v>
      </c>
      <c r="P100" s="22">
        <v>21</v>
      </c>
      <c r="Q100" s="22">
        <v>23.5</v>
      </c>
      <c r="R100" s="22">
        <v>23.5</v>
      </c>
      <c r="S100" s="22">
        <v>23.5</v>
      </c>
      <c r="T100" s="22">
        <v>23.5</v>
      </c>
      <c r="U100" s="22">
        <v>23.5</v>
      </c>
      <c r="V100" s="22">
        <v>23.5</v>
      </c>
      <c r="W100" s="97">
        <v>23.5</v>
      </c>
      <c r="X100" s="22">
        <v>23.5</v>
      </c>
      <c r="Y100" s="22">
        <v>23.5</v>
      </c>
      <c r="Z100" s="22">
        <v>23.5</v>
      </c>
      <c r="AA100" s="22">
        <v>23.5</v>
      </c>
      <c r="AB100" s="22">
        <v>23.5</v>
      </c>
      <c r="AC100" s="22">
        <v>23.5</v>
      </c>
      <c r="AD100" s="22">
        <v>23.5</v>
      </c>
      <c r="AE100" s="22">
        <v>23.5</v>
      </c>
      <c r="AF100" s="97">
        <v>23.5</v>
      </c>
      <c r="AG100" s="36">
        <v>19.149999999999999</v>
      </c>
      <c r="AZ100" s="36">
        <v>19.145</v>
      </c>
    </row>
    <row r="101" spans="1:52" x14ac:dyDescent="0.2">
      <c r="A101" s="36" t="s">
        <v>144</v>
      </c>
      <c r="B101" s="134">
        <v>17.13</v>
      </c>
      <c r="C101" s="22">
        <v>27.1875</v>
      </c>
      <c r="D101" s="22">
        <v>27.1875</v>
      </c>
      <c r="E101" s="22">
        <v>30.25</v>
      </c>
      <c r="F101" s="22">
        <v>27.1875</v>
      </c>
      <c r="G101" s="22">
        <v>27.1875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25.5</v>
      </c>
      <c r="M101" s="22">
        <v>27.1875</v>
      </c>
      <c r="N101" s="22">
        <v>27.1875</v>
      </c>
      <c r="O101" s="22">
        <v>27.1875</v>
      </c>
      <c r="P101" s="22">
        <v>27.1875</v>
      </c>
      <c r="Q101" s="22">
        <v>18.608000000000001</v>
      </c>
      <c r="R101" s="22">
        <v>18.608000000000001</v>
      </c>
      <c r="S101" s="22">
        <v>24.899999618530298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27.25986842105263</v>
      </c>
      <c r="AZ101" s="36">
        <v>26.706875</v>
      </c>
    </row>
    <row r="102" spans="1:52" x14ac:dyDescent="0.2">
      <c r="A102" s="36" t="s">
        <v>143</v>
      </c>
      <c r="B102" s="134">
        <v>17.13</v>
      </c>
      <c r="C102" s="22">
        <v>19.7</v>
      </c>
      <c r="D102" s="22">
        <v>19.7</v>
      </c>
      <c r="E102" s="22">
        <v>19.7</v>
      </c>
      <c r="F102" s="22">
        <v>19.7</v>
      </c>
      <c r="G102" s="22">
        <v>19.7</v>
      </c>
      <c r="H102" s="22">
        <v>19.7</v>
      </c>
      <c r="I102" s="22">
        <v>19.7</v>
      </c>
      <c r="J102" s="22">
        <v>19.7</v>
      </c>
      <c r="K102" s="22">
        <v>19.7</v>
      </c>
      <c r="L102" s="22">
        <v>19.7</v>
      </c>
      <c r="M102" s="22">
        <v>19.7</v>
      </c>
      <c r="N102" s="22">
        <v>19.7</v>
      </c>
      <c r="O102" s="22">
        <v>19.7</v>
      </c>
      <c r="P102" s="22">
        <v>19.5</v>
      </c>
      <c r="Q102" s="22">
        <v>19.5</v>
      </c>
      <c r="R102" s="22">
        <v>19.5</v>
      </c>
      <c r="S102" s="22">
        <v>19.5</v>
      </c>
      <c r="T102" s="22">
        <v>19.5</v>
      </c>
      <c r="U102" s="22">
        <v>19.5</v>
      </c>
      <c r="V102" s="22">
        <v>19.5</v>
      </c>
      <c r="W102" s="97">
        <v>19.5</v>
      </c>
      <c r="X102" s="22">
        <v>19.5</v>
      </c>
      <c r="Y102" s="22">
        <v>19.5</v>
      </c>
      <c r="Z102" s="22">
        <v>19.5</v>
      </c>
      <c r="AA102" s="22">
        <v>19.5</v>
      </c>
      <c r="AB102" s="22">
        <v>19.5</v>
      </c>
      <c r="AC102" s="22">
        <v>19.5</v>
      </c>
      <c r="AD102" s="22">
        <v>19.5</v>
      </c>
      <c r="AE102" s="22">
        <v>19.5</v>
      </c>
      <c r="AF102" s="97">
        <v>19.5</v>
      </c>
      <c r="AG102" s="36">
        <v>17.694736842105261</v>
      </c>
      <c r="AZ102" s="36">
        <v>17.62</v>
      </c>
    </row>
    <row r="103" spans="1:52" ht="12" thickBot="1" x14ac:dyDescent="0.25">
      <c r="A103" s="36" t="s">
        <v>141</v>
      </c>
      <c r="B103" s="134">
        <v>15.75</v>
      </c>
      <c r="C103" s="22">
        <v>18</v>
      </c>
      <c r="D103" s="22">
        <v>18</v>
      </c>
      <c r="E103" s="22">
        <v>18</v>
      </c>
      <c r="F103" s="22">
        <v>18</v>
      </c>
      <c r="G103" s="22">
        <v>18</v>
      </c>
      <c r="H103" s="22">
        <v>18</v>
      </c>
      <c r="I103" s="22">
        <v>18</v>
      </c>
      <c r="J103" s="22">
        <v>18</v>
      </c>
      <c r="K103" s="22">
        <v>18</v>
      </c>
      <c r="L103" s="22">
        <v>18</v>
      </c>
      <c r="M103" s="22">
        <v>18</v>
      </c>
      <c r="N103" s="22">
        <v>18</v>
      </c>
      <c r="O103" s="22">
        <v>18</v>
      </c>
      <c r="P103" s="22">
        <v>18</v>
      </c>
      <c r="Q103" s="22">
        <v>17.75</v>
      </c>
      <c r="R103" s="22">
        <v>17.75</v>
      </c>
      <c r="S103" s="22">
        <v>17.75</v>
      </c>
      <c r="T103" s="22">
        <v>17.75</v>
      </c>
      <c r="U103" s="22">
        <v>17.75</v>
      </c>
      <c r="V103" s="22">
        <v>17.75</v>
      </c>
      <c r="W103" s="97">
        <v>17.75</v>
      </c>
      <c r="X103" s="22">
        <v>17.75</v>
      </c>
      <c r="Y103" s="22">
        <v>17.75</v>
      </c>
      <c r="Z103" s="22">
        <v>17.75</v>
      </c>
      <c r="AA103" s="22">
        <v>17.75</v>
      </c>
      <c r="AB103" s="22">
        <v>17.75</v>
      </c>
      <c r="AC103" s="29">
        <v>17.75</v>
      </c>
      <c r="AD103" s="29">
        <v>17.75</v>
      </c>
      <c r="AE103" s="29">
        <v>17.75</v>
      </c>
      <c r="AF103" s="259">
        <v>17.75</v>
      </c>
      <c r="AG103" s="36">
        <v>15.75</v>
      </c>
      <c r="AZ103" s="36">
        <v>15.737500000000001</v>
      </c>
    </row>
    <row r="104" spans="1:52" ht="12" thickBot="1" x14ac:dyDescent="0.25">
      <c r="A104" s="36" t="s">
        <v>145</v>
      </c>
      <c r="B104" s="273">
        <v>16.25</v>
      </c>
      <c r="C104" s="29">
        <v>18.5</v>
      </c>
      <c r="D104" s="29">
        <v>18.5</v>
      </c>
      <c r="E104" s="29">
        <v>18.5</v>
      </c>
      <c r="F104" s="29">
        <v>18.5</v>
      </c>
      <c r="G104" s="29">
        <v>18.5</v>
      </c>
      <c r="H104" s="29">
        <v>18.5</v>
      </c>
      <c r="I104" s="29">
        <v>18.5</v>
      </c>
      <c r="J104" s="29">
        <v>18.5</v>
      </c>
      <c r="K104" s="29">
        <v>18.5</v>
      </c>
      <c r="L104" s="29">
        <v>18.5</v>
      </c>
      <c r="M104" s="29">
        <v>18.5</v>
      </c>
      <c r="N104" s="29">
        <v>18.5</v>
      </c>
      <c r="O104" s="29">
        <v>18.5</v>
      </c>
      <c r="P104" s="29">
        <v>18.5</v>
      </c>
      <c r="Q104" s="29">
        <v>18.25</v>
      </c>
      <c r="R104" s="29">
        <v>18.25</v>
      </c>
      <c r="S104" s="29">
        <v>18.25</v>
      </c>
      <c r="T104" s="29">
        <v>18.25</v>
      </c>
      <c r="U104" s="29">
        <v>18.25</v>
      </c>
      <c r="V104" s="29">
        <v>18.25</v>
      </c>
      <c r="W104" s="259">
        <v>18.25</v>
      </c>
      <c r="X104" s="29">
        <v>18.25</v>
      </c>
      <c r="Y104" s="29">
        <v>18.25</v>
      </c>
      <c r="Z104" s="443">
        <v>33</v>
      </c>
      <c r="AA104" s="29">
        <v>18.25</v>
      </c>
      <c r="AB104" s="29">
        <v>18.25</v>
      </c>
      <c r="AC104" s="22">
        <v>18.25</v>
      </c>
      <c r="AD104" s="22">
        <v>18.25</v>
      </c>
      <c r="AE104" s="22">
        <v>18.25</v>
      </c>
      <c r="AF104" s="22">
        <v>18.25</v>
      </c>
      <c r="AG104" s="36">
        <v>16.25</v>
      </c>
      <c r="AH104" s="36">
        <v>67.5</v>
      </c>
      <c r="AZ104" s="36">
        <v>16.237500000000001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26.004997253417969</v>
      </c>
      <c r="C107" s="36">
        <v>26.754999160766602</v>
      </c>
      <c r="D107" s="36">
        <v>26.75</v>
      </c>
      <c r="E107" s="36">
        <v>26.75</v>
      </c>
      <c r="F107" s="36">
        <v>26.754999160766602</v>
      </c>
      <c r="G107" s="36">
        <v>26.75</v>
      </c>
      <c r="H107" s="36">
        <v>26.75</v>
      </c>
      <c r="I107" s="36">
        <v>26.75</v>
      </c>
      <c r="J107" s="36">
        <v>26.75</v>
      </c>
      <c r="K107" s="36">
        <v>26.754999160766602</v>
      </c>
      <c r="L107" s="36">
        <v>26.747501373291016</v>
      </c>
      <c r="M107" s="36">
        <v>26.752500534057617</v>
      </c>
      <c r="N107" s="36">
        <v>26.75</v>
      </c>
      <c r="O107" s="36">
        <v>26.748849868774414</v>
      </c>
      <c r="P107" s="36">
        <v>26.75</v>
      </c>
      <c r="Q107" s="36">
        <v>28.668848953247071</v>
      </c>
      <c r="R107" s="36">
        <v>28.672497711181641</v>
      </c>
      <c r="S107" s="36">
        <v>28.672497711181641</v>
      </c>
      <c r="T107" s="36">
        <v>28.672497711181641</v>
      </c>
      <c r="U107" s="36">
        <v>28.669997177124024</v>
      </c>
      <c r="V107" s="36">
        <v>28.669999084472657</v>
      </c>
      <c r="W107" s="36">
        <v>28.669999084472657</v>
      </c>
      <c r="X107" s="36">
        <v>28.669999084472657</v>
      </c>
      <c r="Y107" s="36">
        <v>28.669999084472657</v>
      </c>
      <c r="Z107" s="36">
        <v>28.669999084472657</v>
      </c>
      <c r="AA107" s="36">
        <v>28.669999084472657</v>
      </c>
      <c r="AB107" s="36">
        <v>28.669999084472657</v>
      </c>
      <c r="AC107" s="36">
        <v>28.674999923706054</v>
      </c>
      <c r="AD107" s="36">
        <v>28.674999923706054</v>
      </c>
      <c r="AE107" s="36">
        <v>28.674999923706054</v>
      </c>
      <c r="AF107" s="36">
        <v>28.667500457763673</v>
      </c>
      <c r="AG107" s="36">
        <v>26.772993502409562</v>
      </c>
      <c r="AH107" s="36">
        <v>44</v>
      </c>
      <c r="AK107" s="36" t="s">
        <v>203</v>
      </c>
      <c r="AZ107" s="36">
        <v>26.740993738174438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topLeftCell="W1" workbookViewId="0">
      <selection activeCell="C9" sqref="C9"/>
    </sheetView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37180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4439.7931192136239</v>
      </c>
      <c r="D16" s="347">
        <f ca="1">+'Power Price'!D67</f>
        <v>5724.8006542629319</v>
      </c>
      <c r="E16" s="347">
        <f>+'Power Price'!E67</f>
        <v>9630.8186195826638</v>
      </c>
      <c r="F16" s="410">
        <f ca="1">+'Power Price'!F67</f>
        <v>6598.4707976864056</v>
      </c>
      <c r="G16" s="347">
        <f>+'Power Price'!G67</f>
        <v>11001.105543754664</v>
      </c>
      <c r="H16" s="347">
        <f>+'Power Price'!H67</f>
        <v>11266.499057196732</v>
      </c>
      <c r="I16" s="347">
        <f>+'Power Price'!I67</f>
        <v>10735.712030312598</v>
      </c>
      <c r="J16" s="347">
        <f>+'Power Price'!J67</f>
        <v>14295.153398335653</v>
      </c>
      <c r="K16" s="347">
        <f>+'Power Price'!K67</f>
        <v>13289.760348583877</v>
      </c>
      <c r="L16" s="347">
        <f>+'Power Price'!L67</f>
        <v>15300.546448087431</v>
      </c>
      <c r="M16" s="347">
        <f>+'Power Price'!M67</f>
        <v>10223.765432098766</v>
      </c>
      <c r="N16" s="347">
        <f>+'Power Price'!N67</f>
        <v>9817.6718092566607</v>
      </c>
      <c r="O16" s="347">
        <f>+'Power Price'!O67</f>
        <v>14748.103426256468</v>
      </c>
      <c r="P16" s="347">
        <f>+'Power Price'!P67</f>
        <v>13500.164636154099</v>
      </c>
      <c r="Q16" s="347">
        <f>+'Power Price'!Q67</f>
        <v>15996.042216358839</v>
      </c>
      <c r="R16" s="347">
        <f>+'Power Price'!R67</f>
        <v>13916.834339369549</v>
      </c>
      <c r="S16" s="347">
        <f>+'Power Price'!S67</f>
        <v>12134.69593432584</v>
      </c>
      <c r="T16" s="347">
        <f>+'Power Price'!T67</f>
        <v>12461.059190031152</v>
      </c>
      <c r="U16" s="347">
        <f>+'Power Price'!U67</f>
        <v>11679.835108210236</v>
      </c>
      <c r="V16" s="347">
        <f>+'Power Price'!V67</f>
        <v>12263.193504736129</v>
      </c>
      <c r="W16" s="410">
        <f>+'Power Price'!W67</f>
        <v>12469.64636113897</v>
      </c>
      <c r="X16" s="347">
        <f>+'Power Price'!X67</f>
        <v>11755.972100083123</v>
      </c>
      <c r="Y16" s="347">
        <f>+'Power Price'!Y67</f>
        <v>11211.553297448074</v>
      </c>
      <c r="Z16" s="347">
        <f>+'Power Price'!Z67</f>
        <v>11010.45446798605</v>
      </c>
      <c r="AA16" s="347">
        <f>+'Power Price'!AA67</f>
        <v>10548.242481562709</v>
      </c>
      <c r="AB16" s="347">
        <f>+'Power Price'!AB67</f>
        <v>10177.488992930672</v>
      </c>
      <c r="AC16" s="367">
        <f ca="1">+'Power Price'!AC67</f>
        <v>10728.594765965885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4989.855983540976</v>
      </c>
      <c r="D17" s="341">
        <f ca="1">+'Power Price'!D68</f>
        <v>5878.1435289306892</v>
      </c>
      <c r="E17" s="341">
        <f>+'Power Price'!E68</f>
        <v>9697.6993044408773</v>
      </c>
      <c r="F17" s="411">
        <f ca="1">+'Power Price'!F68</f>
        <v>6855.2329389708475</v>
      </c>
      <c r="G17" s="341">
        <f>+'Power Price'!G68</f>
        <v>10946.034262429353</v>
      </c>
      <c r="H17" s="341">
        <f>+'Power Price'!H68</f>
        <v>11187.932118164676</v>
      </c>
      <c r="I17" s="341">
        <f>+'Power Price'!I68</f>
        <v>10704.136406694031</v>
      </c>
      <c r="J17" s="341">
        <f>+'Power Price'!J68</f>
        <v>14841.601485767347</v>
      </c>
      <c r="K17" s="341">
        <f>+'Power Price'!K68</f>
        <v>13289.760348583877</v>
      </c>
      <c r="L17" s="341">
        <f>+'Power Price'!L68</f>
        <v>16393.442622950817</v>
      </c>
      <c r="M17" s="341">
        <f>+'Power Price'!M68</f>
        <v>11188.271604938271</v>
      </c>
      <c r="N17" s="341">
        <f>+'Power Price'!N68</f>
        <v>10694.249649368861</v>
      </c>
      <c r="O17" s="341">
        <f>+'Power Price'!O68</f>
        <v>15654.281017842386</v>
      </c>
      <c r="P17" s="341">
        <f>+'Power Price'!P68</f>
        <v>14487.981560750739</v>
      </c>
      <c r="Q17" s="341">
        <f>+'Power Price'!Q68</f>
        <v>16820.580474934035</v>
      </c>
      <c r="R17" s="341">
        <f>+'Power Price'!R68</f>
        <v>15090.543259557344</v>
      </c>
      <c r="S17" s="341">
        <f>+'Power Price'!S68</f>
        <v>11963.369252943055</v>
      </c>
      <c r="T17" s="341">
        <f>+'Power Price'!T68</f>
        <v>12287.988923502942</v>
      </c>
      <c r="U17" s="341">
        <f>+'Power Price'!U68</f>
        <v>11508.072827207146</v>
      </c>
      <c r="V17" s="341">
        <f>+'Power Price'!V68</f>
        <v>12094.046008119079</v>
      </c>
      <c r="W17" s="411">
        <f>+'Power Price'!W68</f>
        <v>12888.954781319497</v>
      </c>
      <c r="X17" s="341">
        <f>+'Power Price'!X68</f>
        <v>12270.964089096628</v>
      </c>
      <c r="Y17" s="341">
        <f>+'Power Price'!Y68</f>
        <v>11684.77710163329</v>
      </c>
      <c r="Z17" s="341">
        <f>+'Power Price'!Z68</f>
        <v>11567.704631142258</v>
      </c>
      <c r="AA17" s="341">
        <f>+'Power Price'!AA68</f>
        <v>11411.187375006242</v>
      </c>
      <c r="AB17" s="341">
        <f>+'Power Price'!AB68</f>
        <v>11323.735737318615</v>
      </c>
      <c r="AC17" s="368">
        <f ca="1">+'Power Price'!AC68</f>
        <v>11464.231934699214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5047.8626128700425</v>
      </c>
      <c r="D18" s="341">
        <f ca="1">+'Power Price'!D69</f>
        <v>5867.9206706195046</v>
      </c>
      <c r="E18" s="341">
        <f>+'Power Price'!E69</f>
        <v>9630.8186195826638</v>
      </c>
      <c r="F18" s="411">
        <f ca="1">+'Power Price'!F69</f>
        <v>6848.86730102407</v>
      </c>
      <c r="G18" s="341">
        <f>+'Power Price'!G69</f>
        <v>11222.209333087503</v>
      </c>
      <c r="H18" s="341">
        <f>+'Power Price'!H69</f>
        <v>11235.072281583911</v>
      </c>
      <c r="I18" s="341">
        <f>+'Power Price'!I69</f>
        <v>11209.346384591096</v>
      </c>
      <c r="J18" s="341">
        <f>+'Power Price'!J69</f>
        <v>15522.875816993463</v>
      </c>
      <c r="K18" s="341">
        <f>+'Power Price'!K69</f>
        <v>14379.084967320261</v>
      </c>
      <c r="L18" s="341">
        <f>+'Power Price'!L69</f>
        <v>16666.666666666664</v>
      </c>
      <c r="M18" s="341">
        <f>+'Power Price'!M69</f>
        <v>11766.975308641975</v>
      </c>
      <c r="N18" s="341">
        <f>+'Power Price'!N69</f>
        <v>12973.352033660587</v>
      </c>
      <c r="O18" s="341">
        <f>+'Power Price'!O69</f>
        <v>16313.368629471348</v>
      </c>
      <c r="P18" s="341">
        <f>+'Power Price'!P69</f>
        <v>15146.5261771485</v>
      </c>
      <c r="Q18" s="341">
        <f>+'Power Price'!Q69</f>
        <v>17480.211081794194</v>
      </c>
      <c r="R18" s="341">
        <f>+'Power Price'!R69</f>
        <v>14922.870556673372</v>
      </c>
      <c r="S18" s="341">
        <f>+'Power Price'!S69</f>
        <v>12648.240378853885</v>
      </c>
      <c r="T18" s="341">
        <f>+'Power Price'!T69</f>
        <v>13153.340256143993</v>
      </c>
      <c r="U18" s="341">
        <f>+'Power Price'!U69</f>
        <v>11851.597389213328</v>
      </c>
      <c r="V18" s="341">
        <f>+'Power Price'!V69</f>
        <v>12939.783491204331</v>
      </c>
      <c r="W18" s="411">
        <f>+'Power Price'!W69</f>
        <v>13544.499193302227</v>
      </c>
      <c r="X18" s="341">
        <f>+'Power Price'!X69</f>
        <v>12908.229029887609</v>
      </c>
      <c r="Y18" s="341">
        <f>+'Power Price'!Y69</f>
        <v>12235.795111493699</v>
      </c>
      <c r="Z18" s="341">
        <f>+'Power Price'!Z69</f>
        <v>12140.484771394247</v>
      </c>
      <c r="AA18" s="341">
        <f>+'Power Price'!AA69</f>
        <v>11601.39519466105</v>
      </c>
      <c r="AB18" s="341">
        <f>+'Power Price'!AB69</f>
        <v>11091.337358923478</v>
      </c>
      <c r="AC18" s="368">
        <f ca="1">+'Power Price'!AC69</f>
        <v>11762.559369915201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5063.5072579723392</v>
      </c>
      <c r="D19" s="341">
        <f ca="1">+'Power Price'!D70</f>
        <v>4812.5127130577412</v>
      </c>
      <c r="E19" s="341">
        <f>+'Power Price'!E70</f>
        <v>8694.4890315676821</v>
      </c>
      <c r="F19" s="411">
        <f ca="1">+'Power Price'!F70</f>
        <v>6190.1696675325875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11477.623456790123</v>
      </c>
      <c r="N19" s="341">
        <f>+'Power Price'!N70</f>
        <v>12798.036465638146</v>
      </c>
      <c r="O19" s="341">
        <f>+'Power Price'!O70</f>
        <v>16066.210775110489</v>
      </c>
      <c r="P19" s="341">
        <f>+'Power Price'!P70</f>
        <v>14899.57194599934</v>
      </c>
      <c r="Q19" s="341">
        <f>+'Power Price'!Q70</f>
        <v>17232.849604221636</v>
      </c>
      <c r="R19" s="341">
        <f>+'Power Price'!R70</f>
        <v>13497.652582159624</v>
      </c>
      <c r="S19" s="341">
        <f>+'Power Price'!S70</f>
        <v>12504.450756367352</v>
      </c>
      <c r="T19" s="341">
        <f>+'Power Price'!T70</f>
        <v>12547.594323295258</v>
      </c>
      <c r="U19" s="341">
        <f>+'Power Price'!U70</f>
        <v>12195.121951219513</v>
      </c>
      <c r="V19" s="341">
        <f>+'Power Price'!V70</f>
        <v>12770.635994587281</v>
      </c>
      <c r="W19" s="411">
        <f>+'Power Price'!W70</f>
        <v>13078.794749923689</v>
      </c>
      <c r="X19" s="341">
        <f>+'Power Price'!X70</f>
        <v>9319.2468468034385</v>
      </c>
      <c r="Y19" s="341">
        <f>+'Power Price'!Y70</f>
        <v>7916.8472854095562</v>
      </c>
      <c r="Z19" s="341">
        <f>+'Power Price'!Z70</f>
        <v>7207.1397988917834</v>
      </c>
      <c r="AA19" s="341">
        <f>+'Power Price'!AA70</f>
        <v>9400.0234824468716</v>
      </c>
      <c r="AB19" s="341">
        <f>+'Power Price'!AB70</f>
        <v>9893.6693848443501</v>
      </c>
      <c r="AC19" s="368">
        <f ca="1">+'Power Price'!AC70</f>
        <v>9263.8196221131147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5140.3017487712868</v>
      </c>
      <c r="D20" s="341">
        <f ca="1">+'Power Price'!D71</f>
        <v>5775.9149458188513</v>
      </c>
      <c r="E20" s="341">
        <f>+'Power Price'!E71</f>
        <v>8962.0117710005343</v>
      </c>
      <c r="F20" s="411">
        <f ca="1">+'Power Price'!F71</f>
        <v>6626.0761551968899</v>
      </c>
      <c r="G20" s="341">
        <f>+'Power Price'!G71</f>
        <v>10591.999280766435</v>
      </c>
      <c r="H20" s="341">
        <f>+'Power Price'!H71</f>
        <v>10685.103708359522</v>
      </c>
      <c r="I20" s="341">
        <f>+'Power Price'!I71</f>
        <v>10498.894853173349</v>
      </c>
      <c r="J20" s="341">
        <f>+'Power Price'!J71</f>
        <v>15291.171113254044</v>
      </c>
      <c r="K20" s="341">
        <f>+'Power Price'!K71</f>
        <v>14052.287581699346</v>
      </c>
      <c r="L20" s="341">
        <f>+'Power Price'!L71</f>
        <v>16530.054644808744</v>
      </c>
      <c r="M20" s="341">
        <f>+'Power Price'!M71</f>
        <v>12924.382716049384</v>
      </c>
      <c r="N20" s="341">
        <f>+'Power Price'!N71</f>
        <v>13323.983169705467</v>
      </c>
      <c r="O20" s="341">
        <f>+'Power Price'!O71</f>
        <v>16272.209590946488</v>
      </c>
      <c r="P20" s="341">
        <f>+'Power Price'!P71</f>
        <v>15064.20810009878</v>
      </c>
      <c r="Q20" s="341">
        <f>+'Power Price'!Q71</f>
        <v>17480.211081794194</v>
      </c>
      <c r="R20" s="341">
        <f>+'Power Price'!R71</f>
        <v>15006.706908115359</v>
      </c>
      <c r="S20" s="341">
        <f>+'Power Price'!S71</f>
        <v>12875.731165966767</v>
      </c>
      <c r="T20" s="341">
        <f>+'Power Price'!T71</f>
        <v>12893.734856351677</v>
      </c>
      <c r="U20" s="341">
        <f>+'Power Price'!U71</f>
        <v>12624.527653727242</v>
      </c>
      <c r="V20" s="341">
        <f>+'Power Price'!V71</f>
        <v>13108.930987821381</v>
      </c>
      <c r="W20" s="411">
        <f>+'Power Price'!W71</f>
        <v>13571.011206558234</v>
      </c>
      <c r="X20" s="341">
        <f>+'Power Price'!X71</f>
        <v>12990.1458842804</v>
      </c>
      <c r="Y20" s="341">
        <f>+'Power Price'!Y71</f>
        <v>12219.799224259359</v>
      </c>
      <c r="Z20" s="341">
        <f>+'Power Price'!Z71</f>
        <v>12118.004547589653</v>
      </c>
      <c r="AA20" s="341">
        <f>+'Power Price'!AA71</f>
        <v>11503.256729959003</v>
      </c>
      <c r="AB20" s="341">
        <f>+'Power Price'!AB71</f>
        <v>10934.951708421182</v>
      </c>
      <c r="AC20" s="368">
        <f ca="1">+'Power Price'!AC71</f>
        <v>11702.718468215407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4999.142759172476</v>
      </c>
      <c r="D21" s="341">
        <f ca="1">+'Power Price'!D72</f>
        <v>5520.343488039256</v>
      </c>
      <c r="E21" s="341">
        <f>+'Power Price'!E72</f>
        <v>8426.9662921348317</v>
      </c>
      <c r="F21" s="411">
        <f ca="1">+'Power Price'!F72</f>
        <v>6315.4841797821873</v>
      </c>
      <c r="G21" s="341">
        <f>+'Power Price'!G72</f>
        <v>9922.6918189365224</v>
      </c>
      <c r="H21" s="341">
        <f>+'Power Price'!H72</f>
        <v>9978.0012570710242</v>
      </c>
      <c r="I21" s="341">
        <f>+'Power Price'!I72</f>
        <v>9867.3823808020206</v>
      </c>
      <c r="J21" s="341">
        <f>+'Power Price'!J72</f>
        <v>14773.295474838387</v>
      </c>
      <c r="K21" s="341">
        <f>+'Power Price'!K72</f>
        <v>13289.760348583877</v>
      </c>
      <c r="L21" s="341">
        <f>+'Power Price'!L72</f>
        <v>16256.830601092897</v>
      </c>
      <c r="M21" s="341">
        <f>+'Power Price'!M72</f>
        <v>13310.185185185184</v>
      </c>
      <c r="N21" s="341">
        <f>+'Power Price'!N72</f>
        <v>14726.507713884992</v>
      </c>
      <c r="O21" s="341">
        <f>+'Power Price'!O72</f>
        <v>17878.905330301826</v>
      </c>
      <c r="P21" s="341">
        <f>+'Power Price'!P72</f>
        <v>16463.615409944021</v>
      </c>
      <c r="Q21" s="341">
        <f>+'Power Price'!Q72</f>
        <v>19294.195250659632</v>
      </c>
      <c r="R21" s="341">
        <f>+'Power Price'!R72</f>
        <v>16096.579476861167</v>
      </c>
      <c r="S21" s="341">
        <f>+'Power Price'!S72</f>
        <v>11822.195008174662</v>
      </c>
      <c r="T21" s="341">
        <f>+'Power Price'!T72</f>
        <v>12201.453790238835</v>
      </c>
      <c r="U21" s="341">
        <f>+'Power Price'!U72</f>
        <v>11593.95396770869</v>
      </c>
      <c r="V21" s="341">
        <f>+'Power Price'!V72</f>
        <v>11671.177266576455</v>
      </c>
      <c r="W21" s="411">
        <f>+'Power Price'!W72</f>
        <v>13639.384293376357</v>
      </c>
      <c r="X21" s="341">
        <f>+'Power Price'!X72</f>
        <v>12282.40835551915</v>
      </c>
      <c r="Y21" s="341">
        <f>+'Power Price'!Y72</f>
        <v>11523.002059943947</v>
      </c>
      <c r="Z21" s="341">
        <f>+'Power Price'!Z72</f>
        <v>11481.075958049107</v>
      </c>
      <c r="AA21" s="341">
        <f>+'Power Price'!AA72</f>
        <v>10939.060455624338</v>
      </c>
      <c r="AB21" s="341">
        <f>+'Power Price'!AB72</f>
        <v>10436.872131960808</v>
      </c>
      <c r="AC21" s="368">
        <f ca="1">+'Power Price'!AC72</f>
        <v>11178.805795376347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5184.8782718024913</v>
      </c>
      <c r="D22" s="343">
        <f ca="1">+'Power Price'!D73</f>
        <v>5724.8006542629319</v>
      </c>
      <c r="E22" s="343">
        <f>+'Power Price'!E73</f>
        <v>8962.0117710005343</v>
      </c>
      <c r="F22" s="412">
        <f ca="1">+'Power Price'!F73</f>
        <v>6623.8968990219846</v>
      </c>
      <c r="G22" s="343">
        <f>+'Power Price'!G73</f>
        <v>10355.740283648729</v>
      </c>
      <c r="H22" s="343">
        <f>+'Power Price'!H73</f>
        <v>10449.402891263357</v>
      </c>
      <c r="I22" s="343">
        <f>+'Power Price'!I73</f>
        <v>10262.077676034101</v>
      </c>
      <c r="J22" s="343">
        <f>+'Power Price'!J73</f>
        <v>15592.074716954177</v>
      </c>
      <c r="K22" s="343">
        <f>+'Power Price'!K73</f>
        <v>13834.422657952069</v>
      </c>
      <c r="L22" s="343">
        <f>+'Power Price'!L73</f>
        <v>17349.726775956286</v>
      </c>
      <c r="M22" s="343">
        <f>+'Power Price'!M73</f>
        <v>14467.592592592591</v>
      </c>
      <c r="N22" s="343">
        <f>+'Power Price'!N73</f>
        <v>16479.663394109393</v>
      </c>
      <c r="O22" s="343">
        <f>+'Power Price'!O73</f>
        <v>20680.4349261483</v>
      </c>
      <c r="P22" s="343">
        <f>+'Power Price'!P73</f>
        <v>18768.521567336182</v>
      </c>
      <c r="Q22" s="343">
        <f>+'Power Price'!Q73</f>
        <v>22592.348284960422</v>
      </c>
      <c r="R22" s="343">
        <f>+'Power Price'!R73</f>
        <v>18443.997317236754</v>
      </c>
      <c r="S22" s="343">
        <f>+'Power Price'!S73</f>
        <v>12565.191822548533</v>
      </c>
      <c r="T22" s="343">
        <f>+'Power Price'!T73</f>
        <v>13066.805122879889</v>
      </c>
      <c r="U22" s="343">
        <f>+'Power Price'!U73</f>
        <v>12281.003091721057</v>
      </c>
      <c r="V22" s="343">
        <f>+'Power Price'!V73</f>
        <v>12347.767253044654</v>
      </c>
      <c r="W22" s="412">
        <f>+'Power Price'!W73</f>
        <v>14961.845375659528</v>
      </c>
      <c r="X22" s="343">
        <f>+'Power Price'!X73</f>
        <v>13306.971365240754</v>
      </c>
      <c r="Y22" s="343">
        <f>+'Power Price'!Y73</f>
        <v>12447.869303144564</v>
      </c>
      <c r="Z22" s="343">
        <f>+'Power Price'!Z73</f>
        <v>12413.65052840442</v>
      </c>
      <c r="AA22" s="343">
        <f>+'Power Price'!AA73</f>
        <v>11775.660897898708</v>
      </c>
      <c r="AB22" s="343">
        <f>+'Power Price'!AB73</f>
        <v>11177.572321096366</v>
      </c>
      <c r="AC22" s="370">
        <f ca="1">+'Power Price'!AC73</f>
        <v>12067.143683176166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75.008572408275541</v>
      </c>
      <c r="D30" s="341">
        <f ca="1">'Power Price'!D87</f>
        <v>204.45716622367581</v>
      </c>
      <c r="E30" s="341">
        <f>'Power Price'!E87</f>
        <v>401.28410914927736</v>
      </c>
      <c r="F30" s="341">
        <f ca="1">'Power Price'!F87</f>
        <v>226.91661592707533</v>
      </c>
      <c r="G30" s="341">
        <f>'Power Price'!G87</f>
        <v>314.93757215406913</v>
      </c>
      <c r="H30" s="341">
        <f>'Power Price'!H87</f>
        <v>345.69453174104274</v>
      </c>
      <c r="I30" s="341">
        <f>'Power Price'!I87</f>
        <v>284.18061256709734</v>
      </c>
      <c r="J30" s="341">
        <f>'Power Price'!J87</f>
        <v>463.40940747883724</v>
      </c>
      <c r="K30" s="341">
        <f>'Power Price'!K87</f>
        <v>653.59477124182922</v>
      </c>
      <c r="L30" s="341">
        <f>'Power Price'!L87</f>
        <v>273.22404371584526</v>
      </c>
      <c r="M30" s="341">
        <f>'Power Price'!M87</f>
        <v>-920.05290263630559</v>
      </c>
      <c r="N30" s="341">
        <f>'Power Price'!N87</f>
        <v>-708.64398021702254</v>
      </c>
      <c r="O30" s="341">
        <f>'Power Price'!O87</f>
        <v>-860.9490084769277</v>
      </c>
      <c r="P30" s="341">
        <f>'Power Price'!P87</f>
        <v>-700.39637366357238</v>
      </c>
      <c r="Q30" s="341">
        <f>'Power Price'!Q87</f>
        <v>-1021.501643290283</v>
      </c>
      <c r="R30" s="341">
        <f>'Power Price'!R87</f>
        <v>-851.84893465180357</v>
      </c>
      <c r="S30" s="341">
        <f>'Power Price'!S87</f>
        <v>-685.81252671617403</v>
      </c>
      <c r="T30" s="341">
        <f>'Power Price'!T87</f>
        <v>-740.26094198204737</v>
      </c>
      <c r="U30" s="341">
        <f>'Power Price'!U87</f>
        <v>-652.41008584126757</v>
      </c>
      <c r="V30" s="341">
        <f>'Power Price'!V87</f>
        <v>-664.7665523252108</v>
      </c>
      <c r="W30" s="341">
        <f>'Power Price'!W87</f>
        <v>-405.91980987015995</v>
      </c>
      <c r="X30" s="341">
        <f>'Power Price'!X87</f>
        <v>-304.64985770642852</v>
      </c>
      <c r="Y30" s="341">
        <f>'Power Price'!Y87</f>
        <v>-190.26981581793007</v>
      </c>
      <c r="Z30" s="341">
        <f>'Power Price'!Z87</f>
        <v>-166.39060122861156</v>
      </c>
      <c r="AA30" s="341">
        <f>'Power Price'!AA87</f>
        <v>-123.00642260030145</v>
      </c>
      <c r="AB30" s="341">
        <f>'Power Price'!AB87</f>
        <v>-89.763680158466741</v>
      </c>
      <c r="AC30" s="341">
        <f ca="1">'Power Price'!AC87</f>
        <v>-146.10861779595507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253.60041147559696</v>
      </c>
      <c r="D31" s="341">
        <f ca="1">'Power Price'!D88</f>
        <v>204.45716622367672</v>
      </c>
      <c r="E31" s="341">
        <f>'Power Price'!E88</f>
        <v>401.28410914927736</v>
      </c>
      <c r="F31" s="341">
        <f ca="1">'Power Price'!F88</f>
        <v>286.44722894951701</v>
      </c>
      <c r="G31" s="341">
        <f>'Power Price'!G88</f>
        <v>314.93757215406913</v>
      </c>
      <c r="H31" s="341">
        <f>'Power Price'!H88</f>
        <v>345.69453174104092</v>
      </c>
      <c r="I31" s="341">
        <f>'Power Price'!I88</f>
        <v>284.18061256709916</v>
      </c>
      <c r="J31" s="341">
        <f>'Power Price'!J88</f>
        <v>463.40940747883724</v>
      </c>
      <c r="K31" s="341">
        <f>'Power Price'!K88</f>
        <v>653.59477124182922</v>
      </c>
      <c r="L31" s="341">
        <f>'Power Price'!L88</f>
        <v>273.22404371584526</v>
      </c>
      <c r="M31" s="341">
        <f>'Power Price'!M88</f>
        <v>-1006.8503462812423</v>
      </c>
      <c r="N31" s="341">
        <f>'Power Price'!N88</f>
        <v>-771.91576416497264</v>
      </c>
      <c r="O31" s="341">
        <f>'Power Price'!O88</f>
        <v>-919.31461218640106</v>
      </c>
      <c r="P31" s="341">
        <f>'Power Price'!P88</f>
        <v>-764.47285720157379</v>
      </c>
      <c r="Q31" s="341">
        <f>'Power Price'!Q88</f>
        <v>-1074.1563671712283</v>
      </c>
      <c r="R31" s="341">
        <f>'Power Price'!R88</f>
        <v>-923.69161588749375</v>
      </c>
      <c r="S31" s="341">
        <f>'Power Price'!S88</f>
        <v>-676.13090612770793</v>
      </c>
      <c r="T31" s="341">
        <f>'Power Price'!T88</f>
        <v>-729.97954001007383</v>
      </c>
      <c r="U31" s="341">
        <f>'Power Price'!U88</f>
        <v>-642.81581987301252</v>
      </c>
      <c r="V31" s="341">
        <f>'Power Price'!V88</f>
        <v>-655.59735850003563</v>
      </c>
      <c r="W31" s="341">
        <f>'Power Price'!W88</f>
        <v>-424.25611829164518</v>
      </c>
      <c r="X31" s="341">
        <f>'Power Price'!X88</f>
        <v>-319.91937117381349</v>
      </c>
      <c r="Y31" s="341">
        <f>'Power Price'!Y88</f>
        <v>-201.57172150878068</v>
      </c>
      <c r="Z31" s="341">
        <f>'Power Price'!Z88</f>
        <v>-178.20287777310114</v>
      </c>
      <c r="AA31" s="341">
        <f>'Power Price'!AA88</f>
        <v>-141.11246599322112</v>
      </c>
      <c r="AB31" s="341">
        <f>'Power Price'!AB88</f>
        <v>-112.6030568799888</v>
      </c>
      <c r="AC31" s="341">
        <f ca="1">'Power Price'!AC88</f>
        <v>-161.56684475363181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228.02606012115939</v>
      </c>
      <c r="D32" s="341">
        <f ca="1">'Power Price'!D89</f>
        <v>143.12001635657271</v>
      </c>
      <c r="E32" s="341">
        <f>'Power Price'!E89</f>
        <v>401.28410914927736</v>
      </c>
      <c r="F32" s="341">
        <f ca="1">'Power Price'!F89</f>
        <v>257.47672854233588</v>
      </c>
      <c r="G32" s="341">
        <f>'Power Price'!G89</f>
        <v>118.2225285624445</v>
      </c>
      <c r="H32" s="341">
        <f>'Power Price'!H89</f>
        <v>78.566939032056325</v>
      </c>
      <c r="I32" s="341">
        <f>'Power Price'!I89</f>
        <v>157.87811809283266</v>
      </c>
      <c r="J32" s="341">
        <f>'Power Price'!J89</f>
        <v>68.30601092895995</v>
      </c>
      <c r="K32" s="341">
        <f>'Power Price'!K89</f>
        <v>0</v>
      </c>
      <c r="L32" s="341">
        <f>'Power Price'!L89</f>
        <v>136.6120218579199</v>
      </c>
      <c r="M32" s="341">
        <f>'Power Price'!M89</f>
        <v>-953.79845081975691</v>
      </c>
      <c r="N32" s="341">
        <f>'Power Price'!N89</f>
        <v>-936.42240242963635</v>
      </c>
      <c r="O32" s="341">
        <f>'Power Price'!O89</f>
        <v>-786.32749021074414</v>
      </c>
      <c r="P32" s="341">
        <f>'Power Price'!P89</f>
        <v>-719.53272888235369</v>
      </c>
      <c r="Q32" s="341">
        <f>'Power Price'!Q89</f>
        <v>-853.12225153913823</v>
      </c>
      <c r="R32" s="341">
        <f>'Power Price'!R89</f>
        <v>-824.46040418072153</v>
      </c>
      <c r="S32" s="341">
        <f>'Power Price'!S89</f>
        <v>-836.3557505042063</v>
      </c>
      <c r="T32" s="341">
        <f>'Power Price'!T89</f>
        <v>-781.3865498699397</v>
      </c>
      <c r="U32" s="341">
        <f>'Power Price'!U89</f>
        <v>-1115.3957192378875</v>
      </c>
      <c r="V32" s="341">
        <f>'Power Price'!V89</f>
        <v>-612.28498240479894</v>
      </c>
      <c r="W32" s="341">
        <f>'Power Price'!W89</f>
        <v>-527.12599056681211</v>
      </c>
      <c r="X32" s="341">
        <f>'Power Price'!X89</f>
        <v>-484.32940332787257</v>
      </c>
      <c r="Y32" s="341">
        <f>'Power Price'!Y89</f>
        <v>-330.01106482498835</v>
      </c>
      <c r="Z32" s="341">
        <f>'Power Price'!Z89</f>
        <v>-261.39906803631311</v>
      </c>
      <c r="AA32" s="341">
        <f>'Power Price'!AA89</f>
        <v>-194.97745991445845</v>
      </c>
      <c r="AB32" s="341">
        <f>'Power Price'!AB89</f>
        <v>-151.74503044768244</v>
      </c>
      <c r="AC32" s="341">
        <f ca="1">'Power Price'!AC89</f>
        <v>-235.14432611420307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-5.8220939535940488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-17.820206641082223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-1032.8895793747197</v>
      </c>
      <c r="N33" s="341">
        <f>'Power Price'!N90</f>
        <v>-923.76804564004851</v>
      </c>
      <c r="O33" s="341">
        <f>'Power Price'!O90</f>
        <v>-1033.4853445716035</v>
      </c>
      <c r="P33" s="341">
        <f>'Power Price'!P90</f>
        <v>-966.48696003151417</v>
      </c>
      <c r="Q33" s="341">
        <f>'Power Price'!Q90</f>
        <v>-1100.4837291116964</v>
      </c>
      <c r="R33" s="341">
        <f>'Power Price'!R90</f>
        <v>-826.19083421048163</v>
      </c>
      <c r="S33" s="341">
        <f>'Power Price'!S90</f>
        <v>-706.28955350492834</v>
      </c>
      <c r="T33" s="341">
        <f>'Power Price'!T90</f>
        <v>-745.40164296803414</v>
      </c>
      <c r="U33" s="341">
        <f>'Power Price'!U90</f>
        <v>-681.19288374602729</v>
      </c>
      <c r="V33" s="341">
        <f>'Power Price'!V90</f>
        <v>-692.27413380073449</v>
      </c>
      <c r="W33" s="341">
        <f>'Power Price'!W90</f>
        <v>-571.93417249449703</v>
      </c>
      <c r="X33" s="341">
        <f>'Power Price'!X90</f>
        <v>-401.37633611636193</v>
      </c>
      <c r="Y33" s="341">
        <f>'Power Price'!Y90</f>
        <v>-273.79854121113931</v>
      </c>
      <c r="Z33" s="341">
        <f>'Power Price'!Z90</f>
        <v>-227.30816325990963</v>
      </c>
      <c r="AA33" s="341">
        <f>'Power Price'!AA90</f>
        <v>-260.5820529049106</v>
      </c>
      <c r="AB33" s="341">
        <f>'Power Price'!AB90</f>
        <v>-240.48131386409659</v>
      </c>
      <c r="AC33" s="341">
        <f ca="1">'Power Price'!AC90</f>
        <v>-276.35410777584184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264.74454223339762</v>
      </c>
      <c r="D34" s="341">
        <f ca="1">'Power Price'!D91</f>
        <v>255.57145777959522</v>
      </c>
      <c r="E34" s="341">
        <f>'Power Price'!E91</f>
        <v>267.52273943285218</v>
      </c>
      <c r="F34" s="341">
        <f ca="1">'Power Price'!F91</f>
        <v>262.61291314861319</v>
      </c>
      <c r="G34" s="341">
        <f>'Power Price'!G91</f>
        <v>393.76499519617937</v>
      </c>
      <c r="H34" s="341">
        <f>'Power Price'!H91</f>
        <v>392.83469516027617</v>
      </c>
      <c r="I34" s="341">
        <f>'Power Price'!I91</f>
        <v>394.69529523208257</v>
      </c>
      <c r="J34" s="341">
        <f>'Power Price'!J91</f>
        <v>286.17093467623999</v>
      </c>
      <c r="K34" s="341">
        <f>'Power Price'!K91</f>
        <v>435.72984749455281</v>
      </c>
      <c r="L34" s="341">
        <f>'Power Price'!L91</f>
        <v>136.61202185792718</v>
      </c>
      <c r="M34" s="341">
        <f>'Power Price'!M91</f>
        <v>-952.82502154523354</v>
      </c>
      <c r="N34" s="341">
        <f>'Power Price'!N91</f>
        <v>-773.76119119678697</v>
      </c>
      <c r="O34" s="341">
        <f>'Power Price'!O91</f>
        <v>-608.24979735596207</v>
      </c>
      <c r="P34" s="341">
        <f>'Power Price'!P91</f>
        <v>-626.535237909633</v>
      </c>
      <c r="Q34" s="341">
        <f>'Power Price'!Q91</f>
        <v>-589.96435680229479</v>
      </c>
      <c r="R34" s="341">
        <f>'Power Price'!R91</f>
        <v>-562.68810967823629</v>
      </c>
      <c r="S34" s="341">
        <f>'Power Price'!S91</f>
        <v>-335.51578666036949</v>
      </c>
      <c r="T34" s="341">
        <f>'Power Price'!T91</f>
        <v>-399.26110991161477</v>
      </c>
      <c r="U34" s="341">
        <f>'Power Price'!U91</f>
        <v>-342.46545472397338</v>
      </c>
      <c r="V34" s="341">
        <f>'Power Price'!V91</f>
        <v>-264.82079534552213</v>
      </c>
      <c r="W34" s="341">
        <f>'Power Price'!W91</f>
        <v>-237.73586246001105</v>
      </c>
      <c r="X34" s="341">
        <f>'Power Price'!X91</f>
        <v>-399.2711893232281</v>
      </c>
      <c r="Y34" s="341">
        <f>'Power Price'!Y91</f>
        <v>-273.11859430148252</v>
      </c>
      <c r="Z34" s="341">
        <f>'Power Price'!Z91</f>
        <v>-236.40310783067434</v>
      </c>
      <c r="AA34" s="341">
        <f>'Power Price'!AA91</f>
        <v>-182.88889052640116</v>
      </c>
      <c r="AB34" s="341">
        <f>'Power Price'!AB91</f>
        <v>-138.74350648459949</v>
      </c>
      <c r="AC34" s="341">
        <f ca="1">'Power Price'!AC91</f>
        <v>-186.68796039314111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262.88718710709691</v>
      </c>
      <c r="D35" s="341">
        <f ca="1">'Power Price'!D92</f>
        <v>306.68574933551463</v>
      </c>
      <c r="E35" s="341">
        <f>'Power Price'!E92</f>
        <v>334.40342429106386</v>
      </c>
      <c r="F35" s="341">
        <f ca="1">'Power Price'!F92</f>
        <v>301.32545357789149</v>
      </c>
      <c r="G35" s="341">
        <f>'Power Price'!G92</f>
        <v>393.76499519617755</v>
      </c>
      <c r="H35" s="341">
        <f>'Power Price'!H92</f>
        <v>392.83469516027617</v>
      </c>
      <c r="I35" s="341">
        <f>'Power Price'!I92</f>
        <v>394.69529523208075</v>
      </c>
      <c r="J35" s="341">
        <f>'Power Price'!J92</f>
        <v>286.17093467623818</v>
      </c>
      <c r="K35" s="341">
        <f>'Power Price'!K92</f>
        <v>435.72984749455281</v>
      </c>
      <c r="L35" s="341">
        <f>'Power Price'!L92</f>
        <v>136.61202185792536</v>
      </c>
      <c r="M35" s="341">
        <f>'Power Price'!M92</f>
        <v>-987.54399900320823</v>
      </c>
      <c r="N35" s="341">
        <f>'Power Price'!N92</f>
        <v>-874.99604551350421</v>
      </c>
      <c r="O35" s="341">
        <f>'Power Price'!O92</f>
        <v>-711.5575027977502</v>
      </c>
      <c r="P35" s="341">
        <f>'Power Price'!P92</f>
        <v>-717.31025625513576</v>
      </c>
      <c r="Q35" s="341">
        <f>'Power Price'!Q92</f>
        <v>-705.80474934036829</v>
      </c>
      <c r="R35" s="341">
        <f>'Power Price'!R92</f>
        <v>-629.39917082566535</v>
      </c>
      <c r="S35" s="341">
        <f>'Power Price'!S92</f>
        <v>-276.63933625656682</v>
      </c>
      <c r="T35" s="341">
        <f>'Power Price'!T92</f>
        <v>-358.13550202372244</v>
      </c>
      <c r="U35" s="341">
        <f>'Power Price'!U92</f>
        <v>-284.89985891445031</v>
      </c>
      <c r="V35" s="341">
        <f>'Power Price'!V92</f>
        <v>-186.88264783153136</v>
      </c>
      <c r="W35" s="341">
        <f>'Power Price'!W92</f>
        <v>-240.72580959030347</v>
      </c>
      <c r="X35" s="341">
        <f>'Power Price'!X92</f>
        <v>-368.78920929888045</v>
      </c>
      <c r="Y35" s="341">
        <f>'Power Price'!Y92</f>
        <v>-249.01031118178616</v>
      </c>
      <c r="Z35" s="341">
        <f>'Power Price'!Z92</f>
        <v>-216.31482428739764</v>
      </c>
      <c r="AA35" s="341">
        <f>'Power Price'!AA92</f>
        <v>-167.2592321079519</v>
      </c>
      <c r="AB35" s="341">
        <f>'Power Price'!AB92</f>
        <v>-126.66666753104073</v>
      </c>
      <c r="AC35" s="341">
        <f ca="1">'Power Price'!AC92</f>
        <v>-169.97099406460802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75.008572408275541</v>
      </c>
      <c r="D36" s="347">
        <f ca="1">+'Power Price'!D87</f>
        <v>204.45716622367581</v>
      </c>
      <c r="E36" s="347">
        <f>+'Power Price'!E87</f>
        <v>401.28410914927736</v>
      </c>
      <c r="F36" s="410">
        <f ca="1">+'Power Price'!F87</f>
        <v>226.91661592707533</v>
      </c>
      <c r="G36" s="347">
        <f>+'Power Price'!G87</f>
        <v>314.93757215406913</v>
      </c>
      <c r="H36" s="347">
        <f>+'Power Price'!H87</f>
        <v>345.69453174104274</v>
      </c>
      <c r="I36" s="347">
        <f>+'Power Price'!I87</f>
        <v>284.18061256709734</v>
      </c>
      <c r="J36" s="347">
        <f>+'Power Price'!J87</f>
        <v>463.40940747883724</v>
      </c>
      <c r="K36" s="347">
        <f>+'Power Price'!K87</f>
        <v>653.59477124182922</v>
      </c>
      <c r="L36" s="347">
        <f>+'Power Price'!L87</f>
        <v>273.22404371584526</v>
      </c>
      <c r="M36" s="347">
        <f>+'Power Price'!M87</f>
        <v>-920.05290263630559</v>
      </c>
      <c r="N36" s="347">
        <f>+'Power Price'!N87</f>
        <v>-708.64398021702254</v>
      </c>
      <c r="O36" s="347">
        <f>+'Power Price'!O87</f>
        <v>-860.9490084769277</v>
      </c>
      <c r="P36" s="347">
        <f>+'Power Price'!P87</f>
        <v>-700.39637366357238</v>
      </c>
      <c r="Q36" s="347">
        <f>+'Power Price'!Q87</f>
        <v>-1021.501643290283</v>
      </c>
      <c r="R36" s="347">
        <f>+'Power Price'!R87</f>
        <v>-851.84893465180357</v>
      </c>
      <c r="S36" s="347">
        <f>+'Power Price'!S87</f>
        <v>-685.81252671617403</v>
      </c>
      <c r="T36" s="347">
        <f>+'Power Price'!T87</f>
        <v>-740.26094198204737</v>
      </c>
      <c r="U36" s="347">
        <f>+'Power Price'!U87</f>
        <v>-652.41008584126757</v>
      </c>
      <c r="V36" s="347">
        <f>+'Power Price'!V87</f>
        <v>-664.7665523252108</v>
      </c>
      <c r="W36" s="410">
        <f>+'Power Price'!W87</f>
        <v>-405.91980987015995</v>
      </c>
      <c r="X36" s="347">
        <f>+'Power Price'!X87</f>
        <v>-304.64985770642852</v>
      </c>
      <c r="Y36" s="347">
        <f>+'Power Price'!Y87</f>
        <v>-190.26981581793007</v>
      </c>
      <c r="Z36" s="347">
        <f>+'Power Price'!Z87</f>
        <v>-166.39060122861156</v>
      </c>
      <c r="AA36" s="347">
        <f>+'Power Price'!AA87</f>
        <v>-123.00642260030145</v>
      </c>
      <c r="AB36" s="347">
        <f>+'Power Price'!AB87</f>
        <v>-89.763680158466741</v>
      </c>
      <c r="AC36" s="367">
        <f ca="1">+'Power Price'!AC87</f>
        <v>-146.10861779595507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253.60041147559696</v>
      </c>
      <c r="D37" s="341">
        <f ca="1">+'Power Price'!D88</f>
        <v>204.45716622367672</v>
      </c>
      <c r="E37" s="341">
        <f>+'Power Price'!E88</f>
        <v>401.28410914927736</v>
      </c>
      <c r="F37" s="411">
        <f ca="1">+'Power Price'!F88</f>
        <v>286.44722894951701</v>
      </c>
      <c r="G37" s="341">
        <f>+'Power Price'!G88</f>
        <v>314.93757215406913</v>
      </c>
      <c r="H37" s="341">
        <f>+'Power Price'!H88</f>
        <v>345.69453174104092</v>
      </c>
      <c r="I37" s="341">
        <f>+'Power Price'!I88</f>
        <v>284.18061256709916</v>
      </c>
      <c r="J37" s="341">
        <f>+'Power Price'!J88</f>
        <v>463.40940747883724</v>
      </c>
      <c r="K37" s="341">
        <f>+'Power Price'!K88</f>
        <v>653.59477124182922</v>
      </c>
      <c r="L37" s="341">
        <f>+'Power Price'!L88</f>
        <v>273.22404371584526</v>
      </c>
      <c r="M37" s="341">
        <f>+'Power Price'!M88</f>
        <v>-1006.8503462812423</v>
      </c>
      <c r="N37" s="341">
        <f>+'Power Price'!N88</f>
        <v>-771.91576416497264</v>
      </c>
      <c r="O37" s="341">
        <f>+'Power Price'!O88</f>
        <v>-919.31461218640106</v>
      </c>
      <c r="P37" s="341">
        <f>+'Power Price'!P88</f>
        <v>-764.47285720157379</v>
      </c>
      <c r="Q37" s="341">
        <f>+'Power Price'!Q88</f>
        <v>-1074.1563671712283</v>
      </c>
      <c r="R37" s="341">
        <f>+'Power Price'!R88</f>
        <v>-923.69161588749375</v>
      </c>
      <c r="S37" s="341">
        <f>+'Power Price'!S88</f>
        <v>-676.13090612770793</v>
      </c>
      <c r="T37" s="341">
        <f>+'Power Price'!T88</f>
        <v>-729.97954001007383</v>
      </c>
      <c r="U37" s="341">
        <f>+'Power Price'!U88</f>
        <v>-642.81581987301252</v>
      </c>
      <c r="V37" s="341">
        <f>+'Power Price'!V88</f>
        <v>-655.59735850003563</v>
      </c>
      <c r="W37" s="411">
        <f>+'Power Price'!W88</f>
        <v>-424.25611829164518</v>
      </c>
      <c r="X37" s="341">
        <f>+'Power Price'!X88</f>
        <v>-319.91937117381349</v>
      </c>
      <c r="Y37" s="341">
        <f>+'Power Price'!Y88</f>
        <v>-201.57172150878068</v>
      </c>
      <c r="Z37" s="341">
        <f>+'Power Price'!Z88</f>
        <v>-178.20287777310114</v>
      </c>
      <c r="AA37" s="341">
        <f>+'Power Price'!AA88</f>
        <v>-141.11246599322112</v>
      </c>
      <c r="AB37" s="341">
        <f>+'Power Price'!AB88</f>
        <v>-112.6030568799888</v>
      </c>
      <c r="AC37" s="368">
        <f ca="1">+'Power Price'!AC88</f>
        <v>-161.56684475363181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228.02606012115939</v>
      </c>
      <c r="D38" s="341">
        <f ca="1">+'Power Price'!D89</f>
        <v>143.12001635657271</v>
      </c>
      <c r="E38" s="341">
        <f>+'Power Price'!E89</f>
        <v>401.28410914927736</v>
      </c>
      <c r="F38" s="411">
        <f ca="1">+'Power Price'!F89</f>
        <v>257.47672854233588</v>
      </c>
      <c r="G38" s="341">
        <f>+'Power Price'!G89</f>
        <v>118.2225285624445</v>
      </c>
      <c r="H38" s="341">
        <f>+'Power Price'!H89</f>
        <v>78.566939032056325</v>
      </c>
      <c r="I38" s="341">
        <f>+'Power Price'!I89</f>
        <v>157.87811809283266</v>
      </c>
      <c r="J38" s="341">
        <f>+'Power Price'!J89</f>
        <v>68.30601092895995</v>
      </c>
      <c r="K38" s="341">
        <f>+'Power Price'!K89</f>
        <v>0</v>
      </c>
      <c r="L38" s="341">
        <f>+'Power Price'!L89</f>
        <v>136.6120218579199</v>
      </c>
      <c r="M38" s="341">
        <f>+'Power Price'!M89</f>
        <v>-953.79845081975691</v>
      </c>
      <c r="N38" s="341">
        <f>+'Power Price'!N89</f>
        <v>-936.42240242963635</v>
      </c>
      <c r="O38" s="341">
        <f>+'Power Price'!O89</f>
        <v>-786.32749021074414</v>
      </c>
      <c r="P38" s="341">
        <f>+'Power Price'!P89</f>
        <v>-719.53272888235369</v>
      </c>
      <c r="Q38" s="341">
        <f>+'Power Price'!Q89</f>
        <v>-853.12225153913823</v>
      </c>
      <c r="R38" s="341">
        <f>+'Power Price'!R89</f>
        <v>-824.46040418072153</v>
      </c>
      <c r="S38" s="341">
        <f>+'Power Price'!S89</f>
        <v>-836.3557505042063</v>
      </c>
      <c r="T38" s="341">
        <f>+'Power Price'!T89</f>
        <v>-781.3865498699397</v>
      </c>
      <c r="U38" s="341">
        <f>+'Power Price'!U89</f>
        <v>-1115.3957192378875</v>
      </c>
      <c r="V38" s="341">
        <f>+'Power Price'!V89</f>
        <v>-612.28498240479894</v>
      </c>
      <c r="W38" s="411">
        <f>+'Power Price'!W89</f>
        <v>-527.12599056681211</v>
      </c>
      <c r="X38" s="341">
        <f>+'Power Price'!X89</f>
        <v>-484.32940332787257</v>
      </c>
      <c r="Y38" s="341">
        <f>+'Power Price'!Y89</f>
        <v>-330.01106482498835</v>
      </c>
      <c r="Z38" s="341">
        <f>+'Power Price'!Z89</f>
        <v>-261.39906803631311</v>
      </c>
      <c r="AA38" s="341">
        <f>+'Power Price'!AA89</f>
        <v>-194.97745991445845</v>
      </c>
      <c r="AB38" s="341">
        <f>+'Power Price'!AB89</f>
        <v>-151.74503044768244</v>
      </c>
      <c r="AC38" s="368">
        <f ca="1">+'Power Price'!AC89</f>
        <v>-235.14432611420307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-5.8220939535940488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-17.820206641082223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-1032.8895793747197</v>
      </c>
      <c r="N39" s="341">
        <f>+'Power Price'!N90</f>
        <v>-923.76804564004851</v>
      </c>
      <c r="O39" s="341">
        <f>+'Power Price'!O90</f>
        <v>-1033.4853445716035</v>
      </c>
      <c r="P39" s="341">
        <f>+'Power Price'!P90</f>
        <v>-966.48696003151417</v>
      </c>
      <c r="Q39" s="341">
        <f>+'Power Price'!Q90</f>
        <v>-1100.4837291116964</v>
      </c>
      <c r="R39" s="341">
        <f>+'Power Price'!R90</f>
        <v>-826.19083421048163</v>
      </c>
      <c r="S39" s="341">
        <f>+'Power Price'!S90</f>
        <v>-706.28955350492834</v>
      </c>
      <c r="T39" s="341">
        <f>+'Power Price'!T90</f>
        <v>-745.40164296803414</v>
      </c>
      <c r="U39" s="341">
        <f>+'Power Price'!U90</f>
        <v>-681.19288374602729</v>
      </c>
      <c r="V39" s="341">
        <f>+'Power Price'!V90</f>
        <v>-692.27413380073449</v>
      </c>
      <c r="W39" s="411">
        <f>+'Power Price'!W90</f>
        <v>-571.93417249449703</v>
      </c>
      <c r="X39" s="341">
        <f>+'Power Price'!X90</f>
        <v>-401.37633611636193</v>
      </c>
      <c r="Y39" s="341">
        <f>+'Power Price'!Y90</f>
        <v>-273.79854121113931</v>
      </c>
      <c r="Z39" s="341">
        <f>+'Power Price'!Z90</f>
        <v>-227.30816325990963</v>
      </c>
      <c r="AA39" s="341">
        <f>+'Power Price'!AA90</f>
        <v>-260.5820529049106</v>
      </c>
      <c r="AB39" s="341">
        <f>+'Power Price'!AB90</f>
        <v>-240.48131386409659</v>
      </c>
      <c r="AC39" s="368">
        <f ca="1">+'Power Price'!AC90</f>
        <v>-276.35410777584184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264.74454223339762</v>
      </c>
      <c r="D40" s="341">
        <f ca="1">+'Power Price'!D91</f>
        <v>255.57145777959522</v>
      </c>
      <c r="E40" s="341">
        <f>+'Power Price'!E91</f>
        <v>267.52273943285218</v>
      </c>
      <c r="F40" s="411">
        <f ca="1">+'Power Price'!F91</f>
        <v>262.61291314861319</v>
      </c>
      <c r="G40" s="341">
        <f>+'Power Price'!G91</f>
        <v>393.76499519617937</v>
      </c>
      <c r="H40" s="341">
        <f>+'Power Price'!H91</f>
        <v>392.83469516027617</v>
      </c>
      <c r="I40" s="341">
        <f>+'Power Price'!I91</f>
        <v>394.69529523208257</v>
      </c>
      <c r="J40" s="341">
        <f>+'Power Price'!J91</f>
        <v>286.17093467623999</v>
      </c>
      <c r="K40" s="341">
        <f>+'Power Price'!K91</f>
        <v>435.72984749455281</v>
      </c>
      <c r="L40" s="341">
        <f>+'Power Price'!L91</f>
        <v>136.61202185792718</v>
      </c>
      <c r="M40" s="341">
        <f>+'Power Price'!M91</f>
        <v>-952.82502154523354</v>
      </c>
      <c r="N40" s="341">
        <f>+'Power Price'!N91</f>
        <v>-773.76119119678697</v>
      </c>
      <c r="O40" s="341">
        <f>+'Power Price'!O91</f>
        <v>-608.24979735596207</v>
      </c>
      <c r="P40" s="341">
        <f>+'Power Price'!P91</f>
        <v>-626.535237909633</v>
      </c>
      <c r="Q40" s="341">
        <f>+'Power Price'!Q91</f>
        <v>-589.96435680229479</v>
      </c>
      <c r="R40" s="341">
        <f>+'Power Price'!R91</f>
        <v>-562.68810967823629</v>
      </c>
      <c r="S40" s="341">
        <f>+'Power Price'!S91</f>
        <v>-335.51578666036949</v>
      </c>
      <c r="T40" s="341">
        <f>+'Power Price'!T91</f>
        <v>-399.26110991161477</v>
      </c>
      <c r="U40" s="341">
        <f>+'Power Price'!U91</f>
        <v>-342.46545472397338</v>
      </c>
      <c r="V40" s="341">
        <f>+'Power Price'!V91</f>
        <v>-264.82079534552213</v>
      </c>
      <c r="W40" s="411">
        <f>+'Power Price'!W91</f>
        <v>-237.73586246001105</v>
      </c>
      <c r="X40" s="341">
        <f>+'Power Price'!X91</f>
        <v>-399.2711893232281</v>
      </c>
      <c r="Y40" s="341">
        <f>+'Power Price'!Y91</f>
        <v>-273.11859430148252</v>
      </c>
      <c r="Z40" s="341">
        <f>+'Power Price'!Z91</f>
        <v>-236.40310783067434</v>
      </c>
      <c r="AA40" s="341">
        <f>+'Power Price'!AA91</f>
        <v>-182.88889052640116</v>
      </c>
      <c r="AB40" s="341">
        <f>+'Power Price'!AB91</f>
        <v>-138.74350648459949</v>
      </c>
      <c r="AC40" s="368">
        <f ca="1">+'Power Price'!AC91</f>
        <v>-186.68796039314111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262.88718710709691</v>
      </c>
      <c r="D41" s="341">
        <f ca="1">+'Power Price'!D92</f>
        <v>306.68574933551463</v>
      </c>
      <c r="E41" s="341">
        <f>+'Power Price'!E92</f>
        <v>334.40342429106386</v>
      </c>
      <c r="F41" s="411">
        <f ca="1">+'Power Price'!F92</f>
        <v>301.32545357789149</v>
      </c>
      <c r="G41" s="341">
        <f>+'Power Price'!G92</f>
        <v>393.76499519617755</v>
      </c>
      <c r="H41" s="341">
        <f>+'Power Price'!H92</f>
        <v>392.83469516027617</v>
      </c>
      <c r="I41" s="341">
        <f>+'Power Price'!I92</f>
        <v>394.69529523208075</v>
      </c>
      <c r="J41" s="341">
        <f>+'Power Price'!J92</f>
        <v>286.17093467623818</v>
      </c>
      <c r="K41" s="341">
        <f>+'Power Price'!K92</f>
        <v>435.72984749455281</v>
      </c>
      <c r="L41" s="341">
        <f>+'Power Price'!L92</f>
        <v>136.61202185792536</v>
      </c>
      <c r="M41" s="341">
        <f>+'Power Price'!M92</f>
        <v>-987.54399900320823</v>
      </c>
      <c r="N41" s="341">
        <f>+'Power Price'!N92</f>
        <v>-874.99604551350421</v>
      </c>
      <c r="O41" s="341">
        <f>+'Power Price'!O92</f>
        <v>-711.5575027977502</v>
      </c>
      <c r="P41" s="341">
        <f>+'Power Price'!P92</f>
        <v>-717.31025625513576</v>
      </c>
      <c r="Q41" s="341">
        <f>+'Power Price'!Q92</f>
        <v>-705.80474934036829</v>
      </c>
      <c r="R41" s="341">
        <f>+'Power Price'!R92</f>
        <v>-629.39917082566535</v>
      </c>
      <c r="S41" s="341">
        <f>+'Power Price'!S92</f>
        <v>-276.63933625656682</v>
      </c>
      <c r="T41" s="341">
        <f>+'Power Price'!T92</f>
        <v>-358.13550202372244</v>
      </c>
      <c r="U41" s="341">
        <f>+'Power Price'!U92</f>
        <v>-284.89985891445031</v>
      </c>
      <c r="V41" s="341">
        <f>+'Power Price'!V92</f>
        <v>-186.88264783153136</v>
      </c>
      <c r="W41" s="411">
        <f>+'Power Price'!W92</f>
        <v>-240.72580959030347</v>
      </c>
      <c r="X41" s="341">
        <f>+'Power Price'!X92</f>
        <v>-368.78920929888045</v>
      </c>
      <c r="Y41" s="341">
        <f>+'Power Price'!Y92</f>
        <v>-249.01031118178616</v>
      </c>
      <c r="Z41" s="341">
        <f>+'Power Price'!Z92</f>
        <v>-216.31482428739764</v>
      </c>
      <c r="AA41" s="341">
        <f>+'Power Price'!AA92</f>
        <v>-167.2592321079519</v>
      </c>
      <c r="AB41" s="341">
        <f>+'Power Price'!AB92</f>
        <v>-126.66666753104073</v>
      </c>
      <c r="AC41" s="368">
        <f ca="1">+'Power Price'!AC92</f>
        <v>-169.97099406460802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262.88718710709782</v>
      </c>
      <c r="D42" s="343">
        <f ca="1">+'Power Price'!D93</f>
        <v>306.68574933551463</v>
      </c>
      <c r="E42" s="343">
        <f>+'Power Price'!E93</f>
        <v>334.40342429106386</v>
      </c>
      <c r="F42" s="412">
        <f ca="1">+'Power Price'!F93</f>
        <v>301.32545357789058</v>
      </c>
      <c r="G42" s="343">
        <f>+'Power Price'!G93</f>
        <v>393.76499519617755</v>
      </c>
      <c r="H42" s="343">
        <f>+'Power Price'!H93</f>
        <v>392.83469516027617</v>
      </c>
      <c r="I42" s="343">
        <f>+'Power Price'!I93</f>
        <v>394.69529523208075</v>
      </c>
      <c r="J42" s="343">
        <f>+'Power Price'!J93</f>
        <v>286.17093467623999</v>
      </c>
      <c r="K42" s="343">
        <f>+'Power Price'!K93</f>
        <v>435.72984749455281</v>
      </c>
      <c r="L42" s="343">
        <f>+'Power Price'!L93</f>
        <v>136.61202185792718</v>
      </c>
      <c r="M42" s="343">
        <f>+'Power Price'!M93</f>
        <v>-1091.7009313771305</v>
      </c>
      <c r="N42" s="343">
        <f>+'Power Price'!N93</f>
        <v>-1001.5396134094044</v>
      </c>
      <c r="O42" s="343">
        <f>+'Power Price'!O93</f>
        <v>-891.62284802064096</v>
      </c>
      <c r="P42" s="343">
        <f>+'Power Price'!P93</f>
        <v>-866.82205117713966</v>
      </c>
      <c r="Q42" s="343">
        <f>+'Power Price'!Q93</f>
        <v>-916.42364486413862</v>
      </c>
      <c r="R42" s="343">
        <f>+'Power Price'!R93</f>
        <v>-773.08453329705662</v>
      </c>
      <c r="S42" s="343">
        <f>+'Power Price'!S93</f>
        <v>-318.79295260109575</v>
      </c>
      <c r="T42" s="343">
        <f>+'Power Price'!T93</f>
        <v>-409.54251188358649</v>
      </c>
      <c r="U42" s="343">
        <f>+'Power Price'!U93</f>
        <v>-323.2769227874669</v>
      </c>
      <c r="V42" s="343">
        <f>+'Power Price'!V93</f>
        <v>-223.55942313223568</v>
      </c>
      <c r="W42" s="412">
        <f>+'Power Price'!W93</f>
        <v>-298.55687882978782</v>
      </c>
      <c r="X42" s="343">
        <f>+'Power Price'!X93</f>
        <v>-412.91673952987367</v>
      </c>
      <c r="Y42" s="343">
        <f>+'Power Price'!Y93</f>
        <v>-280.99618799274504</v>
      </c>
      <c r="Z42" s="343">
        <f>+'Power Price'!Z93</f>
        <v>-245.727575892819</v>
      </c>
      <c r="AA42" s="343">
        <f>+'Power Price'!AA93</f>
        <v>-190.45098914091432</v>
      </c>
      <c r="AB42" s="343">
        <f>+'Power Price'!AB93</f>
        <v>-144.67055948800771</v>
      </c>
      <c r="AC42" s="370">
        <f ca="1">+'Power Price'!AC93</f>
        <v>-196.21502487459475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3788.026902322671</v>
      </c>
      <c r="D53" s="191">
        <f ca="1">'Power Off-Peak Prices'!D67</f>
        <v>4910.8459146229916</v>
      </c>
      <c r="E53" s="191">
        <f>'Power Off-Peak Prices'!E67</f>
        <v>7784.2200733403806</v>
      </c>
      <c r="F53" s="391">
        <f ca="1">'Power Off-Peak Prices'!F67</f>
        <v>5494.3642967620144</v>
      </c>
      <c r="G53" s="191">
        <f>'Power Off-Peak Prices'!G67</f>
        <v>8115.2079646069269</v>
      </c>
      <c r="H53" s="191">
        <f>'Power Off-Peak Prices'!H67</f>
        <v>8652.3715128366312</v>
      </c>
      <c r="I53" s="191">
        <f>'Power Off-Peak Prices'!I67</f>
        <v>7578.0444163772227</v>
      </c>
      <c r="J53" s="191">
        <f>'Power Off-Peak Prices'!J67</f>
        <v>9766.4655614649</v>
      </c>
      <c r="K53" s="191">
        <f>'Power Off-Peak Prices'!K67</f>
        <v>9150.273659599341</v>
      </c>
      <c r="L53" s="191">
        <f>'Power Off-Peak Prices'!L67</f>
        <v>10382.657463330459</v>
      </c>
      <c r="M53" s="191">
        <f>'Power Off-Peak Prices'!M67</f>
        <v>7718.423551756885</v>
      </c>
      <c r="N53" s="191">
        <f>'Power Off-Peak Prices'!N67</f>
        <v>7363.253856942496</v>
      </c>
      <c r="O53" s="191">
        <f>'Power Off-Peak Prices'!O67</f>
        <v>10453.089969498036</v>
      </c>
      <c r="P53" s="191">
        <f>'Power Off-Peak Prices'!P67</f>
        <v>9692.4849927813357</v>
      </c>
      <c r="Q53" s="191">
        <f>'Power Off-Peak Prices'!Q67</f>
        <v>11213.694946214737</v>
      </c>
      <c r="R53" s="191">
        <f>'Power Off-Peak Prices'!R67</f>
        <v>9865.4426559356125</v>
      </c>
      <c r="S53" s="191">
        <f>'Power Off-Peak Prices'!S67</f>
        <v>9134.6091885104579</v>
      </c>
      <c r="T53" s="391">
        <f>'Power Off-Peak Prices'!T67</f>
        <v>9345.7943925233649</v>
      </c>
      <c r="U53" s="391">
        <f>'Power Off-Peak Prices'!U67</f>
        <v>8217.469127990018</v>
      </c>
      <c r="V53" s="391">
        <f>'Power Off-Peak Prices'!V67</f>
        <v>9840.564045017989</v>
      </c>
      <c r="W53" s="391">
        <f>'Power Off-Peak Prices'!W67</f>
        <v>9059.6804303924309</v>
      </c>
      <c r="X53" s="391">
        <f>'Power Off-Peak Prices'!X67</f>
        <v>8259.9047362176516</v>
      </c>
      <c r="Y53" s="391">
        <f>'Power Off-Peak Prices'!Y67</f>
        <v>7850.2385210606944</v>
      </c>
      <c r="Z53" s="391">
        <f>'Power Off-Peak Prices'!Z67</f>
        <v>7715.4821465139967</v>
      </c>
      <c r="AA53" s="391">
        <f>'Power Off-Peak Prices'!AA67</f>
        <v>7398.4947273388707</v>
      </c>
      <c r="AB53" s="391">
        <f>'Power Off-Peak Prices'!AB67</f>
        <v>7082.9604288547116</v>
      </c>
      <c r="AC53" s="391">
        <f ca="1">'Power Off-Peak Prices'!AC67</f>
        <v>7567.0592076190223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3883.3385469617574</v>
      </c>
      <c r="D54" s="191">
        <f ca="1">'Power Off-Peak Prices'!D68</f>
        <v>4910.2002604138634</v>
      </c>
      <c r="E54" s="191">
        <f>'Power Off-Peak Prices'!E68</f>
        <v>7781.9232927481771</v>
      </c>
      <c r="F54" s="391">
        <f ca="1">'Power Off-Peak Prices'!F68</f>
        <v>5525.1540333745988</v>
      </c>
      <c r="G54" s="191">
        <f>'Power Off-Peak Prices'!G68</f>
        <v>7955.1961307070324</v>
      </c>
      <c r="H54" s="191">
        <f>'Power Off-Peak Prices'!H68</f>
        <v>8490.1207110509458</v>
      </c>
      <c r="I54" s="191">
        <f>'Power Off-Peak Prices'!I68</f>
        <v>7420.2715503631189</v>
      </c>
      <c r="J54" s="191">
        <f>'Power Off-Peak Prices'!J68</f>
        <v>10148.430440918462</v>
      </c>
      <c r="K54" s="191">
        <f>'Power Off-Peak Prices'!K68</f>
        <v>9368.0429353313139</v>
      </c>
      <c r="L54" s="191">
        <f>'Power Off-Peak Prices'!L68</f>
        <v>10928.817946505611</v>
      </c>
      <c r="M54" s="191">
        <f>'Power Off-Peak Prices'!M68</f>
        <v>8289.6980848369749</v>
      </c>
      <c r="N54" s="191">
        <f>'Power Off-Peak Prices'!N68</f>
        <v>7889.2005610098167</v>
      </c>
      <c r="O54" s="191">
        <f>'Power Off-Peak Prices'!O68</f>
        <v>10941.035476757719</v>
      </c>
      <c r="P54" s="191">
        <f>'Power Off-Peak Prices'!P68</f>
        <v>10173.712249774151</v>
      </c>
      <c r="Q54" s="191">
        <f>'Power Off-Peak Prices'!Q68</f>
        <v>11708.358703741287</v>
      </c>
      <c r="R54" s="191">
        <f>'Power Off-Peak Prices'!R68</f>
        <v>10349.597585513076</v>
      </c>
      <c r="S54" s="191">
        <f>'Power Off-Peak Prices'!S68</f>
        <v>9073.2380628878873</v>
      </c>
      <c r="T54" s="391">
        <f>'Power Off-Peak Prices'!T68</f>
        <v>9865.0406937011303</v>
      </c>
      <c r="U54" s="391">
        <f>'Power Off-Peak Prices'!U68</f>
        <v>7862.734817118373</v>
      </c>
      <c r="V54" s="391">
        <f>'Power Off-Peak Prices'!V68</f>
        <v>9491.9386778441531</v>
      </c>
      <c r="W54" s="391">
        <f>'Power Off-Peak Prices'!W68</f>
        <v>9278.0976518708085</v>
      </c>
      <c r="X54" s="391">
        <f>'Power Off-Peak Prices'!X68</f>
        <v>8708.5947438300627</v>
      </c>
      <c r="Y54" s="391">
        <f>'Power Off-Peak Prices'!Y68</f>
        <v>8190.7793294380372</v>
      </c>
      <c r="Z54" s="391">
        <f>'Power Off-Peak Prices'!Z68</f>
        <v>8123.4809680828394</v>
      </c>
      <c r="AA54" s="391">
        <f>'Power Off-Peak Prices'!AA68</f>
        <v>7987.9694148172684</v>
      </c>
      <c r="AB54" s="391">
        <f>'Power Off-Peak Prices'!AB68</f>
        <v>8087.925998173162</v>
      </c>
      <c r="AC54" s="391">
        <f ca="1">'Power Off-Peak Prices'!AC68</f>
        <v>8105.0755149238967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3893.0163447251116</v>
      </c>
      <c r="D55" s="191">
        <f ca="1">'Power Off-Peak Prices'!D69</f>
        <v>4831.6833281322306</v>
      </c>
      <c r="E55" s="191">
        <f>'Power Off-Peak Prices'!E69</f>
        <v>7433.4781871093182</v>
      </c>
      <c r="F55" s="391">
        <f ca="1">'Power Off-Peak Prices'!F69</f>
        <v>5386.0592866555535</v>
      </c>
      <c r="G55" s="191">
        <f>'Power Off-Peak Prices'!G69</f>
        <v>8467.3560336024257</v>
      </c>
      <c r="H55" s="191">
        <f>'Power Off-Peak Prices'!H69</f>
        <v>8488.1625811858376</v>
      </c>
      <c r="I55" s="191">
        <f>'Power Off-Peak Prices'!I69</f>
        <v>8446.5494860190138</v>
      </c>
      <c r="J55" s="191">
        <f>'Power Off-Peak Prices'!J69</f>
        <v>11621.091728427309</v>
      </c>
      <c r="K55" s="191">
        <f>'Power Off-Peak Prices'!K69</f>
        <v>11220.181731229079</v>
      </c>
      <c r="L55" s="191">
        <f>'Power Off-Peak Prices'!L69</f>
        <v>12022.001725625538</v>
      </c>
      <c r="M55" s="191">
        <f>'Power Off-Peak Prices'!M69</f>
        <v>9281.5467711301044</v>
      </c>
      <c r="N55" s="191">
        <f>'Power Off-Peak Prices'!N69</f>
        <v>9116.4971949509109</v>
      </c>
      <c r="O55" s="191">
        <f>'Power Off-Peak Prices'!O69</f>
        <v>10186.320579550451</v>
      </c>
      <c r="P55" s="191">
        <f>'Power Off-Peak Prices'!P69</f>
        <v>10148.349839163142</v>
      </c>
      <c r="Q55" s="191">
        <f>'Power Off-Peak Prices'!Q69</f>
        <v>10224.291319937758</v>
      </c>
      <c r="R55" s="191">
        <f>'Power Off-Peak Prices'!R69</f>
        <v>10003.772635814888</v>
      </c>
      <c r="S55" s="191">
        <f>'Power Off-Peak Prices'!S69</f>
        <v>9252.0634974186778</v>
      </c>
      <c r="T55" s="391">
        <f>'Power Off-Peak Prices'!T69</f>
        <v>8999.69823645836</v>
      </c>
      <c r="U55" s="391">
        <f>'Power Off-Peak Prices'!U69</f>
        <v>9295.5034442857414</v>
      </c>
      <c r="V55" s="391">
        <f>'Power Off-Peak Prices'!V69</f>
        <v>9460.988811511932</v>
      </c>
      <c r="W55" s="391">
        <f>'Power Off-Peak Prices'!W69</f>
        <v>9620.8634134989898</v>
      </c>
      <c r="X55" s="391">
        <f>'Power Off-Peak Prices'!X69</f>
        <v>8262.9211759303307</v>
      </c>
      <c r="Y55" s="391">
        <f>'Power Off-Peak Prices'!Y69</f>
        <v>7860.4711644177169</v>
      </c>
      <c r="Z55" s="391">
        <f>'Power Off-Peak Prices'!Z69</f>
        <v>7742.7135766020665</v>
      </c>
      <c r="AA55" s="391">
        <f>'Power Off-Peak Prices'!AA69</f>
        <v>7415.8891953501161</v>
      </c>
      <c r="AB55" s="391">
        <f>'Power Off-Peak Prices'!AB69</f>
        <v>7104.8940464792422</v>
      </c>
      <c r="AC55" s="391">
        <f ca="1">'Power Off-Peak Prices'!AC69</f>
        <v>7630.8057597218085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4964.808008133261</v>
      </c>
      <c r="D56" s="191">
        <f ca="1">'Power Off-Peak Prices'!D70</f>
        <v>4019.9129874519795</v>
      </c>
      <c r="E56" s="191">
        <f>'Power Off-Peak Prices'!E70</f>
        <v>6415.6846624646023</v>
      </c>
      <c r="F56" s="391">
        <f ca="1">'Power Off-Peak Prices'!F70</f>
        <v>5133.4685526832809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9292.5371953149734</v>
      </c>
      <c r="N56" s="191">
        <f>'Power Off-Peak Prices'!N70</f>
        <v>8765.6907433380093</v>
      </c>
      <c r="O56" s="191">
        <f>'Power Off-Peak Prices'!O70</f>
        <v>10104.487933275943</v>
      </c>
      <c r="P56" s="191">
        <f>'Power Off-Peak Prices'!P70</f>
        <v>9984.7268306273891</v>
      </c>
      <c r="Q56" s="191">
        <f>'Power Off-Peak Prices'!Q70</f>
        <v>10224.249035924497</v>
      </c>
      <c r="R56" s="191">
        <f>'Power Off-Peak Prices'!R70</f>
        <v>9352.9929577464773</v>
      </c>
      <c r="S56" s="191">
        <f>'Power Off-Peak Prices'!S70</f>
        <v>8895.3770825275642</v>
      </c>
      <c r="T56" s="391">
        <f>'Power Off-Peak Prices'!T70</f>
        <v>8653.3801954362698</v>
      </c>
      <c r="U56" s="391">
        <f>'Power Off-Peak Prices'!U70</f>
        <v>8920.4288632953048</v>
      </c>
      <c r="V56" s="391">
        <f>'Power Off-Peak Prices'!V70</f>
        <v>9112.322188851118</v>
      </c>
      <c r="W56" s="391">
        <f>'Power Off-Peak Prices'!W70</f>
        <v>9204.8791558902485</v>
      </c>
      <c r="X56" s="391">
        <f>'Power Off-Peak Prices'!X70</f>
        <v>4974.3135505582477</v>
      </c>
      <c r="Y56" s="391">
        <f>'Power Off-Peak Prices'!Y70</f>
        <v>4477.6007023881275</v>
      </c>
      <c r="Z56" s="391">
        <f>'Power Off-Peak Prices'!Z70</f>
        <v>4371.7587722183252</v>
      </c>
      <c r="AA56" s="391">
        <f>'Power Off-Peak Prices'!AA70</f>
        <v>5131.832564993515</v>
      </c>
      <c r="AB56" s="391">
        <f>'Power Off-Peak Prices'!AB70</f>
        <v>5234.8676276073129</v>
      </c>
      <c r="AC56" s="391">
        <f ca="1">'Power Off-Peak Prices'!AC70</f>
        <v>5290.795861976434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3631.9113161804953</v>
      </c>
      <c r="D57" s="191">
        <f ca="1">'Power Off-Peak Prices'!D71</f>
        <v>3983.5089154085385</v>
      </c>
      <c r="E57" s="191">
        <f>'Power Off-Peak Prices'!E71</f>
        <v>6125.2071669994384</v>
      </c>
      <c r="F57" s="391">
        <f ca="1">'Power Off-Peak Prices'!F71</f>
        <v>4580.2091328628239</v>
      </c>
      <c r="G57" s="191">
        <f>'Power Off-Peak Prices'!G71</f>
        <v>7548.1845700818985</v>
      </c>
      <c r="H57" s="191">
        <f>'Power Off-Peak Prices'!H71</f>
        <v>7518.2194717078455</v>
      </c>
      <c r="I57" s="191">
        <f>'Power Off-Peak Prices'!I71</f>
        <v>7578.1496684559515</v>
      </c>
      <c r="J57" s="191">
        <f>'Power Off-Peak Prices'!J71</f>
        <v>11786.270255113184</v>
      </c>
      <c r="K57" s="191">
        <f>'Power Off-Peak Prices'!K71</f>
        <v>10457.728891014402</v>
      </c>
      <c r="L57" s="191">
        <f>'Power Off-Peak Prices'!L71</f>
        <v>13114.811619211965</v>
      </c>
      <c r="M57" s="191">
        <f>'Power Off-Peak Prices'!M71</f>
        <v>9236.9717473884139</v>
      </c>
      <c r="N57" s="191">
        <f>'Power Off-Peak Prices'!N71</f>
        <v>8678.120617110797</v>
      </c>
      <c r="O57" s="191">
        <f>'Power Off-Peak Prices'!O71</f>
        <v>10604.287962055248</v>
      </c>
      <c r="P57" s="191">
        <f>'Power Off-Peak Prices'!P71</f>
        <v>10324.687824523187</v>
      </c>
      <c r="Q57" s="191">
        <f>'Power Off-Peak Prices'!Q71</f>
        <v>10883.88809958731</v>
      </c>
      <c r="R57" s="191">
        <f>'Power Off-Peak Prices'!R71</f>
        <v>9120.3890006706897</v>
      </c>
      <c r="S57" s="191">
        <f>'Power Off-Peak Prices'!S71</f>
        <v>8760.7994377540854</v>
      </c>
      <c r="T57" s="391">
        <f>'Power Off-Peak Prices'!T71</f>
        <v>9172.7507521900043</v>
      </c>
      <c r="U57" s="391">
        <f>'Power Off-Peak Prices'!U71</f>
        <v>8541.8647959644913</v>
      </c>
      <c r="V57" s="391">
        <f>'Power Off-Peak Prices'!V71</f>
        <v>8567.7827651077605</v>
      </c>
      <c r="W57" s="391">
        <f>'Power Off-Peak Prices'!W71</f>
        <v>9281.9838252376667</v>
      </c>
      <c r="X57" s="391">
        <f>'Power Off-Peak Prices'!X71</f>
        <v>8338.7220855781234</v>
      </c>
      <c r="Y57" s="391">
        <f>'Power Off-Peak Prices'!Y71</f>
        <v>7874.871106643267</v>
      </c>
      <c r="Z57" s="391">
        <f>'Power Off-Peak Prices'!Z71</f>
        <v>7782.2917488094163</v>
      </c>
      <c r="AA57" s="391">
        <f>'Power Off-Peak Prices'!AA71</f>
        <v>7422.7591192768823</v>
      </c>
      <c r="AB57" s="391">
        <f>'Power Off-Peak Prices'!AB71</f>
        <v>7080.8416131779413</v>
      </c>
      <c r="AC57" s="391">
        <f ca="1">'Power Off-Peak Prices'!AC71</f>
        <v>7595.397398853368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3321.2442324235553</v>
      </c>
      <c r="D58" s="358">
        <f ca="1">'Power Off-Peak Prices'!D72</f>
        <v>3626.4513768576016</v>
      </c>
      <c r="E58" s="358">
        <f>'Power Off-Peak Prices'!E72</f>
        <v>5653.9364992365809</v>
      </c>
      <c r="F58" s="391">
        <f ca="1">'Power Off-Peak Prices'!F72</f>
        <v>4200.5440361725787</v>
      </c>
      <c r="G58" s="191">
        <f>'Power Off-Peak Prices'!G72</f>
        <v>6915.6168064844751</v>
      </c>
      <c r="H58" s="191">
        <f>'Power Off-Peak Prices'!H72</f>
        <v>6884.6315009105701</v>
      </c>
      <c r="I58" s="191">
        <f>'Power Off-Peak Prices'!I72</f>
        <v>6946.60211205838</v>
      </c>
      <c r="J58" s="191">
        <f>'Power Off-Peak Prices'!J72</f>
        <v>10804.100455907535</v>
      </c>
      <c r="K58" s="191">
        <f>'Power Off-Peak Prices'!K72</f>
        <v>9586.1416653382221</v>
      </c>
      <c r="L58" s="191">
        <f>'Power Off-Peak Prices'!L72</f>
        <v>12022.059246476849</v>
      </c>
      <c r="M58" s="191">
        <f>'Power Off-Peak Prices'!M72</f>
        <v>8410.9884457106673</v>
      </c>
      <c r="N58" s="191">
        <f>'Power Off-Peak Prices'!N72</f>
        <v>7976.7706872370263</v>
      </c>
      <c r="O58" s="191">
        <f>'Power Off-Peak Prices'!O72</f>
        <v>10577.456601760525</v>
      </c>
      <c r="P58" s="191">
        <f>'Power Off-Peak Prices'!P72</f>
        <v>10270.889795091311</v>
      </c>
      <c r="Q58" s="191">
        <f>'Power Off-Peak Prices'!Q72</f>
        <v>10884.023408429741</v>
      </c>
      <c r="R58" s="191">
        <f>'Power Off-Peak Prices'!R72</f>
        <v>9079.4768611670024</v>
      </c>
      <c r="S58" s="191">
        <f>'Power Off-Peak Prices'!S72</f>
        <v>8082.0338548162499</v>
      </c>
      <c r="T58" s="391">
        <f>'Power Off-Peak Prices'!T72</f>
        <v>8653.5399526053734</v>
      </c>
      <c r="U58" s="391">
        <f>'Power Off-Peak Prices'!U72</f>
        <v>7859.2453307779952</v>
      </c>
      <c r="V58" s="391">
        <f>'Power Off-Peak Prices'!V72</f>
        <v>7733.3162810653821</v>
      </c>
      <c r="W58" s="391">
        <f>'Power Off-Peak Prices'!W72</f>
        <v>8736.9757915258888</v>
      </c>
      <c r="X58" s="391">
        <f>'Power Off-Peak Prices'!X72</f>
        <v>7685.8429575630926</v>
      </c>
      <c r="Y58" s="391">
        <f>'Power Off-Peak Prices'!Y72</f>
        <v>7248.4965691732114</v>
      </c>
      <c r="Z58" s="391">
        <f>'Power Off-Peak Prices'!Z72</f>
        <v>7180.7298708002681</v>
      </c>
      <c r="AA58" s="391">
        <f>'Power Off-Peak Prices'!AA72</f>
        <v>6858.6089266693516</v>
      </c>
      <c r="AB58" s="391">
        <f>'Power Off-Peak Prices'!AB72</f>
        <v>6551.3662074153335</v>
      </c>
      <c r="AC58" s="391">
        <f ca="1">'Power Off-Peak Prices'!AC72</f>
        <v>7027.4182488808301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3788.026902322671</v>
      </c>
      <c r="D59" s="347">
        <f ca="1">+'Power Off-Peak Prices'!D67</f>
        <v>4910.8459146229916</v>
      </c>
      <c r="E59" s="347">
        <f>+'Power Off-Peak Prices'!E67</f>
        <v>7784.2200733403806</v>
      </c>
      <c r="F59" s="410">
        <f ca="1">+'Power Off-Peak Prices'!F67</f>
        <v>5494.3642967620144</v>
      </c>
      <c r="G59" s="347">
        <f>+'Power Off-Peak Prices'!G67</f>
        <v>8115.2079646069269</v>
      </c>
      <c r="H59" s="347">
        <f>+'Power Off-Peak Prices'!H67</f>
        <v>8652.3715128366312</v>
      </c>
      <c r="I59" s="347">
        <f>+'Power Off-Peak Prices'!I67</f>
        <v>7578.0444163772227</v>
      </c>
      <c r="J59" s="347">
        <f>+'Power Off-Peak Prices'!J67</f>
        <v>9766.4655614649</v>
      </c>
      <c r="K59" s="347">
        <f>+'Power Off-Peak Prices'!K67</f>
        <v>9150.273659599341</v>
      </c>
      <c r="L59" s="347">
        <f>+'Power Off-Peak Prices'!L67</f>
        <v>10382.657463330459</v>
      </c>
      <c r="M59" s="347">
        <f>+'Power Off-Peak Prices'!M67</f>
        <v>7718.423551756885</v>
      </c>
      <c r="N59" s="347">
        <f>+'Power Off-Peak Prices'!N67</f>
        <v>7363.253856942496</v>
      </c>
      <c r="O59" s="347">
        <f>+'Power Off-Peak Prices'!O67</f>
        <v>10453.089969498036</v>
      </c>
      <c r="P59" s="347">
        <f>+'Power Off-Peak Prices'!P67</f>
        <v>9692.4849927813357</v>
      </c>
      <c r="Q59" s="347">
        <f>+'Power Off-Peak Prices'!Q67</f>
        <v>11213.694946214737</v>
      </c>
      <c r="R59" s="347">
        <f>+'Power Off-Peak Prices'!R67</f>
        <v>9865.4426559356125</v>
      </c>
      <c r="S59" s="347">
        <f>+'Power Off-Peak Prices'!S67</f>
        <v>9134.6091885104579</v>
      </c>
      <c r="T59" s="347">
        <f>+'Power Off-Peak Prices'!T67</f>
        <v>9345.7943925233649</v>
      </c>
      <c r="U59" s="347">
        <f>+'Power Off-Peak Prices'!U67</f>
        <v>8217.469127990018</v>
      </c>
      <c r="V59" s="347">
        <f>+'Power Off-Peak Prices'!V67</f>
        <v>9840.564045017989</v>
      </c>
      <c r="W59" s="410">
        <f>+'Power Off-Peak Prices'!W67</f>
        <v>9059.6804303924309</v>
      </c>
      <c r="X59" s="347">
        <f>+'Power Off-Peak Prices'!X67</f>
        <v>8259.9047362176516</v>
      </c>
      <c r="Y59" s="347">
        <f>+'Power Off-Peak Prices'!Y67</f>
        <v>7850.2385210606944</v>
      </c>
      <c r="Z59" s="347">
        <f>+'Power Off-Peak Prices'!Z67</f>
        <v>7715.4821465139967</v>
      </c>
      <c r="AA59" s="347">
        <f>+'Power Off-Peak Prices'!AA67</f>
        <v>7398.4947273388707</v>
      </c>
      <c r="AB59" s="347">
        <f>+'Power Off-Peak Prices'!AB67</f>
        <v>7082.9604288547116</v>
      </c>
      <c r="AC59" s="367">
        <f ca="1">+'Power Off-Peak Prices'!AC67</f>
        <v>7567.0592076190223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3883.3385469617574</v>
      </c>
      <c r="D60" s="341">
        <f ca="1">+'Power Off-Peak Prices'!D68</f>
        <v>4910.2002604138634</v>
      </c>
      <c r="E60" s="341">
        <f>+'Power Off-Peak Prices'!E68</f>
        <v>7781.9232927481771</v>
      </c>
      <c r="F60" s="411">
        <f ca="1">+'Power Off-Peak Prices'!F68</f>
        <v>5525.1540333745988</v>
      </c>
      <c r="G60" s="341">
        <f>+'Power Off-Peak Prices'!G68</f>
        <v>7955.1961307070324</v>
      </c>
      <c r="H60" s="341">
        <f>+'Power Off-Peak Prices'!H68</f>
        <v>8490.1207110509458</v>
      </c>
      <c r="I60" s="341">
        <f>+'Power Off-Peak Prices'!I68</f>
        <v>7420.2715503631189</v>
      </c>
      <c r="J60" s="341">
        <f>+'Power Off-Peak Prices'!J68</f>
        <v>10148.430440918462</v>
      </c>
      <c r="K60" s="341">
        <f>+'Power Off-Peak Prices'!K68</f>
        <v>9368.0429353313139</v>
      </c>
      <c r="L60" s="341">
        <f>+'Power Off-Peak Prices'!L68</f>
        <v>10928.817946505611</v>
      </c>
      <c r="M60" s="341">
        <f>+'Power Off-Peak Prices'!M68</f>
        <v>8289.6980848369749</v>
      </c>
      <c r="N60" s="341">
        <f>+'Power Off-Peak Prices'!N68</f>
        <v>7889.2005610098167</v>
      </c>
      <c r="O60" s="341">
        <f>+'Power Off-Peak Prices'!O68</f>
        <v>10941.035476757719</v>
      </c>
      <c r="P60" s="341">
        <f>+'Power Off-Peak Prices'!P68</f>
        <v>10173.712249774151</v>
      </c>
      <c r="Q60" s="341">
        <f>+'Power Off-Peak Prices'!Q68</f>
        <v>11708.358703741287</v>
      </c>
      <c r="R60" s="341">
        <f>+'Power Off-Peak Prices'!R68</f>
        <v>10349.597585513076</v>
      </c>
      <c r="S60" s="341">
        <f>+'Power Off-Peak Prices'!S68</f>
        <v>9073.2380628878873</v>
      </c>
      <c r="T60" s="341">
        <f>+'Power Off-Peak Prices'!T68</f>
        <v>9865.0406937011303</v>
      </c>
      <c r="U60" s="341">
        <f>+'Power Off-Peak Prices'!U68</f>
        <v>7862.734817118373</v>
      </c>
      <c r="V60" s="341">
        <f>+'Power Off-Peak Prices'!V68</f>
        <v>9491.9386778441531</v>
      </c>
      <c r="W60" s="411">
        <f>+'Power Off-Peak Prices'!W68</f>
        <v>9278.0976518708085</v>
      </c>
      <c r="X60" s="341">
        <f>+'Power Off-Peak Prices'!X68</f>
        <v>8708.5947438300627</v>
      </c>
      <c r="Y60" s="341">
        <f>+'Power Off-Peak Prices'!Y68</f>
        <v>8190.7793294380372</v>
      </c>
      <c r="Z60" s="341">
        <f>+'Power Off-Peak Prices'!Z68</f>
        <v>8123.4809680828394</v>
      </c>
      <c r="AA60" s="341">
        <f>+'Power Off-Peak Prices'!AA68</f>
        <v>7987.9694148172684</v>
      </c>
      <c r="AB60" s="341">
        <f>+'Power Off-Peak Prices'!AB68</f>
        <v>8087.925998173162</v>
      </c>
      <c r="AC60" s="368">
        <f ca="1">+'Power Off-Peak Prices'!AC68</f>
        <v>8105.0755149238967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3893.0163447251116</v>
      </c>
      <c r="D61" s="341">
        <f ca="1">+'Power Off-Peak Prices'!D69</f>
        <v>4831.6833281322306</v>
      </c>
      <c r="E61" s="341">
        <f>+'Power Off-Peak Prices'!E69</f>
        <v>7433.4781871093182</v>
      </c>
      <c r="F61" s="411">
        <f ca="1">+'Power Off-Peak Prices'!F69</f>
        <v>5386.0592866555535</v>
      </c>
      <c r="G61" s="341">
        <f>+'Power Off-Peak Prices'!G69</f>
        <v>8467.3560336024257</v>
      </c>
      <c r="H61" s="341">
        <f>+'Power Off-Peak Prices'!H69</f>
        <v>8488.1625811858376</v>
      </c>
      <c r="I61" s="341">
        <f>+'Power Off-Peak Prices'!I69</f>
        <v>8446.5494860190138</v>
      </c>
      <c r="J61" s="341">
        <f>+'Power Off-Peak Prices'!J69</f>
        <v>11621.091728427309</v>
      </c>
      <c r="K61" s="341">
        <f>+'Power Off-Peak Prices'!K69</f>
        <v>11220.181731229079</v>
      </c>
      <c r="L61" s="341">
        <f>+'Power Off-Peak Prices'!L69</f>
        <v>12022.001725625538</v>
      </c>
      <c r="M61" s="341">
        <f>+'Power Off-Peak Prices'!M69</f>
        <v>9281.5467711301044</v>
      </c>
      <c r="N61" s="341">
        <f>+'Power Off-Peak Prices'!N69</f>
        <v>9116.4971949509109</v>
      </c>
      <c r="O61" s="341">
        <f>+'Power Off-Peak Prices'!O69</f>
        <v>10186.320579550451</v>
      </c>
      <c r="P61" s="341">
        <f>+'Power Off-Peak Prices'!P69</f>
        <v>10148.349839163142</v>
      </c>
      <c r="Q61" s="341">
        <f>+'Power Off-Peak Prices'!Q69</f>
        <v>10224.291319937758</v>
      </c>
      <c r="R61" s="341">
        <f>+'Power Off-Peak Prices'!R69</f>
        <v>10003.772635814888</v>
      </c>
      <c r="S61" s="341">
        <f>+'Power Off-Peak Prices'!S69</f>
        <v>9252.0634974186778</v>
      </c>
      <c r="T61" s="341">
        <f>+'Power Off-Peak Prices'!T69</f>
        <v>8999.69823645836</v>
      </c>
      <c r="U61" s="341">
        <f>+'Power Off-Peak Prices'!U69</f>
        <v>9295.5034442857414</v>
      </c>
      <c r="V61" s="341">
        <f>+'Power Off-Peak Prices'!V69</f>
        <v>9460.988811511932</v>
      </c>
      <c r="W61" s="411">
        <f>+'Power Off-Peak Prices'!W69</f>
        <v>9620.8634134989898</v>
      </c>
      <c r="X61" s="341">
        <f>+'Power Off-Peak Prices'!X69</f>
        <v>8262.9211759303307</v>
      </c>
      <c r="Y61" s="341">
        <f>+'Power Off-Peak Prices'!Y69</f>
        <v>7860.4711644177169</v>
      </c>
      <c r="Z61" s="341">
        <f>+'Power Off-Peak Prices'!Z69</f>
        <v>7742.7135766020665</v>
      </c>
      <c r="AA61" s="341">
        <f>+'Power Off-Peak Prices'!AA69</f>
        <v>7415.8891953501161</v>
      </c>
      <c r="AB61" s="341">
        <f>+'Power Off-Peak Prices'!AB69</f>
        <v>7104.8940464792422</v>
      </c>
      <c r="AC61" s="368">
        <f ca="1">+'Power Off-Peak Prices'!AC69</f>
        <v>7630.8057597218085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4964.808008133261</v>
      </c>
      <c r="D62" s="341">
        <f ca="1">+'Power Off-Peak Prices'!D70</f>
        <v>4019.9129874519795</v>
      </c>
      <c r="E62" s="341">
        <f>+'Power Off-Peak Prices'!E70</f>
        <v>6415.6846624646023</v>
      </c>
      <c r="F62" s="411">
        <f ca="1">+'Power Off-Peak Prices'!F70</f>
        <v>5133.4685526832809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9292.5371953149734</v>
      </c>
      <c r="N62" s="341">
        <f>+'Power Off-Peak Prices'!N70</f>
        <v>8765.6907433380093</v>
      </c>
      <c r="O62" s="341">
        <f>+'Power Off-Peak Prices'!O70</f>
        <v>10104.487933275943</v>
      </c>
      <c r="P62" s="341">
        <f>+'Power Off-Peak Prices'!P70</f>
        <v>9984.7268306273891</v>
      </c>
      <c r="Q62" s="341">
        <f>+'Power Off-Peak Prices'!Q70</f>
        <v>10224.249035924497</v>
      </c>
      <c r="R62" s="341">
        <f>+'Power Off-Peak Prices'!R70</f>
        <v>9352.9929577464773</v>
      </c>
      <c r="S62" s="341">
        <f>+'Power Off-Peak Prices'!S70</f>
        <v>8895.3770825275642</v>
      </c>
      <c r="T62" s="341">
        <f>+'Power Off-Peak Prices'!T70</f>
        <v>8653.3801954362698</v>
      </c>
      <c r="U62" s="341">
        <f>+'Power Off-Peak Prices'!U70</f>
        <v>8920.4288632953048</v>
      </c>
      <c r="V62" s="341">
        <f>+'Power Off-Peak Prices'!V70</f>
        <v>9112.322188851118</v>
      </c>
      <c r="W62" s="411">
        <f>+'Power Off-Peak Prices'!W70</f>
        <v>9204.8791558902485</v>
      </c>
      <c r="X62" s="341">
        <f>+'Power Off-Peak Prices'!X70</f>
        <v>4974.3135505582477</v>
      </c>
      <c r="Y62" s="341">
        <f>+'Power Off-Peak Prices'!Y70</f>
        <v>4477.6007023881275</v>
      </c>
      <c r="Z62" s="341">
        <f>+'Power Off-Peak Prices'!Z70</f>
        <v>4371.7587722183252</v>
      </c>
      <c r="AA62" s="341">
        <f>+'Power Off-Peak Prices'!AA70</f>
        <v>5131.832564993515</v>
      </c>
      <c r="AB62" s="341">
        <f>+'Power Off-Peak Prices'!AB70</f>
        <v>5234.8676276073129</v>
      </c>
      <c r="AC62" s="368">
        <f ca="1">+'Power Off-Peak Prices'!AC70</f>
        <v>5290.795861976434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3631.9113161804953</v>
      </c>
      <c r="D63" s="341">
        <f ca="1">+'Power Off-Peak Prices'!D71</f>
        <v>3983.5089154085385</v>
      </c>
      <c r="E63" s="341">
        <f>+'Power Off-Peak Prices'!E71</f>
        <v>6125.2071669994384</v>
      </c>
      <c r="F63" s="411">
        <f ca="1">+'Power Off-Peak Prices'!F71</f>
        <v>4580.2091328628239</v>
      </c>
      <c r="G63" s="341">
        <f>+'Power Off-Peak Prices'!G71</f>
        <v>7548.1845700818985</v>
      </c>
      <c r="H63" s="341">
        <f>+'Power Off-Peak Prices'!H71</f>
        <v>7518.2194717078455</v>
      </c>
      <c r="I63" s="341">
        <f>+'Power Off-Peak Prices'!I71</f>
        <v>7578.1496684559515</v>
      </c>
      <c r="J63" s="341">
        <f>+'Power Off-Peak Prices'!J71</f>
        <v>11786.270255113184</v>
      </c>
      <c r="K63" s="341">
        <f>+'Power Off-Peak Prices'!K71</f>
        <v>10457.728891014402</v>
      </c>
      <c r="L63" s="341">
        <f>+'Power Off-Peak Prices'!L71</f>
        <v>13114.811619211965</v>
      </c>
      <c r="M63" s="341">
        <f>+'Power Off-Peak Prices'!M71</f>
        <v>9236.9717473884139</v>
      </c>
      <c r="N63" s="341">
        <f>+'Power Off-Peak Prices'!N71</f>
        <v>8678.120617110797</v>
      </c>
      <c r="O63" s="341">
        <f>+'Power Off-Peak Prices'!O71</f>
        <v>10604.287962055248</v>
      </c>
      <c r="P63" s="341">
        <f>+'Power Off-Peak Prices'!P71</f>
        <v>10324.687824523187</v>
      </c>
      <c r="Q63" s="341">
        <f>+'Power Off-Peak Prices'!Q71</f>
        <v>10883.88809958731</v>
      </c>
      <c r="R63" s="341">
        <f>+'Power Off-Peak Prices'!R71</f>
        <v>9120.3890006706897</v>
      </c>
      <c r="S63" s="341">
        <f>+'Power Off-Peak Prices'!S71</f>
        <v>8760.7994377540854</v>
      </c>
      <c r="T63" s="341">
        <f>+'Power Off-Peak Prices'!T71</f>
        <v>9172.7507521900043</v>
      </c>
      <c r="U63" s="341">
        <f>+'Power Off-Peak Prices'!U71</f>
        <v>8541.8647959644913</v>
      </c>
      <c r="V63" s="341">
        <f>+'Power Off-Peak Prices'!V71</f>
        <v>8567.7827651077605</v>
      </c>
      <c r="W63" s="411">
        <f>+'Power Off-Peak Prices'!W71</f>
        <v>9281.9838252376667</v>
      </c>
      <c r="X63" s="341">
        <f>+'Power Off-Peak Prices'!X71</f>
        <v>8338.7220855781234</v>
      </c>
      <c r="Y63" s="341">
        <f>+'Power Off-Peak Prices'!Y71</f>
        <v>7874.871106643267</v>
      </c>
      <c r="Z63" s="341">
        <f>+'Power Off-Peak Prices'!Z71</f>
        <v>7782.2917488094163</v>
      </c>
      <c r="AA63" s="341">
        <f>+'Power Off-Peak Prices'!AA71</f>
        <v>7422.7591192768823</v>
      </c>
      <c r="AB63" s="341">
        <f>+'Power Off-Peak Prices'!AB71</f>
        <v>7080.8416131779413</v>
      </c>
      <c r="AC63" s="368">
        <f ca="1">+'Power Off-Peak Prices'!AC71</f>
        <v>7595.397398853368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3321.2442324235553</v>
      </c>
      <c r="D64" s="341">
        <f ca="1">+'Power Off-Peak Prices'!D72</f>
        <v>3626.4513768576016</v>
      </c>
      <c r="E64" s="341">
        <f>+'Power Off-Peak Prices'!E72</f>
        <v>5653.9364992365809</v>
      </c>
      <c r="F64" s="411">
        <f ca="1">+'Power Off-Peak Prices'!F72</f>
        <v>4200.5440361725787</v>
      </c>
      <c r="G64" s="341">
        <f>+'Power Off-Peak Prices'!G72</f>
        <v>6915.6168064844751</v>
      </c>
      <c r="H64" s="341">
        <f>+'Power Off-Peak Prices'!H72</f>
        <v>6884.6315009105701</v>
      </c>
      <c r="I64" s="341">
        <f>+'Power Off-Peak Prices'!I72</f>
        <v>6946.60211205838</v>
      </c>
      <c r="J64" s="341">
        <f>+'Power Off-Peak Prices'!J72</f>
        <v>10804.100455907535</v>
      </c>
      <c r="K64" s="341">
        <f>+'Power Off-Peak Prices'!K72</f>
        <v>9586.1416653382221</v>
      </c>
      <c r="L64" s="341">
        <f>+'Power Off-Peak Prices'!L72</f>
        <v>12022.059246476849</v>
      </c>
      <c r="M64" s="341">
        <f>+'Power Off-Peak Prices'!M72</f>
        <v>8410.9884457106673</v>
      </c>
      <c r="N64" s="341">
        <f>+'Power Off-Peak Prices'!N72</f>
        <v>7976.7706872370263</v>
      </c>
      <c r="O64" s="341">
        <f>+'Power Off-Peak Prices'!O72</f>
        <v>10577.456601760525</v>
      </c>
      <c r="P64" s="341">
        <f>+'Power Off-Peak Prices'!P72</f>
        <v>10270.889795091311</v>
      </c>
      <c r="Q64" s="341">
        <f>+'Power Off-Peak Prices'!Q72</f>
        <v>10884.023408429741</v>
      </c>
      <c r="R64" s="341">
        <f>+'Power Off-Peak Prices'!R72</f>
        <v>9079.4768611670024</v>
      </c>
      <c r="S64" s="341">
        <f>+'Power Off-Peak Prices'!S72</f>
        <v>8082.0338548162499</v>
      </c>
      <c r="T64" s="341">
        <f>+'Power Off-Peak Prices'!T72</f>
        <v>8653.5399526053734</v>
      </c>
      <c r="U64" s="341">
        <f>+'Power Off-Peak Prices'!U72</f>
        <v>7859.2453307779952</v>
      </c>
      <c r="V64" s="341">
        <f>+'Power Off-Peak Prices'!V72</f>
        <v>7733.3162810653821</v>
      </c>
      <c r="W64" s="411">
        <f>+'Power Off-Peak Prices'!W72</f>
        <v>8736.9757915258888</v>
      </c>
      <c r="X64" s="341">
        <f>+'Power Off-Peak Prices'!X72</f>
        <v>7685.8429575630926</v>
      </c>
      <c r="Y64" s="341">
        <f>+'Power Off-Peak Prices'!Y72</f>
        <v>7248.4965691732114</v>
      </c>
      <c r="Z64" s="341">
        <f>+'Power Off-Peak Prices'!Z72</f>
        <v>7180.7298708002681</v>
      </c>
      <c r="AA64" s="341">
        <f>+'Power Off-Peak Prices'!AA72</f>
        <v>6858.6089266693516</v>
      </c>
      <c r="AB64" s="341">
        <f>+'Power Off-Peak Prices'!AB72</f>
        <v>6551.3662074153335</v>
      </c>
      <c r="AC64" s="368">
        <f ca="1">+'Power Off-Peak Prices'!AC72</f>
        <v>7027.4182488808301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3433.663095331196</v>
      </c>
      <c r="D65" s="343">
        <f ca="1">+'Power Off-Peak Prices'!D73</f>
        <v>3724.3755985752573</v>
      </c>
      <c r="E65" s="343">
        <f>+'Power Off-Peak Prices'!E73</f>
        <v>5856.2097900272738</v>
      </c>
      <c r="F65" s="412">
        <f ca="1">+'Power Off-Peak Prices'!F73</f>
        <v>4338.0828279779089</v>
      </c>
      <c r="G65" s="343">
        <f>+'Power Off-Peak Prices'!G73</f>
        <v>7086.6530501189518</v>
      </c>
      <c r="H65" s="343">
        <f>+'Power Off-Peak Prices'!H73</f>
        <v>7071.9834324485482</v>
      </c>
      <c r="I65" s="343">
        <f>+'Power Off-Peak Prices'!I73</f>
        <v>7101.3226677893554</v>
      </c>
      <c r="J65" s="343">
        <f>+'Power Off-Peak Prices'!J73</f>
        <v>11123.58174491928</v>
      </c>
      <c r="K65" s="343">
        <f>+'Power Off-Peak Prices'!K73</f>
        <v>9793.6978585472134</v>
      </c>
      <c r="L65" s="343">
        <f>+'Power Off-Peak Prices'!L73</f>
        <v>12453.465631291345</v>
      </c>
      <c r="M65" s="343">
        <f>+'Power Off-Peak Prices'!M73</f>
        <v>8870.9836973725869</v>
      </c>
      <c r="N65" s="343">
        <f>+'Power Off-Peak Prices'!N73</f>
        <v>8634.2040673211777</v>
      </c>
      <c r="O65" s="343">
        <f>+'Power Off-Peak Prices'!O73</f>
        <v>11690.885030878997</v>
      </c>
      <c r="P65" s="343">
        <f>+'Power Off-Peak Prices'!P73</f>
        <v>11186.942242259989</v>
      </c>
      <c r="Q65" s="343">
        <f>+'Power Off-Peak Prices'!Q73</f>
        <v>12194.827819498005</v>
      </c>
      <c r="R65" s="343">
        <f>+'Power Off-Peak Prices'!R73</f>
        <v>9959.7585513078484</v>
      </c>
      <c r="S65" s="343">
        <f>+'Power Off-Peak Prices'!S73</f>
        <v>8372.3369562642292</v>
      </c>
      <c r="T65" s="343">
        <f>+'Power Off-Peak Prices'!T73</f>
        <v>8997.4616360909204</v>
      </c>
      <c r="U65" s="343">
        <f>+'Power Off-Peak Prices'!U73</f>
        <v>8130.4489323618227</v>
      </c>
      <c r="V65" s="343">
        <f>+'Power Off-Peak Prices'!V73</f>
        <v>7989.1003003399446</v>
      </c>
      <c r="W65" s="412">
        <f>+'Power Off-Peak Prices'!W73</f>
        <v>9254.3225990158808</v>
      </c>
      <c r="X65" s="343">
        <f>+'Power Off-Peak Prices'!X73</f>
        <v>8085.192847256918</v>
      </c>
      <c r="Y65" s="343">
        <f>+'Power Off-Peak Prices'!Y73</f>
        <v>7607.1635539623276</v>
      </c>
      <c r="Z65" s="343">
        <f>+'Power Off-Peak Prices'!Z73</f>
        <v>7541.4668049151096</v>
      </c>
      <c r="AA65" s="343">
        <f>+'Power Off-Peak Prices'!AA73</f>
        <v>7184.0430176193559</v>
      </c>
      <c r="AB65" s="343">
        <f>+'Power Off-Peak Prices'!AB73</f>
        <v>6839.0973286141079</v>
      </c>
      <c r="AC65" s="370">
        <f ca="1">+'Power Off-Peak Prices'!AC73</f>
        <v>7373.4346223975936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177.79287557675752</v>
      </c>
      <c r="D73" s="341">
        <f ca="1">'Power Off-Peak Prices'!D87</f>
        <v>-61.132692700879488</v>
      </c>
      <c r="E73" s="341">
        <f>'Power Off-Peak Prices'!E87</f>
        <v>-14.785525062314264</v>
      </c>
      <c r="F73" s="393">
        <f ca="1">'Power Off-Peak Prices'!F87</f>
        <v>33.958219271187772</v>
      </c>
      <c r="G73" s="341">
        <f>'Power Off-Peak Prices'!G87</f>
        <v>-6.649397482186032</v>
      </c>
      <c r="H73" s="341">
        <f>'Power Off-Peak Prices'!H87</f>
        <v>-13.263710938128497</v>
      </c>
      <c r="I73" s="341">
        <f>'Power Off-Peak Prices'!I87</f>
        <v>-3.5084026243566768E-2</v>
      </c>
      <c r="J73" s="341">
        <f>'Power Off-Peak Prices'!J87</f>
        <v>-1.5941335885145236E-2</v>
      </c>
      <c r="K73" s="341">
        <f>'Power Off-Peak Prices'!K87</f>
        <v>-3.1882671770290472E-2</v>
      </c>
      <c r="L73" s="341">
        <f>'Power Off-Peak Prices'!L87</f>
        <v>0</v>
      </c>
      <c r="M73" s="341">
        <f>'Power Off-Peak Prices'!M87</f>
        <v>-694.59320440537158</v>
      </c>
      <c r="N73" s="341">
        <f>'Power Off-Peak Prices'!N87</f>
        <v>-531.48298516276645</v>
      </c>
      <c r="O73" s="341">
        <f>'Power Off-Peak Prices'!O87</f>
        <v>-675.78731055072058</v>
      </c>
      <c r="P73" s="341">
        <f>'Power Off-Peak Prices'!P87</f>
        <v>-635.47199646597619</v>
      </c>
      <c r="Q73" s="341">
        <f>'Power Off-Peak Prices'!Q87</f>
        <v>-716.10262463546678</v>
      </c>
      <c r="R73" s="341">
        <f>'Power Off-Peak Prices'!R87</f>
        <v>-603.86339388645138</v>
      </c>
      <c r="S73" s="341">
        <f>'Power Off-Peak Prices'!S87</f>
        <v>-515.88185996351785</v>
      </c>
      <c r="T73" s="393">
        <f>'Power Off-Peak Prices'!T87</f>
        <v>-555.19570648653644</v>
      </c>
      <c r="U73" s="393">
        <f>'Power Off-Peak Prices'!U87</f>
        <v>-459.00988237593992</v>
      </c>
      <c r="V73" s="393">
        <f>'Power Off-Peak Prices'!V87</f>
        <v>-533.4399910280772</v>
      </c>
      <c r="W73" s="393">
        <f>'Power Off-Peak Prices'!W87</f>
        <v>-398.05660925271332</v>
      </c>
      <c r="X73" s="393">
        <f>'Power Off-Peak Prices'!X87</f>
        <v>-359.32845587575866</v>
      </c>
      <c r="Y73" s="393">
        <f>'Power Off-Peak Prices'!Y87</f>
        <v>-275.18212595563273</v>
      </c>
      <c r="Z73" s="393">
        <f>'Power Off-Peak Prices'!Z87</f>
        <v>-246.60200782451193</v>
      </c>
      <c r="AA73" s="393">
        <f>'Power Off-Peak Prices'!AA87</f>
        <v>-208.19938169149736</v>
      </c>
      <c r="AB73" s="393">
        <f>'Power Off-Peak Prices'!AB87</f>
        <v>-175.06208219810196</v>
      </c>
      <c r="AC73" s="393">
        <f ca="1">'Power Off-Peak Prices'!AC87</f>
        <v>-228.07771967996086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138.44627355908278</v>
      </c>
      <c r="D74" s="341">
        <f ca="1">'Power Off-Peak Prices'!D88</f>
        <v>-56.494743298648245</v>
      </c>
      <c r="E74" s="341">
        <f>'Power Off-Peak Prices'!E88</f>
        <v>-14.583251771522555</v>
      </c>
      <c r="F74" s="393">
        <f ca="1">'Power Off-Peak Prices'!F88</f>
        <v>22.456092829635963</v>
      </c>
      <c r="G74" s="341">
        <f>'Power Off-Peak Prices'!G88</f>
        <v>-6.649397482186032</v>
      </c>
      <c r="H74" s="341">
        <f>'Power Off-Peak Prices'!H88</f>
        <v>-13.263710938128497</v>
      </c>
      <c r="I74" s="341">
        <f>'Power Off-Peak Prices'!I88</f>
        <v>-3.5084026242657274E-2</v>
      </c>
      <c r="J74" s="341">
        <f>'Power Off-Peak Prices'!J88</f>
        <v>-1.5941335883326246E-2</v>
      </c>
      <c r="K74" s="341">
        <f>'Power Off-Peak Prices'!K88</f>
        <v>-3.1882671768471482E-2</v>
      </c>
      <c r="L74" s="341">
        <f>'Power Off-Peak Prices'!L88</f>
        <v>0</v>
      </c>
      <c r="M74" s="341">
        <f>'Power Off-Peak Prices'!M88</f>
        <v>-746.00310771871955</v>
      </c>
      <c r="N74" s="341">
        <f>'Power Off-Peak Prices'!N88</f>
        <v>-569.44605553153633</v>
      </c>
      <c r="O74" s="341">
        <f>'Power Off-Peak Prices'!O88</f>
        <v>-707.18966407833068</v>
      </c>
      <c r="P74" s="341">
        <f>'Power Off-Peak Prices'!P88</f>
        <v>-666.68764953177742</v>
      </c>
      <c r="Q74" s="341">
        <f>'Power Off-Peak Prices'!Q88</f>
        <v>-747.69167862488212</v>
      </c>
      <c r="R74" s="341">
        <f>'Power Off-Peak Prices'!R88</f>
        <v>-633.49849989617542</v>
      </c>
      <c r="S74" s="341">
        <f>'Power Off-Peak Prices'!S88</f>
        <v>-513.2596104634722</v>
      </c>
      <c r="T74" s="393">
        <f>'Power Off-Peak Prices'!T88</f>
        <v>-586.0420214079877</v>
      </c>
      <c r="U74" s="393">
        <f>'Power Off-Peak Prices'!U88</f>
        <v>-439.19519834465973</v>
      </c>
      <c r="V74" s="393">
        <f>'Power Off-Peak Prices'!V88</f>
        <v>-514.54161163777098</v>
      </c>
      <c r="W74" s="393">
        <f>'Power Off-Peak Prices'!W88</f>
        <v>-407.60796893175211</v>
      </c>
      <c r="X74" s="393">
        <f>'Power Off-Peak Prices'!X88</f>
        <v>-378.66740924483747</v>
      </c>
      <c r="Y74" s="393">
        <f>'Power Off-Peak Prices'!Y88</f>
        <v>-286.98352410391817</v>
      </c>
      <c r="Z74" s="393">
        <f>'Power Off-Peak Prices'!Z88</f>
        <v>-259.54929119364078</v>
      </c>
      <c r="AA74" s="393">
        <f>'Power Off-Peak Prices'!AA88</f>
        <v>-224.59255336236401</v>
      </c>
      <c r="AB74" s="393">
        <f>'Power Off-Peak Prices'!AB88</f>
        <v>-199.58436945773155</v>
      </c>
      <c r="AC74" s="393">
        <f ca="1">'Power Off-Peak Prices'!AC88</f>
        <v>-244.31746764951185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337.109955423477</v>
      </c>
      <c r="D75" s="341">
        <f ca="1">'Power Off-Peak Prices'!D89</f>
        <v>102.61597563731448</v>
      </c>
      <c r="E75" s="341">
        <f>'Power Off-Peak Prices'!E89</f>
        <v>335.95636116874721</v>
      </c>
      <c r="F75" s="393">
        <f ca="1">'Power Off-Peak Prices'!F89</f>
        <v>258.5607640765129</v>
      </c>
      <c r="G75" s="341">
        <f>'Power Off-Peak Prices'!G89</f>
        <v>-1.5417095461307326</v>
      </c>
      <c r="H75" s="341">
        <f>'Power Off-Peak Prices'!H89</f>
        <v>-3.118503118503213</v>
      </c>
      <c r="I75" s="341">
        <f>'Power Off-Peak Prices'!I89</f>
        <v>3.5084026241747779E-2</v>
      </c>
      <c r="J75" s="341">
        <f>'Power Off-Peak Prices'!J89</f>
        <v>0</v>
      </c>
      <c r="K75" s="341">
        <f>'Power Off-Peak Prices'!K89</f>
        <v>0</v>
      </c>
      <c r="L75" s="341">
        <f>'Power Off-Peak Prices'!L89</f>
        <v>0</v>
      </c>
      <c r="M75" s="341">
        <f>'Power Off-Peak Prices'!M89</f>
        <v>-839.14288404230865</v>
      </c>
      <c r="N75" s="341">
        <f>'Power Off-Peak Prices'!N89</f>
        <v>-658.03288023705863</v>
      </c>
      <c r="O75" s="341">
        <f>'Power Off-Peak Prices'!O89</f>
        <v>-660.57686959620332</v>
      </c>
      <c r="P75" s="341">
        <f>'Power Off-Peak Prices'!P89</f>
        <v>-668.27906722733496</v>
      </c>
      <c r="Q75" s="341">
        <f>'Power Off-Peak Prices'!Q89</f>
        <v>-652.87467196507532</v>
      </c>
      <c r="R75" s="341">
        <f>'Power Off-Peak Prices'!R89</f>
        <v>-615.66686596447289</v>
      </c>
      <c r="S75" s="341">
        <f>'Power Off-Peak Prices'!S89</f>
        <v>-517.34463785907064</v>
      </c>
      <c r="T75" s="393">
        <f>'Power Off-Peak Prices'!T89</f>
        <v>-534.63553879950632</v>
      </c>
      <c r="U75" s="393">
        <f>'Power Off-Peak Prices'!U89</f>
        <v>-501.47267392054709</v>
      </c>
      <c r="V75" s="393">
        <f>'Power Off-Peak Prices'!V89</f>
        <v>-515.9257008571567</v>
      </c>
      <c r="W75" s="393">
        <f>'Power Off-Peak Prices'!W89</f>
        <v>-421.20479556257669</v>
      </c>
      <c r="X75" s="393">
        <f>'Power Off-Peak Prices'!X89</f>
        <v>-355.35008395942168</v>
      </c>
      <c r="Y75" s="393">
        <f>'Power Off-Peak Prices'!Y89</f>
        <v>-272.30948437689767</v>
      </c>
      <c r="Z75" s="393">
        <f>'Power Off-Peak Prices'!Z89</f>
        <v>-245.0957912921549</v>
      </c>
      <c r="AA75" s="393">
        <f>'Power Off-Peak Prices'!AA89</f>
        <v>-206.83255395163724</v>
      </c>
      <c r="AB75" s="393">
        <f>'Power Off-Peak Prices'!AB89</f>
        <v>-174.01012582983458</v>
      </c>
      <c r="AC75" s="393">
        <f ca="1">'Power Off-Peak Prices'!AC89</f>
        <v>-221.18316061362566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4.392889262533572</v>
      </c>
      <c r="D76" s="341">
        <f ca="1">'Power Off-Peak Prices'!D90</f>
        <v>-15.097553747533766</v>
      </c>
      <c r="E76" s="341">
        <f>'Power Off-Peak Prices'!E90</f>
        <v>0</v>
      </c>
      <c r="F76" s="393">
        <f ca="1">'Power Off-Peak Prices'!F90</f>
        <v>-3.5682214950002162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-836.25019335467005</v>
      </c>
      <c r="N76" s="341">
        <f>'Power Off-Peak Prices'!N90</f>
        <v>-632.7115123010899</v>
      </c>
      <c r="O76" s="341">
        <f>'Power Off-Peak Prices'!O90</f>
        <v>-650.29691832333083</v>
      </c>
      <c r="P76" s="341">
        <f>'Power Off-Peak Prices'!P90</f>
        <v>-647.6768806683267</v>
      </c>
      <c r="Q76" s="341">
        <f>'Power Off-Peak Prices'!Q90</f>
        <v>-652.91695597833677</v>
      </c>
      <c r="R76" s="341">
        <f>'Power Off-Peak Prices'!R90</f>
        <v>-572.4963660969388</v>
      </c>
      <c r="S76" s="341">
        <f>'Power Off-Peak Prices'!S90</f>
        <v>-502.10037503664171</v>
      </c>
      <c r="T76" s="393">
        <f>'Power Off-Peak Prices'!T90</f>
        <v>-514.06218982789687</v>
      </c>
      <c r="U76" s="393">
        <f>'Power Off-Peak Prices'!U90</f>
        <v>-498.27567825443475</v>
      </c>
      <c r="V76" s="393">
        <f>'Power Off-Peak Prices'!V90</f>
        <v>-493.96325702759168</v>
      </c>
      <c r="W76" s="393">
        <f>'Power Off-Peak Prices'!W90</f>
        <v>-402.52829435729473</v>
      </c>
      <c r="X76" s="393">
        <f>'Power Off-Peak Prices'!X90</f>
        <v>-214.24174940723697</v>
      </c>
      <c r="Y76" s="393">
        <f>'Power Off-Peak Prices'!Y90</f>
        <v>-154.85464052075895</v>
      </c>
      <c r="Z76" s="393">
        <f>'Power Off-Peak Prices'!Z90</f>
        <v>-137.88222297022094</v>
      </c>
      <c r="AA76" s="393">
        <f>'Power Off-Peak Prices'!AA90</f>
        <v>-142.2617153507581</v>
      </c>
      <c r="AB76" s="393">
        <f>'Power Off-Peak Prices'!AB90</f>
        <v>-127.24175389568609</v>
      </c>
      <c r="AC76" s="393">
        <f ca="1">'Power Off-Peak Prices'!AC90</f>
        <v>-158.46235829896705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359.25158363963374</v>
      </c>
      <c r="D77" s="341">
        <f ca="1">'Power Off-Peak Prices'!D91</f>
        <v>186.76086044184331</v>
      </c>
      <c r="E77" s="341">
        <f>'Power Off-Peak Prices'!E91</f>
        <v>200.64205457463868</v>
      </c>
      <c r="F77" s="393">
        <f ca="1">'Power Off-Peak Prices'!F91</f>
        <v>248.88483288537191</v>
      </c>
      <c r="G77" s="341">
        <f>'Power Off-Peak Prices'!G91</f>
        <v>193.4150040034865</v>
      </c>
      <c r="H77" s="341">
        <f>'Power Off-Peak Prices'!H91</f>
        <v>150.08299892021023</v>
      </c>
      <c r="I77" s="341">
        <f>'Power Off-Peak Prices'!I91</f>
        <v>236.74700908676277</v>
      </c>
      <c r="J77" s="341">
        <f>'Power Off-Peak Prices'!J91</f>
        <v>368.34548602299765</v>
      </c>
      <c r="K77" s="341">
        <f>'Power Off-Peak Prices'!K91</f>
        <v>326.79738562091552</v>
      </c>
      <c r="L77" s="341">
        <f>'Power Off-Peak Prices'!L91</f>
        <v>409.89358642507977</v>
      </c>
      <c r="M77" s="341">
        <f>'Power Off-Peak Prices'!M91</f>
        <v>-507.76095192797038</v>
      </c>
      <c r="N77" s="341">
        <f>'Power Off-Peak Prices'!N91</f>
        <v>-250.54479642303886</v>
      </c>
      <c r="O77" s="341">
        <f>'Power Off-Peak Prices'!O91</f>
        <v>-509.12532400991586</v>
      </c>
      <c r="P77" s="341">
        <f>'Power Off-Peak Prices'!P91</f>
        <v>-498.72894103944054</v>
      </c>
      <c r="Q77" s="341">
        <f>'Power Off-Peak Prices'!Q91</f>
        <v>-519.52170698039117</v>
      </c>
      <c r="R77" s="341">
        <f>'Power Off-Peak Prices'!R91</f>
        <v>-384.77114167806576</v>
      </c>
      <c r="S77" s="341">
        <f>'Power Off-Peak Prices'!S91</f>
        <v>-318.55995139295737</v>
      </c>
      <c r="T77" s="393">
        <f>'Power Off-Peak Prices'!T91</f>
        <v>-361.66764691486424</v>
      </c>
      <c r="U77" s="393">
        <f>'Power Off-Peak Prices'!U91</f>
        <v>-300.41227865895416</v>
      </c>
      <c r="V77" s="393">
        <f>'Power Off-Peak Prices'!V91</f>
        <v>-293.5999286050519</v>
      </c>
      <c r="W77" s="393">
        <f>'Power Off-Peak Prices'!W91</f>
        <v>-175.48159145708269</v>
      </c>
      <c r="X77" s="393">
        <f>'Power Off-Peak Prices'!X91</f>
        <v>-197.96066816078564</v>
      </c>
      <c r="Y77" s="393">
        <f>'Power Off-Peak Prices'!Y91</f>
        <v>-121.67695992238259</v>
      </c>
      <c r="Z77" s="393">
        <f>'Power Off-Peak Prices'!Z91</f>
        <v>-98.970400096781304</v>
      </c>
      <c r="AA77" s="393">
        <f>'Power Off-Peak Prices'!AA91</f>
        <v>-68.83668678693266</v>
      </c>
      <c r="AB77" s="393">
        <f>'Power Off-Peak Prices'!AB91</f>
        <v>-43.998152254639535</v>
      </c>
      <c r="AC77" s="393">
        <f ca="1">'Power Off-Peak Prices'!AC91</f>
        <v>-75.918206084804297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398.23160240869629</v>
      </c>
      <c r="D78" s="341">
        <f ca="1">'Power Off-Peak Prices'!D92</f>
        <v>0.55956698124373361</v>
      </c>
      <c r="E78" s="341">
        <f>'Power Off-Peak Prices'!E92</f>
        <v>198.28002453379213</v>
      </c>
      <c r="F78" s="393">
        <f ca="1">'Power Off-Peak Prices'!F92</f>
        <v>199.02373130790966</v>
      </c>
      <c r="G78" s="341">
        <f>'Power Off-Peak Prices'!G92</f>
        <v>193.44723659385727</v>
      </c>
      <c r="H78" s="341">
        <f>'Power Off-Peak Prices'!H92</f>
        <v>150.14746410095086</v>
      </c>
      <c r="I78" s="341">
        <f>'Power Off-Peak Prices'!I92</f>
        <v>236.74700908676368</v>
      </c>
      <c r="J78" s="341">
        <f>'Power Off-Peak Prices'!J92</f>
        <v>368.34548602299583</v>
      </c>
      <c r="K78" s="341">
        <f>'Power Off-Peak Prices'!K92</f>
        <v>326.7973856209137</v>
      </c>
      <c r="L78" s="341">
        <f>'Power Off-Peak Prices'!L92</f>
        <v>409.89358642507977</v>
      </c>
      <c r="M78" s="341">
        <f>'Power Off-Peak Prices'!M92</f>
        <v>-433.42940165082837</v>
      </c>
      <c r="N78" s="341">
        <f>'Power Off-Peak Prices'!N92</f>
        <v>-199.92104208628098</v>
      </c>
      <c r="O78" s="341">
        <f>'Power Off-Peak Prices'!O92</f>
        <v>-507.38479246117458</v>
      </c>
      <c r="P78" s="341">
        <f>'Power Off-Peak Prices'!P92</f>
        <v>-495.23923716675199</v>
      </c>
      <c r="Q78" s="341">
        <f>'Power Off-Peak Prices'!Q92</f>
        <v>-519.53034775559536</v>
      </c>
      <c r="R78" s="341">
        <f>'Power Off-Peak Prices'!R92</f>
        <v>-382.26691107498846</v>
      </c>
      <c r="S78" s="341">
        <f>'Power Off-Peak Prices'!S92</f>
        <v>-280.6130174603104</v>
      </c>
      <c r="T78" s="393">
        <f>'Power Off-Peak Prices'!T92</f>
        <v>-330.82344099894362</v>
      </c>
      <c r="U78" s="393">
        <f>'Power Off-Peak Prices'!U92</f>
        <v>-262.60717862391084</v>
      </c>
      <c r="V78" s="393">
        <f>'Power Off-Peak Prices'!V92</f>
        <v>-248.40843275807401</v>
      </c>
      <c r="W78" s="393">
        <f>'Power Off-Peak Prices'!W92</f>
        <v>-151.67391341354596</v>
      </c>
      <c r="X78" s="393">
        <f>'Power Off-Peak Prices'!X92</f>
        <v>-169.79167746285657</v>
      </c>
      <c r="Y78" s="393">
        <f>'Power Off-Peak Prices'!Y92</f>
        <v>-99.994100004843858</v>
      </c>
      <c r="Z78" s="393">
        <f>'Power Off-Peak Prices'!Z92</f>
        <v>-79.450735973509836</v>
      </c>
      <c r="AA78" s="393">
        <f>'Power Off-Peak Prices'!AA92</f>
        <v>-53.304750432791479</v>
      </c>
      <c r="AB78" s="393">
        <f>'Power Off-Peak Prices'!AB92</f>
        <v>-31.198738808871894</v>
      </c>
      <c r="AC78" s="393">
        <f ca="1">'Power Off-Peak Prices'!AC92</f>
        <v>-60.989973017640295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177.79287557675752</v>
      </c>
      <c r="D79" s="347">
        <f ca="1">+'Power Off-Peak Prices'!D87</f>
        <v>-61.132692700879488</v>
      </c>
      <c r="E79" s="347">
        <f>+'Power Off-Peak Prices'!E87</f>
        <v>-14.785525062314264</v>
      </c>
      <c r="F79" s="410">
        <f ca="1">+'Power Off-Peak Prices'!F87</f>
        <v>33.958219271187772</v>
      </c>
      <c r="G79" s="347">
        <f>+'Power Off-Peak Prices'!G87</f>
        <v>-6.649397482186032</v>
      </c>
      <c r="H79" s="347">
        <f>+'Power Off-Peak Prices'!H87</f>
        <v>-13.263710938128497</v>
      </c>
      <c r="I79" s="347">
        <f>+'Power Off-Peak Prices'!I87</f>
        <v>-3.5084026243566768E-2</v>
      </c>
      <c r="J79" s="347">
        <f>+'Power Off-Peak Prices'!J87</f>
        <v>-1.5941335885145236E-2</v>
      </c>
      <c r="K79" s="347">
        <f>+'Power Off-Peak Prices'!K87</f>
        <v>-3.1882671770290472E-2</v>
      </c>
      <c r="L79" s="347">
        <f>+'Power Off-Peak Prices'!L87</f>
        <v>0</v>
      </c>
      <c r="M79" s="347">
        <f>+'Power Off-Peak Prices'!M87</f>
        <v>-694.59320440537158</v>
      </c>
      <c r="N79" s="347">
        <f>+'Power Off-Peak Prices'!N87</f>
        <v>-531.48298516276645</v>
      </c>
      <c r="O79" s="347">
        <f>+'Power Off-Peak Prices'!O87</f>
        <v>-675.78731055072058</v>
      </c>
      <c r="P79" s="347">
        <f>+'Power Off-Peak Prices'!P87</f>
        <v>-635.47199646597619</v>
      </c>
      <c r="Q79" s="347">
        <f>+'Power Off-Peak Prices'!Q87</f>
        <v>-716.10262463546678</v>
      </c>
      <c r="R79" s="347">
        <f>+'Power Off-Peak Prices'!R87</f>
        <v>-603.86339388645138</v>
      </c>
      <c r="S79" s="347">
        <f>+'Power Off-Peak Prices'!S87</f>
        <v>-515.88185996351785</v>
      </c>
      <c r="T79" s="347">
        <f>+'Power Off-Peak Prices'!T87</f>
        <v>-555.19570648653644</v>
      </c>
      <c r="U79" s="347">
        <f>+'Power Off-Peak Prices'!U87</f>
        <v>-459.00988237593992</v>
      </c>
      <c r="V79" s="347">
        <f>+'Power Off-Peak Prices'!V87</f>
        <v>-533.4399910280772</v>
      </c>
      <c r="W79" s="410">
        <f>+'Power Off-Peak Prices'!W87</f>
        <v>-398.05660925271332</v>
      </c>
      <c r="X79" s="347">
        <f>+'Power Off-Peak Prices'!X87</f>
        <v>-359.32845587575866</v>
      </c>
      <c r="Y79" s="347">
        <f>+'Power Off-Peak Prices'!Y87</f>
        <v>-275.18212595563273</v>
      </c>
      <c r="Z79" s="347">
        <f>+'Power Off-Peak Prices'!Z87</f>
        <v>-246.60200782451193</v>
      </c>
      <c r="AA79" s="347">
        <f>+'Power Off-Peak Prices'!AA87</f>
        <v>-208.19938169149736</v>
      </c>
      <c r="AB79" s="347">
        <f>+'Power Off-Peak Prices'!AB87</f>
        <v>-175.06208219810196</v>
      </c>
      <c r="AC79" s="367">
        <f ca="1">+'Power Off-Peak Prices'!AC87</f>
        <v>-228.07771967996086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138.44627355908278</v>
      </c>
      <c r="D80" s="341">
        <f ca="1">+'Power Off-Peak Prices'!D88</f>
        <v>-56.494743298648245</v>
      </c>
      <c r="E80" s="341">
        <f>+'Power Off-Peak Prices'!E88</f>
        <v>-14.583251771522555</v>
      </c>
      <c r="F80" s="411">
        <f ca="1">+'Power Off-Peak Prices'!F88</f>
        <v>22.456092829635963</v>
      </c>
      <c r="G80" s="341">
        <f>+'Power Off-Peak Prices'!G88</f>
        <v>-6.649397482186032</v>
      </c>
      <c r="H80" s="341">
        <f>+'Power Off-Peak Prices'!H88</f>
        <v>-13.263710938128497</v>
      </c>
      <c r="I80" s="341">
        <f>+'Power Off-Peak Prices'!I88</f>
        <v>-3.5084026242657274E-2</v>
      </c>
      <c r="J80" s="341">
        <f>+'Power Off-Peak Prices'!J88</f>
        <v>-1.5941335883326246E-2</v>
      </c>
      <c r="K80" s="341">
        <f>+'Power Off-Peak Prices'!K88</f>
        <v>-3.1882671768471482E-2</v>
      </c>
      <c r="L80" s="341">
        <f>+'Power Off-Peak Prices'!L88</f>
        <v>0</v>
      </c>
      <c r="M80" s="341">
        <f>+'Power Off-Peak Prices'!M88</f>
        <v>-746.00310771871955</v>
      </c>
      <c r="N80" s="341">
        <f>+'Power Off-Peak Prices'!N88</f>
        <v>-569.44605553153633</v>
      </c>
      <c r="O80" s="341">
        <f>+'Power Off-Peak Prices'!O88</f>
        <v>-707.18966407833068</v>
      </c>
      <c r="P80" s="341">
        <f>+'Power Off-Peak Prices'!P88</f>
        <v>-666.68764953177742</v>
      </c>
      <c r="Q80" s="341">
        <f>+'Power Off-Peak Prices'!Q88</f>
        <v>-747.69167862488212</v>
      </c>
      <c r="R80" s="341">
        <f>+'Power Off-Peak Prices'!R88</f>
        <v>-633.49849989617542</v>
      </c>
      <c r="S80" s="341">
        <f>+'Power Off-Peak Prices'!S88</f>
        <v>-513.2596104634722</v>
      </c>
      <c r="T80" s="341">
        <f>+'Power Off-Peak Prices'!T88</f>
        <v>-586.0420214079877</v>
      </c>
      <c r="U80" s="341">
        <f>+'Power Off-Peak Prices'!U88</f>
        <v>-439.19519834465973</v>
      </c>
      <c r="V80" s="341">
        <f>+'Power Off-Peak Prices'!V88</f>
        <v>-514.54161163777098</v>
      </c>
      <c r="W80" s="411">
        <f>+'Power Off-Peak Prices'!W88</f>
        <v>-407.60796893175211</v>
      </c>
      <c r="X80" s="341">
        <f>+'Power Off-Peak Prices'!X88</f>
        <v>-378.66740924483747</v>
      </c>
      <c r="Y80" s="341">
        <f>+'Power Off-Peak Prices'!Y88</f>
        <v>-286.98352410391817</v>
      </c>
      <c r="Z80" s="341">
        <f>+'Power Off-Peak Prices'!Z88</f>
        <v>-259.54929119364078</v>
      </c>
      <c r="AA80" s="341">
        <f>+'Power Off-Peak Prices'!AA88</f>
        <v>-224.59255336236401</v>
      </c>
      <c r="AB80" s="341">
        <f>+'Power Off-Peak Prices'!AB88</f>
        <v>-199.58436945773155</v>
      </c>
      <c r="AC80" s="368">
        <f ca="1">+'Power Off-Peak Prices'!AC88</f>
        <v>-244.31746764951185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337.109955423477</v>
      </c>
      <c r="D81" s="341">
        <f ca="1">+'Power Off-Peak Prices'!D89</f>
        <v>102.61597563731448</v>
      </c>
      <c r="E81" s="341">
        <f>+'Power Off-Peak Prices'!E89</f>
        <v>335.95636116874721</v>
      </c>
      <c r="F81" s="411">
        <f ca="1">+'Power Off-Peak Prices'!F89</f>
        <v>258.5607640765129</v>
      </c>
      <c r="G81" s="341">
        <f>+'Power Off-Peak Prices'!G89</f>
        <v>-1.5417095461307326</v>
      </c>
      <c r="H81" s="341">
        <f>+'Power Off-Peak Prices'!H89</f>
        <v>-3.118503118503213</v>
      </c>
      <c r="I81" s="341">
        <f>+'Power Off-Peak Prices'!I89</f>
        <v>3.5084026241747779E-2</v>
      </c>
      <c r="J81" s="341">
        <f>+'Power Off-Peak Prices'!J89</f>
        <v>0</v>
      </c>
      <c r="K81" s="341">
        <f>+'Power Off-Peak Prices'!K89</f>
        <v>0</v>
      </c>
      <c r="L81" s="341">
        <f>+'Power Off-Peak Prices'!L89</f>
        <v>0</v>
      </c>
      <c r="M81" s="341">
        <f>+'Power Off-Peak Prices'!M89</f>
        <v>-839.14288404230865</v>
      </c>
      <c r="N81" s="341">
        <f>+'Power Off-Peak Prices'!N89</f>
        <v>-658.03288023705863</v>
      </c>
      <c r="O81" s="341">
        <f>+'Power Off-Peak Prices'!O89</f>
        <v>-660.57686959620332</v>
      </c>
      <c r="P81" s="341">
        <f>+'Power Off-Peak Prices'!P89</f>
        <v>-668.27906722733496</v>
      </c>
      <c r="Q81" s="341">
        <f>+'Power Off-Peak Prices'!Q89</f>
        <v>-652.87467196507532</v>
      </c>
      <c r="R81" s="341">
        <f>+'Power Off-Peak Prices'!R89</f>
        <v>-615.66686596447289</v>
      </c>
      <c r="S81" s="341">
        <f>+'Power Off-Peak Prices'!S89</f>
        <v>-517.34463785907064</v>
      </c>
      <c r="T81" s="341">
        <f>+'Power Off-Peak Prices'!T89</f>
        <v>-534.63553879950632</v>
      </c>
      <c r="U81" s="341">
        <f>+'Power Off-Peak Prices'!U89</f>
        <v>-501.47267392054709</v>
      </c>
      <c r="V81" s="341">
        <f>+'Power Off-Peak Prices'!V89</f>
        <v>-515.9257008571567</v>
      </c>
      <c r="W81" s="411">
        <f>+'Power Off-Peak Prices'!W89</f>
        <v>-421.20479556257669</v>
      </c>
      <c r="X81" s="341">
        <f>+'Power Off-Peak Prices'!X89</f>
        <v>-355.35008395942168</v>
      </c>
      <c r="Y81" s="341">
        <f>+'Power Off-Peak Prices'!Y89</f>
        <v>-272.30948437689767</v>
      </c>
      <c r="Z81" s="341">
        <f>+'Power Off-Peak Prices'!Z89</f>
        <v>-245.0957912921549</v>
      </c>
      <c r="AA81" s="341">
        <f>+'Power Off-Peak Prices'!AA89</f>
        <v>-206.83255395163724</v>
      </c>
      <c r="AB81" s="341">
        <f>+'Power Off-Peak Prices'!AB89</f>
        <v>-174.01012582983458</v>
      </c>
      <c r="AC81" s="368">
        <f ca="1">+'Power Off-Peak Prices'!AC89</f>
        <v>-221.18316061362566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4.392889262533572</v>
      </c>
      <c r="D82" s="341">
        <f ca="1">+'Power Off-Peak Prices'!D90</f>
        <v>-15.097553747533766</v>
      </c>
      <c r="E82" s="341">
        <f>+'Power Off-Peak Prices'!E90</f>
        <v>0</v>
      </c>
      <c r="F82" s="411">
        <f ca="1">+'Power Off-Peak Prices'!F90</f>
        <v>-3.5682214950002162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-836.25019335467005</v>
      </c>
      <c r="N82" s="341">
        <f>+'Power Off-Peak Prices'!N90</f>
        <v>-632.7115123010899</v>
      </c>
      <c r="O82" s="341">
        <f>+'Power Off-Peak Prices'!O90</f>
        <v>-650.29691832333083</v>
      </c>
      <c r="P82" s="341">
        <f>+'Power Off-Peak Prices'!P90</f>
        <v>-647.6768806683267</v>
      </c>
      <c r="Q82" s="341">
        <f>+'Power Off-Peak Prices'!Q90</f>
        <v>-652.91695597833677</v>
      </c>
      <c r="R82" s="341">
        <f>+'Power Off-Peak Prices'!R90</f>
        <v>-572.4963660969388</v>
      </c>
      <c r="S82" s="341">
        <f>+'Power Off-Peak Prices'!S90</f>
        <v>-502.10037503664171</v>
      </c>
      <c r="T82" s="341">
        <f>+'Power Off-Peak Prices'!T90</f>
        <v>-514.06218982789687</v>
      </c>
      <c r="U82" s="341">
        <f>+'Power Off-Peak Prices'!U90</f>
        <v>-498.27567825443475</v>
      </c>
      <c r="V82" s="341">
        <f>+'Power Off-Peak Prices'!V90</f>
        <v>-493.96325702759168</v>
      </c>
      <c r="W82" s="411">
        <f>+'Power Off-Peak Prices'!W90</f>
        <v>-402.52829435729473</v>
      </c>
      <c r="X82" s="341">
        <f>+'Power Off-Peak Prices'!X90</f>
        <v>-214.24174940723697</v>
      </c>
      <c r="Y82" s="341">
        <f>+'Power Off-Peak Prices'!Y90</f>
        <v>-154.85464052075895</v>
      </c>
      <c r="Z82" s="341">
        <f>+'Power Off-Peak Prices'!Z90</f>
        <v>-137.88222297022094</v>
      </c>
      <c r="AA82" s="341">
        <f>+'Power Off-Peak Prices'!AA90</f>
        <v>-142.2617153507581</v>
      </c>
      <c r="AB82" s="341">
        <f>+'Power Off-Peak Prices'!AB90</f>
        <v>-127.24175389568609</v>
      </c>
      <c r="AC82" s="368">
        <f ca="1">+'Power Off-Peak Prices'!AC90</f>
        <v>-158.46235829896705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359.25158363963374</v>
      </c>
      <c r="D83" s="341">
        <f ca="1">+'Power Off-Peak Prices'!D91</f>
        <v>186.76086044184331</v>
      </c>
      <c r="E83" s="341">
        <f>+'Power Off-Peak Prices'!E91</f>
        <v>200.64205457463868</v>
      </c>
      <c r="F83" s="411">
        <f ca="1">+'Power Off-Peak Prices'!F91</f>
        <v>248.88483288537191</v>
      </c>
      <c r="G83" s="341">
        <f>+'Power Off-Peak Prices'!G91</f>
        <v>193.4150040034865</v>
      </c>
      <c r="H83" s="341">
        <f>+'Power Off-Peak Prices'!H91</f>
        <v>150.08299892021023</v>
      </c>
      <c r="I83" s="341">
        <f>+'Power Off-Peak Prices'!I91</f>
        <v>236.74700908676277</v>
      </c>
      <c r="J83" s="341">
        <f>+'Power Off-Peak Prices'!J91</f>
        <v>368.34548602299765</v>
      </c>
      <c r="K83" s="341">
        <f>+'Power Off-Peak Prices'!K91</f>
        <v>326.79738562091552</v>
      </c>
      <c r="L83" s="341">
        <f>+'Power Off-Peak Prices'!L91</f>
        <v>409.89358642507977</v>
      </c>
      <c r="M83" s="341">
        <f>+'Power Off-Peak Prices'!M91</f>
        <v>-507.76095192797038</v>
      </c>
      <c r="N83" s="341">
        <f>+'Power Off-Peak Prices'!N91</f>
        <v>-250.54479642303886</v>
      </c>
      <c r="O83" s="341">
        <f>+'Power Off-Peak Prices'!O91</f>
        <v>-509.12532400991586</v>
      </c>
      <c r="P83" s="341">
        <f>+'Power Off-Peak Prices'!P91</f>
        <v>-498.72894103944054</v>
      </c>
      <c r="Q83" s="341">
        <f>+'Power Off-Peak Prices'!Q91</f>
        <v>-519.52170698039117</v>
      </c>
      <c r="R83" s="341">
        <f>+'Power Off-Peak Prices'!R91</f>
        <v>-384.77114167806576</v>
      </c>
      <c r="S83" s="341">
        <f>+'Power Off-Peak Prices'!S91</f>
        <v>-318.55995139295737</v>
      </c>
      <c r="T83" s="341">
        <f>+'Power Off-Peak Prices'!T91</f>
        <v>-361.66764691486424</v>
      </c>
      <c r="U83" s="341">
        <f>+'Power Off-Peak Prices'!U91</f>
        <v>-300.41227865895416</v>
      </c>
      <c r="V83" s="341">
        <f>+'Power Off-Peak Prices'!V91</f>
        <v>-293.5999286050519</v>
      </c>
      <c r="W83" s="411">
        <f>+'Power Off-Peak Prices'!W91</f>
        <v>-175.48159145708269</v>
      </c>
      <c r="X83" s="341">
        <f>+'Power Off-Peak Prices'!X91</f>
        <v>-197.96066816078564</v>
      </c>
      <c r="Y83" s="341">
        <f>+'Power Off-Peak Prices'!Y91</f>
        <v>-121.67695992238259</v>
      </c>
      <c r="Z83" s="341">
        <f>+'Power Off-Peak Prices'!Z91</f>
        <v>-98.970400096781304</v>
      </c>
      <c r="AA83" s="341">
        <f>+'Power Off-Peak Prices'!AA91</f>
        <v>-68.83668678693266</v>
      </c>
      <c r="AB83" s="341">
        <f>+'Power Off-Peak Prices'!AB91</f>
        <v>-43.998152254639535</v>
      </c>
      <c r="AC83" s="368">
        <f ca="1">+'Power Off-Peak Prices'!AC91</f>
        <v>-75.918206084804297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398.23160240869629</v>
      </c>
      <c r="D84" s="341">
        <f ca="1">+'Power Off-Peak Prices'!D92</f>
        <v>0.55956698124373361</v>
      </c>
      <c r="E84" s="341">
        <f>+'Power Off-Peak Prices'!E92</f>
        <v>198.28002453379213</v>
      </c>
      <c r="F84" s="411">
        <f ca="1">+'Power Off-Peak Prices'!F92</f>
        <v>199.02373130790966</v>
      </c>
      <c r="G84" s="341">
        <f>+'Power Off-Peak Prices'!G92</f>
        <v>193.44723659385727</v>
      </c>
      <c r="H84" s="341">
        <f>+'Power Off-Peak Prices'!H92</f>
        <v>150.14746410095086</v>
      </c>
      <c r="I84" s="341">
        <f>+'Power Off-Peak Prices'!I92</f>
        <v>236.74700908676368</v>
      </c>
      <c r="J84" s="341">
        <f>+'Power Off-Peak Prices'!J92</f>
        <v>368.34548602299583</v>
      </c>
      <c r="K84" s="341">
        <f>+'Power Off-Peak Prices'!K92</f>
        <v>326.7973856209137</v>
      </c>
      <c r="L84" s="341">
        <f>+'Power Off-Peak Prices'!L92</f>
        <v>409.89358642507977</v>
      </c>
      <c r="M84" s="341">
        <f>+'Power Off-Peak Prices'!M92</f>
        <v>-433.42940165082837</v>
      </c>
      <c r="N84" s="341">
        <f>+'Power Off-Peak Prices'!N92</f>
        <v>-199.92104208628098</v>
      </c>
      <c r="O84" s="341">
        <f>+'Power Off-Peak Prices'!O92</f>
        <v>-507.38479246117458</v>
      </c>
      <c r="P84" s="341">
        <f>+'Power Off-Peak Prices'!P92</f>
        <v>-495.23923716675199</v>
      </c>
      <c r="Q84" s="341">
        <f>+'Power Off-Peak Prices'!Q92</f>
        <v>-519.53034775559536</v>
      </c>
      <c r="R84" s="341">
        <f>+'Power Off-Peak Prices'!R92</f>
        <v>-382.26691107498846</v>
      </c>
      <c r="S84" s="341">
        <f>+'Power Off-Peak Prices'!S92</f>
        <v>-280.6130174603104</v>
      </c>
      <c r="T84" s="341">
        <f>+'Power Off-Peak Prices'!T92</f>
        <v>-330.82344099894362</v>
      </c>
      <c r="U84" s="341">
        <f>+'Power Off-Peak Prices'!U92</f>
        <v>-262.60717862391084</v>
      </c>
      <c r="V84" s="341">
        <f>+'Power Off-Peak Prices'!V92</f>
        <v>-248.40843275807401</v>
      </c>
      <c r="W84" s="411">
        <f>+'Power Off-Peak Prices'!W92</f>
        <v>-151.67391341354596</v>
      </c>
      <c r="X84" s="341">
        <f>+'Power Off-Peak Prices'!X92</f>
        <v>-169.79167746285657</v>
      </c>
      <c r="Y84" s="341">
        <f>+'Power Off-Peak Prices'!Y92</f>
        <v>-99.994100004843858</v>
      </c>
      <c r="Z84" s="341">
        <f>+'Power Off-Peak Prices'!Z92</f>
        <v>-79.450735973509836</v>
      </c>
      <c r="AA84" s="341">
        <f>+'Power Off-Peak Prices'!AA92</f>
        <v>-53.304750432791479</v>
      </c>
      <c r="AB84" s="341">
        <f>+'Power Off-Peak Prices'!AB92</f>
        <v>-31.198738808871894</v>
      </c>
      <c r="AC84" s="368">
        <f ca="1">+'Power Off-Peak Prices'!AC92</f>
        <v>-60.989973017640295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399.20915773832803</v>
      </c>
      <c r="D85" s="343">
        <f ca="1">+'Power Off-Peak Prices'!D93</f>
        <v>-3.4757718258006207</v>
      </c>
      <c r="E85" s="343">
        <f>+'Power Off-Peak Prices'!E93</f>
        <v>198.28002453379122</v>
      </c>
      <c r="F85" s="412">
        <f ca="1">+'Power Off-Peak Prices'!F93</f>
        <v>198.00447014877227</v>
      </c>
      <c r="G85" s="343">
        <f>+'Power Off-Peak Prices'!G93</f>
        <v>193.44723659385636</v>
      </c>
      <c r="H85" s="343">
        <f>+'Power Off-Peak Prices'!H93</f>
        <v>150.14746410095086</v>
      </c>
      <c r="I85" s="343">
        <f>+'Power Off-Peak Prices'!I93</f>
        <v>236.74700908676277</v>
      </c>
      <c r="J85" s="343">
        <f>+'Power Off-Peak Prices'!J93</f>
        <v>368.34548602299765</v>
      </c>
      <c r="K85" s="343">
        <f>+'Power Off-Peak Prices'!K93</f>
        <v>326.7973856209137</v>
      </c>
      <c r="L85" s="343">
        <f>+'Power Off-Peak Prices'!L93</f>
        <v>409.89358642508159</v>
      </c>
      <c r="M85" s="343">
        <f>+'Power Off-Peak Prices'!M93</f>
        <v>-474.82510554302826</v>
      </c>
      <c r="N85" s="343">
        <f>+'Power Off-Peak Prices'!N93</f>
        <v>-247.37488004724401</v>
      </c>
      <c r="O85" s="343">
        <f>+'Power Off-Peak Prices'!O93</f>
        <v>-578.94922453693835</v>
      </c>
      <c r="P85" s="343">
        <f>+'Power Off-Peak Prices'!P93</f>
        <v>-554.66059155883522</v>
      </c>
      <c r="Q85" s="343">
        <f>+'Power Off-Peak Prices'!Q93</f>
        <v>-603.23785751503965</v>
      </c>
      <c r="R85" s="343">
        <f>+'Power Off-Peak Prices'!R93</f>
        <v>-436.14892200175927</v>
      </c>
      <c r="S85" s="343">
        <f>+'Power Off-Peak Prices'!S93</f>
        <v>-297.09483155208181</v>
      </c>
      <c r="T85" s="343">
        <f>+'Power Off-Peak Prices'!T93</f>
        <v>-351.25443209709556</v>
      </c>
      <c r="U85" s="343">
        <f>+'Power Off-Peak Prices'!U93</f>
        <v>-277.75601962641758</v>
      </c>
      <c r="V85" s="343">
        <f>+'Power Off-Peak Prices'!V93</f>
        <v>-262.27404293273048</v>
      </c>
      <c r="W85" s="412">
        <f>+'Power Off-Peak Prices'!W93</f>
        <v>-174.29742910379355</v>
      </c>
      <c r="X85" s="343">
        <f>+'Power Off-Peak Prices'!X93</f>
        <v>-186.99152184821469</v>
      </c>
      <c r="Y85" s="343">
        <f>+'Power Off-Peak Prices'!Y93</f>
        <v>-112.398342966163</v>
      </c>
      <c r="Z85" s="343">
        <f>+'Power Off-Peak Prices'!Z93</f>
        <v>-90.828127310674972</v>
      </c>
      <c r="AA85" s="343">
        <f>+'Power Off-Peak Prices'!AA93</f>
        <v>-62.326247417708146</v>
      </c>
      <c r="AB85" s="343">
        <f>+'Power Off-Peak Prices'!AB93</f>
        <v>-38.192499705254704</v>
      </c>
      <c r="AC85" s="370">
        <f ca="1">+'Power Off-Peak Prices'!AC93</f>
        <v>-71.323947059406237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37180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37181</v>
      </c>
      <c r="C5" s="421">
        <f>+'Power Desk Daily Price'!C8</f>
        <v>37182</v>
      </c>
      <c r="D5" s="421">
        <f>+'Power Desk Daily Price'!D8</f>
        <v>37183</v>
      </c>
      <c r="E5" s="421">
        <f>+'Power Desk Daily Price'!E8</f>
        <v>37184</v>
      </c>
      <c r="F5" s="421">
        <f>+'Power Desk Daily Price'!F8</f>
        <v>37186</v>
      </c>
      <c r="G5" s="421">
        <f>+'Power Desk Daily Price'!G8</f>
        <v>37187</v>
      </c>
      <c r="H5" s="421">
        <f>+'Power Desk Daily Price'!H8</f>
        <v>37188</v>
      </c>
      <c r="I5" s="421">
        <f>+'Power Desk Daily Price'!I8</f>
        <v>37189</v>
      </c>
      <c r="J5" s="421">
        <f>+'Power Desk Daily Price'!J8</f>
        <v>37190</v>
      </c>
      <c r="K5" s="421">
        <f>+'Power Desk Daily Price'!K8</f>
        <v>37191</v>
      </c>
      <c r="L5" s="421">
        <f>+'Power Desk Daily Price'!L8</f>
        <v>37193</v>
      </c>
      <c r="M5" s="421">
        <f>+'Power Desk Daily Price'!M8</f>
        <v>37194</v>
      </c>
      <c r="N5" s="421">
        <f>+'Power Desk Daily Price'!N8</f>
        <v>37195</v>
      </c>
      <c r="O5" s="421">
        <f>+'Power Desk Daily Price'!O8</f>
        <v>37196</v>
      </c>
      <c r="P5" s="421">
        <f>+'Power Desk Daily Price'!P8</f>
        <v>37197</v>
      </c>
      <c r="Q5" s="421">
        <f>+'Power Desk Daily Price'!Q8</f>
        <v>37198</v>
      </c>
      <c r="R5" s="421">
        <f>+'Power Desk Daily Price'!R8</f>
        <v>37200</v>
      </c>
      <c r="S5" s="421">
        <f>+'Power Desk Daily Price'!S8</f>
        <v>37201</v>
      </c>
      <c r="T5" s="421">
        <f>+'Power Desk Daily Price'!T8</f>
        <v>37202</v>
      </c>
      <c r="U5" s="421">
        <f>+'Power Desk Daily Price'!U8</f>
        <v>37203</v>
      </c>
      <c r="V5" s="421">
        <f>+'Power Desk Daily Price'!V8</f>
        <v>37204</v>
      </c>
      <c r="W5" s="421">
        <f>+'Power Desk Daily Price'!W8</f>
        <v>37205</v>
      </c>
      <c r="X5" s="421">
        <f>+'Power Desk Daily Price'!X8</f>
        <v>37207</v>
      </c>
      <c r="Y5" s="421">
        <f>+'Power Desk Daily Price'!Y8</f>
        <v>37208</v>
      </c>
      <c r="Z5" s="421">
        <f>+'Power Desk Daily Price'!Z8</f>
        <v>37209</v>
      </c>
      <c r="AA5" s="421">
        <f>+'Power Desk Daily Price'!AA8</f>
        <v>37210</v>
      </c>
      <c r="AB5" s="421">
        <f>+'Power Desk Daily Price'!AB8</f>
        <v>37211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22.75</v>
      </c>
      <c r="C6" s="424">
        <f>+'Power Desk Daily Price'!C9</f>
        <v>24</v>
      </c>
      <c r="D6" s="424">
        <f>+'Power Desk Daily Price'!D9</f>
        <v>24</v>
      </c>
      <c r="E6" s="424">
        <f>+'Power Desk Daily Price'!E9</f>
        <v>24</v>
      </c>
      <c r="F6" s="424">
        <f>+'Power Desk Daily Price'!F9</f>
        <v>24</v>
      </c>
      <c r="G6" s="424">
        <f>+'Power Desk Daily Price'!G9</f>
        <v>24</v>
      </c>
      <c r="H6" s="424">
        <f>+'Power Desk Daily Price'!H9</f>
        <v>24</v>
      </c>
      <c r="I6" s="424">
        <f>+'Power Desk Daily Price'!I9</f>
        <v>24</v>
      </c>
      <c r="J6" s="424">
        <f>+'Power Desk Daily Price'!J9</f>
        <v>24</v>
      </c>
      <c r="K6" s="424">
        <f>+'Power Desk Daily Price'!K9</f>
        <v>24</v>
      </c>
      <c r="L6" s="424">
        <f>+'Power Desk Daily Price'!L9</f>
        <v>24</v>
      </c>
      <c r="M6" s="424">
        <f>+'Power Desk Daily Price'!M9</f>
        <v>24</v>
      </c>
      <c r="N6" s="424">
        <f>+'Power Desk Daily Price'!N9</f>
        <v>24</v>
      </c>
      <c r="O6" s="424">
        <f>+'Power Desk Daily Price'!O9</f>
        <v>28</v>
      </c>
      <c r="P6" s="424">
        <f>+'Power Desk Daily Price'!P9</f>
        <v>28</v>
      </c>
      <c r="Q6" s="424">
        <f>+'Power Desk Daily Price'!Q9</f>
        <v>28</v>
      </c>
      <c r="R6" s="424">
        <f>+'Power Desk Daily Price'!R9</f>
        <v>28</v>
      </c>
      <c r="S6" s="424">
        <f>+'Power Desk Daily Price'!S9</f>
        <v>28</v>
      </c>
      <c r="T6" s="424">
        <f>+'Power Desk Daily Price'!T9</f>
        <v>28</v>
      </c>
      <c r="U6" s="424">
        <f>+'Power Desk Daily Price'!U9</f>
        <v>28</v>
      </c>
      <c r="V6" s="424">
        <f>+'Power Desk Daily Price'!V9</f>
        <v>28</v>
      </c>
      <c r="W6" s="424">
        <f>+'Power Desk Daily Price'!W9</f>
        <v>28</v>
      </c>
      <c r="X6" s="424">
        <f>+'Power Desk Daily Price'!X9</f>
        <v>28</v>
      </c>
      <c r="Y6" s="424">
        <f>+'Power Desk Daily Price'!Y9</f>
        <v>28</v>
      </c>
      <c r="Z6" s="424">
        <f>+'Power Desk Daily Price'!Z9</f>
        <v>28</v>
      </c>
      <c r="AA6" s="424">
        <f>+'Power Desk Daily Price'!AA9</f>
        <v>28</v>
      </c>
      <c r="AB6" s="424">
        <f>+'Power Desk Daily Price'!AB9</f>
        <v>28</v>
      </c>
      <c r="AC6" s="431">
        <f>+'Power Desk Daily Price'!AC9</f>
        <v>23.903846153846153</v>
      </c>
      <c r="AD6" s="377"/>
      <c r="AE6" s="377"/>
      <c r="AF6" s="377"/>
      <c r="AG6" s="431">
        <f>+'Power Desk Daily Price'!AC9</f>
        <v>23.903846153846153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25.25</v>
      </c>
      <c r="C7" s="426">
        <f>+'Power Desk Daily Price'!C10</f>
        <v>27</v>
      </c>
      <c r="D7" s="426">
        <f>+'Power Desk Daily Price'!D10</f>
        <v>27</v>
      </c>
      <c r="E7" s="426">
        <f>+'Power Desk Daily Price'!E10</f>
        <v>27</v>
      </c>
      <c r="F7" s="426">
        <f>+'Power Desk Daily Price'!F10</f>
        <v>27</v>
      </c>
      <c r="G7" s="426">
        <f>+'Power Desk Daily Price'!G10</f>
        <v>27</v>
      </c>
      <c r="H7" s="426">
        <f>+'Power Desk Daily Price'!H10</f>
        <v>27</v>
      </c>
      <c r="I7" s="426">
        <f>+'Power Desk Daily Price'!I10</f>
        <v>27</v>
      </c>
      <c r="J7" s="426">
        <f>+'Power Desk Daily Price'!J10</f>
        <v>27</v>
      </c>
      <c r="K7" s="426">
        <f>+'Power Desk Daily Price'!K10</f>
        <v>27</v>
      </c>
      <c r="L7" s="426">
        <f>+'Power Desk Daily Price'!L10</f>
        <v>27</v>
      </c>
      <c r="M7" s="426">
        <f>+'Power Desk Daily Price'!M10</f>
        <v>27</v>
      </c>
      <c r="N7" s="426">
        <f>+'Power Desk Daily Price'!N10</f>
        <v>27</v>
      </c>
      <c r="O7" s="426">
        <f>+'Power Desk Daily Price'!O10</f>
        <v>28.75</v>
      </c>
      <c r="P7" s="426">
        <f>+'Power Desk Daily Price'!P10</f>
        <v>28.75</v>
      </c>
      <c r="Q7" s="426">
        <f>+'Power Desk Daily Price'!Q10</f>
        <v>28.75</v>
      </c>
      <c r="R7" s="426">
        <f>+'Power Desk Daily Price'!R10</f>
        <v>28.75</v>
      </c>
      <c r="S7" s="426">
        <f>+'Power Desk Daily Price'!S10</f>
        <v>28.75</v>
      </c>
      <c r="T7" s="426">
        <f>+'Power Desk Daily Price'!T10</f>
        <v>28.75</v>
      </c>
      <c r="U7" s="426">
        <f>+'Power Desk Daily Price'!U10</f>
        <v>28.75</v>
      </c>
      <c r="V7" s="426">
        <f>+'Power Desk Daily Price'!V10</f>
        <v>28.75</v>
      </c>
      <c r="W7" s="426">
        <f>+'Power Desk Daily Price'!W10</f>
        <v>28.75</v>
      </c>
      <c r="X7" s="426">
        <f>+'Power Desk Daily Price'!X10</f>
        <v>28.75</v>
      </c>
      <c r="Y7" s="426">
        <f>+'Power Desk Daily Price'!Y10</f>
        <v>28.75</v>
      </c>
      <c r="Z7" s="426">
        <f>+'Power Desk Daily Price'!Z10</f>
        <v>28.75</v>
      </c>
      <c r="AA7" s="426">
        <f>+'Power Desk Daily Price'!AA10</f>
        <v>28.75</v>
      </c>
      <c r="AB7" s="426">
        <f>+'Power Desk Daily Price'!AB10</f>
        <v>28.75</v>
      </c>
      <c r="AC7" s="432">
        <f>+'Power Desk Daily Price'!AC10</f>
        <v>26.865384615384617</v>
      </c>
      <c r="AD7" s="377"/>
      <c r="AE7" s="377"/>
      <c r="AF7" s="377"/>
      <c r="AG7" s="432">
        <f>+'Power Desk Daily Price'!AC10</f>
        <v>26.865384615384617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26.31</v>
      </c>
      <c r="C8" s="426">
        <f>+'Power Desk Daily Price'!C11</f>
        <v>27.25</v>
      </c>
      <c r="D8" s="426">
        <f>+'Power Desk Daily Price'!D11</f>
        <v>27.25</v>
      </c>
      <c r="E8" s="426">
        <f>+'Power Desk Daily Price'!E11</f>
        <v>27.25</v>
      </c>
      <c r="F8" s="426">
        <f>+'Power Desk Daily Price'!F11</f>
        <v>27.25</v>
      </c>
      <c r="G8" s="426">
        <f>+'Power Desk Daily Price'!G11</f>
        <v>27.25</v>
      </c>
      <c r="H8" s="426">
        <f>+'Power Desk Daily Price'!H11</f>
        <v>27.25</v>
      </c>
      <c r="I8" s="426">
        <f>+'Power Desk Daily Price'!I11</f>
        <v>27.25</v>
      </c>
      <c r="J8" s="426">
        <f>+'Power Desk Daily Price'!J11</f>
        <v>27.25</v>
      </c>
      <c r="K8" s="426">
        <f>+'Power Desk Daily Price'!K11</f>
        <v>27.25</v>
      </c>
      <c r="L8" s="426">
        <f>+'Power Desk Daily Price'!L11</f>
        <v>27.25</v>
      </c>
      <c r="M8" s="426">
        <f>+'Power Desk Daily Price'!M11</f>
        <v>27.25</v>
      </c>
      <c r="N8" s="426">
        <f>+'Power Desk Daily Price'!N11</f>
        <v>27.25</v>
      </c>
      <c r="O8" s="426">
        <f>+'Power Desk Daily Price'!O11</f>
        <v>29.25</v>
      </c>
      <c r="P8" s="426">
        <f>+'Power Desk Daily Price'!P11</f>
        <v>29.25</v>
      </c>
      <c r="Q8" s="426">
        <f>+'Power Desk Daily Price'!Q11</f>
        <v>29.25</v>
      </c>
      <c r="R8" s="426">
        <f>+'Power Desk Daily Price'!R11</f>
        <v>29.25</v>
      </c>
      <c r="S8" s="426">
        <f>+'Power Desk Daily Price'!S11</f>
        <v>29.25</v>
      </c>
      <c r="T8" s="426">
        <f>+'Power Desk Daily Price'!T11</f>
        <v>29.25</v>
      </c>
      <c r="U8" s="426">
        <f>+'Power Desk Daily Price'!U11</f>
        <v>29.25</v>
      </c>
      <c r="V8" s="426">
        <f>+'Power Desk Daily Price'!V11</f>
        <v>29.25</v>
      </c>
      <c r="W8" s="426">
        <f>+'Power Desk Daily Price'!W11</f>
        <v>29.25</v>
      </c>
      <c r="X8" s="426">
        <f>+'Power Desk Daily Price'!X11</f>
        <v>29.25</v>
      </c>
      <c r="Y8" s="426">
        <f>+'Power Desk Daily Price'!Y11</f>
        <v>29.25</v>
      </c>
      <c r="Z8" s="426">
        <f>+'Power Desk Daily Price'!Z11</f>
        <v>29.25</v>
      </c>
      <c r="AA8" s="426">
        <f>+'Power Desk Daily Price'!AA11</f>
        <v>29.25</v>
      </c>
      <c r="AB8" s="426">
        <f>+'Power Desk Daily Price'!AB11</f>
        <v>29.25</v>
      </c>
      <c r="AC8" s="432">
        <f>+'Power Desk Daily Price'!AC11</f>
        <v>27.177692307692308</v>
      </c>
      <c r="AD8" s="377"/>
      <c r="AE8" s="377"/>
      <c r="AF8" s="377"/>
      <c r="AG8" s="432">
        <f>+'Power Desk Daily Price'!AC11</f>
        <v>27.177692307692308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26.78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30.25</v>
      </c>
      <c r="F9" s="426">
        <f>+'Power Desk Daily Price'!F12</f>
        <v>27.1875</v>
      </c>
      <c r="G9" s="426">
        <f>+'Power Desk Daily Price'!G12</f>
        <v>27.1875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25.5</v>
      </c>
      <c r="L9" s="426">
        <f>+'Power Desk Daily Price'!L12</f>
        <v>27.1875</v>
      </c>
      <c r="M9" s="426">
        <f>+'Power Desk Daily Price'!M12</f>
        <v>27.1875</v>
      </c>
      <c r="N9" s="426">
        <f>+'Power Desk Daily Price'!N12</f>
        <v>27.1875</v>
      </c>
      <c r="O9" s="426">
        <f>+'Power Desk Daily Price'!O12</f>
        <v>24.9</v>
      </c>
      <c r="P9" s="426">
        <f>+'Power Desk Daily Price'!P12</f>
        <v>24.9</v>
      </c>
      <c r="Q9" s="426">
        <f>+'Power Desk Daily Price'!Q12</f>
        <v>24.899999618530298</v>
      </c>
      <c r="R9" s="426">
        <f>+'Power Desk Daily Price'!R12</f>
        <v>20.174999237060501</v>
      </c>
      <c r="S9" s="426">
        <f>+'Power Desk Daily Price'!S12</f>
        <v>20.174999237060501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26</v>
      </c>
      <c r="X9" s="426">
        <f>+'Power Desk Daily Price'!X12</f>
        <v>20.174999237060501</v>
      </c>
      <c r="Y9" s="426">
        <f>+'Power Desk Daily Price'!Y12</f>
        <v>20.174999237060501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27.261923076923075</v>
      </c>
      <c r="AD9" s="377"/>
      <c r="AE9" s="377"/>
      <c r="AF9" s="377"/>
      <c r="AG9" s="432">
        <f>+'Power Desk Daily Price'!AC12</f>
        <v>27.261923076923075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26.78</v>
      </c>
      <c r="C10" s="426">
        <f>+'Power Desk Daily Price'!C13</f>
        <v>27.75</v>
      </c>
      <c r="D10" s="426">
        <f>+'Power Desk Daily Price'!D13</f>
        <v>27.75</v>
      </c>
      <c r="E10" s="426">
        <f>+'Power Desk Daily Price'!E13</f>
        <v>27.75</v>
      </c>
      <c r="F10" s="426">
        <f>+'Power Desk Daily Price'!F13</f>
        <v>27.75</v>
      </c>
      <c r="G10" s="426">
        <f>+'Power Desk Daily Price'!G13</f>
        <v>27.75</v>
      </c>
      <c r="H10" s="426">
        <f>+'Power Desk Daily Price'!H13</f>
        <v>27.75</v>
      </c>
      <c r="I10" s="426">
        <f>+'Power Desk Daily Price'!I13</f>
        <v>27.75</v>
      </c>
      <c r="J10" s="426">
        <f>+'Power Desk Daily Price'!J13</f>
        <v>27.75</v>
      </c>
      <c r="K10" s="426">
        <f>+'Power Desk Daily Price'!K13</f>
        <v>27.75</v>
      </c>
      <c r="L10" s="426">
        <f>+'Power Desk Daily Price'!L13</f>
        <v>27.75</v>
      </c>
      <c r="M10" s="426">
        <f>+'Power Desk Daily Price'!M13</f>
        <v>27.75</v>
      </c>
      <c r="N10" s="426">
        <f>+'Power Desk Daily Price'!N13</f>
        <v>27.75</v>
      </c>
      <c r="O10" s="426">
        <f>+'Power Desk Daily Price'!O13</f>
        <v>28.25</v>
      </c>
      <c r="P10" s="426">
        <f>+'Power Desk Daily Price'!P13</f>
        <v>28.25</v>
      </c>
      <c r="Q10" s="426">
        <f>+'Power Desk Daily Price'!Q13</f>
        <v>28.25</v>
      </c>
      <c r="R10" s="426">
        <f>+'Power Desk Daily Price'!R13</f>
        <v>28.25</v>
      </c>
      <c r="S10" s="426">
        <f>+'Power Desk Daily Price'!S13</f>
        <v>28.25</v>
      </c>
      <c r="T10" s="426">
        <f>+'Power Desk Daily Price'!T13</f>
        <v>28.25</v>
      </c>
      <c r="U10" s="426">
        <f>+'Power Desk Daily Price'!U13</f>
        <v>28.25</v>
      </c>
      <c r="V10" s="426">
        <f>+'Power Desk Daily Price'!V13</f>
        <v>28.25</v>
      </c>
      <c r="W10" s="426">
        <f>+'Power Desk Daily Price'!W13</f>
        <v>28.25</v>
      </c>
      <c r="X10" s="426">
        <f>+'Power Desk Daily Price'!X13</f>
        <v>28.25</v>
      </c>
      <c r="Y10" s="426">
        <f>+'Power Desk Daily Price'!Y13</f>
        <v>28.25</v>
      </c>
      <c r="Z10" s="426">
        <f>+'Power Desk Daily Price'!Z13</f>
        <v>28.25</v>
      </c>
      <c r="AA10" s="426">
        <f>+'Power Desk Daily Price'!AA13</f>
        <v>28.25</v>
      </c>
      <c r="AB10" s="426">
        <f>+'Power Desk Daily Price'!AB13</f>
        <v>28.25</v>
      </c>
      <c r="AC10" s="432">
        <f>+'Power Desk Daily Price'!AC13</f>
        <v>27.675384615384612</v>
      </c>
      <c r="AD10" s="377"/>
      <c r="AE10" s="377"/>
      <c r="AF10" s="377"/>
      <c r="AG10" s="432">
        <f>+'Power Desk Daily Price'!AC13</f>
        <v>27.675384615384612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25.9</v>
      </c>
      <c r="C11" s="426">
        <f>+'Power Desk Daily Price'!C14</f>
        <v>27</v>
      </c>
      <c r="D11" s="426">
        <f>+'Power Desk Daily Price'!D14</f>
        <v>27</v>
      </c>
      <c r="E11" s="426">
        <f>+'Power Desk Daily Price'!E14</f>
        <v>27</v>
      </c>
      <c r="F11" s="426">
        <f>+'Power Desk Daily Price'!F14</f>
        <v>27</v>
      </c>
      <c r="G11" s="426">
        <f>+'Power Desk Daily Price'!G14</f>
        <v>27</v>
      </c>
      <c r="H11" s="426">
        <f>+'Power Desk Daily Price'!H14</f>
        <v>27</v>
      </c>
      <c r="I11" s="426">
        <f>+'Power Desk Daily Price'!I14</f>
        <v>27</v>
      </c>
      <c r="J11" s="426">
        <f>+'Power Desk Daily Price'!J14</f>
        <v>27</v>
      </c>
      <c r="K11" s="426">
        <f>+'Power Desk Daily Price'!K14</f>
        <v>27</v>
      </c>
      <c r="L11" s="426">
        <f>+'Power Desk Daily Price'!L14</f>
        <v>27</v>
      </c>
      <c r="M11" s="426">
        <f>+'Power Desk Daily Price'!M14</f>
        <v>27</v>
      </c>
      <c r="N11" s="426">
        <f>+'Power Desk Daily Price'!N14</f>
        <v>27</v>
      </c>
      <c r="O11" s="426">
        <f>+'Power Desk Daily Price'!O14</f>
        <v>27</v>
      </c>
      <c r="P11" s="426">
        <f>+'Power Desk Daily Price'!P14</f>
        <v>27</v>
      </c>
      <c r="Q11" s="426">
        <f>+'Power Desk Daily Price'!Q14</f>
        <v>27</v>
      </c>
      <c r="R11" s="426">
        <f>+'Power Desk Daily Price'!R14</f>
        <v>27</v>
      </c>
      <c r="S11" s="426">
        <f>+'Power Desk Daily Price'!S14</f>
        <v>27</v>
      </c>
      <c r="T11" s="426">
        <f>+'Power Desk Daily Price'!T14</f>
        <v>27</v>
      </c>
      <c r="U11" s="426">
        <f>+'Power Desk Daily Price'!U14</f>
        <v>27</v>
      </c>
      <c r="V11" s="426">
        <f>+'Power Desk Daily Price'!V14</f>
        <v>27</v>
      </c>
      <c r="W11" s="426">
        <f>+'Power Desk Daily Price'!W14</f>
        <v>27</v>
      </c>
      <c r="X11" s="426">
        <f>+'Power Desk Daily Price'!X14</f>
        <v>27</v>
      </c>
      <c r="Y11" s="426">
        <f>+'Power Desk Daily Price'!Y14</f>
        <v>27</v>
      </c>
      <c r="Z11" s="426">
        <f>+'Power Desk Daily Price'!Z14</f>
        <v>27</v>
      </c>
      <c r="AA11" s="426">
        <f>+'Power Desk Daily Price'!AA14</f>
        <v>27</v>
      </c>
      <c r="AB11" s="426">
        <f>+'Power Desk Daily Price'!AB14</f>
        <v>27</v>
      </c>
      <c r="AC11" s="432">
        <f>+'Power Desk Daily Price'!AC14</f>
        <v>26.915384615384614</v>
      </c>
      <c r="AD11" s="377"/>
      <c r="AE11" s="377"/>
      <c r="AF11" s="377"/>
      <c r="AG11" s="432">
        <f>+'Power Desk Daily Price'!AC14</f>
        <v>26.915384615384614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26.9</v>
      </c>
      <c r="C12" s="428">
        <f>+'Power Desk Daily Price'!C15</f>
        <v>28</v>
      </c>
      <c r="D12" s="428">
        <f>+'Power Desk Daily Price'!D15</f>
        <v>28</v>
      </c>
      <c r="E12" s="428">
        <f>+'Power Desk Daily Price'!E15</f>
        <v>28</v>
      </c>
      <c r="F12" s="428">
        <f>+'Power Desk Daily Price'!F15</f>
        <v>28</v>
      </c>
      <c r="G12" s="428">
        <f>+'Power Desk Daily Price'!G15</f>
        <v>28</v>
      </c>
      <c r="H12" s="428">
        <f>+'Power Desk Daily Price'!H15</f>
        <v>28</v>
      </c>
      <c r="I12" s="428">
        <f>+'Power Desk Daily Price'!I15</f>
        <v>28</v>
      </c>
      <c r="J12" s="428">
        <f>+'Power Desk Daily Price'!J15</f>
        <v>28</v>
      </c>
      <c r="K12" s="428">
        <f>+'Power Desk Daily Price'!K15</f>
        <v>28</v>
      </c>
      <c r="L12" s="428">
        <f>+'Power Desk Daily Price'!L15</f>
        <v>28</v>
      </c>
      <c r="M12" s="428">
        <f>+'Power Desk Daily Price'!M15</f>
        <v>28</v>
      </c>
      <c r="N12" s="428">
        <f>+'Power Desk Daily Price'!N15</f>
        <v>28</v>
      </c>
      <c r="O12" s="428">
        <f>+'Power Desk Daily Price'!O15</f>
        <v>28</v>
      </c>
      <c r="P12" s="428">
        <f>+'Power Desk Daily Price'!P15</f>
        <v>28</v>
      </c>
      <c r="Q12" s="428">
        <f>+'Power Desk Daily Price'!Q15</f>
        <v>28</v>
      </c>
      <c r="R12" s="428">
        <f>+'Power Desk Daily Price'!R15</f>
        <v>28</v>
      </c>
      <c r="S12" s="428">
        <f>+'Power Desk Daily Price'!S15</f>
        <v>28</v>
      </c>
      <c r="T12" s="428">
        <f>+'Power Desk Daily Price'!T15</f>
        <v>28</v>
      </c>
      <c r="U12" s="428">
        <f>+'Power Desk Daily Price'!U15</f>
        <v>28</v>
      </c>
      <c r="V12" s="428">
        <f>+'Power Desk Daily Price'!V15</f>
        <v>28</v>
      </c>
      <c r="W12" s="428">
        <f>+'Power Desk Daily Price'!W15</f>
        <v>28</v>
      </c>
      <c r="X12" s="428">
        <f>+'Power Desk Daily Price'!X15</f>
        <v>28</v>
      </c>
      <c r="Y12" s="428">
        <f>+'Power Desk Daily Price'!Y15</f>
        <v>28</v>
      </c>
      <c r="Z12" s="428">
        <f>+'Power Desk Daily Price'!Z15</f>
        <v>28</v>
      </c>
      <c r="AA12" s="428">
        <f>+'Power Desk Daily Price'!AA15</f>
        <v>28</v>
      </c>
      <c r="AB12" s="428">
        <f>+'Power Desk Daily Price'!AB15</f>
        <v>28</v>
      </c>
      <c r="AC12" s="433">
        <f>+'Power Desk Daily Price'!AC15</f>
        <v>27.915384615384614</v>
      </c>
      <c r="AD12" s="377"/>
      <c r="AE12" s="377"/>
      <c r="AF12" s="377"/>
      <c r="AG12" s="433">
        <f>+'Power Desk Daily Price'!AC15</f>
        <v>27.915384615384614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62</v>
      </c>
      <c r="C16" s="430">
        <f>+'Power Desk Daily Price'!C18</f>
        <v>49.5</v>
      </c>
      <c r="D16" s="430">
        <f>+'Power Desk Daily Price'!D18</f>
        <v>49.5</v>
      </c>
      <c r="E16" s="430">
        <f>+'Power Desk Daily Price'!E18</f>
        <v>0</v>
      </c>
      <c r="F16" s="430">
        <f>+'Power Desk Daily Price'!F18</f>
        <v>49.5</v>
      </c>
      <c r="G16" s="430">
        <f>+'Power Desk Daily Price'!G18</f>
        <v>49.5</v>
      </c>
      <c r="H16" s="430">
        <f>+'Power Desk Daily Price'!H18</f>
        <v>49.5</v>
      </c>
      <c r="I16" s="430">
        <f>+'Power Desk Daily Price'!I18</f>
        <v>49.5</v>
      </c>
      <c r="J16" s="430">
        <f>+'Power Desk Daily Price'!J18</f>
        <v>49.5</v>
      </c>
      <c r="K16" s="430">
        <f>+'Power Desk Daily Price'!K18</f>
        <v>0</v>
      </c>
      <c r="L16" s="430">
        <f>+'Power Desk Daily Price'!L18</f>
        <v>49.5</v>
      </c>
      <c r="M16" s="430">
        <f>+'Power Desk Daily Price'!M18</f>
        <v>49.5</v>
      </c>
      <c r="N16" s="430">
        <f>+'Power Desk Daily Price'!N18</f>
        <v>49.5</v>
      </c>
      <c r="O16" s="430">
        <f>+'Power Desk Daily Price'!O18</f>
        <v>46.499996185302734</v>
      </c>
      <c r="P16" s="430">
        <f>+'Power Desk Daily Price'!P18</f>
        <v>46.499996185302734</v>
      </c>
      <c r="Q16" s="430">
        <f>+'Power Desk Daily Price'!Q18</f>
        <v>0</v>
      </c>
      <c r="R16" s="430">
        <f>+'Power Desk Daily Price'!R18</f>
        <v>46.499996185302734</v>
      </c>
      <c r="S16" s="430">
        <f>+'Power Desk Daily Price'!S18</f>
        <v>46.499996185302734</v>
      </c>
      <c r="T16" s="430">
        <f>+'Power Desk Daily Price'!T18</f>
        <v>46.499996185302734</v>
      </c>
      <c r="U16" s="430">
        <f>+'Power Desk Daily Price'!U18</f>
        <v>46.499996185302734</v>
      </c>
      <c r="V16" s="430">
        <f>+'Power Desk Daily Price'!V18</f>
        <v>46.499996185302734</v>
      </c>
      <c r="W16" s="430">
        <f>+'Power Desk Daily Price'!W18</f>
        <v>0</v>
      </c>
      <c r="X16" s="430">
        <f>+'Power Desk Daily Price'!X18</f>
        <v>46.499996185302734</v>
      </c>
      <c r="Y16" s="430">
        <f>+'Power Desk Daily Price'!Y18</f>
        <v>46.499996185302734</v>
      </c>
      <c r="Z16" s="430">
        <f>+'Power Desk Daily Price'!Z18</f>
        <v>46.499996185302734</v>
      </c>
      <c r="AA16" s="430">
        <f>+'Power Desk Daily Price'!AA18</f>
        <v>46.499996185302734</v>
      </c>
      <c r="AB16" s="430">
        <f>+'Power Desk Daily Price'!AB18</f>
        <v>46.499996185302734</v>
      </c>
      <c r="AC16" s="430">
        <f>+'Power Desk Daily Price'!AC18</f>
        <v>42.846153846153847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42.846153846153847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37181</v>
      </c>
      <c r="C20" s="421">
        <f>+'OP.Power Desk Daily Price'!C8</f>
        <v>37182</v>
      </c>
      <c r="D20" s="421">
        <f>+'OP.Power Desk Daily Price'!D8</f>
        <v>37183</v>
      </c>
      <c r="E20" s="421">
        <f>+'OP.Power Desk Daily Price'!E8</f>
        <v>37184</v>
      </c>
      <c r="F20" s="421">
        <f>+'OP.Power Desk Daily Price'!F8</f>
        <v>37185</v>
      </c>
      <c r="G20" s="421">
        <f>+'OP.Power Desk Daily Price'!G8</f>
        <v>37186</v>
      </c>
      <c r="H20" s="421">
        <f>+'OP.Power Desk Daily Price'!H8</f>
        <v>37187</v>
      </c>
      <c r="I20" s="421">
        <f>+'OP.Power Desk Daily Price'!I8</f>
        <v>37188</v>
      </c>
      <c r="J20" s="421">
        <f>+'OP.Power Desk Daily Price'!J8</f>
        <v>37189</v>
      </c>
      <c r="K20" s="421">
        <f>+'OP.Power Desk Daily Price'!K8</f>
        <v>37190</v>
      </c>
      <c r="L20" s="421">
        <f>+'OP.Power Desk Daily Price'!L8</f>
        <v>37191</v>
      </c>
      <c r="M20" s="421">
        <f>+'OP.Power Desk Daily Price'!M8</f>
        <v>37192</v>
      </c>
      <c r="N20" s="421">
        <f>+'OP.Power Desk Daily Price'!N8</f>
        <v>37193</v>
      </c>
      <c r="O20" s="421">
        <f>+'OP.Power Desk Daily Price'!O8</f>
        <v>37194</v>
      </c>
      <c r="P20" s="421">
        <f>+'OP.Power Desk Daily Price'!P8</f>
        <v>37195</v>
      </c>
      <c r="Q20" s="421">
        <f>+'OP.Power Desk Daily Price'!Q8</f>
        <v>37196</v>
      </c>
      <c r="R20" s="421">
        <f>+'OP.Power Desk Daily Price'!R8</f>
        <v>37197</v>
      </c>
      <c r="S20" s="421">
        <f>+'OP.Power Desk Daily Price'!S8</f>
        <v>37198</v>
      </c>
      <c r="T20" s="421">
        <f>+'OP.Power Desk Daily Price'!T8</f>
        <v>37199</v>
      </c>
      <c r="U20" s="421">
        <f>+'OP.Power Desk Daily Price'!U8</f>
        <v>37200</v>
      </c>
      <c r="V20" s="421">
        <f>+'OP.Power Desk Daily Price'!V8</f>
        <v>37201</v>
      </c>
      <c r="W20" s="421">
        <f>+'OP.Power Desk Daily Price'!W8</f>
        <v>37202</v>
      </c>
      <c r="X20" s="421">
        <f>+'OP.Power Desk Daily Price'!X8</f>
        <v>37203</v>
      </c>
      <c r="Y20" s="421">
        <f>+'OP.Power Desk Daily Price'!Y8</f>
        <v>37204</v>
      </c>
      <c r="Z20" s="421">
        <f>+'OP.Power Desk Daily Price'!Z8</f>
        <v>37205</v>
      </c>
      <c r="AA20" s="421">
        <f>+'OP.Power Desk Daily Price'!AA8</f>
        <v>37206</v>
      </c>
      <c r="AB20" s="421">
        <f>+'OP.Power Desk Daily Price'!AB8</f>
        <v>37207</v>
      </c>
      <c r="AC20" s="421">
        <f>+'OP.Power Desk Daily Price'!AC8</f>
        <v>37208</v>
      </c>
      <c r="AD20" s="421">
        <f>+'OP.Power Desk Daily Price'!AD8</f>
        <v>37209</v>
      </c>
      <c r="AE20" s="421">
        <f>+'OP.Power Desk Daily Price'!AE8</f>
        <v>37210</v>
      </c>
      <c r="AF20" s="421">
        <f>+'OP.Power Desk Daily Price'!AF8</f>
        <v>37211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18.5</v>
      </c>
      <c r="C21" s="424">
        <f>+'OP.Power Desk Daily Price'!C9</f>
        <v>20.5</v>
      </c>
      <c r="D21" s="424">
        <f>+'OP.Power Desk Daily Price'!D9</f>
        <v>20.5</v>
      </c>
      <c r="E21" s="424">
        <f>+'OP.Power Desk Daily Price'!E9</f>
        <v>20.5</v>
      </c>
      <c r="F21" s="424">
        <f>+'OP.Power Desk Daily Price'!F9</f>
        <v>20.5</v>
      </c>
      <c r="G21" s="424">
        <f>+'OP.Power Desk Daily Price'!G9</f>
        <v>20.5</v>
      </c>
      <c r="H21" s="424">
        <f>+'OP.Power Desk Daily Price'!H9</f>
        <v>20.5</v>
      </c>
      <c r="I21" s="424">
        <f>+'OP.Power Desk Daily Price'!I9</f>
        <v>20.5</v>
      </c>
      <c r="J21" s="424">
        <f>+'OP.Power Desk Daily Price'!J9</f>
        <v>20.5</v>
      </c>
      <c r="K21" s="424">
        <f>+'OP.Power Desk Daily Price'!K9</f>
        <v>20.5</v>
      </c>
      <c r="L21" s="424">
        <f>+'OP.Power Desk Daily Price'!L9</f>
        <v>20.5</v>
      </c>
      <c r="M21" s="424">
        <f>+'OP.Power Desk Daily Price'!M9</f>
        <v>20.5</v>
      </c>
      <c r="N21" s="424">
        <f>+'OP.Power Desk Daily Price'!N9</f>
        <v>20.5</v>
      </c>
      <c r="O21" s="424">
        <f>+'OP.Power Desk Daily Price'!O9</f>
        <v>20.5</v>
      </c>
      <c r="P21" s="424">
        <f>+'OP.Power Desk Daily Price'!P9</f>
        <v>20.5</v>
      </c>
      <c r="Q21" s="424">
        <f>+'OP.Power Desk Daily Price'!Q9</f>
        <v>24</v>
      </c>
      <c r="R21" s="424">
        <f>+'OP.Power Desk Daily Price'!R9</f>
        <v>24</v>
      </c>
      <c r="S21" s="424">
        <f>+'OP.Power Desk Daily Price'!S9</f>
        <v>24</v>
      </c>
      <c r="T21" s="424">
        <f>+'OP.Power Desk Daily Price'!T9</f>
        <v>24</v>
      </c>
      <c r="U21" s="424">
        <f>+'OP.Power Desk Daily Price'!U9</f>
        <v>24</v>
      </c>
      <c r="V21" s="424">
        <f>+'OP.Power Desk Daily Price'!V9</f>
        <v>24</v>
      </c>
      <c r="W21" s="424">
        <f>+'OP.Power Desk Daily Price'!W9</f>
        <v>24</v>
      </c>
      <c r="X21" s="424">
        <f>+'OP.Power Desk Daily Price'!X9</f>
        <v>24</v>
      </c>
      <c r="Y21" s="424">
        <f>+'OP.Power Desk Daily Price'!Y9</f>
        <v>24</v>
      </c>
      <c r="Z21" s="424">
        <f>+'OP.Power Desk Daily Price'!Z9</f>
        <v>24</v>
      </c>
      <c r="AA21" s="424">
        <f>+'OP.Power Desk Daily Price'!AA9</f>
        <v>24</v>
      </c>
      <c r="AB21" s="424">
        <f>+'OP.Power Desk Daily Price'!AB9</f>
        <v>24</v>
      </c>
      <c r="AC21" s="424">
        <f>+'OP.Power Desk Daily Price'!AC9</f>
        <v>24</v>
      </c>
      <c r="AD21" s="424">
        <f>+'OP.Power Desk Daily Price'!AD9</f>
        <v>24</v>
      </c>
      <c r="AE21" s="424">
        <f>+'OP.Power Desk Daily Price'!AE9</f>
        <v>24</v>
      </c>
      <c r="AF21" s="424">
        <f>+'OP.Power Desk Daily Price'!AF9</f>
        <v>24</v>
      </c>
      <c r="AG21" s="431">
        <f>+'OP.Power Desk Daily Price'!AG9</f>
        <v>20.394736842105264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19.25</v>
      </c>
      <c r="C22" s="426">
        <f>+'OP.Power Desk Daily Price'!C10</f>
        <v>21</v>
      </c>
      <c r="D22" s="426">
        <f>+'OP.Power Desk Daily Price'!D10</f>
        <v>21</v>
      </c>
      <c r="E22" s="426">
        <f>+'OP.Power Desk Daily Price'!E10</f>
        <v>21</v>
      </c>
      <c r="F22" s="426">
        <f>+'OP.Power Desk Daily Price'!F10</f>
        <v>21</v>
      </c>
      <c r="G22" s="426">
        <f>+'OP.Power Desk Daily Price'!G10</f>
        <v>21</v>
      </c>
      <c r="H22" s="426">
        <f>+'OP.Power Desk Daily Price'!H10</f>
        <v>21</v>
      </c>
      <c r="I22" s="426">
        <f>+'OP.Power Desk Daily Price'!I10</f>
        <v>21</v>
      </c>
      <c r="J22" s="426">
        <f>+'OP.Power Desk Daily Price'!J10</f>
        <v>21</v>
      </c>
      <c r="K22" s="426">
        <f>+'OP.Power Desk Daily Price'!K10</f>
        <v>21</v>
      </c>
      <c r="L22" s="426">
        <f>+'OP.Power Desk Daily Price'!L10</f>
        <v>21</v>
      </c>
      <c r="M22" s="426">
        <f>+'OP.Power Desk Daily Price'!M10</f>
        <v>21</v>
      </c>
      <c r="N22" s="426">
        <f>+'OP.Power Desk Daily Price'!N10</f>
        <v>21</v>
      </c>
      <c r="O22" s="426">
        <f>+'OP.Power Desk Daily Price'!O10</f>
        <v>21</v>
      </c>
      <c r="P22" s="426">
        <f>+'OP.Power Desk Daily Price'!P10</f>
        <v>21</v>
      </c>
      <c r="Q22" s="426">
        <f>+'OP.Power Desk Daily Price'!Q10</f>
        <v>24</v>
      </c>
      <c r="R22" s="426">
        <f>+'OP.Power Desk Daily Price'!R10</f>
        <v>24</v>
      </c>
      <c r="S22" s="426">
        <f>+'OP.Power Desk Daily Price'!S10</f>
        <v>24</v>
      </c>
      <c r="T22" s="426">
        <f>+'OP.Power Desk Daily Price'!T10</f>
        <v>24</v>
      </c>
      <c r="U22" s="426">
        <f>+'OP.Power Desk Daily Price'!U10</f>
        <v>24</v>
      </c>
      <c r="V22" s="426">
        <f>+'OP.Power Desk Daily Price'!V10</f>
        <v>24</v>
      </c>
      <c r="W22" s="426">
        <f>+'OP.Power Desk Daily Price'!W10</f>
        <v>24</v>
      </c>
      <c r="X22" s="426">
        <f>+'OP.Power Desk Daily Price'!X10</f>
        <v>24</v>
      </c>
      <c r="Y22" s="426">
        <f>+'OP.Power Desk Daily Price'!Y10</f>
        <v>24</v>
      </c>
      <c r="Z22" s="426">
        <f>+'OP.Power Desk Daily Price'!Z10</f>
        <v>24</v>
      </c>
      <c r="AA22" s="426">
        <f>+'OP.Power Desk Daily Price'!AA10</f>
        <v>24</v>
      </c>
      <c r="AB22" s="426">
        <f>+'OP.Power Desk Daily Price'!AB10</f>
        <v>24</v>
      </c>
      <c r="AC22" s="426">
        <f>+'OP.Power Desk Daily Price'!AC10</f>
        <v>24</v>
      </c>
      <c r="AD22" s="426">
        <f>+'OP.Power Desk Daily Price'!AD10</f>
        <v>24</v>
      </c>
      <c r="AE22" s="426">
        <f>+'OP.Power Desk Daily Price'!AE10</f>
        <v>24</v>
      </c>
      <c r="AF22" s="426">
        <f>+'OP.Power Desk Daily Price'!AF10</f>
        <v>24</v>
      </c>
      <c r="AG22" s="432">
        <f>+'OP.Power Desk Daily Price'!AG10</f>
        <v>20.907894736842106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20.239999999999998</v>
      </c>
      <c r="C23" s="426">
        <f>+'OP.Power Desk Daily Price'!C11</f>
        <v>21</v>
      </c>
      <c r="D23" s="426">
        <f>+'OP.Power Desk Daily Price'!D11</f>
        <v>21</v>
      </c>
      <c r="E23" s="426">
        <f>+'OP.Power Desk Daily Price'!E11</f>
        <v>21</v>
      </c>
      <c r="F23" s="426">
        <f>+'OP.Power Desk Daily Price'!F11</f>
        <v>21</v>
      </c>
      <c r="G23" s="426">
        <f>+'OP.Power Desk Daily Price'!G11</f>
        <v>21</v>
      </c>
      <c r="H23" s="426">
        <f>+'OP.Power Desk Daily Price'!H11</f>
        <v>21</v>
      </c>
      <c r="I23" s="426">
        <f>+'OP.Power Desk Daily Price'!I11</f>
        <v>21</v>
      </c>
      <c r="J23" s="426">
        <f>+'OP.Power Desk Daily Price'!J11</f>
        <v>21</v>
      </c>
      <c r="K23" s="426">
        <f>+'OP.Power Desk Daily Price'!K11</f>
        <v>21</v>
      </c>
      <c r="L23" s="426">
        <f>+'OP.Power Desk Daily Price'!L11</f>
        <v>21</v>
      </c>
      <c r="M23" s="426">
        <f>+'OP.Power Desk Daily Price'!M11</f>
        <v>21</v>
      </c>
      <c r="N23" s="426">
        <f>+'OP.Power Desk Daily Price'!N11</f>
        <v>21</v>
      </c>
      <c r="O23" s="426">
        <f>+'OP.Power Desk Daily Price'!O11</f>
        <v>21</v>
      </c>
      <c r="P23" s="426">
        <f>+'OP.Power Desk Daily Price'!P11</f>
        <v>21</v>
      </c>
      <c r="Q23" s="426">
        <f>+'OP.Power Desk Daily Price'!Q11</f>
        <v>23.5</v>
      </c>
      <c r="R23" s="426">
        <f>+'OP.Power Desk Daily Price'!R11</f>
        <v>23.5</v>
      </c>
      <c r="S23" s="426">
        <f>+'OP.Power Desk Daily Price'!S11</f>
        <v>23.5</v>
      </c>
      <c r="T23" s="426">
        <f>+'OP.Power Desk Daily Price'!T11</f>
        <v>23.5</v>
      </c>
      <c r="U23" s="426">
        <f>+'OP.Power Desk Daily Price'!U11</f>
        <v>23.5</v>
      </c>
      <c r="V23" s="426">
        <f>+'OP.Power Desk Daily Price'!V11</f>
        <v>23.5</v>
      </c>
      <c r="W23" s="426">
        <f>+'OP.Power Desk Daily Price'!W11</f>
        <v>23.5</v>
      </c>
      <c r="X23" s="426">
        <f>+'OP.Power Desk Daily Price'!X11</f>
        <v>23.5</v>
      </c>
      <c r="Y23" s="426">
        <f>+'OP.Power Desk Daily Price'!Y11</f>
        <v>23.5</v>
      </c>
      <c r="Z23" s="426">
        <f>+'OP.Power Desk Daily Price'!Z11</f>
        <v>23.5</v>
      </c>
      <c r="AA23" s="426">
        <f>+'OP.Power Desk Daily Price'!AA11</f>
        <v>23.5</v>
      </c>
      <c r="AB23" s="426">
        <f>+'OP.Power Desk Daily Price'!AB11</f>
        <v>23.5</v>
      </c>
      <c r="AC23" s="426">
        <f>+'OP.Power Desk Daily Price'!AC11</f>
        <v>23.5</v>
      </c>
      <c r="AD23" s="426">
        <f>+'OP.Power Desk Daily Price'!AD11</f>
        <v>23.5</v>
      </c>
      <c r="AE23" s="426">
        <f>+'OP.Power Desk Daily Price'!AE11</f>
        <v>23.5</v>
      </c>
      <c r="AF23" s="426">
        <f>+'OP.Power Desk Daily Price'!AF11</f>
        <v>23.5</v>
      </c>
      <c r="AG23" s="432">
        <f>+'OP.Power Desk Daily Price'!AG11</f>
        <v>20.96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17.13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30.25</v>
      </c>
      <c r="F24" s="426">
        <f>+'OP.Power Desk Daily Price'!F12</f>
        <v>27.1875</v>
      </c>
      <c r="G24" s="426">
        <f>+'OP.Power Desk Daily Price'!G12</f>
        <v>27.1875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25.5</v>
      </c>
      <c r="M24" s="426">
        <f>+'OP.Power Desk Daily Price'!M12</f>
        <v>27.1875</v>
      </c>
      <c r="N24" s="426">
        <f>+'OP.Power Desk Daily Price'!N12</f>
        <v>27.1875</v>
      </c>
      <c r="O24" s="426">
        <f>+'OP.Power Desk Daily Price'!O12</f>
        <v>27.1875</v>
      </c>
      <c r="P24" s="426">
        <f>+'OP.Power Desk Daily Price'!P12</f>
        <v>27.1875</v>
      </c>
      <c r="Q24" s="426">
        <f>+'OP.Power Desk Daily Price'!Q12</f>
        <v>18.608000000000001</v>
      </c>
      <c r="R24" s="426">
        <f>+'OP.Power Desk Daily Price'!R12</f>
        <v>18.608000000000001</v>
      </c>
      <c r="S24" s="426">
        <f>+'OP.Power Desk Daily Price'!S12</f>
        <v>24.899999618530298</v>
      </c>
      <c r="T24" s="426">
        <f>+'OP.Power Desk Daily Price'!T12</f>
        <v>20.174999237060501</v>
      </c>
      <c r="U24" s="426">
        <f>+'OP.Power Desk Daily Price'!U12</f>
        <v>20.174999237060501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26</v>
      </c>
      <c r="AA24" s="426">
        <f>+'OP.Power Desk Daily Price'!AA12</f>
        <v>20.174999237060501</v>
      </c>
      <c r="AB24" s="426">
        <f>+'OP.Power Desk Daily Price'!AB12</f>
        <v>20.174999237060501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26.730526315789472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17.13</v>
      </c>
      <c r="C25" s="426">
        <f>+'OP.Power Desk Daily Price'!C13</f>
        <v>19.7</v>
      </c>
      <c r="D25" s="426">
        <f>+'OP.Power Desk Daily Price'!D13</f>
        <v>19.7</v>
      </c>
      <c r="E25" s="426">
        <f>+'OP.Power Desk Daily Price'!E13</f>
        <v>19.7</v>
      </c>
      <c r="F25" s="426">
        <f>+'OP.Power Desk Daily Price'!F13</f>
        <v>19.7</v>
      </c>
      <c r="G25" s="426">
        <f>+'OP.Power Desk Daily Price'!G13</f>
        <v>19.7</v>
      </c>
      <c r="H25" s="426">
        <f>+'OP.Power Desk Daily Price'!H13</f>
        <v>19.7</v>
      </c>
      <c r="I25" s="426">
        <f>+'OP.Power Desk Daily Price'!I13</f>
        <v>19.7</v>
      </c>
      <c r="J25" s="426">
        <f>+'OP.Power Desk Daily Price'!J13</f>
        <v>19.7</v>
      </c>
      <c r="K25" s="426">
        <f>+'OP.Power Desk Daily Price'!K13</f>
        <v>19.7</v>
      </c>
      <c r="L25" s="426">
        <f>+'OP.Power Desk Daily Price'!L13</f>
        <v>19.7</v>
      </c>
      <c r="M25" s="426">
        <f>+'OP.Power Desk Daily Price'!M13</f>
        <v>19.7</v>
      </c>
      <c r="N25" s="426">
        <f>+'OP.Power Desk Daily Price'!N13</f>
        <v>19.7</v>
      </c>
      <c r="O25" s="426">
        <f>+'OP.Power Desk Daily Price'!O13</f>
        <v>19.7</v>
      </c>
      <c r="P25" s="426">
        <f>+'OP.Power Desk Daily Price'!P13</f>
        <v>19.5</v>
      </c>
      <c r="Q25" s="426">
        <f>+'OP.Power Desk Daily Price'!Q13</f>
        <v>19.5</v>
      </c>
      <c r="R25" s="426">
        <f>+'OP.Power Desk Daily Price'!R13</f>
        <v>19.5</v>
      </c>
      <c r="S25" s="426">
        <f>+'OP.Power Desk Daily Price'!S13</f>
        <v>19.5</v>
      </c>
      <c r="T25" s="426">
        <f>+'OP.Power Desk Daily Price'!T13</f>
        <v>19.5</v>
      </c>
      <c r="U25" s="426">
        <f>+'OP.Power Desk Daily Price'!U13</f>
        <v>19.5</v>
      </c>
      <c r="V25" s="426">
        <f>+'OP.Power Desk Daily Price'!V13</f>
        <v>19.5</v>
      </c>
      <c r="W25" s="426">
        <f>+'OP.Power Desk Daily Price'!W13</f>
        <v>19.5</v>
      </c>
      <c r="X25" s="426">
        <f>+'OP.Power Desk Daily Price'!X13</f>
        <v>19.5</v>
      </c>
      <c r="Y25" s="426">
        <f>+'OP.Power Desk Daily Price'!Y13</f>
        <v>19.5</v>
      </c>
      <c r="Z25" s="426">
        <f>+'OP.Power Desk Daily Price'!Z13</f>
        <v>19.5</v>
      </c>
      <c r="AA25" s="426">
        <f>+'OP.Power Desk Daily Price'!AA13</f>
        <v>19.5</v>
      </c>
      <c r="AB25" s="426">
        <f>+'OP.Power Desk Daily Price'!AB13</f>
        <v>19.5</v>
      </c>
      <c r="AC25" s="426">
        <f>+'OP.Power Desk Daily Price'!AC13</f>
        <v>19.5</v>
      </c>
      <c r="AD25" s="426">
        <f>+'OP.Power Desk Daily Price'!AD13</f>
        <v>19.5</v>
      </c>
      <c r="AE25" s="426">
        <f>+'OP.Power Desk Daily Price'!AE13</f>
        <v>19.5</v>
      </c>
      <c r="AF25" s="426">
        <f>+'OP.Power Desk Daily Price'!AF13</f>
        <v>19.5</v>
      </c>
      <c r="AG25" s="432">
        <f>+'OP.Power Desk Daily Price'!AG13</f>
        <v>19.554210526315781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15.75</v>
      </c>
      <c r="C26" s="426">
        <f>+'OP.Power Desk Daily Price'!C14</f>
        <v>18</v>
      </c>
      <c r="D26" s="426">
        <f>+'OP.Power Desk Daily Price'!D14</f>
        <v>18</v>
      </c>
      <c r="E26" s="426">
        <f>+'OP.Power Desk Daily Price'!E14</f>
        <v>18</v>
      </c>
      <c r="F26" s="426">
        <f>+'OP.Power Desk Daily Price'!F14</f>
        <v>18</v>
      </c>
      <c r="G26" s="426">
        <f>+'OP.Power Desk Daily Price'!G14</f>
        <v>18</v>
      </c>
      <c r="H26" s="426">
        <f>+'OP.Power Desk Daily Price'!H14</f>
        <v>18</v>
      </c>
      <c r="I26" s="426">
        <f>+'OP.Power Desk Daily Price'!I14</f>
        <v>18</v>
      </c>
      <c r="J26" s="426">
        <f>+'OP.Power Desk Daily Price'!J14</f>
        <v>18</v>
      </c>
      <c r="K26" s="426">
        <f>+'OP.Power Desk Daily Price'!K14</f>
        <v>18</v>
      </c>
      <c r="L26" s="426">
        <f>+'OP.Power Desk Daily Price'!L14</f>
        <v>18</v>
      </c>
      <c r="M26" s="426">
        <f>+'OP.Power Desk Daily Price'!M14</f>
        <v>18</v>
      </c>
      <c r="N26" s="426">
        <f>+'OP.Power Desk Daily Price'!N14</f>
        <v>18</v>
      </c>
      <c r="O26" s="426">
        <f>+'OP.Power Desk Daily Price'!O14</f>
        <v>18</v>
      </c>
      <c r="P26" s="426">
        <f>+'OP.Power Desk Daily Price'!P14</f>
        <v>18</v>
      </c>
      <c r="Q26" s="426">
        <f>+'OP.Power Desk Daily Price'!Q14</f>
        <v>17.75</v>
      </c>
      <c r="R26" s="426">
        <f>+'OP.Power Desk Daily Price'!R14</f>
        <v>17.75</v>
      </c>
      <c r="S26" s="426">
        <f>+'OP.Power Desk Daily Price'!S14</f>
        <v>17.75</v>
      </c>
      <c r="T26" s="426">
        <f>+'OP.Power Desk Daily Price'!T14</f>
        <v>17.75</v>
      </c>
      <c r="U26" s="426">
        <f>+'OP.Power Desk Daily Price'!U14</f>
        <v>17.75</v>
      </c>
      <c r="V26" s="426">
        <f>+'OP.Power Desk Daily Price'!V14</f>
        <v>17.75</v>
      </c>
      <c r="W26" s="426">
        <f>+'OP.Power Desk Daily Price'!W14</f>
        <v>17.75</v>
      </c>
      <c r="X26" s="426">
        <f>+'OP.Power Desk Daily Price'!X14</f>
        <v>17.75</v>
      </c>
      <c r="Y26" s="426">
        <f>+'OP.Power Desk Daily Price'!Y14</f>
        <v>17.75</v>
      </c>
      <c r="Z26" s="426">
        <f>+'OP.Power Desk Daily Price'!Z14</f>
        <v>17.75</v>
      </c>
      <c r="AA26" s="426">
        <f>+'OP.Power Desk Daily Price'!AA14</f>
        <v>17.75</v>
      </c>
      <c r="AB26" s="426">
        <f>+'OP.Power Desk Daily Price'!AB14</f>
        <v>17.75</v>
      </c>
      <c r="AC26" s="426">
        <f>+'OP.Power Desk Daily Price'!AC14</f>
        <v>17.75</v>
      </c>
      <c r="AD26" s="426">
        <f>+'OP.Power Desk Daily Price'!AD14</f>
        <v>17.75</v>
      </c>
      <c r="AE26" s="426">
        <f>+'OP.Power Desk Daily Price'!AE14</f>
        <v>17.75</v>
      </c>
      <c r="AF26" s="426">
        <f>+'OP.Power Desk Daily Price'!AF14</f>
        <v>17.75</v>
      </c>
      <c r="AG26" s="432">
        <f>+'OP.Power Desk Daily Price'!AG14</f>
        <v>17.881578947368421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16.25</v>
      </c>
      <c r="C27" s="428">
        <f>+'OP.Power Desk Daily Price'!C15</f>
        <v>18.5</v>
      </c>
      <c r="D27" s="428">
        <f>+'OP.Power Desk Daily Price'!D15</f>
        <v>18.5</v>
      </c>
      <c r="E27" s="428">
        <f>+'OP.Power Desk Daily Price'!E15</f>
        <v>18.5</v>
      </c>
      <c r="F27" s="428">
        <f>+'OP.Power Desk Daily Price'!F15</f>
        <v>18.5</v>
      </c>
      <c r="G27" s="428">
        <f>+'OP.Power Desk Daily Price'!G15</f>
        <v>18.5</v>
      </c>
      <c r="H27" s="428">
        <f>+'OP.Power Desk Daily Price'!H15</f>
        <v>18.5</v>
      </c>
      <c r="I27" s="428">
        <f>+'OP.Power Desk Daily Price'!I15</f>
        <v>18.5</v>
      </c>
      <c r="J27" s="428">
        <f>+'OP.Power Desk Daily Price'!J15</f>
        <v>18.5</v>
      </c>
      <c r="K27" s="428">
        <f>+'OP.Power Desk Daily Price'!K15</f>
        <v>18.5</v>
      </c>
      <c r="L27" s="428">
        <f>+'OP.Power Desk Daily Price'!L15</f>
        <v>18.5</v>
      </c>
      <c r="M27" s="428">
        <f>+'OP.Power Desk Daily Price'!M15</f>
        <v>18.5</v>
      </c>
      <c r="N27" s="428">
        <f>+'OP.Power Desk Daily Price'!N15</f>
        <v>18.5</v>
      </c>
      <c r="O27" s="428">
        <f>+'OP.Power Desk Daily Price'!O15</f>
        <v>18.5</v>
      </c>
      <c r="P27" s="428">
        <f>+'OP.Power Desk Daily Price'!P15</f>
        <v>18.5</v>
      </c>
      <c r="Q27" s="428">
        <f>+'OP.Power Desk Daily Price'!Q15</f>
        <v>18.25</v>
      </c>
      <c r="R27" s="428">
        <f>+'OP.Power Desk Daily Price'!R15</f>
        <v>18.25</v>
      </c>
      <c r="S27" s="428">
        <f>+'OP.Power Desk Daily Price'!S15</f>
        <v>18.25</v>
      </c>
      <c r="T27" s="428">
        <f>+'OP.Power Desk Daily Price'!T15</f>
        <v>18.25</v>
      </c>
      <c r="U27" s="428">
        <f>+'OP.Power Desk Daily Price'!U15</f>
        <v>18.25</v>
      </c>
      <c r="V27" s="428">
        <f>+'OP.Power Desk Daily Price'!V15</f>
        <v>18.25</v>
      </c>
      <c r="W27" s="428">
        <f>+'OP.Power Desk Daily Price'!W15</f>
        <v>18.25</v>
      </c>
      <c r="X27" s="428">
        <f>+'OP.Power Desk Daily Price'!X15</f>
        <v>18.25</v>
      </c>
      <c r="Y27" s="428">
        <f>+'OP.Power Desk Daily Price'!Y15</f>
        <v>18.25</v>
      </c>
      <c r="Z27" s="428">
        <f>+'OP.Power Desk Daily Price'!Z15</f>
        <v>33</v>
      </c>
      <c r="AA27" s="428">
        <f>+'OP.Power Desk Daily Price'!AA15</f>
        <v>18.25</v>
      </c>
      <c r="AB27" s="428">
        <f>+'OP.Power Desk Daily Price'!AB15</f>
        <v>18.25</v>
      </c>
      <c r="AC27" s="428">
        <f>+'OP.Power Desk Daily Price'!AC15</f>
        <v>18.25</v>
      </c>
      <c r="AD27" s="428">
        <f>+'OP.Power Desk Daily Price'!AD15</f>
        <v>18.25</v>
      </c>
      <c r="AE27" s="428">
        <f>+'OP.Power Desk Daily Price'!AE15</f>
        <v>18.25</v>
      </c>
      <c r="AF27" s="428">
        <f>+'OP.Power Desk Daily Price'!AF15</f>
        <v>18.25</v>
      </c>
      <c r="AG27" s="433">
        <f>+'OP.Power Desk Daily Price'!AG15</f>
        <v>18.381578947368421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26.004997253417969</v>
      </c>
      <c r="C30" s="430">
        <f>+'OP.Power Desk Daily Price'!C18</f>
        <v>26.754999160766602</v>
      </c>
      <c r="D30" s="430">
        <f>+'OP.Power Desk Daily Price'!D18</f>
        <v>26.75</v>
      </c>
      <c r="E30" s="430">
        <f>+'OP.Power Desk Daily Price'!E18</f>
        <v>26.75</v>
      </c>
      <c r="F30" s="430">
        <f>+'OP.Power Desk Daily Price'!F18</f>
        <v>26.754999160766602</v>
      </c>
      <c r="G30" s="430">
        <f>+'OP.Power Desk Daily Price'!G18</f>
        <v>26.75</v>
      </c>
      <c r="H30" s="430">
        <f>+'OP.Power Desk Daily Price'!H18</f>
        <v>26.75</v>
      </c>
      <c r="I30" s="430">
        <f>+'OP.Power Desk Daily Price'!I18</f>
        <v>26.75</v>
      </c>
      <c r="J30" s="430">
        <f>+'OP.Power Desk Daily Price'!J18</f>
        <v>26.75</v>
      </c>
      <c r="K30" s="430">
        <f>+'OP.Power Desk Daily Price'!K18</f>
        <v>26.754999160766602</v>
      </c>
      <c r="L30" s="430">
        <f>+'OP.Power Desk Daily Price'!L18</f>
        <v>26.747501373291016</v>
      </c>
      <c r="M30" s="430">
        <f>+'OP.Power Desk Daily Price'!M18</f>
        <v>26.752500534057617</v>
      </c>
      <c r="N30" s="430">
        <f>+'OP.Power Desk Daily Price'!N18</f>
        <v>26.75</v>
      </c>
      <c r="O30" s="430">
        <f>+'OP.Power Desk Daily Price'!O18</f>
        <v>26.748849868774414</v>
      </c>
      <c r="P30" s="430">
        <f>+'OP.Power Desk Daily Price'!P18</f>
        <v>26.75</v>
      </c>
      <c r="Q30" s="430">
        <f>+'OP.Power Desk Daily Price'!Q18</f>
        <v>28.668848953247071</v>
      </c>
      <c r="R30" s="430">
        <f>+'OP.Power Desk Daily Price'!R18</f>
        <v>28.672497711181641</v>
      </c>
      <c r="S30" s="430">
        <f>+'OP.Power Desk Daily Price'!S18</f>
        <v>28.672497711181641</v>
      </c>
      <c r="T30" s="430">
        <f>+'OP.Power Desk Daily Price'!T18</f>
        <v>28.672497711181641</v>
      </c>
      <c r="U30" s="430">
        <f>+'OP.Power Desk Daily Price'!U18</f>
        <v>28.669997177124024</v>
      </c>
      <c r="V30" s="430">
        <f>+'OP.Power Desk Daily Price'!V18</f>
        <v>28.669999084472657</v>
      </c>
      <c r="W30" s="430">
        <f>+'OP.Power Desk Daily Price'!W18</f>
        <v>28.669999084472657</v>
      </c>
      <c r="X30" s="430">
        <f>+'OP.Power Desk Daily Price'!X18</f>
        <v>28.669999084472657</v>
      </c>
      <c r="Y30" s="430">
        <f>+'OP.Power Desk Daily Price'!Y18</f>
        <v>28.669999084472657</v>
      </c>
      <c r="Z30" s="430">
        <f>+'OP.Power Desk Daily Price'!Z18</f>
        <v>28.669999084472657</v>
      </c>
      <c r="AA30" s="430">
        <f>+'OP.Power Desk Daily Price'!AA18</f>
        <v>28.669999084472657</v>
      </c>
      <c r="AB30" s="430">
        <f>+'OP.Power Desk Daily Price'!AB18</f>
        <v>28.669999084472657</v>
      </c>
      <c r="AC30" s="430">
        <f>+'OP.Power Desk Daily Price'!AC18</f>
        <v>28.674999923706054</v>
      </c>
      <c r="AD30" s="430">
        <f>+'OP.Power Desk Daily Price'!AD18</f>
        <v>28.674999923706054</v>
      </c>
      <c r="AE30" s="430">
        <f>+'OP.Power Desk Daily Price'!AE18</f>
        <v>28.674999923706054</v>
      </c>
      <c r="AF30" s="430">
        <f>+'OP.Power Desk Daily Price'!AF18</f>
        <v>28.667500457763673</v>
      </c>
      <c r="AG30" s="434">
        <f>+'OP.Power Desk Daily Price'!AG18</f>
        <v>26.718645593394402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0.05</v>
      </c>
      <c r="F8" s="40">
        <f t="shared" ref="F8:F71" si="1">B8+E8</f>
        <v>6.343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7.4999999999999997E-2</v>
      </c>
      <c r="F9" s="40">
        <f t="shared" si="1"/>
        <v>5.0730000000000004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0.13500000000000001</v>
      </c>
      <c r="F10" s="40">
        <f t="shared" si="1"/>
        <v>5.5190000000000001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0.14000000000000001</v>
      </c>
      <c r="F11" s="40">
        <f t="shared" si="1"/>
        <v>5.0309999999999997</v>
      </c>
      <c r="G11" s="40">
        <f>[4]Curves!$K17</f>
        <v>0.375</v>
      </c>
      <c r="H11" s="40">
        <f t="shared" si="2"/>
        <v>5.266</v>
      </c>
      <c r="I11" s="40">
        <f>[4]Curves!$G17</f>
        <v>0.48</v>
      </c>
      <c r="J11" s="40">
        <f t="shared" si="3"/>
        <v>5.3710000000000004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0.125</v>
      </c>
      <c r="F12" s="40">
        <f t="shared" si="1"/>
        <v>3.863</v>
      </c>
      <c r="G12" s="40">
        <f>[4]Curves!$K18</f>
        <v>0.71</v>
      </c>
      <c r="H12" s="40">
        <f t="shared" si="2"/>
        <v>4.4480000000000004</v>
      </c>
      <c r="I12" s="40">
        <f>[4]Curves!$G18</f>
        <v>0.94</v>
      </c>
      <c r="J12" s="40">
        <f t="shared" si="3"/>
        <v>4.6779999999999999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2.75E-2</v>
      </c>
      <c r="F13" s="40">
        <f t="shared" si="1"/>
        <v>3.2094999999999998</v>
      </c>
      <c r="G13" s="40">
        <f>[4]Curves!$K19</f>
        <v>1.135</v>
      </c>
      <c r="H13" s="40">
        <f t="shared" si="2"/>
        <v>4.3170000000000002</v>
      </c>
      <c r="I13" s="40">
        <f>[4]Curves!$G19</f>
        <v>1.9550000000000001</v>
      </c>
      <c r="J13" s="40">
        <f t="shared" si="3"/>
        <v>5.1370000000000005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2.75E-2</v>
      </c>
      <c r="F14" s="40">
        <f t="shared" si="1"/>
        <v>3.1945000000000001</v>
      </c>
      <c r="G14" s="40">
        <f>[4]Curves!$K20</f>
        <v>1.115</v>
      </c>
      <c r="H14" s="40">
        <f t="shared" si="2"/>
        <v>4.282</v>
      </c>
      <c r="I14" s="40">
        <f>[4]Curves!$G20</f>
        <v>1.915</v>
      </c>
      <c r="J14" s="40">
        <f t="shared" si="3"/>
        <v>5.0820000000000007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2.75E-2</v>
      </c>
      <c r="F15" s="40">
        <f t="shared" si="1"/>
        <v>2.3224999999999998</v>
      </c>
      <c r="G15" s="40">
        <f>[4]Curves!$K21</f>
        <v>0.61</v>
      </c>
      <c r="H15" s="40">
        <f t="shared" si="2"/>
        <v>2.9049999999999998</v>
      </c>
      <c r="I15" s="40">
        <f>[4]Curves!$G21</f>
        <v>0.72499999999999998</v>
      </c>
      <c r="J15" s="40">
        <f t="shared" si="3"/>
        <v>3.02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2.75E-2</v>
      </c>
      <c r="F16" s="40">
        <f t="shared" si="1"/>
        <v>1.8575000000000002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2.5920000000000001</v>
      </c>
      <c r="C17" s="118">
        <f>[4]Curves!$B23</f>
        <v>0.34</v>
      </c>
      <c r="D17" s="40">
        <f t="shared" si="0"/>
        <v>2.9319999999999999</v>
      </c>
      <c r="E17" s="40">
        <f>[4]Curves!$J23</f>
        <v>2.75E-2</v>
      </c>
      <c r="F17" s="40">
        <f t="shared" si="1"/>
        <v>2.6194999999999999</v>
      </c>
      <c r="G17" s="40">
        <f>[4]Curves!$K23</f>
        <v>0.31</v>
      </c>
      <c r="H17" s="40">
        <f t="shared" si="2"/>
        <v>2.9020000000000001</v>
      </c>
      <c r="I17" s="40">
        <f>[4]Curves!$G23</f>
        <v>0.36</v>
      </c>
      <c r="J17" s="40">
        <f t="shared" si="3"/>
        <v>2.952</v>
      </c>
    </row>
    <row r="18" spans="1:10" x14ac:dyDescent="0.2">
      <c r="A18" s="50">
        <f>[4]Curves!$A24</f>
        <v>37408</v>
      </c>
      <c r="B18" s="40">
        <f>[4]Curves!$E24</f>
        <v>2.8520000000000003</v>
      </c>
      <c r="C18" s="118">
        <f>[4]Curves!$B24</f>
        <v>0.36499999999999999</v>
      </c>
      <c r="D18" s="40">
        <f t="shared" si="0"/>
        <v>3.2170000000000005</v>
      </c>
      <c r="E18" s="40">
        <f>[4]Curves!$J24</f>
        <v>2.75E-2</v>
      </c>
      <c r="F18" s="40">
        <f t="shared" si="1"/>
        <v>2.8795000000000002</v>
      </c>
      <c r="G18" s="40">
        <f>[4]Curves!$K24</f>
        <v>0.31</v>
      </c>
      <c r="H18" s="40">
        <f t="shared" si="2"/>
        <v>3.1620000000000004</v>
      </c>
      <c r="I18" s="40">
        <f>[4]Curves!$G24</f>
        <v>0.35</v>
      </c>
      <c r="J18" s="40">
        <f t="shared" si="3"/>
        <v>3.2020000000000004</v>
      </c>
    </row>
    <row r="19" spans="1:10" x14ac:dyDescent="0.2">
      <c r="A19" s="50">
        <f>[4]Curves!$A25</f>
        <v>37438</v>
      </c>
      <c r="B19" s="40">
        <f>[4]Curves!$E25</f>
        <v>3.0370000000000004</v>
      </c>
      <c r="C19" s="118">
        <f>[4]Curves!$B25</f>
        <v>0.36</v>
      </c>
      <c r="D19" s="40">
        <f t="shared" si="0"/>
        <v>3.3970000000000002</v>
      </c>
      <c r="E19" s="40">
        <f>[4]Curves!$J25</f>
        <v>2.75E-2</v>
      </c>
      <c r="F19" s="40">
        <f t="shared" si="1"/>
        <v>3.0645000000000002</v>
      </c>
      <c r="G19" s="40">
        <f>[4]Curves!$K25</f>
        <v>0.32</v>
      </c>
      <c r="H19" s="40">
        <f t="shared" si="2"/>
        <v>3.3570000000000002</v>
      </c>
      <c r="I19" s="40">
        <f>[4]Curves!$G25</f>
        <v>0.41</v>
      </c>
      <c r="J19" s="40">
        <f t="shared" si="3"/>
        <v>3.4470000000000005</v>
      </c>
    </row>
    <row r="20" spans="1:10" x14ac:dyDescent="0.2">
      <c r="A20" s="50">
        <f>[4]Curves!$A26</f>
        <v>37469</v>
      </c>
      <c r="B20" s="40">
        <f>[4]Curves!$E26</f>
        <v>3.032</v>
      </c>
      <c r="C20" s="118">
        <f>[4]Curves!$B26</f>
        <v>0.36</v>
      </c>
      <c r="D20" s="40">
        <f t="shared" si="0"/>
        <v>3.3919999999999999</v>
      </c>
      <c r="E20" s="40">
        <f>[4]Curves!$J26</f>
        <v>8.5000000000000006E-2</v>
      </c>
      <c r="F20" s="40">
        <f t="shared" si="1"/>
        <v>3.117</v>
      </c>
      <c r="G20" s="40">
        <f>[4]Curves!$K26</f>
        <v>0.32</v>
      </c>
      <c r="H20" s="40">
        <f t="shared" si="2"/>
        <v>3.3519999999999999</v>
      </c>
      <c r="I20" s="40">
        <f>[4]Curves!$G26</f>
        <v>0.41</v>
      </c>
      <c r="J20" s="40">
        <f t="shared" si="3"/>
        <v>3.4420000000000002</v>
      </c>
    </row>
    <row r="21" spans="1:10" s="83" customFormat="1" x14ac:dyDescent="0.2">
      <c r="A21" s="50">
        <f>[4]Curves!$A27</f>
        <v>37500</v>
      </c>
      <c r="B21" s="40">
        <f>[4]Curves!$E27</f>
        <v>2.9820000000000002</v>
      </c>
      <c r="C21" s="118">
        <f>[4]Curves!$B27</f>
        <v>0.35</v>
      </c>
      <c r="D21" s="40">
        <f t="shared" si="0"/>
        <v>3.3320000000000003</v>
      </c>
      <c r="E21" s="40">
        <f>[4]Curves!$J27</f>
        <v>0.12</v>
      </c>
      <c r="F21" s="40">
        <f t="shared" si="1"/>
        <v>3.1020000000000003</v>
      </c>
      <c r="G21" s="40">
        <f>[4]Curves!$K27</f>
        <v>0.31</v>
      </c>
      <c r="H21" s="40">
        <f t="shared" si="2"/>
        <v>3.2920000000000003</v>
      </c>
      <c r="I21" s="40">
        <f>[4]Curves!$G27</f>
        <v>0.37</v>
      </c>
      <c r="J21" s="40">
        <f t="shared" si="3"/>
        <v>3.3520000000000003</v>
      </c>
    </row>
    <row r="22" spans="1:10" s="83" customFormat="1" x14ac:dyDescent="0.2">
      <c r="A22" s="50">
        <f>[4]Curves!$A28</f>
        <v>37530</v>
      </c>
      <c r="B22" s="40">
        <f>[4]Curves!$E28</f>
        <v>2.8890000000000002</v>
      </c>
      <c r="C22" s="118">
        <f>[4]Curves!$B28</f>
        <v>0.38</v>
      </c>
      <c r="D22" s="40">
        <f t="shared" si="0"/>
        <v>3.2690000000000001</v>
      </c>
      <c r="E22" s="40">
        <f>[4]Curves!$J28</f>
        <v>0.14499999999999999</v>
      </c>
      <c r="F22" s="40">
        <f t="shared" si="1"/>
        <v>3.0340000000000003</v>
      </c>
      <c r="G22" s="40">
        <f>[4]Curves!$K28</f>
        <v>0.34</v>
      </c>
      <c r="H22" s="40">
        <f t="shared" si="2"/>
        <v>3.2290000000000001</v>
      </c>
      <c r="I22" s="40">
        <f>[4]Curves!$G28</f>
        <v>0.38</v>
      </c>
      <c r="J22" s="40">
        <f t="shared" si="3"/>
        <v>3.2690000000000001</v>
      </c>
    </row>
    <row r="23" spans="1:10" x14ac:dyDescent="0.2">
      <c r="A23" s="50">
        <f>[4]Curves!$A29</f>
        <v>37561</v>
      </c>
      <c r="B23" s="40">
        <f>[4]Curves!$E29</f>
        <v>2.911</v>
      </c>
      <c r="C23" s="118">
        <f>[4]Curves!$B29</f>
        <v>0.38</v>
      </c>
      <c r="D23" s="40">
        <f t="shared" si="0"/>
        <v>3.2909999999999999</v>
      </c>
      <c r="E23" s="40">
        <f>[4]Curves!$J29</f>
        <v>0.14000000000000001</v>
      </c>
      <c r="F23" s="40">
        <f t="shared" si="1"/>
        <v>3.0510000000000002</v>
      </c>
      <c r="G23" s="40">
        <f>[4]Curves!$K29</f>
        <v>0.47</v>
      </c>
      <c r="H23" s="40">
        <f t="shared" si="2"/>
        <v>3.3810000000000002</v>
      </c>
      <c r="I23" s="40">
        <f>[4]Curves!$G29</f>
        <v>0.57999999999999996</v>
      </c>
      <c r="J23" s="40">
        <f t="shared" si="3"/>
        <v>3.4910000000000001</v>
      </c>
    </row>
    <row r="24" spans="1:10" x14ac:dyDescent="0.2">
      <c r="A24" s="50">
        <f>[4]Curves!$A30</f>
        <v>37591</v>
      </c>
      <c r="B24" s="40">
        <f>[4]Curves!$E30</f>
        <v>2.956</v>
      </c>
      <c r="C24" s="118">
        <f>[4]Curves!$B30</f>
        <v>0.9</v>
      </c>
      <c r="D24" s="40">
        <f t="shared" si="0"/>
        <v>3.8559999999999999</v>
      </c>
      <c r="E24" s="40">
        <f>[4]Curves!$J30</f>
        <v>0.13500000000000001</v>
      </c>
      <c r="F24" s="40">
        <f t="shared" si="1"/>
        <v>3.0910000000000002</v>
      </c>
      <c r="G24" s="40">
        <f>[4]Curves!$K30</f>
        <v>0.79</v>
      </c>
      <c r="H24" s="40">
        <f t="shared" si="2"/>
        <v>3.746</v>
      </c>
      <c r="I24" s="40">
        <f>[4]Curves!$G30</f>
        <v>0.92</v>
      </c>
      <c r="J24" s="40">
        <f t="shared" si="3"/>
        <v>3.8759999999999999</v>
      </c>
    </row>
    <row r="25" spans="1:10" x14ac:dyDescent="0.2">
      <c r="A25" s="50">
        <f>[4]Curves!$A31</f>
        <v>37622</v>
      </c>
      <c r="B25" s="40">
        <f>[4]Curves!$E31</f>
        <v>2.9990000000000001</v>
      </c>
      <c r="C25" s="118">
        <f>[4]Curves!$B31</f>
        <v>1.1499999999999999</v>
      </c>
      <c r="D25" s="40">
        <f t="shared" si="0"/>
        <v>4.149</v>
      </c>
      <c r="E25" s="40">
        <f>[4]Curves!$J31</f>
        <v>3.5000000000000003E-2</v>
      </c>
      <c r="F25" s="40">
        <f t="shared" si="1"/>
        <v>3.0340000000000003</v>
      </c>
      <c r="G25" s="40">
        <f>[4]Curves!$K31</f>
        <v>1.06</v>
      </c>
      <c r="H25" s="40">
        <f t="shared" si="2"/>
        <v>4.0590000000000002</v>
      </c>
      <c r="I25" s="40">
        <f>[4]Curves!$G31</f>
        <v>1.7749999999999999</v>
      </c>
      <c r="J25" s="40">
        <f t="shared" si="3"/>
        <v>4.774</v>
      </c>
    </row>
    <row r="26" spans="1:10" x14ac:dyDescent="0.2">
      <c r="A26" s="50">
        <f>[4]Curves!$A32</f>
        <v>37653</v>
      </c>
      <c r="B26" s="40">
        <f>[4]Curves!$E32</f>
        <v>3.0420000000000003</v>
      </c>
      <c r="C26" s="118">
        <f>[4]Curves!$B32</f>
        <v>1.1499999999999999</v>
      </c>
      <c r="D26" s="40">
        <f t="shared" si="0"/>
        <v>4.1920000000000002</v>
      </c>
      <c r="E26" s="40">
        <f>[4]Curves!$J32</f>
        <v>3.5000000000000003E-2</v>
      </c>
      <c r="F26" s="40">
        <f t="shared" si="1"/>
        <v>3.0770000000000004</v>
      </c>
      <c r="G26" s="40">
        <f>[4]Curves!$K32</f>
        <v>1.06</v>
      </c>
      <c r="H26" s="40">
        <f t="shared" si="2"/>
        <v>4.1020000000000003</v>
      </c>
      <c r="I26" s="40">
        <f>[4]Curves!$G32</f>
        <v>1.7749999999999999</v>
      </c>
      <c r="J26" s="40">
        <f t="shared" si="3"/>
        <v>4.8170000000000002</v>
      </c>
    </row>
    <row r="27" spans="1:10" x14ac:dyDescent="0.2">
      <c r="A27" s="50">
        <f>[4]Curves!$A33</f>
        <v>37681</v>
      </c>
      <c r="B27" s="40">
        <f>[4]Curves!$E33</f>
        <v>3.0390000000000001</v>
      </c>
      <c r="C27" s="118">
        <f>[4]Curves!$B33</f>
        <v>0.65</v>
      </c>
      <c r="D27" s="40">
        <f t="shared" si="0"/>
        <v>3.6890000000000001</v>
      </c>
      <c r="E27" s="40">
        <f>[4]Curves!$J33</f>
        <v>3.5000000000000003E-2</v>
      </c>
      <c r="F27" s="40">
        <f t="shared" si="1"/>
        <v>3.0740000000000003</v>
      </c>
      <c r="G27" s="40">
        <f>[4]Curves!$K33</f>
        <v>0.56999999999999995</v>
      </c>
      <c r="H27" s="40">
        <f t="shared" si="2"/>
        <v>3.609</v>
      </c>
      <c r="I27" s="40">
        <f>[4]Curves!$G33</f>
        <v>0.65</v>
      </c>
      <c r="J27" s="40">
        <f t="shared" si="3"/>
        <v>3.6890000000000001</v>
      </c>
    </row>
    <row r="28" spans="1:10" s="83" customFormat="1" x14ac:dyDescent="0.2">
      <c r="A28" s="50">
        <f>[4]Curves!$A34</f>
        <v>37712</v>
      </c>
      <c r="B28" s="40">
        <f>[4]Curves!$E34</f>
        <v>3.0590000000000002</v>
      </c>
      <c r="C28" s="118">
        <f>[4]Curves!$B34</f>
        <v>0.435</v>
      </c>
      <c r="D28" s="40">
        <f t="shared" si="0"/>
        <v>3.4940000000000002</v>
      </c>
      <c r="E28" s="40">
        <f>[4]Curves!$J34</f>
        <v>3.5000000000000003E-2</v>
      </c>
      <c r="F28" s="40">
        <f t="shared" si="1"/>
        <v>3.0940000000000003</v>
      </c>
      <c r="G28" s="40">
        <f>[4]Curves!$K34</f>
        <v>0.36</v>
      </c>
      <c r="H28" s="40">
        <f t="shared" si="2"/>
        <v>3.419</v>
      </c>
      <c r="I28" s="40">
        <f>[4]Curves!$G34</f>
        <v>0.38</v>
      </c>
      <c r="J28" s="40">
        <f t="shared" si="3"/>
        <v>3.4390000000000001</v>
      </c>
    </row>
    <row r="29" spans="1:10" s="83" customFormat="1" x14ac:dyDescent="0.2">
      <c r="A29" s="50">
        <f>[4]Curves!$A35</f>
        <v>37742</v>
      </c>
      <c r="B29" s="40">
        <f>[4]Curves!$E35</f>
        <v>3.2410000000000001</v>
      </c>
      <c r="C29" s="118">
        <f>[4]Curves!$B35</f>
        <v>0.38500000000000001</v>
      </c>
      <c r="D29" s="40">
        <f t="shared" si="0"/>
        <v>3.6260000000000003</v>
      </c>
      <c r="E29" s="40">
        <f>[4]Curves!$J35</f>
        <v>3.5000000000000003E-2</v>
      </c>
      <c r="F29" s="40">
        <f t="shared" si="1"/>
        <v>3.2760000000000002</v>
      </c>
      <c r="G29" s="40">
        <f>[4]Curves!$K35</f>
        <v>0.32500000000000001</v>
      </c>
      <c r="H29" s="40">
        <f t="shared" si="2"/>
        <v>3.5660000000000003</v>
      </c>
      <c r="I29" s="40">
        <f>[4]Curves!$G35</f>
        <v>0.33</v>
      </c>
      <c r="J29" s="40">
        <f t="shared" si="3"/>
        <v>3.5710000000000002</v>
      </c>
    </row>
    <row r="30" spans="1:10" x14ac:dyDescent="0.2">
      <c r="A30" s="50">
        <f>[4]Curves!$A36</f>
        <v>37773</v>
      </c>
      <c r="B30" s="40">
        <f>[4]Curves!$E36</f>
        <v>3.4490000000000003</v>
      </c>
      <c r="C30" s="118">
        <f>[4]Curves!$B36</f>
        <v>0.38500000000000001</v>
      </c>
      <c r="D30" s="40">
        <f t="shared" si="0"/>
        <v>3.8340000000000005</v>
      </c>
      <c r="E30" s="40">
        <f>[4]Curves!$J36</f>
        <v>3.5000000000000003E-2</v>
      </c>
      <c r="F30" s="40">
        <f t="shared" si="1"/>
        <v>3.4840000000000004</v>
      </c>
      <c r="G30" s="40">
        <f>[4]Curves!$K36</f>
        <v>0.33500000000000002</v>
      </c>
      <c r="H30" s="40">
        <f t="shared" si="2"/>
        <v>3.7840000000000003</v>
      </c>
      <c r="I30" s="40">
        <f>[4]Curves!$G36</f>
        <v>0.37</v>
      </c>
      <c r="J30" s="40">
        <f t="shared" si="3"/>
        <v>3.8190000000000004</v>
      </c>
    </row>
    <row r="31" spans="1:10" x14ac:dyDescent="0.2">
      <c r="A31" s="50">
        <f>[4]Curves!$A37</f>
        <v>37803</v>
      </c>
      <c r="B31" s="40">
        <f>[4]Curves!$E37</f>
        <v>3.5720000000000001</v>
      </c>
      <c r="C31" s="118">
        <f>[4]Curves!$B37</f>
        <v>0.39750000000000002</v>
      </c>
      <c r="D31" s="40">
        <f t="shared" si="0"/>
        <v>3.9695</v>
      </c>
      <c r="E31" s="40">
        <f>[4]Curves!$J37</f>
        <v>3.5000000000000003E-2</v>
      </c>
      <c r="F31" s="40">
        <f t="shared" si="1"/>
        <v>3.6070000000000002</v>
      </c>
      <c r="G31" s="40">
        <f>[4]Curves!$K37</f>
        <v>0.35</v>
      </c>
      <c r="H31" s="40">
        <f t="shared" si="2"/>
        <v>3.9220000000000002</v>
      </c>
      <c r="I31" s="40">
        <f>[4]Curves!$G37</f>
        <v>0.41</v>
      </c>
      <c r="J31" s="40">
        <f t="shared" si="3"/>
        <v>3.9820000000000002</v>
      </c>
    </row>
    <row r="32" spans="1:10" x14ac:dyDescent="0.2">
      <c r="A32" s="50">
        <f>[4]Curves!$A38</f>
        <v>37834</v>
      </c>
      <c r="B32" s="40">
        <f>[4]Curves!$E38</f>
        <v>3.4770000000000003</v>
      </c>
      <c r="C32" s="118">
        <f>[4]Curves!$B38</f>
        <v>0.4</v>
      </c>
      <c r="D32" s="40">
        <f t="shared" si="0"/>
        <v>3.8770000000000002</v>
      </c>
      <c r="E32" s="40">
        <f>[4]Curves!$J38</f>
        <v>0.13</v>
      </c>
      <c r="F32" s="40">
        <f t="shared" si="1"/>
        <v>3.6070000000000002</v>
      </c>
      <c r="G32" s="40">
        <f>[4]Curves!$K38</f>
        <v>0.35</v>
      </c>
      <c r="H32" s="40">
        <f t="shared" si="2"/>
        <v>3.8270000000000004</v>
      </c>
      <c r="I32" s="40">
        <f>[4]Curves!$G38</f>
        <v>0.41</v>
      </c>
      <c r="J32" s="40">
        <f t="shared" si="3"/>
        <v>3.8870000000000005</v>
      </c>
    </row>
    <row r="33" spans="1:10" x14ac:dyDescent="0.2">
      <c r="A33" s="50">
        <f>[4]Curves!$A39</f>
        <v>37865</v>
      </c>
      <c r="B33" s="40">
        <f>[4]Curves!$E39</f>
        <v>3.3770000000000002</v>
      </c>
      <c r="C33" s="118">
        <f>[4]Curves!$B39</f>
        <v>0.39750000000000002</v>
      </c>
      <c r="D33" s="40">
        <f t="shared" si="0"/>
        <v>3.7745000000000002</v>
      </c>
      <c r="E33" s="40">
        <f>[4]Curves!$J39</f>
        <v>0.13</v>
      </c>
      <c r="F33" s="40">
        <f t="shared" si="1"/>
        <v>3.5070000000000001</v>
      </c>
      <c r="G33" s="40">
        <f>[4]Curves!$K39</f>
        <v>0.315</v>
      </c>
      <c r="H33" s="40">
        <f t="shared" si="2"/>
        <v>3.6920000000000002</v>
      </c>
      <c r="I33" s="40">
        <f>[4]Curves!$G39</f>
        <v>0.36</v>
      </c>
      <c r="J33" s="40">
        <f t="shared" si="3"/>
        <v>3.7370000000000001</v>
      </c>
    </row>
    <row r="34" spans="1:10" x14ac:dyDescent="0.2">
      <c r="A34" s="50">
        <f>[4]Curves!$A40</f>
        <v>37895</v>
      </c>
      <c r="B34" s="40">
        <f>[4]Curves!$E40</f>
        <v>3.2530000000000001</v>
      </c>
      <c r="C34" s="118">
        <f>[4]Curves!$B40</f>
        <v>0.4</v>
      </c>
      <c r="D34" s="40">
        <f t="shared" si="0"/>
        <v>3.653</v>
      </c>
      <c r="E34" s="40">
        <f>[4]Curves!$J40</f>
        <v>0.13</v>
      </c>
      <c r="F34" s="40">
        <f t="shared" si="1"/>
        <v>3.383</v>
      </c>
      <c r="G34" s="40">
        <f>[4]Curves!$K40</f>
        <v>0.36</v>
      </c>
      <c r="H34" s="40">
        <f t="shared" si="2"/>
        <v>3.613</v>
      </c>
      <c r="I34" s="40">
        <f>[4]Curves!$G40</f>
        <v>0.4</v>
      </c>
      <c r="J34" s="40">
        <f t="shared" si="3"/>
        <v>3.653</v>
      </c>
    </row>
    <row r="35" spans="1:10" s="83" customFormat="1" x14ac:dyDescent="0.2">
      <c r="A35" s="50">
        <f>[4]Curves!$A41</f>
        <v>37926</v>
      </c>
      <c r="B35" s="40">
        <f>[4]Curves!$E41</f>
        <v>3.2630000000000003</v>
      </c>
      <c r="C35" s="118">
        <f>[4]Curves!$B41</f>
        <v>0.55000000000000004</v>
      </c>
      <c r="D35" s="40">
        <f t="shared" si="0"/>
        <v>3.8130000000000006</v>
      </c>
      <c r="E35" s="40">
        <f>[4]Curves!$J41</f>
        <v>0.13</v>
      </c>
      <c r="F35" s="40">
        <f t="shared" si="1"/>
        <v>3.3930000000000002</v>
      </c>
      <c r="G35" s="40">
        <f>[4]Curves!$K41</f>
        <v>0.46</v>
      </c>
      <c r="H35" s="40">
        <f t="shared" si="2"/>
        <v>3.7230000000000003</v>
      </c>
      <c r="I35" s="40">
        <f>[4]Curves!$G41</f>
        <v>0.72</v>
      </c>
      <c r="J35" s="40">
        <f t="shared" si="3"/>
        <v>3.9830000000000005</v>
      </c>
    </row>
    <row r="36" spans="1:10" s="83" customFormat="1" x14ac:dyDescent="0.2">
      <c r="A36" s="50">
        <f>[4]Curves!$A42</f>
        <v>37956</v>
      </c>
      <c r="B36" s="40">
        <f>[4]Curves!$E42</f>
        <v>3.2930000000000001</v>
      </c>
      <c r="C36" s="118">
        <f>[4]Curves!$B42</f>
        <v>0.9</v>
      </c>
      <c r="D36" s="40">
        <f t="shared" si="0"/>
        <v>4.1930000000000005</v>
      </c>
      <c r="E36" s="40">
        <f>[4]Curves!$J42</f>
        <v>0.13</v>
      </c>
      <c r="F36" s="40">
        <f t="shared" si="1"/>
        <v>3.423</v>
      </c>
      <c r="G36" s="40">
        <f>[4]Curves!$K42</f>
        <v>0.77</v>
      </c>
      <c r="H36" s="40">
        <f t="shared" si="2"/>
        <v>4.0630000000000006</v>
      </c>
      <c r="I36" s="40">
        <f>[4]Curves!$G42</f>
        <v>0.97</v>
      </c>
      <c r="J36" s="40">
        <f t="shared" si="3"/>
        <v>4.2629999999999999</v>
      </c>
    </row>
    <row r="37" spans="1:10" x14ac:dyDescent="0.2">
      <c r="A37" s="50">
        <f>[4]Curves!$A43</f>
        <v>37987</v>
      </c>
      <c r="B37" s="40">
        <f>[4]Curves!$E43</f>
        <v>3.319</v>
      </c>
      <c r="C37" s="118">
        <f>[4]Curves!$B43</f>
        <v>1.2</v>
      </c>
      <c r="D37" s="40">
        <f t="shared" si="0"/>
        <v>4.5190000000000001</v>
      </c>
      <c r="E37" s="40">
        <f>[4]Curves!$J43</f>
        <v>3.5000000000000003E-2</v>
      </c>
      <c r="F37" s="40">
        <f t="shared" si="1"/>
        <v>3.3540000000000001</v>
      </c>
      <c r="G37" s="40">
        <f>[4]Curves!$K43</f>
        <v>1.04</v>
      </c>
      <c r="H37" s="40">
        <f t="shared" si="2"/>
        <v>4.359</v>
      </c>
      <c r="I37" s="40">
        <f>[4]Curves!$G43</f>
        <v>1.6</v>
      </c>
      <c r="J37" s="40">
        <f t="shared" si="3"/>
        <v>4.9190000000000005</v>
      </c>
    </row>
    <row r="38" spans="1:10" x14ac:dyDescent="0.2">
      <c r="A38" s="50">
        <f>[4]Curves!$A44</f>
        <v>38018</v>
      </c>
      <c r="B38" s="40">
        <f>[4]Curves!$E44</f>
        <v>3.3480000000000003</v>
      </c>
      <c r="C38" s="118">
        <f>[4]Curves!$B44</f>
        <v>1.2</v>
      </c>
      <c r="D38" s="40">
        <f t="shared" si="0"/>
        <v>4.548</v>
      </c>
      <c r="E38" s="40">
        <f>[4]Curves!$J44</f>
        <v>3.5000000000000003E-2</v>
      </c>
      <c r="F38" s="40">
        <f t="shared" si="1"/>
        <v>3.3830000000000005</v>
      </c>
      <c r="G38" s="40">
        <f>[4]Curves!$K44</f>
        <v>1.04</v>
      </c>
      <c r="H38" s="40">
        <f t="shared" si="2"/>
        <v>4.3879999999999999</v>
      </c>
      <c r="I38" s="40">
        <f>[4]Curves!$G44</f>
        <v>1.6</v>
      </c>
      <c r="J38" s="40">
        <f t="shared" si="3"/>
        <v>4.9480000000000004</v>
      </c>
    </row>
    <row r="39" spans="1:10" x14ac:dyDescent="0.2">
      <c r="A39" s="50">
        <f>[4]Curves!$A45</f>
        <v>38047</v>
      </c>
      <c r="B39" s="40">
        <f>[4]Curves!$E45</f>
        <v>3.3520000000000003</v>
      </c>
      <c r="C39" s="118">
        <f>[4]Curves!$B45</f>
        <v>0.65</v>
      </c>
      <c r="D39" s="40">
        <f t="shared" si="0"/>
        <v>4.0020000000000007</v>
      </c>
      <c r="E39" s="40">
        <f>[4]Curves!$J45</f>
        <v>3.5000000000000003E-2</v>
      </c>
      <c r="F39" s="40">
        <f t="shared" si="1"/>
        <v>3.3870000000000005</v>
      </c>
      <c r="G39" s="40">
        <f>[4]Curves!$K45</f>
        <v>0.54</v>
      </c>
      <c r="H39" s="40">
        <f t="shared" si="2"/>
        <v>3.8920000000000003</v>
      </c>
      <c r="I39" s="40">
        <f>[4]Curves!$G45</f>
        <v>0.71</v>
      </c>
      <c r="J39" s="40">
        <f t="shared" si="3"/>
        <v>4.0620000000000003</v>
      </c>
    </row>
    <row r="40" spans="1:10" x14ac:dyDescent="0.2">
      <c r="A40" s="50">
        <f>[4]Curves!$A46</f>
        <v>38078</v>
      </c>
      <c r="B40" s="40">
        <f>[4]Curves!$E46</f>
        <v>3.3640000000000003</v>
      </c>
      <c r="C40" s="118">
        <f>[4]Curves!$B46</f>
        <v>0.435</v>
      </c>
      <c r="D40" s="40">
        <f t="shared" si="0"/>
        <v>3.7990000000000004</v>
      </c>
      <c r="E40" s="40">
        <f>[4]Curves!$J46</f>
        <v>3.5000000000000003E-2</v>
      </c>
      <c r="F40" s="40">
        <f t="shared" si="1"/>
        <v>3.3990000000000005</v>
      </c>
      <c r="G40" s="40">
        <f>[4]Curves!$K46</f>
        <v>0.36</v>
      </c>
      <c r="H40" s="40">
        <f t="shared" si="2"/>
        <v>3.7240000000000002</v>
      </c>
      <c r="I40" s="40">
        <f>[4]Curves!$G46</f>
        <v>0.38</v>
      </c>
      <c r="J40" s="40">
        <f t="shared" si="3"/>
        <v>3.7440000000000002</v>
      </c>
    </row>
    <row r="41" spans="1:10" x14ac:dyDescent="0.2">
      <c r="A41" s="50">
        <f>[4]Curves!$A47</f>
        <v>38108</v>
      </c>
      <c r="B41" s="40">
        <f>[4]Curves!$E47</f>
        <v>3.5350000000000001</v>
      </c>
      <c r="C41" s="118">
        <f>[4]Curves!$B47</f>
        <v>0.38500000000000001</v>
      </c>
      <c r="D41" s="40">
        <f t="shared" si="0"/>
        <v>3.92</v>
      </c>
      <c r="E41" s="40">
        <f>[4]Curves!$J47</f>
        <v>3.5000000000000003E-2</v>
      </c>
      <c r="F41" s="40">
        <f t="shared" si="1"/>
        <v>3.5700000000000003</v>
      </c>
      <c r="G41" s="40">
        <f>[4]Curves!$K47</f>
        <v>0.32500000000000001</v>
      </c>
      <c r="H41" s="40">
        <f t="shared" si="2"/>
        <v>3.8600000000000003</v>
      </c>
      <c r="I41" s="40">
        <f>[4]Curves!$G47</f>
        <v>0.33</v>
      </c>
      <c r="J41" s="40">
        <f t="shared" si="3"/>
        <v>3.8650000000000002</v>
      </c>
    </row>
    <row r="42" spans="1:10" x14ac:dyDescent="0.2">
      <c r="A42" s="50">
        <f>[4]Curves!$A48</f>
        <v>38139</v>
      </c>
      <c r="B42" s="40">
        <f>[4]Curves!$E48</f>
        <v>3.6920000000000002</v>
      </c>
      <c r="C42" s="118">
        <f>[4]Curves!$B48</f>
        <v>0.38500000000000001</v>
      </c>
      <c r="D42" s="40">
        <f t="shared" si="0"/>
        <v>4.077</v>
      </c>
      <c r="E42" s="40">
        <f>[4]Curves!$J48</f>
        <v>3.5000000000000003E-2</v>
      </c>
      <c r="F42" s="40">
        <f t="shared" si="1"/>
        <v>3.7270000000000003</v>
      </c>
      <c r="G42" s="40">
        <f>[4]Curves!$K48</f>
        <v>0.33500000000000002</v>
      </c>
      <c r="H42" s="40">
        <f t="shared" si="2"/>
        <v>4.0270000000000001</v>
      </c>
      <c r="I42" s="40">
        <f>[4]Curves!$G48</f>
        <v>0.37</v>
      </c>
      <c r="J42" s="40">
        <f t="shared" si="3"/>
        <v>4.0620000000000003</v>
      </c>
    </row>
    <row r="43" spans="1:10" x14ac:dyDescent="0.2">
      <c r="A43" s="50">
        <f>[4]Curves!$A49</f>
        <v>38169</v>
      </c>
      <c r="B43" s="40">
        <f>[4]Curves!$E49</f>
        <v>3.7470000000000003</v>
      </c>
      <c r="C43" s="118">
        <f>[4]Curves!$B49</f>
        <v>0.39750000000000002</v>
      </c>
      <c r="D43" s="40">
        <f t="shared" si="0"/>
        <v>4.1445000000000007</v>
      </c>
      <c r="E43" s="40">
        <f>[4]Curves!$J49</f>
        <v>3.5000000000000003E-2</v>
      </c>
      <c r="F43" s="40">
        <f t="shared" si="1"/>
        <v>3.7820000000000005</v>
      </c>
      <c r="G43" s="40">
        <f>[4]Curves!$K49</f>
        <v>0.35</v>
      </c>
      <c r="H43" s="40">
        <f t="shared" si="2"/>
        <v>4.0970000000000004</v>
      </c>
      <c r="I43" s="40">
        <f>[4]Curves!$G49</f>
        <v>0.41</v>
      </c>
      <c r="J43" s="40">
        <f t="shared" si="3"/>
        <v>4.157</v>
      </c>
    </row>
    <row r="44" spans="1:10" x14ac:dyDescent="0.2">
      <c r="A44" s="50">
        <f>[4]Curves!$A50</f>
        <v>38200</v>
      </c>
      <c r="B44" s="40">
        <f>[4]Curves!$E50</f>
        <v>3.6320000000000001</v>
      </c>
      <c r="C44" s="118">
        <f>[4]Curves!$B50</f>
        <v>0.4</v>
      </c>
      <c r="D44" s="40">
        <f t="shared" si="0"/>
        <v>4.032</v>
      </c>
      <c r="E44" s="40">
        <f>[4]Curves!$J50</f>
        <v>0.13</v>
      </c>
      <c r="F44" s="40">
        <f t="shared" si="1"/>
        <v>3.762</v>
      </c>
      <c r="G44" s="40">
        <f>[4]Curves!$K50</f>
        <v>0.35</v>
      </c>
      <c r="H44" s="40">
        <f t="shared" si="2"/>
        <v>3.9820000000000002</v>
      </c>
      <c r="I44" s="40">
        <f>[4]Curves!$G50</f>
        <v>0.41</v>
      </c>
      <c r="J44" s="40">
        <f t="shared" si="3"/>
        <v>4.0419999999999998</v>
      </c>
    </row>
    <row r="45" spans="1:10" x14ac:dyDescent="0.2">
      <c r="A45" s="50">
        <f>[4]Curves!$A51</f>
        <v>38231</v>
      </c>
      <c r="B45" s="40">
        <f>[4]Curves!$E51</f>
        <v>3.4849999999999999</v>
      </c>
      <c r="C45" s="118">
        <f>[4]Curves!$B51</f>
        <v>0.39750000000000002</v>
      </c>
      <c r="D45" s="40">
        <f t="shared" si="0"/>
        <v>3.8824999999999998</v>
      </c>
      <c r="E45" s="40">
        <f>[4]Curves!$J51</f>
        <v>0.13</v>
      </c>
      <c r="F45" s="40">
        <f t="shared" si="1"/>
        <v>3.6149999999999998</v>
      </c>
      <c r="G45" s="40">
        <f>[4]Curves!$K51</f>
        <v>0.315</v>
      </c>
      <c r="H45" s="40">
        <f t="shared" si="2"/>
        <v>3.8</v>
      </c>
      <c r="I45" s="40">
        <f>[4]Curves!$G51</f>
        <v>0.36</v>
      </c>
      <c r="J45" s="40">
        <f t="shared" si="3"/>
        <v>3.8449999999999998</v>
      </c>
    </row>
    <row r="46" spans="1:10" x14ac:dyDescent="0.2">
      <c r="A46" s="50">
        <f>[4]Curves!$A52</f>
        <v>38261</v>
      </c>
      <c r="B46" s="40">
        <f>[4]Curves!$E52</f>
        <v>3.32</v>
      </c>
      <c r="C46" s="118">
        <f>[4]Curves!$B52</f>
        <v>0.4</v>
      </c>
      <c r="D46" s="40">
        <f t="shared" si="0"/>
        <v>3.7199999999999998</v>
      </c>
      <c r="E46" s="40">
        <f>[4]Curves!$J52</f>
        <v>0.13</v>
      </c>
      <c r="F46" s="40">
        <f t="shared" si="1"/>
        <v>3.4499999999999997</v>
      </c>
      <c r="G46" s="40">
        <f>[4]Curves!$K52</f>
        <v>0.36</v>
      </c>
      <c r="H46" s="40">
        <f t="shared" si="2"/>
        <v>3.6799999999999997</v>
      </c>
      <c r="I46" s="40">
        <f>[4]Curves!$G52</f>
        <v>0.4</v>
      </c>
      <c r="J46" s="40">
        <f t="shared" si="3"/>
        <v>3.7199999999999998</v>
      </c>
    </row>
    <row r="47" spans="1:10" x14ac:dyDescent="0.2">
      <c r="A47" s="50">
        <f>[4]Curves!$A53</f>
        <v>38292</v>
      </c>
      <c r="B47" s="40">
        <f>[4]Curves!$E53</f>
        <v>3.3149999999999999</v>
      </c>
      <c r="C47" s="118">
        <f>[4]Curves!$B53</f>
        <v>0.55000000000000004</v>
      </c>
      <c r="D47" s="40">
        <f t="shared" si="0"/>
        <v>3.8650000000000002</v>
      </c>
      <c r="E47" s="40">
        <f>[4]Curves!$J53</f>
        <v>0.13</v>
      </c>
      <c r="F47" s="40">
        <f t="shared" si="1"/>
        <v>3.4449999999999998</v>
      </c>
      <c r="G47" s="40">
        <f>[4]Curves!$K53</f>
        <v>0.46</v>
      </c>
      <c r="H47" s="40">
        <f t="shared" si="2"/>
        <v>3.7749999999999999</v>
      </c>
      <c r="I47" s="40">
        <f>[4]Curves!$G53</f>
        <v>0.72499999999999998</v>
      </c>
      <c r="J47" s="40">
        <f t="shared" si="3"/>
        <v>4.04</v>
      </c>
    </row>
    <row r="48" spans="1:10" x14ac:dyDescent="0.2">
      <c r="A48" s="50">
        <f>[4]Curves!$A54</f>
        <v>38322</v>
      </c>
      <c r="B48" s="40">
        <f>[4]Curves!$E54</f>
        <v>3.3530000000000002</v>
      </c>
      <c r="C48" s="118">
        <f>[4]Curves!$B54</f>
        <v>0.9</v>
      </c>
      <c r="D48" s="40">
        <f t="shared" si="0"/>
        <v>4.2530000000000001</v>
      </c>
      <c r="E48" s="40">
        <f>[4]Curves!$J54</f>
        <v>0.13</v>
      </c>
      <c r="F48" s="40">
        <f t="shared" si="1"/>
        <v>3.4830000000000001</v>
      </c>
      <c r="G48" s="40">
        <f>[4]Curves!$K54</f>
        <v>0.77</v>
      </c>
      <c r="H48" s="40">
        <f t="shared" si="2"/>
        <v>4.1230000000000002</v>
      </c>
      <c r="I48" s="40">
        <f>[4]Curves!$G54</f>
        <v>0.98</v>
      </c>
      <c r="J48" s="40">
        <f t="shared" si="3"/>
        <v>4.3330000000000002</v>
      </c>
    </row>
    <row r="49" spans="1:10" x14ac:dyDescent="0.2">
      <c r="A49" s="50">
        <f>[4]Curves!$A55</f>
        <v>38353</v>
      </c>
      <c r="B49" s="40">
        <f>[4]Curves!$E55</f>
        <v>3.3980000000000001</v>
      </c>
      <c r="C49" s="118">
        <f>[4]Curves!$B55</f>
        <v>1.2</v>
      </c>
      <c r="D49" s="40">
        <f t="shared" si="0"/>
        <v>4.5979999999999999</v>
      </c>
      <c r="E49" s="40">
        <f>[4]Curves!$J55</f>
        <v>4.4999999999999998E-2</v>
      </c>
      <c r="F49" s="40">
        <f t="shared" si="1"/>
        <v>3.4430000000000001</v>
      </c>
      <c r="G49" s="40">
        <f>[4]Curves!$K55</f>
        <v>1.04</v>
      </c>
      <c r="H49" s="40">
        <f t="shared" si="2"/>
        <v>4.4380000000000006</v>
      </c>
      <c r="I49" s="40">
        <f>[4]Curves!$G55</f>
        <v>1.615</v>
      </c>
      <c r="J49" s="40">
        <f t="shared" si="3"/>
        <v>5.0129999999999999</v>
      </c>
    </row>
    <row r="50" spans="1:10" x14ac:dyDescent="0.2">
      <c r="A50" s="50">
        <f>[4]Curves!$A56</f>
        <v>38384</v>
      </c>
      <c r="B50" s="40">
        <f>[4]Curves!$E56</f>
        <v>3.4359999999999999</v>
      </c>
      <c r="C50" s="118">
        <f>[4]Curves!$B56</f>
        <v>1.2</v>
      </c>
      <c r="D50" s="40">
        <f t="shared" si="0"/>
        <v>4.6360000000000001</v>
      </c>
      <c r="E50" s="40">
        <f>[4]Curves!$J56</f>
        <v>4.4999999999999998E-2</v>
      </c>
      <c r="F50" s="40">
        <f t="shared" si="1"/>
        <v>3.4809999999999999</v>
      </c>
      <c r="G50" s="40">
        <f>[4]Curves!$K56</f>
        <v>1.04</v>
      </c>
      <c r="H50" s="40">
        <f t="shared" si="2"/>
        <v>4.476</v>
      </c>
      <c r="I50" s="40">
        <f>[4]Curves!$G56</f>
        <v>1.615</v>
      </c>
      <c r="J50" s="40">
        <f t="shared" si="3"/>
        <v>5.0510000000000002</v>
      </c>
    </row>
    <row r="51" spans="1:10" x14ac:dyDescent="0.2">
      <c r="A51" s="50">
        <f>[4]Curves!$A57</f>
        <v>38412</v>
      </c>
      <c r="B51" s="40">
        <f>[4]Curves!$E57</f>
        <v>3.43</v>
      </c>
      <c r="C51" s="118">
        <f>[4]Curves!$B57</f>
        <v>0.65</v>
      </c>
      <c r="D51" s="40">
        <f t="shared" si="0"/>
        <v>4.08</v>
      </c>
      <c r="E51" s="40">
        <f>[4]Curves!$J57</f>
        <v>4.4999999999999998E-2</v>
      </c>
      <c r="F51" s="40">
        <f t="shared" si="1"/>
        <v>3.4750000000000001</v>
      </c>
      <c r="G51" s="40">
        <f>[4]Curves!$K57</f>
        <v>0.54</v>
      </c>
      <c r="H51" s="40">
        <f t="shared" si="2"/>
        <v>3.97</v>
      </c>
      <c r="I51" s="40">
        <f>[4]Curves!$G57</f>
        <v>0.71499999999999997</v>
      </c>
      <c r="J51" s="40">
        <f t="shared" si="3"/>
        <v>4.1450000000000005</v>
      </c>
    </row>
    <row r="52" spans="1:10" x14ac:dyDescent="0.2">
      <c r="A52" s="50">
        <f>[4]Curves!$A58</f>
        <v>38443</v>
      </c>
      <c r="B52" s="40">
        <f>[4]Curves!$E58</f>
        <v>3.43</v>
      </c>
      <c r="C52" s="118">
        <f>[4]Curves!$B58</f>
        <v>0.435</v>
      </c>
      <c r="D52" s="40">
        <f t="shared" si="0"/>
        <v>3.8650000000000002</v>
      </c>
      <c r="E52" s="40">
        <f>[4]Curves!$J58</f>
        <v>4.4999999999999998E-2</v>
      </c>
      <c r="F52" s="40">
        <f t="shared" si="1"/>
        <v>3.4750000000000001</v>
      </c>
      <c r="G52" s="40">
        <f>[4]Curves!$K58</f>
        <v>0.36</v>
      </c>
      <c r="H52" s="40">
        <f t="shared" si="2"/>
        <v>3.79</v>
      </c>
      <c r="I52" s="40">
        <f>[4]Curves!$G58</f>
        <v>0.38</v>
      </c>
      <c r="J52" s="40">
        <f t="shared" si="3"/>
        <v>3.81</v>
      </c>
    </row>
    <row r="53" spans="1:10" x14ac:dyDescent="0.2">
      <c r="A53" s="50">
        <f>[4]Curves!$A59</f>
        <v>38473</v>
      </c>
      <c r="B53" s="40">
        <f>[4]Curves!$E59</f>
        <v>3.6</v>
      </c>
      <c r="C53" s="118">
        <f>[4]Curves!$B59</f>
        <v>0.38500000000000001</v>
      </c>
      <c r="D53" s="40">
        <f t="shared" si="0"/>
        <v>3.9850000000000003</v>
      </c>
      <c r="E53" s="40">
        <f>[4]Curves!$J59</f>
        <v>4.4999999999999998E-2</v>
      </c>
      <c r="F53" s="40">
        <f t="shared" si="1"/>
        <v>3.645</v>
      </c>
      <c r="G53" s="40">
        <f>[4]Curves!$K59</f>
        <v>0.32500000000000001</v>
      </c>
      <c r="H53" s="40">
        <f t="shared" si="2"/>
        <v>3.9250000000000003</v>
      </c>
      <c r="I53" s="40">
        <f>[4]Curves!$G59</f>
        <v>0.33</v>
      </c>
      <c r="J53" s="40">
        <f t="shared" si="3"/>
        <v>3.93</v>
      </c>
    </row>
    <row r="54" spans="1:10" x14ac:dyDescent="0.2">
      <c r="A54" s="50">
        <f>[4]Curves!$A60</f>
        <v>38504</v>
      </c>
      <c r="B54" s="40">
        <f>[4]Curves!$E60</f>
        <v>3.7520000000000002</v>
      </c>
      <c r="C54" s="118">
        <f>[4]Curves!$B60</f>
        <v>0.38500000000000001</v>
      </c>
      <c r="D54" s="40">
        <f t="shared" si="0"/>
        <v>4.1370000000000005</v>
      </c>
      <c r="E54" s="40">
        <f>[4]Curves!$J60</f>
        <v>4.4999999999999998E-2</v>
      </c>
      <c r="F54" s="40">
        <f t="shared" si="1"/>
        <v>3.7970000000000002</v>
      </c>
      <c r="G54" s="40">
        <f>[4]Curves!$K60</f>
        <v>0.33500000000000002</v>
      </c>
      <c r="H54" s="40">
        <f t="shared" si="2"/>
        <v>4.0870000000000006</v>
      </c>
      <c r="I54" s="40">
        <f>[4]Curves!$G60</f>
        <v>0.37</v>
      </c>
      <c r="J54" s="40">
        <f t="shared" si="3"/>
        <v>4.1219999999999999</v>
      </c>
    </row>
    <row r="55" spans="1:10" x14ac:dyDescent="0.2">
      <c r="A55" s="50">
        <f>[4]Curves!$A61</f>
        <v>38534</v>
      </c>
      <c r="B55" s="40">
        <f>[4]Curves!$E61</f>
        <v>3.8395000000000001</v>
      </c>
      <c r="C55" s="118">
        <f>[4]Curves!$B61</f>
        <v>0.39750000000000002</v>
      </c>
      <c r="D55" s="40">
        <f t="shared" si="0"/>
        <v>4.2370000000000001</v>
      </c>
      <c r="E55" s="40">
        <f>[4]Curves!$J61</f>
        <v>4.4999999999999998E-2</v>
      </c>
      <c r="F55" s="40">
        <f t="shared" si="1"/>
        <v>3.8845000000000001</v>
      </c>
      <c r="G55" s="40">
        <f>[4]Curves!$K61</f>
        <v>0.35</v>
      </c>
      <c r="H55" s="40">
        <f t="shared" si="2"/>
        <v>4.1894999999999998</v>
      </c>
      <c r="I55" s="40">
        <f>[4]Curves!$G61</f>
        <v>0.41</v>
      </c>
      <c r="J55" s="40">
        <f t="shared" si="3"/>
        <v>4.2495000000000003</v>
      </c>
    </row>
    <row r="56" spans="1:10" x14ac:dyDescent="0.2">
      <c r="A56" s="50">
        <f>[4]Curves!$A62</f>
        <v>38565</v>
      </c>
      <c r="B56" s="40">
        <f>[4]Curves!$E62</f>
        <v>3.7245000000000004</v>
      </c>
      <c r="C56" s="118">
        <f>[4]Curves!$B62</f>
        <v>0.4</v>
      </c>
      <c r="D56" s="40">
        <f t="shared" si="0"/>
        <v>4.1245000000000003</v>
      </c>
      <c r="E56" s="40">
        <f>[4]Curves!$J62</f>
        <v>0.13</v>
      </c>
      <c r="F56" s="40">
        <f t="shared" si="1"/>
        <v>3.8545000000000003</v>
      </c>
      <c r="G56" s="40">
        <f>[4]Curves!$K62</f>
        <v>0.35</v>
      </c>
      <c r="H56" s="40">
        <f t="shared" si="2"/>
        <v>4.0745000000000005</v>
      </c>
      <c r="I56" s="40">
        <f>[4]Curves!$G62</f>
        <v>0.41</v>
      </c>
      <c r="J56" s="40">
        <f t="shared" si="3"/>
        <v>4.1345000000000001</v>
      </c>
    </row>
    <row r="57" spans="1:10" x14ac:dyDescent="0.2">
      <c r="A57" s="50">
        <f>[4]Curves!$A63</f>
        <v>38596</v>
      </c>
      <c r="B57" s="40">
        <f>[4]Curves!$E63</f>
        <v>3.5775000000000001</v>
      </c>
      <c r="C57" s="118">
        <f>[4]Curves!$B63</f>
        <v>0.39750000000000002</v>
      </c>
      <c r="D57" s="40">
        <f t="shared" si="0"/>
        <v>3.9750000000000001</v>
      </c>
      <c r="E57" s="40">
        <f>[4]Curves!$J63</f>
        <v>0.13</v>
      </c>
      <c r="F57" s="40">
        <f t="shared" si="1"/>
        <v>3.7075</v>
      </c>
      <c r="G57" s="40">
        <f>[4]Curves!$K63</f>
        <v>0.315</v>
      </c>
      <c r="H57" s="40">
        <f t="shared" si="2"/>
        <v>3.8925000000000001</v>
      </c>
      <c r="I57" s="40">
        <f>[4]Curves!$G63</f>
        <v>0.36</v>
      </c>
      <c r="J57" s="40">
        <f t="shared" si="3"/>
        <v>3.9375</v>
      </c>
    </row>
    <row r="58" spans="1:10" x14ac:dyDescent="0.2">
      <c r="A58" s="50">
        <f>[4]Curves!$A64</f>
        <v>38626</v>
      </c>
      <c r="B58" s="40">
        <f>[4]Curves!$E64</f>
        <v>3.4125000000000001</v>
      </c>
      <c r="C58" s="118">
        <f>[4]Curves!$B64</f>
        <v>0.4</v>
      </c>
      <c r="D58" s="40">
        <f t="shared" si="0"/>
        <v>3.8125</v>
      </c>
      <c r="E58" s="40">
        <f>[4]Curves!$J64</f>
        <v>0.13</v>
      </c>
      <c r="F58" s="40">
        <f t="shared" si="1"/>
        <v>3.5425</v>
      </c>
      <c r="G58" s="40">
        <f>[4]Curves!$K64</f>
        <v>0.36</v>
      </c>
      <c r="H58" s="40">
        <f t="shared" si="2"/>
        <v>3.7725</v>
      </c>
      <c r="I58" s="40">
        <f>[4]Curves!$G64</f>
        <v>0.4</v>
      </c>
      <c r="J58" s="40">
        <f t="shared" si="3"/>
        <v>3.8125</v>
      </c>
    </row>
    <row r="59" spans="1:10" x14ac:dyDescent="0.2">
      <c r="A59" s="50">
        <f>[4]Curves!$A65</f>
        <v>38657</v>
      </c>
      <c r="B59" s="40">
        <f>[4]Curves!$E65</f>
        <v>3.4075000000000002</v>
      </c>
      <c r="C59" s="118">
        <f>[4]Curves!$B65</f>
        <v>0.55500000000000005</v>
      </c>
      <c r="D59" s="40">
        <f t="shared" si="0"/>
        <v>3.9625000000000004</v>
      </c>
      <c r="E59" s="40">
        <f>[4]Curves!$J65</f>
        <v>0.13</v>
      </c>
      <c r="F59" s="40">
        <f t="shared" si="1"/>
        <v>3.5375000000000001</v>
      </c>
      <c r="G59" s="40">
        <f>[4]Curves!$K65</f>
        <v>0.46</v>
      </c>
      <c r="H59" s="40">
        <f t="shared" si="2"/>
        <v>3.8675000000000002</v>
      </c>
      <c r="I59" s="40">
        <f>[4]Curves!$G65</f>
        <v>0.73</v>
      </c>
      <c r="J59" s="40">
        <f t="shared" si="3"/>
        <v>4.1375000000000002</v>
      </c>
    </row>
    <row r="60" spans="1:10" x14ac:dyDescent="0.2">
      <c r="A60" s="50">
        <f>[4]Curves!$A66</f>
        <v>38687</v>
      </c>
      <c r="B60" s="40">
        <f>[4]Curves!$E66</f>
        <v>3.4455</v>
      </c>
      <c r="C60" s="118">
        <f>[4]Curves!$B66</f>
        <v>0.91</v>
      </c>
      <c r="D60" s="40">
        <f t="shared" si="0"/>
        <v>4.3555000000000001</v>
      </c>
      <c r="E60" s="40">
        <f>[4]Curves!$J66</f>
        <v>0.13</v>
      </c>
      <c r="F60" s="40">
        <f t="shared" si="1"/>
        <v>3.5754999999999999</v>
      </c>
      <c r="G60" s="40">
        <f>[4]Curves!$K66</f>
        <v>0.77</v>
      </c>
      <c r="H60" s="40">
        <f t="shared" si="2"/>
        <v>4.2155000000000005</v>
      </c>
      <c r="I60" s="40">
        <f>[4]Curves!$G66</f>
        <v>0.98</v>
      </c>
      <c r="J60" s="40">
        <f t="shared" si="3"/>
        <v>4.4254999999999995</v>
      </c>
    </row>
    <row r="61" spans="1:10" x14ac:dyDescent="0.2">
      <c r="A61" s="50">
        <f>[4]Curves!$A67</f>
        <v>38718</v>
      </c>
      <c r="B61" s="40">
        <f>[4]Curves!$E67</f>
        <v>3.4905000000000004</v>
      </c>
      <c r="C61" s="118">
        <f>[4]Curves!$B67</f>
        <v>1.2150000000000001</v>
      </c>
      <c r="D61" s="40">
        <f t="shared" si="0"/>
        <v>4.7055000000000007</v>
      </c>
      <c r="E61" s="40">
        <f>[4]Curves!$J67</f>
        <v>4.4999999999999998E-2</v>
      </c>
      <c r="F61" s="40">
        <f t="shared" si="1"/>
        <v>3.5355000000000003</v>
      </c>
      <c r="G61" s="40">
        <f>[4]Curves!$K67</f>
        <v>1.04</v>
      </c>
      <c r="H61" s="40">
        <f t="shared" si="2"/>
        <v>4.5305</v>
      </c>
      <c r="I61" s="40">
        <f>[4]Curves!$G67</f>
        <v>1.6</v>
      </c>
      <c r="J61" s="40">
        <f t="shared" si="3"/>
        <v>5.0905000000000005</v>
      </c>
    </row>
    <row r="62" spans="1:10" x14ac:dyDescent="0.2">
      <c r="A62" s="50">
        <f>[4]Curves!$A68</f>
        <v>38749</v>
      </c>
      <c r="B62" s="40">
        <f>[4]Curves!$E68</f>
        <v>3.5285000000000002</v>
      </c>
      <c r="C62" s="118">
        <f>[4]Curves!$B68</f>
        <v>1.2150000000000001</v>
      </c>
      <c r="D62" s="40">
        <f t="shared" si="0"/>
        <v>4.7435</v>
      </c>
      <c r="E62" s="40">
        <f>[4]Curves!$J68</f>
        <v>4.4999999999999998E-2</v>
      </c>
      <c r="F62" s="40">
        <f t="shared" si="1"/>
        <v>3.5735000000000001</v>
      </c>
      <c r="G62" s="40">
        <f>[4]Curves!$K68</f>
        <v>1.04</v>
      </c>
      <c r="H62" s="40">
        <f t="shared" si="2"/>
        <v>4.5685000000000002</v>
      </c>
      <c r="I62" s="40">
        <f>[4]Curves!$G68</f>
        <v>1.6</v>
      </c>
      <c r="J62" s="40">
        <f t="shared" si="3"/>
        <v>5.1285000000000007</v>
      </c>
    </row>
    <row r="63" spans="1:10" x14ac:dyDescent="0.2">
      <c r="A63" s="50">
        <f>[4]Curves!$A69</f>
        <v>38777</v>
      </c>
      <c r="B63" s="40">
        <f>[4]Curves!$E69</f>
        <v>3.5225</v>
      </c>
      <c r="C63" s="118">
        <f>[4]Curves!$B69</f>
        <v>0.65500000000000003</v>
      </c>
      <c r="D63" s="40">
        <f t="shared" si="0"/>
        <v>4.1775000000000002</v>
      </c>
      <c r="E63" s="40">
        <f>[4]Curves!$J69</f>
        <v>4.4999999999999998E-2</v>
      </c>
      <c r="F63" s="40">
        <f t="shared" si="1"/>
        <v>3.5674999999999999</v>
      </c>
      <c r="G63" s="40">
        <f>[4]Curves!$K69</f>
        <v>0.54</v>
      </c>
      <c r="H63" s="40">
        <f t="shared" si="2"/>
        <v>4.0625</v>
      </c>
      <c r="I63" s="40">
        <f>[4]Curves!$G69</f>
        <v>0.72</v>
      </c>
      <c r="J63" s="40">
        <f t="shared" si="3"/>
        <v>4.2424999999999997</v>
      </c>
    </row>
    <row r="64" spans="1:10" x14ac:dyDescent="0.2">
      <c r="A64" s="50">
        <f>[4]Curves!$A70</f>
        <v>38808</v>
      </c>
      <c r="B64" s="40">
        <f>[4]Curves!$E70</f>
        <v>3.5225</v>
      </c>
      <c r="C64" s="118">
        <f>[4]Curves!$B70</f>
        <v>0.435</v>
      </c>
      <c r="D64" s="40">
        <f t="shared" si="0"/>
        <v>3.9575</v>
      </c>
      <c r="E64" s="40">
        <f>[4]Curves!$J70</f>
        <v>4.4999999999999998E-2</v>
      </c>
      <c r="F64" s="40">
        <f t="shared" si="1"/>
        <v>3.5674999999999999</v>
      </c>
      <c r="G64" s="40">
        <f>[4]Curves!$K70</f>
        <v>0.36</v>
      </c>
      <c r="H64" s="40">
        <f t="shared" si="2"/>
        <v>3.8824999999999998</v>
      </c>
      <c r="I64" s="40">
        <f>[4]Curves!$G70</f>
        <v>0.38</v>
      </c>
      <c r="J64" s="40">
        <f t="shared" si="3"/>
        <v>3.9024999999999999</v>
      </c>
    </row>
    <row r="65" spans="1:10" x14ac:dyDescent="0.2">
      <c r="A65" s="50">
        <f>[4]Curves!$A71</f>
        <v>38838</v>
      </c>
      <c r="B65" s="40">
        <f>[4]Curves!$E71</f>
        <v>3.6924999999999999</v>
      </c>
      <c r="C65" s="118">
        <f>[4]Curves!$B71</f>
        <v>0.38500000000000001</v>
      </c>
      <c r="D65" s="40">
        <f t="shared" si="0"/>
        <v>4.0774999999999997</v>
      </c>
      <c r="E65" s="40">
        <f>[4]Curves!$J71</f>
        <v>4.4999999999999998E-2</v>
      </c>
      <c r="F65" s="40">
        <f t="shared" si="1"/>
        <v>3.7374999999999998</v>
      </c>
      <c r="G65" s="40">
        <f>[4]Curves!$K71</f>
        <v>0.32500000000000001</v>
      </c>
      <c r="H65" s="40">
        <f t="shared" si="2"/>
        <v>4.0175000000000001</v>
      </c>
      <c r="I65" s="40">
        <f>[4]Curves!$G71</f>
        <v>0.33</v>
      </c>
      <c r="J65" s="40">
        <f t="shared" si="3"/>
        <v>4.0225</v>
      </c>
    </row>
    <row r="66" spans="1:10" x14ac:dyDescent="0.2">
      <c r="A66" s="50">
        <f>[4]Curves!$A72</f>
        <v>38869</v>
      </c>
      <c r="B66" s="40">
        <f>[4]Curves!$E72</f>
        <v>3.8445</v>
      </c>
      <c r="C66" s="118">
        <f>[4]Curves!$B72</f>
        <v>0.38500000000000001</v>
      </c>
      <c r="D66" s="40">
        <f t="shared" si="0"/>
        <v>4.2294999999999998</v>
      </c>
      <c r="E66" s="40">
        <f>[4]Curves!$J72</f>
        <v>4.4999999999999998E-2</v>
      </c>
      <c r="F66" s="40">
        <f t="shared" si="1"/>
        <v>3.8895</v>
      </c>
      <c r="G66" s="40">
        <f>[4]Curves!$K72</f>
        <v>0.33500000000000002</v>
      </c>
      <c r="H66" s="40">
        <f t="shared" si="2"/>
        <v>4.1795</v>
      </c>
      <c r="I66" s="40">
        <f>[4]Curves!$G72</f>
        <v>0.37</v>
      </c>
      <c r="J66" s="40">
        <f t="shared" si="3"/>
        <v>4.2145000000000001</v>
      </c>
    </row>
    <row r="67" spans="1:10" x14ac:dyDescent="0.2">
      <c r="A67" s="50">
        <f>[4]Curves!$A73</f>
        <v>38899</v>
      </c>
      <c r="B67" s="40">
        <f>[4]Curves!$E73</f>
        <v>3.9345000000000003</v>
      </c>
      <c r="C67" s="118">
        <f>[4]Curves!$B73</f>
        <v>0.39750000000000002</v>
      </c>
      <c r="D67" s="40">
        <f t="shared" si="0"/>
        <v>4.3320000000000007</v>
      </c>
      <c r="E67" s="40">
        <f>[4]Curves!$J73</f>
        <v>4.4999999999999998E-2</v>
      </c>
      <c r="F67" s="40">
        <f t="shared" si="1"/>
        <v>3.9795000000000003</v>
      </c>
      <c r="G67" s="40">
        <f>[4]Curves!$K73</f>
        <v>0.35</v>
      </c>
      <c r="H67" s="40">
        <f t="shared" si="2"/>
        <v>4.2845000000000004</v>
      </c>
      <c r="I67" s="40">
        <f>[4]Curves!$G73</f>
        <v>0.41</v>
      </c>
      <c r="J67" s="40">
        <f t="shared" si="3"/>
        <v>4.3445</v>
      </c>
    </row>
    <row r="68" spans="1:10" x14ac:dyDescent="0.2">
      <c r="A68" s="50">
        <f>[4]Curves!$A74</f>
        <v>38930</v>
      </c>
      <c r="B68" s="40">
        <f>[4]Curves!$E74</f>
        <v>3.8195000000000001</v>
      </c>
      <c r="C68" s="118">
        <f>[4]Curves!$B74</f>
        <v>0.4</v>
      </c>
      <c r="D68" s="40">
        <f t="shared" si="0"/>
        <v>4.2195</v>
      </c>
      <c r="E68" s="40">
        <f>[4]Curves!$J74</f>
        <v>0.13</v>
      </c>
      <c r="F68" s="40">
        <f t="shared" si="1"/>
        <v>3.9495</v>
      </c>
      <c r="G68" s="40">
        <f>[4]Curves!$K74</f>
        <v>0.35</v>
      </c>
      <c r="H68" s="40">
        <f t="shared" si="2"/>
        <v>4.1695000000000002</v>
      </c>
      <c r="I68" s="40">
        <f>[4]Curves!$G74</f>
        <v>0.41</v>
      </c>
      <c r="J68" s="40">
        <f t="shared" si="3"/>
        <v>4.2294999999999998</v>
      </c>
    </row>
    <row r="69" spans="1:10" x14ac:dyDescent="0.2">
      <c r="A69" s="50">
        <f>[4]Curves!$A75</f>
        <v>38961</v>
      </c>
      <c r="B69" s="40">
        <f>[4]Curves!$E75</f>
        <v>3.6724999999999999</v>
      </c>
      <c r="C69" s="118">
        <f>[4]Curves!$B75</f>
        <v>0.39750000000000002</v>
      </c>
      <c r="D69" s="40">
        <f t="shared" si="0"/>
        <v>4.07</v>
      </c>
      <c r="E69" s="40">
        <f>[4]Curves!$J75</f>
        <v>0.13</v>
      </c>
      <c r="F69" s="40">
        <f t="shared" si="1"/>
        <v>3.8024999999999998</v>
      </c>
      <c r="G69" s="40">
        <f>[4]Curves!$K75</f>
        <v>0.315</v>
      </c>
      <c r="H69" s="40">
        <f t="shared" si="2"/>
        <v>3.9874999999999998</v>
      </c>
      <c r="I69" s="40">
        <f>[4]Curves!$G75</f>
        <v>0.36</v>
      </c>
      <c r="J69" s="40">
        <f t="shared" si="3"/>
        <v>4.0324999999999998</v>
      </c>
    </row>
    <row r="70" spans="1:10" x14ac:dyDescent="0.2">
      <c r="A70" s="50">
        <f>[4]Curves!$A76</f>
        <v>38991</v>
      </c>
      <c r="B70" s="40">
        <f>[4]Curves!$E76</f>
        <v>3.5074999999999998</v>
      </c>
      <c r="C70" s="118">
        <f>[4]Curves!$B76</f>
        <v>0.4</v>
      </c>
      <c r="D70" s="40">
        <f t="shared" si="0"/>
        <v>3.9074999999999998</v>
      </c>
      <c r="E70" s="40">
        <f>[4]Curves!$J76</f>
        <v>0.13</v>
      </c>
      <c r="F70" s="40">
        <f t="shared" si="1"/>
        <v>3.6374999999999997</v>
      </c>
      <c r="G70" s="40">
        <f>[4]Curves!$K76</f>
        <v>0.36</v>
      </c>
      <c r="H70" s="40">
        <f t="shared" si="2"/>
        <v>3.8674999999999997</v>
      </c>
      <c r="I70" s="40">
        <f>[4]Curves!$G76</f>
        <v>0.4</v>
      </c>
      <c r="J70" s="40">
        <f t="shared" si="3"/>
        <v>3.9074999999999998</v>
      </c>
    </row>
    <row r="71" spans="1:10" x14ac:dyDescent="0.2">
      <c r="A71" s="50">
        <f>[4]Curves!$A77</f>
        <v>39022</v>
      </c>
      <c r="B71" s="40">
        <f>[4]Curves!$E77</f>
        <v>3.5024999999999999</v>
      </c>
      <c r="C71" s="118">
        <f>[4]Curves!$B77</f>
        <v>0.55500000000000005</v>
      </c>
      <c r="D71" s="40">
        <f t="shared" si="0"/>
        <v>4.0575000000000001</v>
      </c>
      <c r="E71" s="40">
        <f>[4]Curves!$J77</f>
        <v>0.13</v>
      </c>
      <c r="F71" s="40">
        <f t="shared" si="1"/>
        <v>3.6324999999999998</v>
      </c>
      <c r="G71" s="40">
        <f>[4]Curves!$K77</f>
        <v>0.46</v>
      </c>
      <c r="H71" s="40">
        <f t="shared" si="2"/>
        <v>3.9624999999999999</v>
      </c>
      <c r="I71" s="40">
        <f>[4]Curves!$G77</f>
        <v>0.73</v>
      </c>
      <c r="J71" s="40">
        <f t="shared" si="3"/>
        <v>4.2324999999999999</v>
      </c>
    </row>
    <row r="72" spans="1:10" x14ac:dyDescent="0.2">
      <c r="A72" s="50">
        <f>[4]Curves!$A78</f>
        <v>39052</v>
      </c>
      <c r="B72" s="40">
        <f>[4]Curves!$E78</f>
        <v>3.5405000000000002</v>
      </c>
      <c r="C72" s="118">
        <f>[4]Curves!$B78</f>
        <v>0.91</v>
      </c>
      <c r="D72" s="40">
        <f t="shared" ref="D72:D124" si="4">B72+C72</f>
        <v>4.4504999999999999</v>
      </c>
      <c r="E72" s="40">
        <f>[4]Curves!$J78</f>
        <v>0.13</v>
      </c>
      <c r="F72" s="40">
        <f t="shared" ref="F72:F124" si="5">B72+E72</f>
        <v>3.6705000000000001</v>
      </c>
      <c r="G72" s="40">
        <f>[4]Curves!$K78</f>
        <v>0.77</v>
      </c>
      <c r="H72" s="40">
        <f t="shared" ref="H72:H124" si="6">B72+G72</f>
        <v>4.3105000000000002</v>
      </c>
      <c r="I72" s="40">
        <f>[4]Curves!$G78</f>
        <v>0.98</v>
      </c>
      <c r="J72" s="40">
        <f t="shared" ref="J72:J124" si="7">B72+I72</f>
        <v>4.5205000000000002</v>
      </c>
    </row>
    <row r="73" spans="1:10" x14ac:dyDescent="0.2">
      <c r="A73" s="50">
        <f>[4]Curves!$A79</f>
        <v>39083</v>
      </c>
      <c r="B73" s="40">
        <f>[4]Curves!$E79</f>
        <v>3.5855000000000001</v>
      </c>
      <c r="C73" s="118">
        <f>[4]Curves!$B79</f>
        <v>1.2150000000000001</v>
      </c>
      <c r="D73" s="40">
        <f t="shared" si="4"/>
        <v>4.8005000000000004</v>
      </c>
      <c r="E73" s="40">
        <f>[4]Curves!$J79</f>
        <v>4.4999999999999998E-2</v>
      </c>
      <c r="F73" s="40">
        <f t="shared" si="5"/>
        <v>3.6305000000000001</v>
      </c>
      <c r="G73" s="40">
        <f>[4]Curves!$K79</f>
        <v>1.04</v>
      </c>
      <c r="H73" s="40">
        <f t="shared" si="6"/>
        <v>4.6255000000000006</v>
      </c>
      <c r="I73" s="40">
        <f>[4]Curves!$G79</f>
        <v>1.6</v>
      </c>
      <c r="J73" s="40">
        <f t="shared" si="7"/>
        <v>5.1855000000000002</v>
      </c>
    </row>
    <row r="74" spans="1:10" x14ac:dyDescent="0.2">
      <c r="A74" s="50">
        <f>[4]Curves!$A80</f>
        <v>39114</v>
      </c>
      <c r="B74" s="40">
        <f>[4]Curves!$E80</f>
        <v>3.6235000000000004</v>
      </c>
      <c r="C74" s="118">
        <f>[4]Curves!$B80</f>
        <v>1.2150000000000001</v>
      </c>
      <c r="D74" s="40">
        <f t="shared" si="4"/>
        <v>4.8385000000000007</v>
      </c>
      <c r="E74" s="40">
        <f>[4]Curves!$J80</f>
        <v>4.4999999999999998E-2</v>
      </c>
      <c r="F74" s="40">
        <f t="shared" si="5"/>
        <v>3.6685000000000003</v>
      </c>
      <c r="G74" s="40">
        <f>[4]Curves!$K80</f>
        <v>1.04</v>
      </c>
      <c r="H74" s="40">
        <f t="shared" si="6"/>
        <v>4.6635000000000009</v>
      </c>
      <c r="I74" s="40">
        <f>[4]Curves!$G80</f>
        <v>1.6</v>
      </c>
      <c r="J74" s="40">
        <f t="shared" si="7"/>
        <v>5.2235000000000005</v>
      </c>
    </row>
    <row r="75" spans="1:10" x14ac:dyDescent="0.2">
      <c r="A75" s="50">
        <f>[4]Curves!$A81</f>
        <v>39142</v>
      </c>
      <c r="B75" s="40">
        <f>[4]Curves!$E81</f>
        <v>3.6175000000000002</v>
      </c>
      <c r="C75" s="118">
        <f>[4]Curves!$B81</f>
        <v>0.65500000000000003</v>
      </c>
      <c r="D75" s="40">
        <f t="shared" si="4"/>
        <v>4.2725</v>
      </c>
      <c r="E75" s="40">
        <f>[4]Curves!$J81</f>
        <v>4.4999999999999998E-2</v>
      </c>
      <c r="F75" s="40">
        <f t="shared" si="5"/>
        <v>3.6625000000000001</v>
      </c>
      <c r="G75" s="40">
        <f>[4]Curves!$K81</f>
        <v>0.54</v>
      </c>
      <c r="H75" s="40">
        <f t="shared" si="6"/>
        <v>4.1575000000000006</v>
      </c>
      <c r="I75" s="40">
        <f>[4]Curves!$G81</f>
        <v>0.72</v>
      </c>
      <c r="J75" s="40">
        <f t="shared" si="7"/>
        <v>4.3375000000000004</v>
      </c>
    </row>
    <row r="76" spans="1:10" x14ac:dyDescent="0.2">
      <c r="A76" s="50">
        <f>[4]Curves!$A82</f>
        <v>39173</v>
      </c>
      <c r="B76" s="40">
        <f>[4]Curves!$E82</f>
        <v>3.6175000000000002</v>
      </c>
      <c r="C76" s="118">
        <f>[4]Curves!$B82</f>
        <v>0.435</v>
      </c>
      <c r="D76" s="40">
        <f t="shared" si="4"/>
        <v>4.0525000000000002</v>
      </c>
      <c r="E76" s="40">
        <f>[4]Curves!$J82</f>
        <v>4.4999999999999998E-2</v>
      </c>
      <c r="F76" s="40">
        <f t="shared" si="5"/>
        <v>3.6625000000000001</v>
      </c>
      <c r="G76" s="40">
        <f>[4]Curves!$K82</f>
        <v>0.36</v>
      </c>
      <c r="H76" s="40">
        <f t="shared" si="6"/>
        <v>3.9775</v>
      </c>
      <c r="I76" s="40">
        <f>[4]Curves!$G82</f>
        <v>0.38</v>
      </c>
      <c r="J76" s="40">
        <f t="shared" si="7"/>
        <v>3.9975000000000001</v>
      </c>
    </row>
    <row r="77" spans="1:10" x14ac:dyDescent="0.2">
      <c r="A77" s="50">
        <f>[4]Curves!$A83</f>
        <v>39203</v>
      </c>
      <c r="B77" s="40">
        <f>[4]Curves!$E83</f>
        <v>3.7875000000000001</v>
      </c>
      <c r="C77" s="118">
        <f>[4]Curves!$B83</f>
        <v>0.38500000000000001</v>
      </c>
      <c r="D77" s="40">
        <f t="shared" si="4"/>
        <v>4.1725000000000003</v>
      </c>
      <c r="E77" s="40">
        <f>[4]Curves!$J83</f>
        <v>4.4999999999999998E-2</v>
      </c>
      <c r="F77" s="40">
        <f t="shared" si="5"/>
        <v>3.8325</v>
      </c>
      <c r="G77" s="40">
        <f>[4]Curves!$K83</f>
        <v>0.32500000000000001</v>
      </c>
      <c r="H77" s="40">
        <f t="shared" si="6"/>
        <v>4.1124999999999998</v>
      </c>
      <c r="I77" s="40">
        <f>[4]Curves!$G83</f>
        <v>0.33</v>
      </c>
      <c r="J77" s="40">
        <f t="shared" si="7"/>
        <v>4.1174999999999997</v>
      </c>
    </row>
    <row r="78" spans="1:10" x14ac:dyDescent="0.2">
      <c r="A78" s="50">
        <f>[4]Curves!$A84</f>
        <v>39234</v>
      </c>
      <c r="B78" s="40">
        <f>[4]Curves!$E84</f>
        <v>3.9395000000000002</v>
      </c>
      <c r="C78" s="118">
        <f>[4]Curves!$B84</f>
        <v>0.38500000000000001</v>
      </c>
      <c r="D78" s="40">
        <f t="shared" si="4"/>
        <v>4.3245000000000005</v>
      </c>
      <c r="E78" s="40">
        <f>[4]Curves!$J84</f>
        <v>4.4999999999999998E-2</v>
      </c>
      <c r="F78" s="40">
        <f t="shared" si="5"/>
        <v>3.9845000000000002</v>
      </c>
      <c r="G78" s="40">
        <f>[4]Curves!$K84</f>
        <v>0.33500000000000002</v>
      </c>
      <c r="H78" s="40">
        <f t="shared" si="6"/>
        <v>4.2745000000000006</v>
      </c>
      <c r="I78" s="40">
        <f>[4]Curves!$G84</f>
        <v>0.37</v>
      </c>
      <c r="J78" s="40">
        <f t="shared" si="7"/>
        <v>4.3094999999999999</v>
      </c>
    </row>
    <row r="79" spans="1:10" x14ac:dyDescent="0.2">
      <c r="A79" s="50">
        <f>[4]Curves!$A85</f>
        <v>39264</v>
      </c>
      <c r="B79" s="40">
        <f>[4]Curves!$E85</f>
        <v>4.032</v>
      </c>
      <c r="C79" s="118">
        <f>[4]Curves!$B85</f>
        <v>0.39750000000000002</v>
      </c>
      <c r="D79" s="40">
        <f t="shared" si="4"/>
        <v>4.4295</v>
      </c>
      <c r="E79" s="40">
        <f>[4]Curves!$J85</f>
        <v>4.4999999999999998E-2</v>
      </c>
      <c r="F79" s="40">
        <f t="shared" si="5"/>
        <v>4.077</v>
      </c>
      <c r="G79" s="40">
        <f>[4]Curves!$K85</f>
        <v>0.35</v>
      </c>
      <c r="H79" s="40">
        <f t="shared" si="6"/>
        <v>4.3819999999999997</v>
      </c>
      <c r="I79" s="40">
        <f>[4]Curves!$G85</f>
        <v>0.41</v>
      </c>
      <c r="J79" s="40">
        <f t="shared" si="7"/>
        <v>4.4420000000000002</v>
      </c>
    </row>
    <row r="80" spans="1:10" x14ac:dyDescent="0.2">
      <c r="A80" s="50">
        <f>[4]Curves!$A86</f>
        <v>39295</v>
      </c>
      <c r="B80" s="40">
        <f>[4]Curves!$E86</f>
        <v>3.9170000000000003</v>
      </c>
      <c r="C80" s="118">
        <f>[4]Curves!$B86</f>
        <v>0.4</v>
      </c>
      <c r="D80" s="40">
        <f t="shared" si="4"/>
        <v>4.3170000000000002</v>
      </c>
      <c r="E80" s="40">
        <f>[4]Curves!$J86</f>
        <v>0.13</v>
      </c>
      <c r="F80" s="40">
        <f t="shared" si="5"/>
        <v>4.0470000000000006</v>
      </c>
      <c r="G80" s="40">
        <f>[4]Curves!$K86</f>
        <v>0.35</v>
      </c>
      <c r="H80" s="40">
        <f t="shared" si="6"/>
        <v>4.2670000000000003</v>
      </c>
      <c r="I80" s="40">
        <f>[4]Curves!$G86</f>
        <v>0.41</v>
      </c>
      <c r="J80" s="40">
        <f t="shared" si="7"/>
        <v>4.327</v>
      </c>
    </row>
    <row r="81" spans="1:10" x14ac:dyDescent="0.2">
      <c r="A81" s="50">
        <f>[4]Curves!$A87</f>
        <v>39326</v>
      </c>
      <c r="B81" s="40">
        <f>[4]Curves!$E87</f>
        <v>3.77</v>
      </c>
      <c r="C81" s="118">
        <f>[4]Curves!$B87</f>
        <v>0.39750000000000002</v>
      </c>
      <c r="D81" s="40">
        <f t="shared" si="4"/>
        <v>4.1675000000000004</v>
      </c>
      <c r="E81" s="40">
        <f>[4]Curves!$J87</f>
        <v>0.13</v>
      </c>
      <c r="F81" s="40">
        <f t="shared" si="5"/>
        <v>3.9</v>
      </c>
      <c r="G81" s="40">
        <f>[4]Curves!$K87</f>
        <v>0.315</v>
      </c>
      <c r="H81" s="40">
        <f t="shared" si="6"/>
        <v>4.085</v>
      </c>
      <c r="I81" s="40">
        <f>[4]Curves!$G87</f>
        <v>0.36</v>
      </c>
      <c r="J81" s="40">
        <f t="shared" si="7"/>
        <v>4.13</v>
      </c>
    </row>
    <row r="82" spans="1:10" x14ac:dyDescent="0.2">
      <c r="A82" s="50">
        <f>[4]Curves!$A88</f>
        <v>39356</v>
      </c>
      <c r="B82" s="40">
        <f>[4]Curves!$E88</f>
        <v>3.605</v>
      </c>
      <c r="C82" s="118">
        <f>[4]Curves!$B88</f>
        <v>0.4</v>
      </c>
      <c r="D82" s="40">
        <f t="shared" si="4"/>
        <v>4.0049999999999999</v>
      </c>
      <c r="E82" s="40">
        <f>[4]Curves!$J88</f>
        <v>0.13</v>
      </c>
      <c r="F82" s="40">
        <f t="shared" si="5"/>
        <v>3.7349999999999999</v>
      </c>
      <c r="G82" s="40">
        <f>[4]Curves!$K88</f>
        <v>0.36</v>
      </c>
      <c r="H82" s="40">
        <f t="shared" si="6"/>
        <v>3.9649999999999999</v>
      </c>
      <c r="I82" s="40">
        <f>[4]Curves!$G88</f>
        <v>0.4</v>
      </c>
      <c r="J82" s="40">
        <f t="shared" si="7"/>
        <v>4.0049999999999999</v>
      </c>
    </row>
    <row r="83" spans="1:10" x14ac:dyDescent="0.2">
      <c r="A83" s="50">
        <f>[4]Curves!$A89</f>
        <v>39387</v>
      </c>
      <c r="B83" s="40">
        <f>[4]Curves!$E89</f>
        <v>3.6</v>
      </c>
      <c r="C83" s="118">
        <f>[4]Curves!$B89</f>
        <v>0.55500000000000005</v>
      </c>
      <c r="D83" s="40">
        <f t="shared" si="4"/>
        <v>4.1550000000000002</v>
      </c>
      <c r="E83" s="40">
        <f>[4]Curves!$J89</f>
        <v>0.13</v>
      </c>
      <c r="F83" s="40">
        <f t="shared" si="5"/>
        <v>3.73</v>
      </c>
      <c r="G83" s="40">
        <f>[4]Curves!$K89</f>
        <v>0.46</v>
      </c>
      <c r="H83" s="40">
        <f t="shared" si="6"/>
        <v>4.0600000000000005</v>
      </c>
      <c r="I83" s="40">
        <f>[4]Curves!$G89</f>
        <v>0.73</v>
      </c>
      <c r="J83" s="40">
        <f t="shared" si="7"/>
        <v>4.33</v>
      </c>
    </row>
    <row r="84" spans="1:10" x14ac:dyDescent="0.2">
      <c r="A84" s="50">
        <f>[4]Curves!$A90</f>
        <v>39417</v>
      </c>
      <c r="B84" s="40">
        <f>[4]Curves!$E90</f>
        <v>3.6380000000000003</v>
      </c>
      <c r="C84" s="118">
        <f>[4]Curves!$B90</f>
        <v>0.91</v>
      </c>
      <c r="D84" s="40">
        <f t="shared" si="4"/>
        <v>4.548</v>
      </c>
      <c r="E84" s="40">
        <f>[4]Curves!$J90</f>
        <v>0.13</v>
      </c>
      <c r="F84" s="40">
        <f t="shared" si="5"/>
        <v>3.7680000000000002</v>
      </c>
      <c r="G84" s="40">
        <f>[4]Curves!$K90</f>
        <v>0.77</v>
      </c>
      <c r="H84" s="40">
        <f t="shared" si="6"/>
        <v>4.4080000000000004</v>
      </c>
      <c r="I84" s="40">
        <f>[4]Curves!$G90</f>
        <v>0.98</v>
      </c>
      <c r="J84" s="40">
        <f t="shared" si="7"/>
        <v>4.6180000000000003</v>
      </c>
    </row>
    <row r="85" spans="1:10" x14ac:dyDescent="0.2">
      <c r="A85" s="50">
        <f>[4]Curves!$A91</f>
        <v>39448</v>
      </c>
      <c r="B85" s="40">
        <f>[4]Curves!$E91</f>
        <v>3.6830000000000003</v>
      </c>
      <c r="C85" s="118">
        <f>[4]Curves!$B91</f>
        <v>1.2150000000000001</v>
      </c>
      <c r="D85" s="40">
        <f t="shared" si="4"/>
        <v>4.8980000000000006</v>
      </c>
      <c r="E85" s="40">
        <f>[4]Curves!$J91</f>
        <v>4.4999999999999998E-2</v>
      </c>
      <c r="F85" s="40">
        <f t="shared" si="5"/>
        <v>3.7280000000000002</v>
      </c>
      <c r="G85" s="40">
        <f>[4]Curves!$K91</f>
        <v>1.04</v>
      </c>
      <c r="H85" s="40">
        <f t="shared" si="6"/>
        <v>4.7230000000000008</v>
      </c>
      <c r="I85" s="40">
        <f>[4]Curves!$G91</f>
        <v>1.6</v>
      </c>
      <c r="J85" s="40">
        <f t="shared" si="7"/>
        <v>5.2830000000000004</v>
      </c>
    </row>
    <row r="86" spans="1:10" x14ac:dyDescent="0.2">
      <c r="A86" s="50">
        <f>[4]Curves!$A92</f>
        <v>39479</v>
      </c>
      <c r="B86" s="40">
        <f>[4]Curves!$E92</f>
        <v>3.7210000000000001</v>
      </c>
      <c r="C86" s="118">
        <f>[4]Curves!$B92</f>
        <v>1.2150000000000001</v>
      </c>
      <c r="D86" s="40">
        <f t="shared" si="4"/>
        <v>4.9359999999999999</v>
      </c>
      <c r="E86" s="40">
        <f>[4]Curves!$J92</f>
        <v>4.4999999999999998E-2</v>
      </c>
      <c r="F86" s="40">
        <f t="shared" si="5"/>
        <v>3.766</v>
      </c>
      <c r="G86" s="40">
        <f>[4]Curves!$K92</f>
        <v>1.04</v>
      </c>
      <c r="H86" s="40">
        <f t="shared" si="6"/>
        <v>4.7610000000000001</v>
      </c>
      <c r="I86" s="40">
        <f>[4]Curves!$G92</f>
        <v>1.6</v>
      </c>
      <c r="J86" s="40">
        <f t="shared" si="7"/>
        <v>5.3209999999999997</v>
      </c>
    </row>
    <row r="87" spans="1:10" x14ac:dyDescent="0.2">
      <c r="A87" s="50">
        <f>[4]Curves!$A93</f>
        <v>39508</v>
      </c>
      <c r="B87" s="40">
        <f>[4]Curves!$E93</f>
        <v>3.7149999999999999</v>
      </c>
      <c r="C87" s="118">
        <f>[4]Curves!$B93</f>
        <v>0.65500000000000003</v>
      </c>
      <c r="D87" s="40">
        <f t="shared" si="4"/>
        <v>4.37</v>
      </c>
      <c r="E87" s="40">
        <f>[4]Curves!$J93</f>
        <v>4.4999999999999998E-2</v>
      </c>
      <c r="F87" s="40">
        <f t="shared" si="5"/>
        <v>3.76</v>
      </c>
      <c r="G87" s="40">
        <f>[4]Curves!$K93</f>
        <v>0.54</v>
      </c>
      <c r="H87" s="40">
        <f t="shared" si="6"/>
        <v>4.2549999999999999</v>
      </c>
      <c r="I87" s="40">
        <f>[4]Curves!$G93</f>
        <v>0.72</v>
      </c>
      <c r="J87" s="40">
        <f t="shared" si="7"/>
        <v>4.4349999999999996</v>
      </c>
    </row>
    <row r="88" spans="1:10" x14ac:dyDescent="0.2">
      <c r="A88" s="50">
        <f>[4]Curves!$A94</f>
        <v>39539</v>
      </c>
      <c r="B88" s="40">
        <f>[4]Curves!$E94</f>
        <v>3.7149999999999999</v>
      </c>
      <c r="C88" s="118">
        <f>[4]Curves!$B94</f>
        <v>0.435</v>
      </c>
      <c r="D88" s="40">
        <f t="shared" si="4"/>
        <v>4.1499999999999995</v>
      </c>
      <c r="E88" s="40">
        <f>[4]Curves!$J94</f>
        <v>4.4999999999999998E-2</v>
      </c>
      <c r="F88" s="40">
        <f t="shared" si="5"/>
        <v>3.76</v>
      </c>
      <c r="G88" s="40">
        <f>[4]Curves!$K94</f>
        <v>0.36</v>
      </c>
      <c r="H88" s="40">
        <f t="shared" si="6"/>
        <v>4.0750000000000002</v>
      </c>
      <c r="I88" s="40">
        <f>[4]Curves!$G94</f>
        <v>0.38</v>
      </c>
      <c r="J88" s="40">
        <f t="shared" si="7"/>
        <v>4.0949999999999998</v>
      </c>
    </row>
    <row r="89" spans="1:10" x14ac:dyDescent="0.2">
      <c r="A89" s="50">
        <f>[4]Curves!$A95</f>
        <v>39569</v>
      </c>
      <c r="B89" s="40">
        <f>[4]Curves!$E95</f>
        <v>3.8849999999999998</v>
      </c>
      <c r="C89" s="118">
        <f>[4]Curves!$B95</f>
        <v>0.38500000000000001</v>
      </c>
      <c r="D89" s="40">
        <f t="shared" si="4"/>
        <v>4.2699999999999996</v>
      </c>
      <c r="E89" s="40">
        <f>[4]Curves!$J95</f>
        <v>4.4999999999999998E-2</v>
      </c>
      <c r="F89" s="40">
        <f t="shared" si="5"/>
        <v>3.9299999999999997</v>
      </c>
      <c r="G89" s="40">
        <f>[4]Curves!$K95</f>
        <v>0.32500000000000001</v>
      </c>
      <c r="H89" s="40">
        <f t="shared" si="6"/>
        <v>4.21</v>
      </c>
      <c r="I89" s="40">
        <f>[4]Curves!$G95</f>
        <v>0.33</v>
      </c>
      <c r="J89" s="40">
        <f t="shared" si="7"/>
        <v>4.2149999999999999</v>
      </c>
    </row>
    <row r="90" spans="1:10" x14ac:dyDescent="0.2">
      <c r="A90" s="50">
        <f>[4]Curves!$A96</f>
        <v>39600</v>
      </c>
      <c r="B90" s="40">
        <f>[4]Curves!$E96</f>
        <v>4.0369999999999999</v>
      </c>
      <c r="C90" s="118">
        <f>[4]Curves!$B96</f>
        <v>0.38500000000000001</v>
      </c>
      <c r="D90" s="40">
        <f t="shared" si="4"/>
        <v>4.4219999999999997</v>
      </c>
      <c r="E90" s="40">
        <f>[4]Curves!$J96</f>
        <v>4.4999999999999998E-2</v>
      </c>
      <c r="F90" s="40">
        <f t="shared" si="5"/>
        <v>4.0819999999999999</v>
      </c>
      <c r="G90" s="40">
        <f>[4]Curves!$K96</f>
        <v>0.33500000000000002</v>
      </c>
      <c r="H90" s="40">
        <f t="shared" si="6"/>
        <v>4.3719999999999999</v>
      </c>
      <c r="I90" s="40">
        <f>[4]Curves!$G96</f>
        <v>0.37</v>
      </c>
      <c r="J90" s="40">
        <f t="shared" si="7"/>
        <v>4.407</v>
      </c>
    </row>
    <row r="91" spans="1:10" x14ac:dyDescent="0.2">
      <c r="A91" s="50">
        <f>[4]Curves!$A97</f>
        <v>39630</v>
      </c>
      <c r="B91" s="40">
        <f>[4]Curves!$E97</f>
        <v>4.1320000000000006</v>
      </c>
      <c r="C91" s="118">
        <f>[4]Curves!$B97</f>
        <v>0.39750000000000002</v>
      </c>
      <c r="D91" s="40">
        <f t="shared" si="4"/>
        <v>4.5295000000000005</v>
      </c>
      <c r="E91" s="40">
        <f>[4]Curves!$J97</f>
        <v>4.4999999999999998E-2</v>
      </c>
      <c r="F91" s="40">
        <f t="shared" si="5"/>
        <v>4.1770000000000005</v>
      </c>
      <c r="G91" s="40">
        <f>[4]Curves!$K97</f>
        <v>0.35</v>
      </c>
      <c r="H91" s="40">
        <f t="shared" si="6"/>
        <v>4.4820000000000002</v>
      </c>
      <c r="I91" s="40">
        <f>[4]Curves!$G97</f>
        <v>0.41</v>
      </c>
      <c r="J91" s="40">
        <f t="shared" si="7"/>
        <v>4.5420000000000007</v>
      </c>
    </row>
    <row r="92" spans="1:10" x14ac:dyDescent="0.2">
      <c r="A92" s="50">
        <f>[4]Curves!$A98</f>
        <v>39661</v>
      </c>
      <c r="B92" s="40">
        <f>[4]Curves!$E98</f>
        <v>4.0170000000000003</v>
      </c>
      <c r="C92" s="118">
        <f>[4]Curves!$B98</f>
        <v>0.4</v>
      </c>
      <c r="D92" s="40">
        <f t="shared" si="4"/>
        <v>4.4170000000000007</v>
      </c>
      <c r="E92" s="40">
        <f>[4]Curves!$J98</f>
        <v>0.13</v>
      </c>
      <c r="F92" s="40">
        <f t="shared" si="5"/>
        <v>4.1470000000000002</v>
      </c>
      <c r="G92" s="40">
        <f>[4]Curves!$K98</f>
        <v>0.35</v>
      </c>
      <c r="H92" s="40">
        <f t="shared" si="6"/>
        <v>4.367</v>
      </c>
      <c r="I92" s="40">
        <f>[4]Curves!$G98</f>
        <v>0.41</v>
      </c>
      <c r="J92" s="40">
        <f t="shared" si="7"/>
        <v>4.4270000000000005</v>
      </c>
    </row>
    <row r="93" spans="1:10" x14ac:dyDescent="0.2">
      <c r="A93" s="50">
        <f>[4]Curves!$A99</f>
        <v>39692</v>
      </c>
      <c r="B93" s="40">
        <f>[4]Curves!$E99</f>
        <v>3.87</v>
      </c>
      <c r="C93" s="118">
        <f>[4]Curves!$B99</f>
        <v>0.39750000000000002</v>
      </c>
      <c r="D93" s="40">
        <f t="shared" si="4"/>
        <v>4.2675000000000001</v>
      </c>
      <c r="E93" s="40">
        <f>[4]Curves!$J99</f>
        <v>0.13</v>
      </c>
      <c r="F93" s="40">
        <f t="shared" si="5"/>
        <v>4</v>
      </c>
      <c r="G93" s="40">
        <f>[4]Curves!$K99</f>
        <v>0.315</v>
      </c>
      <c r="H93" s="40">
        <f t="shared" si="6"/>
        <v>4.1850000000000005</v>
      </c>
      <c r="I93" s="40">
        <f>[4]Curves!$G99</f>
        <v>0.36</v>
      </c>
      <c r="J93" s="40">
        <f t="shared" si="7"/>
        <v>4.2300000000000004</v>
      </c>
    </row>
    <row r="94" spans="1:10" x14ac:dyDescent="0.2">
      <c r="A94" s="50">
        <f>[4]Curves!$A100</f>
        <v>39722</v>
      </c>
      <c r="B94" s="40">
        <f>[4]Curves!$E100</f>
        <v>3.7050000000000001</v>
      </c>
      <c r="C94" s="118">
        <f>[4]Curves!$B100</f>
        <v>0.4</v>
      </c>
      <c r="D94" s="40">
        <f t="shared" si="4"/>
        <v>4.1050000000000004</v>
      </c>
      <c r="E94" s="40">
        <f>[4]Curves!$J100</f>
        <v>0.13</v>
      </c>
      <c r="F94" s="40">
        <f t="shared" si="5"/>
        <v>3.835</v>
      </c>
      <c r="G94" s="40">
        <f>[4]Curves!$K100</f>
        <v>0.36</v>
      </c>
      <c r="H94" s="40">
        <f t="shared" si="6"/>
        <v>4.0650000000000004</v>
      </c>
      <c r="I94" s="40">
        <f>[4]Curves!$G100</f>
        <v>0.4</v>
      </c>
      <c r="J94" s="40">
        <f t="shared" si="7"/>
        <v>4.1050000000000004</v>
      </c>
    </row>
    <row r="95" spans="1:10" x14ac:dyDescent="0.2">
      <c r="A95" s="50">
        <f>[4]Curves!$A101</f>
        <v>39753</v>
      </c>
      <c r="B95" s="40">
        <f>[4]Curves!$E101</f>
        <v>3.7</v>
      </c>
      <c r="C95" s="118">
        <f>[4]Curves!$B101</f>
        <v>0.55500000000000005</v>
      </c>
      <c r="D95" s="40">
        <f t="shared" si="4"/>
        <v>4.2549999999999999</v>
      </c>
      <c r="E95" s="40">
        <f>[4]Curves!$J101</f>
        <v>0.13</v>
      </c>
      <c r="F95" s="40">
        <f t="shared" si="5"/>
        <v>3.83</v>
      </c>
      <c r="G95" s="40">
        <f>[4]Curves!$K101</f>
        <v>0.46</v>
      </c>
      <c r="H95" s="40">
        <f t="shared" si="6"/>
        <v>4.16</v>
      </c>
      <c r="I95" s="40">
        <f>[4]Curves!$G101</f>
        <v>0.73</v>
      </c>
      <c r="J95" s="40">
        <f t="shared" si="7"/>
        <v>4.43</v>
      </c>
    </row>
    <row r="96" spans="1:10" x14ac:dyDescent="0.2">
      <c r="A96" s="50">
        <f>[4]Curves!$A102</f>
        <v>39783</v>
      </c>
      <c r="B96" s="40">
        <f>[4]Curves!$E102</f>
        <v>3.738</v>
      </c>
      <c r="C96" s="118">
        <f>[4]Curves!$B102</f>
        <v>0.91</v>
      </c>
      <c r="D96" s="40">
        <f t="shared" si="4"/>
        <v>4.6479999999999997</v>
      </c>
      <c r="E96" s="40">
        <f>[4]Curves!$J102</f>
        <v>0.13</v>
      </c>
      <c r="F96" s="40">
        <f t="shared" si="5"/>
        <v>3.8679999999999999</v>
      </c>
      <c r="G96" s="40">
        <f>[4]Curves!$K102</f>
        <v>0.77</v>
      </c>
      <c r="H96" s="40">
        <f t="shared" si="6"/>
        <v>4.508</v>
      </c>
      <c r="I96" s="40">
        <f>[4]Curves!$G102</f>
        <v>0.98</v>
      </c>
      <c r="J96" s="40">
        <f t="shared" si="7"/>
        <v>4.718</v>
      </c>
    </row>
    <row r="97" spans="1:10" x14ac:dyDescent="0.2">
      <c r="A97" s="50">
        <f>[4]Curves!$A103</f>
        <v>39814</v>
      </c>
      <c r="B97" s="40">
        <f>[4]Curves!$E103</f>
        <v>3.7830000000000004</v>
      </c>
      <c r="C97" s="118">
        <f>[4]Curves!$B103</f>
        <v>1.2150000000000001</v>
      </c>
      <c r="D97" s="40">
        <f t="shared" si="4"/>
        <v>4.9980000000000002</v>
      </c>
      <c r="E97" s="40">
        <f>[4]Curves!$J103</f>
        <v>4.4999999999999998E-2</v>
      </c>
      <c r="F97" s="40">
        <f t="shared" si="5"/>
        <v>3.8280000000000003</v>
      </c>
      <c r="G97" s="40">
        <f>[4]Curves!$K103</f>
        <v>1.04</v>
      </c>
      <c r="H97" s="40">
        <f t="shared" si="6"/>
        <v>4.8230000000000004</v>
      </c>
      <c r="I97" s="40">
        <f>[4]Curves!$G103</f>
        <v>1.6</v>
      </c>
      <c r="J97" s="40">
        <f t="shared" si="7"/>
        <v>5.3830000000000009</v>
      </c>
    </row>
    <row r="98" spans="1:10" x14ac:dyDescent="0.2">
      <c r="A98" s="50">
        <f>[4]Curves!$A104</f>
        <v>39845</v>
      </c>
      <c r="B98" s="40">
        <f>[4]Curves!$E104</f>
        <v>3.8210000000000002</v>
      </c>
      <c r="C98" s="118">
        <f>[4]Curves!$B104</f>
        <v>1.2150000000000001</v>
      </c>
      <c r="D98" s="40">
        <f t="shared" si="4"/>
        <v>5.0360000000000005</v>
      </c>
      <c r="E98" s="40">
        <f>[4]Curves!$J104</f>
        <v>4.4999999999999998E-2</v>
      </c>
      <c r="F98" s="40">
        <f t="shared" si="5"/>
        <v>3.8660000000000001</v>
      </c>
      <c r="G98" s="40">
        <f>[4]Curves!$K104</f>
        <v>1.04</v>
      </c>
      <c r="H98" s="40">
        <f t="shared" si="6"/>
        <v>4.8610000000000007</v>
      </c>
      <c r="I98" s="40">
        <f>[4]Curves!$G104</f>
        <v>1.6</v>
      </c>
      <c r="J98" s="40">
        <f t="shared" si="7"/>
        <v>5.4210000000000003</v>
      </c>
    </row>
    <row r="99" spans="1:10" x14ac:dyDescent="0.2">
      <c r="A99" s="50">
        <f>[4]Curves!$A105</f>
        <v>39873</v>
      </c>
      <c r="B99" s="40">
        <f>[4]Curves!$E105</f>
        <v>3.8149999999999999</v>
      </c>
      <c r="C99" s="118">
        <f>[4]Curves!$B105</f>
        <v>0.65500000000000003</v>
      </c>
      <c r="D99" s="40">
        <f t="shared" si="4"/>
        <v>4.47</v>
      </c>
      <c r="E99" s="40">
        <f>[4]Curves!$J105</f>
        <v>4.4999999999999998E-2</v>
      </c>
      <c r="F99" s="40">
        <f t="shared" si="5"/>
        <v>3.86</v>
      </c>
      <c r="G99" s="40">
        <f>[4]Curves!$K105</f>
        <v>0.54</v>
      </c>
      <c r="H99" s="40">
        <f t="shared" si="6"/>
        <v>4.3550000000000004</v>
      </c>
      <c r="I99" s="40">
        <f>[4]Curves!$G105</f>
        <v>0.72</v>
      </c>
      <c r="J99" s="40">
        <f t="shared" si="7"/>
        <v>4.5350000000000001</v>
      </c>
    </row>
    <row r="100" spans="1:10" x14ac:dyDescent="0.2">
      <c r="A100" s="50">
        <f>[4]Curves!$A106</f>
        <v>39904</v>
      </c>
      <c r="B100" s="40">
        <f>[4]Curves!$E106</f>
        <v>3.8149999999999999</v>
      </c>
      <c r="C100" s="118">
        <f>[4]Curves!$B106</f>
        <v>0.435</v>
      </c>
      <c r="D100" s="40">
        <f t="shared" si="4"/>
        <v>4.25</v>
      </c>
      <c r="E100" s="40">
        <f>[4]Curves!$J106</f>
        <v>4.4999999999999998E-2</v>
      </c>
      <c r="F100" s="40">
        <f t="shared" si="5"/>
        <v>3.86</v>
      </c>
      <c r="G100" s="40">
        <f>[4]Curves!$K106</f>
        <v>0.36</v>
      </c>
      <c r="H100" s="40">
        <f t="shared" si="6"/>
        <v>4.1749999999999998</v>
      </c>
      <c r="I100" s="40">
        <f>[4]Curves!$G106</f>
        <v>0.38</v>
      </c>
      <c r="J100" s="40">
        <f t="shared" si="7"/>
        <v>4.1950000000000003</v>
      </c>
    </row>
    <row r="101" spans="1:10" x14ac:dyDescent="0.2">
      <c r="A101" s="50">
        <f>[4]Curves!$A107</f>
        <v>39934</v>
      </c>
      <c r="B101" s="40">
        <f>[4]Curves!$E107</f>
        <v>3.9849999999999999</v>
      </c>
      <c r="C101" s="118">
        <f>[4]Curves!$B107</f>
        <v>0.38500000000000001</v>
      </c>
      <c r="D101" s="40">
        <f t="shared" si="4"/>
        <v>4.37</v>
      </c>
      <c r="E101" s="40">
        <f>[4]Curves!$J107</f>
        <v>4.4999999999999998E-2</v>
      </c>
      <c r="F101" s="40">
        <f t="shared" si="5"/>
        <v>4.03</v>
      </c>
      <c r="G101" s="40">
        <f>[4]Curves!$K107</f>
        <v>0.32500000000000001</v>
      </c>
      <c r="H101" s="40">
        <f t="shared" si="6"/>
        <v>4.3099999999999996</v>
      </c>
      <c r="I101" s="40">
        <f>[4]Curves!$G107</f>
        <v>0.33</v>
      </c>
      <c r="J101" s="40">
        <f t="shared" si="7"/>
        <v>4.3149999999999995</v>
      </c>
    </row>
    <row r="102" spans="1:10" x14ac:dyDescent="0.2">
      <c r="A102" s="50">
        <f>[4]Curves!$A108</f>
        <v>39965</v>
      </c>
      <c r="B102" s="40">
        <f>[4]Curves!$E108</f>
        <v>4.1370000000000005</v>
      </c>
      <c r="C102" s="118">
        <f>[4]Curves!$B108</f>
        <v>0.38500000000000001</v>
      </c>
      <c r="D102" s="40">
        <f t="shared" si="4"/>
        <v>4.5220000000000002</v>
      </c>
      <c r="E102" s="40">
        <f>[4]Curves!$J108</f>
        <v>4.4999999999999998E-2</v>
      </c>
      <c r="F102" s="40">
        <f t="shared" si="5"/>
        <v>4.1820000000000004</v>
      </c>
      <c r="G102" s="40">
        <f>[4]Curves!$K108</f>
        <v>0.33500000000000002</v>
      </c>
      <c r="H102" s="40">
        <f t="shared" si="6"/>
        <v>4.4720000000000004</v>
      </c>
      <c r="I102" s="40">
        <f>[4]Curves!$G108</f>
        <v>0.37</v>
      </c>
      <c r="J102" s="40">
        <f t="shared" si="7"/>
        <v>4.5070000000000006</v>
      </c>
    </row>
    <row r="103" spans="1:10" x14ac:dyDescent="0.2">
      <c r="A103" s="50">
        <f>[4]Curves!$A109</f>
        <v>39995</v>
      </c>
      <c r="B103" s="40">
        <f>[4]Curves!$E109</f>
        <v>4.2345000000000006</v>
      </c>
      <c r="C103" s="118">
        <f>[4]Curves!$B109</f>
        <v>0.39750000000000002</v>
      </c>
      <c r="D103" s="40">
        <f t="shared" si="4"/>
        <v>4.6320000000000006</v>
      </c>
      <c r="E103" s="40">
        <f>[4]Curves!$J109</f>
        <v>4.4999999999999998E-2</v>
      </c>
      <c r="F103" s="40">
        <f t="shared" si="5"/>
        <v>4.2795000000000005</v>
      </c>
      <c r="G103" s="40">
        <f>[4]Curves!$K109</f>
        <v>0.35</v>
      </c>
      <c r="H103" s="40">
        <f t="shared" si="6"/>
        <v>4.5845000000000002</v>
      </c>
      <c r="I103" s="40">
        <f>[4]Curves!$G109</f>
        <v>0.41</v>
      </c>
      <c r="J103" s="40">
        <f t="shared" si="7"/>
        <v>4.6445000000000007</v>
      </c>
    </row>
    <row r="104" spans="1:10" x14ac:dyDescent="0.2">
      <c r="A104" s="50">
        <f>[4]Curves!$A110</f>
        <v>40026</v>
      </c>
      <c r="B104" s="40">
        <f>[4]Curves!$E110</f>
        <v>4.1195000000000004</v>
      </c>
      <c r="C104" s="118">
        <f>[4]Curves!$B110</f>
        <v>0.4</v>
      </c>
      <c r="D104" s="40">
        <f t="shared" si="4"/>
        <v>4.5195000000000007</v>
      </c>
      <c r="E104" s="40">
        <f>[4]Curves!$J110</f>
        <v>0.13</v>
      </c>
      <c r="F104" s="40">
        <f t="shared" si="5"/>
        <v>4.2495000000000003</v>
      </c>
      <c r="G104" s="40">
        <f>[4]Curves!$K110</f>
        <v>0.35</v>
      </c>
      <c r="H104" s="40">
        <f t="shared" si="6"/>
        <v>4.4695</v>
      </c>
      <c r="I104" s="40">
        <f>[4]Curves!$G110</f>
        <v>0.41</v>
      </c>
      <c r="J104" s="40">
        <f t="shared" si="7"/>
        <v>4.5295000000000005</v>
      </c>
    </row>
    <row r="105" spans="1:10" x14ac:dyDescent="0.2">
      <c r="A105" s="50">
        <f>[4]Curves!$A111</f>
        <v>40057</v>
      </c>
      <c r="B105" s="40">
        <f>[4]Curves!$E111</f>
        <v>3.9725000000000001</v>
      </c>
      <c r="C105" s="118">
        <f>[4]Curves!$B111</f>
        <v>0.39750000000000002</v>
      </c>
      <c r="D105" s="40">
        <f t="shared" si="4"/>
        <v>4.37</v>
      </c>
      <c r="E105" s="40">
        <f>[4]Curves!$J111</f>
        <v>0.13</v>
      </c>
      <c r="F105" s="40">
        <f t="shared" si="5"/>
        <v>4.1025</v>
      </c>
      <c r="G105" s="40">
        <f>[4]Curves!$K111</f>
        <v>0.315</v>
      </c>
      <c r="H105" s="40">
        <f t="shared" si="6"/>
        <v>4.2875000000000005</v>
      </c>
      <c r="I105" s="40">
        <f>[4]Curves!$G111</f>
        <v>0.36</v>
      </c>
      <c r="J105" s="40">
        <f t="shared" si="7"/>
        <v>4.3325000000000005</v>
      </c>
    </row>
    <row r="106" spans="1:10" x14ac:dyDescent="0.2">
      <c r="A106" s="50">
        <f>[4]Curves!$A112</f>
        <v>40087</v>
      </c>
      <c r="B106" s="40">
        <f>[4]Curves!$E112</f>
        <v>3.8075000000000001</v>
      </c>
      <c r="C106" s="118">
        <f>[4]Curves!$B112</f>
        <v>0.4</v>
      </c>
      <c r="D106" s="40">
        <f t="shared" si="4"/>
        <v>4.2075000000000005</v>
      </c>
      <c r="E106" s="40">
        <f>[4]Curves!$J112</f>
        <v>0.13</v>
      </c>
      <c r="F106" s="40">
        <f t="shared" si="5"/>
        <v>3.9375</v>
      </c>
      <c r="G106" s="40">
        <f>[4]Curves!$K112</f>
        <v>0.36</v>
      </c>
      <c r="H106" s="40">
        <f t="shared" si="6"/>
        <v>4.1675000000000004</v>
      </c>
      <c r="I106" s="40">
        <f>[4]Curves!$G112</f>
        <v>0.4</v>
      </c>
      <c r="J106" s="40">
        <f t="shared" si="7"/>
        <v>4.2075000000000005</v>
      </c>
    </row>
    <row r="107" spans="1:10" x14ac:dyDescent="0.2">
      <c r="A107" s="50">
        <f>[4]Curves!$A113</f>
        <v>40118</v>
      </c>
      <c r="B107" s="40">
        <f>[4]Curves!$E113</f>
        <v>3.8025000000000002</v>
      </c>
      <c r="C107" s="118">
        <f>[4]Curves!$B113</f>
        <v>0.55500000000000005</v>
      </c>
      <c r="D107" s="40">
        <f t="shared" si="4"/>
        <v>4.3574999999999999</v>
      </c>
      <c r="E107" s="40">
        <f>[4]Curves!$J113</f>
        <v>0.13</v>
      </c>
      <c r="F107" s="40">
        <f t="shared" si="5"/>
        <v>3.9325000000000001</v>
      </c>
      <c r="G107" s="40">
        <f>[4]Curves!$K113</f>
        <v>0.46</v>
      </c>
      <c r="H107" s="40">
        <f t="shared" si="6"/>
        <v>4.2625000000000002</v>
      </c>
      <c r="I107" s="40">
        <f>[4]Curves!$G113</f>
        <v>0.73</v>
      </c>
      <c r="J107" s="40">
        <f t="shared" si="7"/>
        <v>4.5325000000000006</v>
      </c>
    </row>
    <row r="108" spans="1:10" x14ac:dyDescent="0.2">
      <c r="A108" s="50">
        <f>[4]Curves!$A114</f>
        <v>40148</v>
      </c>
      <c r="B108" s="40">
        <f>[4]Curves!$E114</f>
        <v>3.8405</v>
      </c>
      <c r="C108" s="118">
        <f>[4]Curves!$B114</f>
        <v>0.91</v>
      </c>
      <c r="D108" s="40">
        <f t="shared" si="4"/>
        <v>4.7504999999999997</v>
      </c>
      <c r="E108" s="40">
        <f>[4]Curves!$J114</f>
        <v>0.13</v>
      </c>
      <c r="F108" s="40">
        <f t="shared" si="5"/>
        <v>3.9704999999999999</v>
      </c>
      <c r="G108" s="40">
        <f>[4]Curves!$K114</f>
        <v>0.77</v>
      </c>
      <c r="H108" s="40">
        <f t="shared" si="6"/>
        <v>4.6105</v>
      </c>
      <c r="I108" s="40">
        <f>[4]Curves!$G114</f>
        <v>0.98</v>
      </c>
      <c r="J108" s="40">
        <f t="shared" si="7"/>
        <v>4.8205</v>
      </c>
    </row>
    <row r="109" spans="1:10" x14ac:dyDescent="0.2">
      <c r="A109" s="50">
        <f>[4]Curves!$A115</f>
        <v>40179</v>
      </c>
      <c r="B109" s="40">
        <f>[4]Curves!$E115</f>
        <v>3.8855000000000004</v>
      </c>
      <c r="C109" s="118">
        <f>[4]Curves!$B115</f>
        <v>1.2150000000000001</v>
      </c>
      <c r="D109" s="40">
        <f t="shared" si="4"/>
        <v>5.1005000000000003</v>
      </c>
      <c r="E109" s="40">
        <f>[4]Curves!$J115</f>
        <v>4.4999999999999998E-2</v>
      </c>
      <c r="F109" s="40">
        <f t="shared" si="5"/>
        <v>3.9305000000000003</v>
      </c>
      <c r="G109" s="40">
        <f>[4]Curves!$K115</f>
        <v>1.04</v>
      </c>
      <c r="H109" s="40">
        <f t="shared" si="6"/>
        <v>4.9255000000000004</v>
      </c>
      <c r="I109" s="40">
        <f>[4]Curves!$G115</f>
        <v>1.6</v>
      </c>
      <c r="J109" s="40">
        <f t="shared" si="7"/>
        <v>5.4855</v>
      </c>
    </row>
    <row r="110" spans="1:10" x14ac:dyDescent="0.2">
      <c r="A110" s="50">
        <f>[4]Curves!$A116</f>
        <v>40210</v>
      </c>
      <c r="B110" s="40">
        <f>[4]Curves!$E116</f>
        <v>3.9235000000000002</v>
      </c>
      <c r="C110" s="118">
        <f>[4]Curves!$B116</f>
        <v>1.2150000000000001</v>
      </c>
      <c r="D110" s="40">
        <f t="shared" si="4"/>
        <v>5.1385000000000005</v>
      </c>
      <c r="E110" s="40">
        <f>[4]Curves!$J116</f>
        <v>4.4999999999999998E-2</v>
      </c>
      <c r="F110" s="40">
        <f t="shared" si="5"/>
        <v>3.9685000000000001</v>
      </c>
      <c r="G110" s="40">
        <f>[4]Curves!$K116</f>
        <v>1.04</v>
      </c>
      <c r="H110" s="40">
        <f t="shared" si="6"/>
        <v>4.9634999999999998</v>
      </c>
      <c r="I110" s="40">
        <f>[4]Curves!$G116</f>
        <v>1.6</v>
      </c>
      <c r="J110" s="40">
        <f t="shared" si="7"/>
        <v>5.5235000000000003</v>
      </c>
    </row>
    <row r="111" spans="1:10" x14ac:dyDescent="0.2">
      <c r="A111" s="50">
        <f>[4]Curves!$A117</f>
        <v>40238</v>
      </c>
      <c r="B111" s="40">
        <f>[4]Curves!$E117</f>
        <v>3.9175</v>
      </c>
      <c r="C111" s="118">
        <f>[4]Curves!$B117</f>
        <v>0.65500000000000003</v>
      </c>
      <c r="D111" s="40">
        <f t="shared" si="4"/>
        <v>4.5724999999999998</v>
      </c>
      <c r="E111" s="40">
        <f>[4]Curves!$J117</f>
        <v>4.4999999999999998E-2</v>
      </c>
      <c r="F111" s="40">
        <f t="shared" si="5"/>
        <v>3.9624999999999999</v>
      </c>
      <c r="G111" s="40">
        <f>[4]Curves!$K117</f>
        <v>0.54</v>
      </c>
      <c r="H111" s="40">
        <f t="shared" si="6"/>
        <v>4.4574999999999996</v>
      </c>
      <c r="I111" s="40">
        <f>[4]Curves!$G117</f>
        <v>0.72</v>
      </c>
      <c r="J111" s="40">
        <f t="shared" si="7"/>
        <v>4.6375000000000002</v>
      </c>
    </row>
    <row r="112" spans="1:10" x14ac:dyDescent="0.2">
      <c r="A112" s="50">
        <f>[4]Curves!$A118</f>
        <v>40269</v>
      </c>
      <c r="B112" s="40">
        <f>[4]Curves!$E118</f>
        <v>3.9175</v>
      </c>
      <c r="C112" s="118">
        <f>[4]Curves!$B118</f>
        <v>0.435</v>
      </c>
      <c r="D112" s="40">
        <f t="shared" si="4"/>
        <v>4.3525</v>
      </c>
      <c r="E112" s="40">
        <f>[4]Curves!$J118</f>
        <v>4.4999999999999998E-2</v>
      </c>
      <c r="F112" s="40">
        <f t="shared" si="5"/>
        <v>3.9624999999999999</v>
      </c>
      <c r="G112" s="40">
        <f>[4]Curves!$K118</f>
        <v>0.36</v>
      </c>
      <c r="H112" s="40">
        <f t="shared" si="6"/>
        <v>4.2774999999999999</v>
      </c>
      <c r="I112" s="40">
        <f>[4]Curves!$G118</f>
        <v>0.38</v>
      </c>
      <c r="J112" s="40">
        <f t="shared" si="7"/>
        <v>4.2975000000000003</v>
      </c>
    </row>
    <row r="113" spans="1:10" x14ac:dyDescent="0.2">
      <c r="A113" s="50">
        <f>[4]Curves!$A119</f>
        <v>40299</v>
      </c>
      <c r="B113" s="40">
        <f>[4]Curves!$E119</f>
        <v>4.0875000000000004</v>
      </c>
      <c r="C113" s="118">
        <f>[4]Curves!$B119</f>
        <v>0.38500000000000001</v>
      </c>
      <c r="D113" s="40">
        <f t="shared" si="4"/>
        <v>4.4725000000000001</v>
      </c>
      <c r="E113" s="40">
        <f>[4]Curves!$J119</f>
        <v>4.4999999999999998E-2</v>
      </c>
      <c r="F113" s="40">
        <f t="shared" si="5"/>
        <v>4.1325000000000003</v>
      </c>
      <c r="G113" s="40">
        <f>[4]Curves!$K119</f>
        <v>0.32500000000000001</v>
      </c>
      <c r="H113" s="40">
        <f t="shared" si="6"/>
        <v>4.4125000000000005</v>
      </c>
      <c r="I113" s="40">
        <f>[4]Curves!$G119</f>
        <v>0.33</v>
      </c>
      <c r="J113" s="40">
        <f t="shared" si="7"/>
        <v>4.4175000000000004</v>
      </c>
    </row>
    <row r="114" spans="1:10" x14ac:dyDescent="0.2">
      <c r="A114" s="50">
        <f>[4]Curves!$A120</f>
        <v>40330</v>
      </c>
      <c r="B114" s="40">
        <f>[4]Curves!$E120</f>
        <v>4.2395000000000005</v>
      </c>
      <c r="C114" s="118">
        <f>[4]Curves!$B120</f>
        <v>0.38500000000000001</v>
      </c>
      <c r="D114" s="40">
        <f t="shared" si="4"/>
        <v>4.6245000000000003</v>
      </c>
      <c r="E114" s="40">
        <f>[4]Curves!$J120</f>
        <v>4.4999999999999998E-2</v>
      </c>
      <c r="F114" s="40">
        <f t="shared" si="5"/>
        <v>4.2845000000000004</v>
      </c>
      <c r="G114" s="40">
        <f>[4]Curves!$K120</f>
        <v>0.33500000000000002</v>
      </c>
      <c r="H114" s="40">
        <f t="shared" si="6"/>
        <v>4.5745000000000005</v>
      </c>
      <c r="I114" s="40">
        <f>[4]Curves!$G120</f>
        <v>0.37</v>
      </c>
      <c r="J114" s="40">
        <f t="shared" si="7"/>
        <v>4.6095000000000006</v>
      </c>
    </row>
    <row r="115" spans="1:10" x14ac:dyDescent="0.2">
      <c r="A115" s="50">
        <f>[4]Curves!$A121</f>
        <v>40360</v>
      </c>
      <c r="B115" s="40">
        <f>[4]Curves!$E121</f>
        <v>4.3395000000000001</v>
      </c>
      <c r="C115" s="118">
        <f>[4]Curves!$B121</f>
        <v>0.39750000000000002</v>
      </c>
      <c r="D115" s="40">
        <f t="shared" si="4"/>
        <v>4.7370000000000001</v>
      </c>
      <c r="E115" s="40">
        <f>[4]Curves!$J121</f>
        <v>4.4999999999999998E-2</v>
      </c>
      <c r="F115" s="40">
        <f t="shared" si="5"/>
        <v>4.3845000000000001</v>
      </c>
      <c r="G115" s="40">
        <f>[4]Curves!$K121</f>
        <v>0.35</v>
      </c>
      <c r="H115" s="40">
        <f t="shared" si="6"/>
        <v>4.6894999999999998</v>
      </c>
      <c r="I115" s="40">
        <f>[4]Curves!$G121</f>
        <v>0.41</v>
      </c>
      <c r="J115" s="40">
        <f t="shared" si="7"/>
        <v>4.7495000000000003</v>
      </c>
    </row>
    <row r="116" spans="1:10" x14ac:dyDescent="0.2">
      <c r="A116" s="50">
        <f>[4]Curves!$A122</f>
        <v>40391</v>
      </c>
      <c r="B116" s="40">
        <f>[4]Curves!$E122</f>
        <v>4.2244999999999999</v>
      </c>
      <c r="C116" s="118">
        <f>[4]Curves!$B122</f>
        <v>0.4</v>
      </c>
      <c r="D116" s="40">
        <f t="shared" si="4"/>
        <v>4.6245000000000003</v>
      </c>
      <c r="E116" s="40">
        <f>[4]Curves!$J122</f>
        <v>0.13</v>
      </c>
      <c r="F116" s="40">
        <f t="shared" si="5"/>
        <v>4.3544999999999998</v>
      </c>
      <c r="G116" s="40">
        <f>[4]Curves!$K122</f>
        <v>0.35</v>
      </c>
      <c r="H116" s="40">
        <f t="shared" si="6"/>
        <v>4.5744999999999996</v>
      </c>
      <c r="I116" s="40">
        <f>[4]Curves!$G122</f>
        <v>0.41</v>
      </c>
      <c r="J116" s="40">
        <f t="shared" si="7"/>
        <v>4.6345000000000001</v>
      </c>
    </row>
    <row r="117" spans="1:10" x14ac:dyDescent="0.2">
      <c r="A117" s="50">
        <f>[4]Curves!$A123</f>
        <v>40422</v>
      </c>
      <c r="B117" s="40">
        <f>[4]Curves!$E123</f>
        <v>4.0774999999999997</v>
      </c>
      <c r="C117" s="118">
        <f>[4]Curves!$B123</f>
        <v>0.39750000000000002</v>
      </c>
      <c r="D117" s="40">
        <f t="shared" si="4"/>
        <v>4.4749999999999996</v>
      </c>
      <c r="E117" s="40">
        <f>[4]Curves!$J123</f>
        <v>0.13</v>
      </c>
      <c r="F117" s="40">
        <f t="shared" si="5"/>
        <v>4.2074999999999996</v>
      </c>
      <c r="G117" s="40">
        <f>[4]Curves!$K123</f>
        <v>0.315</v>
      </c>
      <c r="H117" s="40">
        <f t="shared" si="6"/>
        <v>4.3925000000000001</v>
      </c>
      <c r="I117" s="40">
        <f>[4]Curves!$G123</f>
        <v>0.36</v>
      </c>
      <c r="J117" s="40">
        <f t="shared" si="7"/>
        <v>4.4375</v>
      </c>
    </row>
    <row r="118" spans="1:10" x14ac:dyDescent="0.2">
      <c r="A118" s="50">
        <f>[4]Curves!$A124</f>
        <v>40452</v>
      </c>
      <c r="B118" s="40">
        <f>[4]Curves!$E124</f>
        <v>3.9125000000000001</v>
      </c>
      <c r="C118" s="118">
        <f>[4]Curves!$B124</f>
        <v>0.4</v>
      </c>
      <c r="D118" s="40">
        <f t="shared" si="4"/>
        <v>4.3125</v>
      </c>
      <c r="E118" s="40">
        <f>[4]Curves!$J124</f>
        <v>0.13</v>
      </c>
      <c r="F118" s="40">
        <f t="shared" si="5"/>
        <v>4.0425000000000004</v>
      </c>
      <c r="G118" s="40">
        <f>[4]Curves!$K124</f>
        <v>0.36</v>
      </c>
      <c r="H118" s="40">
        <f t="shared" si="6"/>
        <v>4.2725</v>
      </c>
      <c r="I118" s="40">
        <f>[4]Curves!$G124</f>
        <v>0.4</v>
      </c>
      <c r="J118" s="40">
        <f t="shared" si="7"/>
        <v>4.3125</v>
      </c>
    </row>
    <row r="119" spans="1:10" x14ac:dyDescent="0.2">
      <c r="A119" s="50">
        <f>[4]Curves!$A125</f>
        <v>40483</v>
      </c>
      <c r="B119" s="40">
        <f>[4]Curves!$E125</f>
        <v>3.9075000000000002</v>
      </c>
      <c r="C119" s="118">
        <f>[4]Curves!$B125</f>
        <v>0.55500000000000005</v>
      </c>
      <c r="D119" s="40">
        <f t="shared" si="4"/>
        <v>4.4625000000000004</v>
      </c>
      <c r="E119" s="40">
        <f>[4]Curves!$J125</f>
        <v>0.13</v>
      </c>
      <c r="F119" s="40">
        <f t="shared" si="5"/>
        <v>4.0375000000000005</v>
      </c>
      <c r="G119" s="40">
        <f>[4]Curves!$K125</f>
        <v>0.46</v>
      </c>
      <c r="H119" s="40">
        <f t="shared" si="6"/>
        <v>4.3675000000000006</v>
      </c>
      <c r="I119" s="40">
        <f>[4]Curves!$G125</f>
        <v>0.73</v>
      </c>
      <c r="J119" s="40">
        <f t="shared" si="7"/>
        <v>4.6375000000000002</v>
      </c>
    </row>
    <row r="120" spans="1:10" x14ac:dyDescent="0.2">
      <c r="A120" s="50">
        <f>[4]Curves!$A126</f>
        <v>40513</v>
      </c>
      <c r="B120" s="40">
        <f>[4]Curves!$E126</f>
        <v>3.9455</v>
      </c>
      <c r="C120" s="118">
        <f>[4]Curves!$B126</f>
        <v>0.91</v>
      </c>
      <c r="D120" s="40">
        <f t="shared" si="4"/>
        <v>4.8555000000000001</v>
      </c>
      <c r="E120" s="40">
        <f>[4]Curves!$J126</f>
        <v>0.13</v>
      </c>
      <c r="F120" s="40">
        <f t="shared" si="5"/>
        <v>4.0754999999999999</v>
      </c>
      <c r="G120" s="40">
        <f>[4]Curves!$K126</f>
        <v>0.77</v>
      </c>
      <c r="H120" s="40">
        <f t="shared" si="6"/>
        <v>4.7155000000000005</v>
      </c>
      <c r="I120" s="40">
        <f>[4]Curves!$G126</f>
        <v>0.98</v>
      </c>
      <c r="J120" s="40">
        <f t="shared" si="7"/>
        <v>4.9254999999999995</v>
      </c>
    </row>
    <row r="121" spans="1:10" x14ac:dyDescent="0.2">
      <c r="A121" s="50">
        <f>[4]Curves!$A127</f>
        <v>40544</v>
      </c>
      <c r="B121" s="40">
        <f>[4]Curves!$E127</f>
        <v>3.9905000000000004</v>
      </c>
      <c r="C121" s="118">
        <f>[4]Curves!$B127</f>
        <v>1.2150000000000001</v>
      </c>
      <c r="D121" s="40">
        <f t="shared" si="4"/>
        <v>5.2055000000000007</v>
      </c>
      <c r="E121" s="40">
        <f>[4]Curves!$J127</f>
        <v>4.4999999999999998E-2</v>
      </c>
      <c r="F121" s="40">
        <f t="shared" si="5"/>
        <v>4.0355000000000008</v>
      </c>
      <c r="G121" s="40">
        <f>[4]Curves!$K127</f>
        <v>1.04</v>
      </c>
      <c r="H121" s="40">
        <f t="shared" si="6"/>
        <v>5.0305</v>
      </c>
      <c r="I121" s="40">
        <f>[4]Curves!$G127</f>
        <v>1.6</v>
      </c>
      <c r="J121" s="40">
        <f t="shared" si="7"/>
        <v>5.5905000000000005</v>
      </c>
    </row>
    <row r="122" spans="1:10" x14ac:dyDescent="0.2">
      <c r="A122" s="50">
        <f>[4]Curves!$A128</f>
        <v>40575</v>
      </c>
      <c r="B122" s="40">
        <f>[4]Curves!$E128</f>
        <v>4.0285000000000002</v>
      </c>
      <c r="C122" s="118">
        <f>[4]Curves!$B128</f>
        <v>1.2150000000000001</v>
      </c>
      <c r="D122" s="40">
        <f t="shared" si="4"/>
        <v>5.2435</v>
      </c>
      <c r="E122" s="40">
        <f>[4]Curves!$J128</f>
        <v>4.4999999999999998E-2</v>
      </c>
      <c r="F122" s="40">
        <f t="shared" si="5"/>
        <v>4.0735000000000001</v>
      </c>
      <c r="G122" s="40">
        <f>[4]Curves!$K128</f>
        <v>1.04</v>
      </c>
      <c r="H122" s="40">
        <f t="shared" si="6"/>
        <v>5.0685000000000002</v>
      </c>
      <c r="I122" s="40">
        <f>[4]Curves!$G128</f>
        <v>1.6</v>
      </c>
      <c r="J122" s="40">
        <f t="shared" si="7"/>
        <v>5.6285000000000007</v>
      </c>
    </row>
    <row r="123" spans="1:10" x14ac:dyDescent="0.2">
      <c r="A123" s="50">
        <f>[4]Curves!$A129</f>
        <v>40603</v>
      </c>
      <c r="B123" s="40">
        <f>[4]Curves!$E129</f>
        <v>4.0225</v>
      </c>
      <c r="C123" s="118">
        <f>[4]Curves!$B129</f>
        <v>0.65500000000000003</v>
      </c>
      <c r="D123" s="40">
        <f t="shared" si="4"/>
        <v>4.6775000000000002</v>
      </c>
      <c r="E123" s="40">
        <f>[4]Curves!$J129</f>
        <v>4.4999999999999998E-2</v>
      </c>
      <c r="F123" s="40">
        <f t="shared" si="5"/>
        <v>4.0674999999999999</v>
      </c>
      <c r="G123" s="40">
        <f>[4]Curves!$K129</f>
        <v>0.54</v>
      </c>
      <c r="H123" s="40">
        <f t="shared" si="6"/>
        <v>4.5625</v>
      </c>
      <c r="I123" s="40">
        <f>[4]Curves!$G129</f>
        <v>0.72</v>
      </c>
      <c r="J123" s="40">
        <f t="shared" si="7"/>
        <v>4.7424999999999997</v>
      </c>
    </row>
    <row r="124" spans="1:10" x14ac:dyDescent="0.2">
      <c r="A124" s="50">
        <f>[4]Curves!$A130</f>
        <v>40634</v>
      </c>
      <c r="B124" s="40">
        <f>[4]Curves!$E130</f>
        <v>4.0225</v>
      </c>
      <c r="C124" s="118">
        <f>[4]Curves!$B130</f>
        <v>0.435</v>
      </c>
      <c r="D124" s="40">
        <f t="shared" si="4"/>
        <v>4.4574999999999996</v>
      </c>
      <c r="E124" s="40">
        <f>[4]Curves!$J130</f>
        <v>4.4999999999999998E-2</v>
      </c>
      <c r="F124" s="40">
        <f t="shared" si="5"/>
        <v>4.0674999999999999</v>
      </c>
      <c r="G124" s="40">
        <f>[4]Curves!$K130</f>
        <v>0.36</v>
      </c>
      <c r="H124" s="40">
        <f t="shared" si="6"/>
        <v>4.3825000000000003</v>
      </c>
      <c r="I124" s="40">
        <f>[4]Curves!$G130</f>
        <v>0.38</v>
      </c>
      <c r="J124" s="40">
        <f t="shared" si="7"/>
        <v>4.4024999999999999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37180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24.911555555555555</v>
      </c>
      <c r="D9" s="22">
        <f ca="1">IF(ISERROR(AVERAGE(OFFSET('Off Peak Curve Sum'!$D$6,1,0,15,1))),0,AVERAGE(OFFSET('Off Peak Curve Sum'!$D$6,1,0,15,1)))</f>
        <v>20.366666666666667</v>
      </c>
      <c r="E9" s="22">
        <f ca="1">IF(ISERROR((SUM(OFFSET('Off Peak Curve Sum'!$D$6,17,0,16,1))+ 14* 'Off Peak Curve Sum'!$D$38)/30), 'Off Peak Curve Sum'!$D$38,(SUM(OFFSET('Off Peak Curve Sum'!$D$6,17,0,16,1))+ 14* 'Off Peak Curve Sum'!$D$38)/30)</f>
        <v>24.594000000000001</v>
      </c>
      <c r="F9" s="22">
        <f>VLOOKUP(F$7,'Off Peak Curve Sum'!$A$7:$AG$161,4)</f>
        <v>29.774000000000001</v>
      </c>
      <c r="G9" s="23">
        <f t="shared" ref="G9:G15" ca="1" si="4">AVERAGE(D9,E9,F9)</f>
        <v>24.911555555555555</v>
      </c>
      <c r="H9" s="130">
        <f t="shared" ref="H9:H15" si="5">AB9</f>
        <v>27.698</v>
      </c>
      <c r="I9" s="130">
        <f t="shared" ref="I9:S9" si="6">AC9</f>
        <v>23.571000000000002</v>
      </c>
      <c r="J9" s="130">
        <f t="shared" si="6"/>
        <v>20.395</v>
      </c>
      <c r="K9" s="130">
        <f t="shared" si="6"/>
        <v>18.467000000000002</v>
      </c>
      <c r="L9" s="130">
        <f t="shared" si="6"/>
        <v>20.04</v>
      </c>
      <c r="M9" s="130">
        <f t="shared" si="6"/>
        <v>21</v>
      </c>
      <c r="N9" s="130">
        <f t="shared" si="6"/>
        <v>29.097000000000001</v>
      </c>
      <c r="O9" s="130">
        <f t="shared" si="6"/>
        <v>33.387</v>
      </c>
      <c r="P9" s="130">
        <f t="shared" si="6"/>
        <v>28.85</v>
      </c>
      <c r="Q9" s="130">
        <f t="shared" si="6"/>
        <v>27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25.225583333333333</v>
      </c>
      <c r="U9" s="23">
        <f t="shared" ref="U9:U15" si="8">AVERAGE(AN9:AY9)</f>
        <v>26.381416666666667</v>
      </c>
      <c r="V9" s="23">
        <f t="shared" ref="V9:V15" si="9">AVERAGE(AZ9:EE9)</f>
        <v>27.206404761904764</v>
      </c>
      <c r="W9" s="14"/>
      <c r="X9" s="64">
        <f t="shared" ref="X9:X15" ca="1" si="10">AVERAGE(D9:F9,AB9:EE9)</f>
        <v>26.841051051051068</v>
      </c>
      <c r="Y9" s="16"/>
      <c r="Z9" s="39"/>
      <c r="AB9" s="22">
        <f>VLOOKUP(AB$7,'Off Peak Curve Sum'!$A$7:$AG$161,4)</f>
        <v>27.698</v>
      </c>
      <c r="AC9" s="22">
        <f>VLOOKUP(AC$7,'Off Peak Curve Sum'!$A$7:$AG$161,4)</f>
        <v>23.571000000000002</v>
      </c>
      <c r="AD9" s="22">
        <f>VLOOKUP(AD$7,'Off Peak Curve Sum'!$A$7:$AG$161,4)</f>
        <v>20.395</v>
      </c>
      <c r="AE9" s="22">
        <f>VLOOKUP(AE$7,'Off Peak Curve Sum'!$A$7:$AG$161,4)</f>
        <v>18.467000000000002</v>
      </c>
      <c r="AF9" s="22">
        <f>VLOOKUP(AF$7,'Off Peak Curve Sum'!$A$7:$AG$161,4)</f>
        <v>20.04</v>
      </c>
      <c r="AG9" s="22">
        <f>VLOOKUP(AG$7,'Off Peak Curve Sum'!$A$7:$AG$161,4)</f>
        <v>21</v>
      </c>
      <c r="AH9" s="22">
        <f>VLOOKUP(AH$7,'Off Peak Curve Sum'!$A$7:$AG$161,4)</f>
        <v>29.097000000000001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27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28.677</v>
      </c>
      <c r="AO9" s="22">
        <f>VLOOKUP(AO$7,'Off Peak Curve Sum'!$A$7:$AG$161,4)</f>
        <v>27.75</v>
      </c>
      <c r="AP9" s="22">
        <f>VLOOKUP(AP$7,'Off Peak Curve Sum'!$A$7:$AG$161,4)</f>
        <v>25.169</v>
      </c>
      <c r="AQ9" s="22">
        <f>VLOOKUP(AQ$7,'Off Peak Curve Sum'!$A$7:$AG$161,4)</f>
        <v>21.667000000000002</v>
      </c>
      <c r="AR9" s="22">
        <f>VLOOKUP(AR$7,'Off Peak Curve Sum'!$A$7:$AG$161,4)</f>
        <v>11.863000000000001</v>
      </c>
      <c r="AS9" s="22">
        <f>VLOOKUP(AS$7,'Off Peak Curve Sum'!$A$7:$AG$161,4)</f>
        <v>14.146000000000001</v>
      </c>
      <c r="AT9" s="22">
        <f>VLOOKUP(AT$7,'Off Peak Curve Sum'!$A$7:$AG$161,4)</f>
        <v>35.581000000000003</v>
      </c>
      <c r="AU9" s="22">
        <f>VLOOKUP(AU$7,'Off Peak Curve Sum'!$A$7:$AG$161,4)</f>
        <v>37.613</v>
      </c>
      <c r="AV9" s="22">
        <f>VLOOKUP(AV$7,'Off Peak Curve Sum'!$A$7:$AG$161,4)</f>
        <v>31.958000000000002</v>
      </c>
      <c r="AW9" s="22">
        <f>VLOOKUP(AW$7,'Off Peak Curve Sum'!$A$7:$AG$161,4)</f>
        <v>27.048000000000002</v>
      </c>
      <c r="AX9" s="22">
        <f>VLOOKUP(AX$7,'Off Peak Curve Sum'!$A$7:$AG$161,4)</f>
        <v>24.5</v>
      </c>
      <c r="AY9" s="22">
        <f>VLOOKUP(AY$7,'Off Peak Curve Sum'!$A$7:$AG$161,4)</f>
        <v>30.605</v>
      </c>
      <c r="AZ9" s="22">
        <f>VLOOKUP(AZ$7,'Off Peak Curve Sum'!$A$7:$AG$161,4)</f>
        <v>27.952000000000002</v>
      </c>
      <c r="BA9" s="22">
        <f>VLOOKUP(BA$7,'Off Peak Curve Sum'!$A$7:$AG$161,4)</f>
        <v>27.201000000000001</v>
      </c>
      <c r="BB9" s="22">
        <f>VLOOKUP(BB$7,'Off Peak Curve Sum'!$A$7:$AG$161,4)</f>
        <v>25.278000000000002</v>
      </c>
      <c r="BC9" s="22">
        <f>VLOOKUP(BC$7,'Off Peak Curve Sum'!$A$7:$AG$161,4)</f>
        <v>22.454999999999998</v>
      </c>
      <c r="BD9" s="22">
        <f>VLOOKUP(BD$7,'Off Peak Curve Sum'!$A$7:$AG$161,4)</f>
        <v>14.094000000000001</v>
      </c>
      <c r="BE9" s="22">
        <f>VLOOKUP(BE$7,'Off Peak Curve Sum'!$A$7:$AG$161,4)</f>
        <v>16.672000000000001</v>
      </c>
      <c r="BF9" s="22">
        <f>VLOOKUP(BF$7,'Off Peak Curve Sum'!$A$7:$AG$161,4)</f>
        <v>33.812000000000005</v>
      </c>
      <c r="BG9" s="22">
        <f>VLOOKUP(BG$7,'Off Peak Curve Sum'!$A$7:$AG$161,4)</f>
        <v>35.459000000000003</v>
      </c>
      <c r="BH9" s="22">
        <f>VLOOKUP(BH$7,'Off Peak Curve Sum'!$A$7:$AG$161,4)</f>
        <v>30.928000000000001</v>
      </c>
      <c r="BI9" s="22">
        <f>VLOOKUP(BI$7,'Off Peak Curve Sum'!$A$7:$AG$161,4)</f>
        <v>26.901</v>
      </c>
      <c r="BJ9" s="22">
        <f>VLOOKUP(BJ$7,'Off Peak Curve Sum'!$A$7:$AG$161,4)</f>
        <v>25.032</v>
      </c>
      <c r="BK9" s="22">
        <f>VLOOKUP(BK$7,'Off Peak Curve Sum'!$A$7:$AG$161,4)</f>
        <v>30.017000000000003</v>
      </c>
      <c r="BL9" s="22">
        <f>VLOOKUP(BL$7,'Off Peak Curve Sum'!$A$7:$AG$161,4)</f>
        <v>28.13</v>
      </c>
      <c r="BM9" s="22">
        <f>VLOOKUP(BM$7,'Off Peak Curve Sum'!$A$7:$AG$161,4)</f>
        <v>27.589000000000002</v>
      </c>
      <c r="BN9" s="22">
        <f>VLOOKUP(BN$7,'Off Peak Curve Sum'!$A$7:$AG$161,4)</f>
        <v>25.714000000000002</v>
      </c>
      <c r="BO9" s="22">
        <f>VLOOKUP(BO$7,'Off Peak Curve Sum'!$A$7:$AG$161,4)</f>
        <v>23.108000000000001</v>
      </c>
      <c r="BP9" s="22">
        <f>VLOOKUP(BP$7,'Off Peak Curve Sum'!$A$7:$AG$161,4)</f>
        <v>15.401000000000002</v>
      </c>
      <c r="BQ9" s="22">
        <f>VLOOKUP(BQ$7,'Off Peak Curve Sum'!$A$7:$AG$161,4)</f>
        <v>17.814</v>
      </c>
      <c r="BR9" s="22">
        <f>VLOOKUP(BR$7,'Off Peak Curve Sum'!$A$7:$AG$161,4)</f>
        <v>33.594999999999999</v>
      </c>
      <c r="BS9" s="22">
        <f>VLOOKUP(BS$7,'Off Peak Curve Sum'!$A$7:$AG$161,4)</f>
        <v>35.367000000000004</v>
      </c>
      <c r="BT9" s="22">
        <f>VLOOKUP(BT$7,'Off Peak Curve Sum'!$A$7:$AG$161,4)</f>
        <v>30.968</v>
      </c>
      <c r="BU9" s="22">
        <f>VLOOKUP(BU$7,'Off Peak Curve Sum'!$A$7:$AG$161,4)</f>
        <v>27.225000000000001</v>
      </c>
      <c r="BV9" s="22">
        <f>VLOOKUP(BV$7,'Off Peak Curve Sum'!$A$7:$AG$161,4)</f>
        <v>25.473000000000003</v>
      </c>
      <c r="BW9" s="22">
        <f>VLOOKUP(BW$7,'Off Peak Curve Sum'!$A$7:$AG$161,4)</f>
        <v>30.043000000000003</v>
      </c>
      <c r="BX9" s="22">
        <f>VLOOKUP(BX$7,'Off Peak Curve Sum'!$A$7:$AG$161,4)</f>
        <v>28.313000000000002</v>
      </c>
      <c r="BY9" s="22">
        <f>VLOOKUP(BY$7,'Off Peak Curve Sum'!$A$7:$AG$161,4)</f>
        <v>27.827000000000002</v>
      </c>
      <c r="BZ9" s="22">
        <f>VLOOKUP(BZ$7,'Off Peak Curve Sum'!$A$7:$AG$161,4)</f>
        <v>26.133000000000003</v>
      </c>
      <c r="CA9" s="22">
        <f>VLOOKUP(CA$7,'Off Peak Curve Sum'!$A$7:$AG$161,4)</f>
        <v>23.641000000000002</v>
      </c>
      <c r="CB9" s="22">
        <f>VLOOKUP(CB$7,'Off Peak Curve Sum'!$A$7:$AG$161,4)</f>
        <v>17.056000000000001</v>
      </c>
      <c r="CC9" s="22">
        <f>VLOOKUP(CC$7,'Off Peak Curve Sum'!$A$7:$AG$161,4)</f>
        <v>18.933</v>
      </c>
      <c r="CD9" s="22">
        <f>VLOOKUP(CD$7,'Off Peak Curve Sum'!$A$7:$AG$161,4)</f>
        <v>33.279000000000003</v>
      </c>
      <c r="CE9" s="22">
        <f>VLOOKUP(CE$7,'Off Peak Curve Sum'!$A$7:$AG$161,4)</f>
        <v>34.902000000000001</v>
      </c>
      <c r="CF9" s="22">
        <f>VLOOKUP(CF$7,'Off Peak Curve Sum'!$A$7:$AG$161,4)</f>
        <v>30.885000000000002</v>
      </c>
      <c r="CG9" s="22">
        <f>VLOOKUP(CG$7,'Off Peak Curve Sum'!$A$7:$AG$161,4)</f>
        <v>27.469000000000001</v>
      </c>
      <c r="CH9" s="22">
        <f>VLOOKUP(CH$7,'Off Peak Curve Sum'!$A$7:$AG$161,4)</f>
        <v>25.877000000000002</v>
      </c>
      <c r="CI9" s="22">
        <f>VLOOKUP(CI$7,'Off Peak Curve Sum'!$A$7:$AG$161,4)</f>
        <v>30.085000000000001</v>
      </c>
      <c r="CJ9" s="22">
        <f>VLOOKUP(CJ$7,'Off Peak Curve Sum'!$A$7:$AG$161,4)</f>
        <v>28.537000000000003</v>
      </c>
      <c r="CK9" s="22">
        <f>VLOOKUP(CK$7,'Off Peak Curve Sum'!$A$7:$AG$161,4)</f>
        <v>28.024000000000001</v>
      </c>
      <c r="CL9" s="22">
        <f>VLOOKUP(CL$7,'Off Peak Curve Sum'!$A$7:$AG$161,4)</f>
        <v>26.475000000000001</v>
      </c>
      <c r="CM9" s="22">
        <f>VLOOKUP(CM$7,'Off Peak Curve Sum'!$A$7:$AG$161,4)</f>
        <v>24.213000000000001</v>
      </c>
      <c r="CN9" s="22">
        <f>VLOOKUP(CN$7,'Off Peak Curve Sum'!$A$7:$AG$161,4)</f>
        <v>18.236000000000001</v>
      </c>
      <c r="CO9" s="22">
        <f>VLOOKUP(CO$7,'Off Peak Curve Sum'!$A$7:$AG$161,4)</f>
        <v>19.943000000000001</v>
      </c>
      <c r="CP9" s="22">
        <f>VLOOKUP(CP$7,'Off Peak Curve Sum'!$A$7:$AG$161,4)</f>
        <v>32.963999999999999</v>
      </c>
      <c r="CQ9" s="22">
        <f>VLOOKUP(CQ$7,'Off Peak Curve Sum'!$A$7:$AG$161,4)</f>
        <v>34.453000000000003</v>
      </c>
      <c r="CR9" s="22">
        <f>VLOOKUP(CR$7,'Off Peak Curve Sum'!$A$7:$AG$161,4)</f>
        <v>30.694000000000003</v>
      </c>
      <c r="CS9" s="22">
        <f>VLOOKUP(CS$7,'Off Peak Curve Sum'!$A$7:$AG$161,4)</f>
        <v>27.822000000000003</v>
      </c>
      <c r="CT9" s="22">
        <f>VLOOKUP(CT$7,'Off Peak Curve Sum'!$A$7:$AG$161,4)</f>
        <v>26.253</v>
      </c>
      <c r="CU9" s="22">
        <f>VLOOKUP(CU$7,'Off Peak Curve Sum'!$A$7:$AG$161,4)</f>
        <v>30.064</v>
      </c>
      <c r="CV9" s="22">
        <f>VLOOKUP(CV$7,'Off Peak Curve Sum'!$A$7:$AG$161,4)</f>
        <v>28.645</v>
      </c>
      <c r="CW9" s="22">
        <f>VLOOKUP(CW$7,'Off Peak Curve Sum'!$A$7:$AG$161,4)</f>
        <v>28.191000000000003</v>
      </c>
      <c r="CX9" s="22">
        <f>VLOOKUP(CX$7,'Off Peak Curve Sum'!$A$7:$AG$161,4)</f>
        <v>26.684999999999999</v>
      </c>
      <c r="CY9" s="22">
        <f>VLOOKUP(CY$7,'Off Peak Curve Sum'!$A$7:$AG$161,4)</f>
        <v>24.754999999999999</v>
      </c>
      <c r="CZ9" s="22">
        <f>VLOOKUP(CZ$7,'Off Peak Curve Sum'!$A$7:$AG$161,4)</f>
        <v>19.09</v>
      </c>
      <c r="DA9" s="22">
        <f>VLOOKUP(DA$7,'Off Peak Curve Sum'!$A$7:$AG$161,4)</f>
        <v>20.420999999999999</v>
      </c>
      <c r="DB9" s="22">
        <f>VLOOKUP(DB$7,'Off Peak Curve Sum'!$A$7:$AG$161,4)</f>
        <v>32.789000000000001</v>
      </c>
      <c r="DC9" s="22">
        <f>VLOOKUP(DC$7,'Off Peak Curve Sum'!$A$7:$AG$161,4)</f>
        <v>34.01</v>
      </c>
      <c r="DD9" s="22">
        <f>VLOOKUP(DD$7,'Off Peak Curve Sum'!$A$7:$AG$161,4)</f>
        <v>30.765000000000001</v>
      </c>
      <c r="DE9" s="22">
        <f>VLOOKUP(DE$7,'Off Peak Curve Sum'!$A$7:$AG$161,4)</f>
        <v>28.007000000000001</v>
      </c>
      <c r="DF9" s="22">
        <f>VLOOKUP(DF$7,'Off Peak Curve Sum'!$A$7:$AG$161,4)</f>
        <v>26.443000000000001</v>
      </c>
      <c r="DG9" s="22">
        <f>VLOOKUP(DG$7,'Off Peak Curve Sum'!$A$7:$AG$161,4)</f>
        <v>30.061</v>
      </c>
      <c r="DH9" s="22">
        <f>VLOOKUP(DH$7,'Off Peak Curve Sum'!$A$7:$AG$161,4)</f>
        <v>28.765000000000001</v>
      </c>
      <c r="DI9" s="22">
        <f>VLOOKUP(DI$7,'Off Peak Curve Sum'!$A$7:$AG$161,4)</f>
        <v>28.341000000000001</v>
      </c>
      <c r="DJ9" s="22">
        <f>VLOOKUP(DJ$7,'Off Peak Curve Sum'!$A$7:$AG$161,4)</f>
        <v>26.946000000000002</v>
      </c>
      <c r="DK9" s="22">
        <f>VLOOKUP(DK$7,'Off Peak Curve Sum'!$A$7:$AG$161,4)</f>
        <v>25.169</v>
      </c>
      <c r="DL9" s="22">
        <f>VLOOKUP(DL$7,'Off Peak Curve Sum'!$A$7:$AG$161,4)</f>
        <v>19.61</v>
      </c>
      <c r="DM9" s="22">
        <f>VLOOKUP(DM$7,'Off Peak Curve Sum'!$A$7:$AG$161,4)</f>
        <v>21.414999999999999</v>
      </c>
      <c r="DN9" s="22">
        <f>VLOOKUP(DN$7,'Off Peak Curve Sum'!$A$7:$AG$161,4)</f>
        <v>32.618000000000002</v>
      </c>
      <c r="DO9" s="22">
        <f>VLOOKUP(DO$7,'Off Peak Curve Sum'!$A$7:$AG$161,4)</f>
        <v>33.742000000000004</v>
      </c>
      <c r="DP9" s="22">
        <f>VLOOKUP(DP$7,'Off Peak Curve Sum'!$A$7:$AG$161,4)</f>
        <v>30.737000000000002</v>
      </c>
      <c r="DQ9" s="22">
        <f>VLOOKUP(DQ$7,'Off Peak Curve Sum'!$A$7:$AG$161,4)</f>
        <v>28.206000000000003</v>
      </c>
      <c r="DR9" s="22">
        <f>VLOOKUP(DR$7,'Off Peak Curve Sum'!$A$7:$AG$161,4)</f>
        <v>26.716000000000001</v>
      </c>
      <c r="DS9" s="22">
        <f>VLOOKUP(DS$7,'Off Peak Curve Sum'!$A$7:$AG$161,4)</f>
        <v>30.091000000000001</v>
      </c>
      <c r="DT9" s="22">
        <f>VLOOKUP(DT$7,'Off Peak Curve Sum'!$A$7:$AG$161,4)</f>
        <v>28.764000000000003</v>
      </c>
      <c r="DU9" s="22">
        <f>VLOOKUP(DU$7,'Off Peak Curve Sum'!$A$7:$AG$161,4)</f>
        <v>28.509</v>
      </c>
      <c r="DV9" s="22">
        <f>VLOOKUP(DV$7,'Off Peak Curve Sum'!$A$7:$AG$161,4)</f>
        <v>27.297000000000001</v>
      </c>
      <c r="DW9" s="22">
        <f>VLOOKUP(DW$7,'Off Peak Curve Sum'!$A$7:$AG$161,4)</f>
        <v>25.574999999999999</v>
      </c>
      <c r="DX9" s="22">
        <f>VLOOKUP(DX$7,'Off Peak Curve Sum'!$A$7:$AG$161,4)</f>
        <v>20.378</v>
      </c>
      <c r="DY9" s="22">
        <f>VLOOKUP(DY$7,'Off Peak Curve Sum'!$A$7:$AG$161,4)</f>
        <v>22.083000000000002</v>
      </c>
      <c r="DZ9" s="22">
        <f>VLOOKUP(DZ$7,'Off Peak Curve Sum'!$A$7:$AG$161,4)</f>
        <v>32.466999999999999</v>
      </c>
      <c r="EA9" s="22">
        <f>VLOOKUP(EA$7,'Off Peak Curve Sum'!$A$7:$AG$161,4)</f>
        <v>33.518000000000001</v>
      </c>
      <c r="EB9" s="22">
        <f>VLOOKUP(EB$7,'Off Peak Curve Sum'!$A$7:$AG$161,4)</f>
        <v>30.717000000000002</v>
      </c>
      <c r="EC9" s="22">
        <f>VLOOKUP(EC$7,'Off Peak Curve Sum'!$A$7:$AG$161,4)</f>
        <v>28.265000000000001</v>
      </c>
      <c r="ED9" s="22">
        <f>VLOOKUP(ED$7,'Off Peak Curve Sum'!$A$7:$AG$161,4)</f>
        <v>27.106000000000002</v>
      </c>
      <c r="EE9" s="22">
        <f>VLOOKUP(EE$7,'Off Peak Curve Sum'!$A$7:$AG$161,4)</f>
        <v>30.135000000000002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25.028444444444446</v>
      </c>
      <c r="D10" s="22">
        <f ca="1">IF(ISERROR(AVERAGE(OFFSET('Off Peak Curve Sum'!$C$6,1,0,15,1))),0,AVERAGE(OFFSET('Off Peak Curve Sum'!$C$6,1,0,15,1)))</f>
        <v>20.883333333333333</v>
      </c>
      <c r="E10" s="22">
        <f ca="1">IF(ISERROR((SUM(OFFSET('Off Peak Curve Sum'!$C$6,17,0,16,1))+ 14* 'Off Peak Curve Sum'!$C$38)/30), 'Off Peak Curve Sum'!$C$38,(SUM(OFFSET('Off Peak Curve Sum'!$C$6,17,0,16,1))+ 14* 'Off Peak Curve Sum'!$C$38)/30)</f>
        <v>24.5</v>
      </c>
      <c r="F10" s="22">
        <f>VLOOKUP(F$7,'Off Peak Curve Sum'!$A$7:$AG$161,3)</f>
        <v>29.702000000000002</v>
      </c>
      <c r="G10" s="23">
        <f t="shared" ca="1" si="4"/>
        <v>25.028444444444446</v>
      </c>
      <c r="H10" s="131">
        <f t="shared" si="5"/>
        <v>27.097000000000001</v>
      </c>
      <c r="I10" s="131">
        <f t="shared" ref="I10:S15" si="11">AC10</f>
        <v>22.95</v>
      </c>
      <c r="J10" s="131">
        <f t="shared" si="11"/>
        <v>21.056000000000001</v>
      </c>
      <c r="K10" s="131">
        <f t="shared" si="11"/>
        <v>19.333000000000002</v>
      </c>
      <c r="L10" s="131">
        <f t="shared" si="11"/>
        <v>21.419</v>
      </c>
      <c r="M10" s="131">
        <f t="shared" si="11"/>
        <v>22.375</v>
      </c>
      <c r="N10" s="131">
        <f t="shared" si="11"/>
        <v>30.355</v>
      </c>
      <c r="O10" s="131">
        <f t="shared" si="11"/>
        <v>34.79</v>
      </c>
      <c r="P10" s="131">
        <f t="shared" si="11"/>
        <v>29.9</v>
      </c>
      <c r="Q10" s="131">
        <f t="shared" si="11"/>
        <v>28.984000000000002</v>
      </c>
      <c r="R10" s="131">
        <f t="shared" si="11"/>
        <v>22.292000000000002</v>
      </c>
      <c r="S10" s="131">
        <f t="shared" si="11"/>
        <v>28.46</v>
      </c>
      <c r="T10" s="23">
        <f t="shared" si="7"/>
        <v>25.750916666666658</v>
      </c>
      <c r="U10" s="23">
        <f t="shared" si="8"/>
        <v>27.887333333333334</v>
      </c>
      <c r="V10" s="23">
        <f t="shared" si="9"/>
        <v>29.451369047619046</v>
      </c>
      <c r="W10" s="71"/>
      <c r="X10" s="74">
        <f t="shared" ca="1" si="10"/>
        <v>28.762696696696693</v>
      </c>
      <c r="Y10" s="16"/>
      <c r="Z10" s="39"/>
      <c r="AB10" s="25">
        <f>VLOOKUP(AB$7,'Off Peak Curve Sum'!$A$7:$AG$161,3)</f>
        <v>27.097000000000001</v>
      </c>
      <c r="AC10" s="25">
        <f>VLOOKUP(AC$7,'Off Peak Curve Sum'!$A$7:$AG$161,3)</f>
        <v>22.95</v>
      </c>
      <c r="AD10" s="25">
        <f>VLOOKUP(AD$7,'Off Peak Curve Sum'!$A$7:$AG$161,3)</f>
        <v>21.056000000000001</v>
      </c>
      <c r="AE10" s="25">
        <f>VLOOKUP(AE$7,'Off Peak Curve Sum'!$A$7:$AG$161,3)</f>
        <v>19.333000000000002</v>
      </c>
      <c r="AF10" s="25">
        <f>VLOOKUP(AF$7,'Off Peak Curve Sum'!$A$7:$AG$161,3)</f>
        <v>21.419</v>
      </c>
      <c r="AG10" s="25">
        <f>VLOOKUP(AG$7,'Off Peak Curve Sum'!$A$7:$AG$161,3)</f>
        <v>22.375</v>
      </c>
      <c r="AH10" s="25">
        <f>VLOOKUP(AH$7,'Off Peak Curve Sum'!$A$7:$AG$161,3)</f>
        <v>30.355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28.984000000000002</v>
      </c>
      <c r="AL10" s="25">
        <f>VLOOKUP(AL$7,'Off Peak Curve Sum'!$A$7:$AG$161,3)</f>
        <v>22.292000000000002</v>
      </c>
      <c r="AM10" s="25">
        <f>VLOOKUP(AM$7,'Off Peak Curve Sum'!$A$7:$AG$161,3)</f>
        <v>28.46</v>
      </c>
      <c r="AN10" s="25">
        <f>VLOOKUP(AN$7,'Off Peak Curve Sum'!$A$7:$AG$161,3)</f>
        <v>27.414999999999999</v>
      </c>
      <c r="AO10" s="25">
        <f>VLOOKUP(AO$7,'Off Peak Curve Sum'!$A$7:$AG$161,3)</f>
        <v>26.518000000000001</v>
      </c>
      <c r="AP10" s="25">
        <f>VLOOKUP(AP$7,'Off Peak Curve Sum'!$A$7:$AG$161,3)</f>
        <v>25.831</v>
      </c>
      <c r="AQ10" s="25">
        <f>VLOOKUP(AQ$7,'Off Peak Curve Sum'!$A$7:$AG$161,3)</f>
        <v>23.233000000000001</v>
      </c>
      <c r="AR10" s="25">
        <f>VLOOKUP(AR$7,'Off Peak Curve Sum'!$A$7:$AG$161,3)</f>
        <v>15.044</v>
      </c>
      <c r="AS10" s="25">
        <f>VLOOKUP(AS$7,'Off Peak Curve Sum'!$A$7:$AG$161,3)</f>
        <v>18</v>
      </c>
      <c r="AT10" s="25">
        <f>VLOOKUP(AT$7,'Off Peak Curve Sum'!$A$7:$AG$161,3)</f>
        <v>36.806000000000004</v>
      </c>
      <c r="AU10" s="25">
        <f>VLOOKUP(AU$7,'Off Peak Curve Sum'!$A$7:$AG$161,3)</f>
        <v>39.081000000000003</v>
      </c>
      <c r="AV10" s="25">
        <f>VLOOKUP(AV$7,'Off Peak Curve Sum'!$A$7:$AG$161,3)</f>
        <v>33.417000000000002</v>
      </c>
      <c r="AW10" s="25">
        <f>VLOOKUP(AW$7,'Off Peak Curve Sum'!$A$7:$AG$161,3)</f>
        <v>29.298000000000002</v>
      </c>
      <c r="AX10" s="25">
        <f>VLOOKUP(AX$7,'Off Peak Curve Sum'!$A$7:$AG$161,3)</f>
        <v>27.024999999999999</v>
      </c>
      <c r="AY10" s="25">
        <f>VLOOKUP(AY$7,'Off Peak Curve Sum'!$A$7:$AG$161,3)</f>
        <v>32.979999999999997</v>
      </c>
      <c r="AZ10" s="25">
        <f>VLOOKUP(AZ$7,'Off Peak Curve Sum'!$A$7:$AG$161,3)</f>
        <v>27.184000000000001</v>
      </c>
      <c r="BA10" s="25">
        <f>VLOOKUP(BA$7,'Off Peak Curve Sum'!$A$7:$AG$161,3)</f>
        <v>26.418000000000003</v>
      </c>
      <c r="BB10" s="25">
        <f>VLOOKUP(BB$7,'Off Peak Curve Sum'!$A$7:$AG$161,3)</f>
        <v>26.05</v>
      </c>
      <c r="BC10" s="25">
        <f>VLOOKUP(BC$7,'Off Peak Curve Sum'!$A$7:$AG$161,3)</f>
        <v>23.963000000000001</v>
      </c>
      <c r="BD10" s="25">
        <f>VLOOKUP(BD$7,'Off Peak Curve Sum'!$A$7:$AG$161,3)</f>
        <v>16.952000000000002</v>
      </c>
      <c r="BE10" s="25">
        <f>VLOOKUP(BE$7,'Off Peak Curve Sum'!$A$7:$AG$161,3)</f>
        <v>20.007000000000001</v>
      </c>
      <c r="BF10" s="25">
        <f>VLOOKUP(BF$7,'Off Peak Curve Sum'!$A$7:$AG$161,3)</f>
        <v>35.012</v>
      </c>
      <c r="BG10" s="25">
        <f>VLOOKUP(BG$7,'Off Peak Curve Sum'!$A$7:$AG$161,3)</f>
        <v>36.862000000000002</v>
      </c>
      <c r="BH10" s="25">
        <f>VLOOKUP(BH$7,'Off Peak Curve Sum'!$A$7:$AG$161,3)</f>
        <v>32.326999999999998</v>
      </c>
      <c r="BI10" s="25">
        <f>VLOOKUP(BI$7,'Off Peak Curve Sum'!$A$7:$AG$161,3)</f>
        <v>29.094999999999999</v>
      </c>
      <c r="BJ10" s="25">
        <f>VLOOKUP(BJ$7,'Off Peak Curve Sum'!$A$7:$AG$161,3)</f>
        <v>27.245000000000001</v>
      </c>
      <c r="BK10" s="25">
        <f>VLOOKUP(BK$7,'Off Peak Curve Sum'!$A$7:$AG$161,3)</f>
        <v>32.210999999999999</v>
      </c>
      <c r="BL10" s="25">
        <f>VLOOKUP(BL$7,'Off Peak Curve Sum'!$A$7:$AG$161,3)</f>
        <v>27.421000000000003</v>
      </c>
      <c r="BM10" s="25">
        <f>VLOOKUP(BM$7,'Off Peak Curve Sum'!$A$7:$AG$161,3)</f>
        <v>26.974</v>
      </c>
      <c r="BN10" s="25">
        <f>VLOOKUP(BN$7,'Off Peak Curve Sum'!$A$7:$AG$161,3)</f>
        <v>26.497</v>
      </c>
      <c r="BO10" s="25">
        <f>VLOOKUP(BO$7,'Off Peak Curve Sum'!$A$7:$AG$161,3)</f>
        <v>24.603000000000002</v>
      </c>
      <c r="BP10" s="25">
        <f>VLOOKUP(BP$7,'Off Peak Curve Sum'!$A$7:$AG$161,3)</f>
        <v>18.127000000000002</v>
      </c>
      <c r="BQ10" s="25">
        <f>VLOOKUP(BQ$7,'Off Peak Curve Sum'!$A$7:$AG$161,3)</f>
        <v>20.971</v>
      </c>
      <c r="BR10" s="25">
        <f>VLOOKUP(BR$7,'Off Peak Curve Sum'!$A$7:$AG$161,3)</f>
        <v>34.718000000000004</v>
      </c>
      <c r="BS10" s="25">
        <f>VLOOKUP(BS$7,'Off Peak Curve Sum'!$A$7:$AG$161,3)</f>
        <v>36.806000000000004</v>
      </c>
      <c r="BT10" s="25">
        <f>VLOOKUP(BT$7,'Off Peak Curve Sum'!$A$7:$AG$161,3)</f>
        <v>32.378</v>
      </c>
      <c r="BU10" s="25">
        <f>VLOOKUP(BU$7,'Off Peak Curve Sum'!$A$7:$AG$161,3)</f>
        <v>29.322000000000003</v>
      </c>
      <c r="BV10" s="25">
        <f>VLOOKUP(BV$7,'Off Peak Curve Sum'!$A$7:$AG$161,3)</f>
        <v>27.589000000000002</v>
      </c>
      <c r="BW10" s="25">
        <f>VLOOKUP(BW$7,'Off Peak Curve Sum'!$A$7:$AG$161,3)</f>
        <v>32.154000000000003</v>
      </c>
      <c r="BX10" s="25">
        <f>VLOOKUP(BX$7,'Off Peak Curve Sum'!$A$7:$AG$161,3)</f>
        <v>27.661000000000001</v>
      </c>
      <c r="BY10" s="25">
        <f>VLOOKUP(BY$7,'Off Peak Curve Sum'!$A$7:$AG$161,3)</f>
        <v>27.309000000000001</v>
      </c>
      <c r="BZ10" s="25">
        <f>VLOOKUP(BZ$7,'Off Peak Curve Sum'!$A$7:$AG$161,3)</f>
        <v>26.913</v>
      </c>
      <c r="CA10" s="25">
        <f>VLOOKUP(CA$7,'Off Peak Curve Sum'!$A$7:$AG$161,3)</f>
        <v>25.03</v>
      </c>
      <c r="CB10" s="25">
        <f>VLOOKUP(CB$7,'Off Peak Curve Sum'!$A$7:$AG$161,3)</f>
        <v>19.612000000000002</v>
      </c>
      <c r="CC10" s="25">
        <f>VLOOKUP(CC$7,'Off Peak Curve Sum'!$A$7:$AG$161,3)</f>
        <v>21.913</v>
      </c>
      <c r="CD10" s="25">
        <f>VLOOKUP(CD$7,'Off Peak Curve Sum'!$A$7:$AG$161,3)</f>
        <v>34.387999999999998</v>
      </c>
      <c r="CE10" s="25">
        <f>VLOOKUP(CE$7,'Off Peak Curve Sum'!$A$7:$AG$161,3)</f>
        <v>36.353000000000002</v>
      </c>
      <c r="CF10" s="25">
        <f>VLOOKUP(CF$7,'Off Peak Curve Sum'!$A$7:$AG$161,3)</f>
        <v>32.302</v>
      </c>
      <c r="CG10" s="25">
        <f>VLOOKUP(CG$7,'Off Peak Curve Sum'!$A$7:$AG$161,3)</f>
        <v>29.544</v>
      </c>
      <c r="CH10" s="25">
        <f>VLOOKUP(CH$7,'Off Peak Curve Sum'!$A$7:$AG$161,3)</f>
        <v>27.983000000000001</v>
      </c>
      <c r="CI10" s="25">
        <f>VLOOKUP(CI$7,'Off Peak Curve Sum'!$A$7:$AG$161,3)</f>
        <v>32.262</v>
      </c>
      <c r="CJ10" s="25">
        <f>VLOOKUP(CJ$7,'Off Peak Curve Sum'!$A$7:$AG$161,3)</f>
        <v>27.95</v>
      </c>
      <c r="CK10" s="25">
        <f>VLOOKUP(CK$7,'Off Peak Curve Sum'!$A$7:$AG$161,3)</f>
        <v>27.561</v>
      </c>
      <c r="CL10" s="25">
        <f>VLOOKUP(CL$7,'Off Peak Curve Sum'!$A$7:$AG$161,3)</f>
        <v>27.284000000000002</v>
      </c>
      <c r="CM10" s="25">
        <f>VLOOKUP(CM$7,'Off Peak Curve Sum'!$A$7:$AG$161,3)</f>
        <v>25.584</v>
      </c>
      <c r="CN10" s="25">
        <f>VLOOKUP(CN$7,'Off Peak Curve Sum'!$A$7:$AG$161,3)</f>
        <v>20.69</v>
      </c>
      <c r="CO10" s="25">
        <f>VLOOKUP(CO$7,'Off Peak Curve Sum'!$A$7:$AG$161,3)</f>
        <v>22.868000000000002</v>
      </c>
      <c r="CP10" s="25">
        <f>VLOOKUP(CP$7,'Off Peak Curve Sum'!$A$7:$AG$161,3)</f>
        <v>34.267000000000003</v>
      </c>
      <c r="CQ10" s="25">
        <f>VLOOKUP(CQ$7,'Off Peak Curve Sum'!$A$7:$AG$161,3)</f>
        <v>36.187000000000005</v>
      </c>
      <c r="CR10" s="25">
        <f>VLOOKUP(CR$7,'Off Peak Curve Sum'!$A$7:$AG$161,3)</f>
        <v>32.334000000000003</v>
      </c>
      <c r="CS10" s="25">
        <f>VLOOKUP(CS$7,'Off Peak Curve Sum'!$A$7:$AG$161,3)</f>
        <v>30.119</v>
      </c>
      <c r="CT10" s="25">
        <f>VLOOKUP(CT$7,'Off Peak Curve Sum'!$A$7:$AG$161,3)</f>
        <v>28.676000000000002</v>
      </c>
      <c r="CU10" s="25">
        <f>VLOOKUP(CU$7,'Off Peak Curve Sum'!$A$7:$AG$161,3)</f>
        <v>32.664000000000001</v>
      </c>
      <c r="CV10" s="25">
        <f>VLOOKUP(CV$7,'Off Peak Curve Sum'!$A$7:$AG$161,3)</f>
        <v>28.937000000000001</v>
      </c>
      <c r="CW10" s="25">
        <f>VLOOKUP(CW$7,'Off Peak Curve Sum'!$A$7:$AG$161,3)</f>
        <v>28.607000000000003</v>
      </c>
      <c r="CX10" s="25">
        <f>VLOOKUP(CX$7,'Off Peak Curve Sum'!$A$7:$AG$161,3)</f>
        <v>28.242000000000001</v>
      </c>
      <c r="CY10" s="25">
        <f>VLOOKUP(CY$7,'Off Peak Curve Sum'!$A$7:$AG$161,3)</f>
        <v>26.893000000000001</v>
      </c>
      <c r="CZ10" s="25">
        <f>VLOOKUP(CZ$7,'Off Peak Curve Sum'!$A$7:$AG$161,3)</f>
        <v>22.1</v>
      </c>
      <c r="DA10" s="25">
        <f>VLOOKUP(DA$7,'Off Peak Curve Sum'!$A$7:$AG$161,3)</f>
        <v>23.913</v>
      </c>
      <c r="DB10" s="25">
        <f>VLOOKUP(DB$7,'Off Peak Curve Sum'!$A$7:$AG$161,3)</f>
        <v>35.186</v>
      </c>
      <c r="DC10" s="25">
        <f>VLOOKUP(DC$7,'Off Peak Curve Sum'!$A$7:$AG$161,3)</f>
        <v>36.673000000000002</v>
      </c>
      <c r="DD10" s="25">
        <f>VLOOKUP(DD$7,'Off Peak Curve Sum'!$A$7:$AG$161,3)</f>
        <v>33.420999999999999</v>
      </c>
      <c r="DE10" s="25">
        <f>VLOOKUP(DE$7,'Off Peak Curve Sum'!$A$7:$AG$161,3)</f>
        <v>31.133000000000003</v>
      </c>
      <c r="DF10" s="25">
        <f>VLOOKUP(DF$7,'Off Peak Curve Sum'!$A$7:$AG$161,3)</f>
        <v>29.745000000000001</v>
      </c>
      <c r="DG10" s="25">
        <f>VLOOKUP(DG$7,'Off Peak Curve Sum'!$A$7:$AG$161,3)</f>
        <v>33.511000000000003</v>
      </c>
      <c r="DH10" s="25">
        <f>VLOOKUP(DH$7,'Off Peak Curve Sum'!$A$7:$AG$161,3)</f>
        <v>30.085000000000001</v>
      </c>
      <c r="DI10" s="25">
        <f>VLOOKUP(DI$7,'Off Peak Curve Sum'!$A$7:$AG$161,3)</f>
        <v>29.747</v>
      </c>
      <c r="DJ10" s="25">
        <f>VLOOKUP(DJ$7,'Off Peak Curve Sum'!$A$7:$AG$161,3)</f>
        <v>29.421000000000003</v>
      </c>
      <c r="DK10" s="25">
        <f>VLOOKUP(DK$7,'Off Peak Curve Sum'!$A$7:$AG$161,3)</f>
        <v>28.139000000000003</v>
      </c>
      <c r="DL10" s="25">
        <f>VLOOKUP(DL$7,'Off Peak Curve Sum'!$A$7:$AG$161,3)</f>
        <v>23.287000000000003</v>
      </c>
      <c r="DM10" s="25">
        <f>VLOOKUP(DM$7,'Off Peak Curve Sum'!$A$7:$AG$161,3)</f>
        <v>25.571000000000002</v>
      </c>
      <c r="DN10" s="25">
        <f>VLOOKUP(DN$7,'Off Peak Curve Sum'!$A$7:$AG$161,3)</f>
        <v>36.085000000000001</v>
      </c>
      <c r="DO10" s="25">
        <f>VLOOKUP(DO$7,'Off Peak Curve Sum'!$A$7:$AG$161,3)</f>
        <v>37.513000000000005</v>
      </c>
      <c r="DP10" s="25">
        <f>VLOOKUP(DP$7,'Off Peak Curve Sum'!$A$7:$AG$161,3)</f>
        <v>34.408999999999999</v>
      </c>
      <c r="DQ10" s="25">
        <f>VLOOKUP(DQ$7,'Off Peak Curve Sum'!$A$7:$AG$161,3)</f>
        <v>32.204999999999998</v>
      </c>
      <c r="DR10" s="25">
        <f>VLOOKUP(DR$7,'Off Peak Curve Sum'!$A$7:$AG$161,3)</f>
        <v>30.916</v>
      </c>
      <c r="DS10" s="25">
        <f>VLOOKUP(DS$7,'Off Peak Curve Sum'!$A$7:$AG$161,3)</f>
        <v>34.49</v>
      </c>
      <c r="DT10" s="25">
        <f>VLOOKUP(DT$7,'Off Peak Curve Sum'!$A$7:$AG$161,3)</f>
        <v>31.088000000000001</v>
      </c>
      <c r="DU10" s="25">
        <f>VLOOKUP(DU$7,'Off Peak Curve Sum'!$A$7:$AG$161,3)</f>
        <v>30.911000000000001</v>
      </c>
      <c r="DV10" s="25">
        <f>VLOOKUP(DV$7,'Off Peak Curve Sum'!$A$7:$AG$161,3)</f>
        <v>30.666</v>
      </c>
      <c r="DW10" s="25">
        <f>VLOOKUP(DW$7,'Off Peak Curve Sum'!$A$7:$AG$161,3)</f>
        <v>29.388000000000002</v>
      </c>
      <c r="DX10" s="25">
        <f>VLOOKUP(DX$7,'Off Peak Curve Sum'!$A$7:$AG$161,3)</f>
        <v>24.795000000000002</v>
      </c>
      <c r="DY10" s="25">
        <f>VLOOKUP(DY$7,'Off Peak Curve Sum'!$A$7:$AG$161,3)</f>
        <v>26.945</v>
      </c>
      <c r="DZ10" s="25">
        <f>VLOOKUP(DZ$7,'Off Peak Curve Sum'!$A$7:$AG$161,3)</f>
        <v>36.979999999999997</v>
      </c>
      <c r="EA10" s="25">
        <f>VLOOKUP(EA$7,'Off Peak Curve Sum'!$A$7:$AG$161,3)</f>
        <v>38.356999999999999</v>
      </c>
      <c r="EB10" s="25">
        <f>VLOOKUP(EB$7,'Off Peak Curve Sum'!$A$7:$AG$161,3)</f>
        <v>35.393000000000001</v>
      </c>
      <c r="EC10" s="25">
        <f>VLOOKUP(EC$7,'Off Peak Curve Sum'!$A$7:$AG$161,3)</f>
        <v>33.265000000000001</v>
      </c>
      <c r="ED10" s="25">
        <f>VLOOKUP(ED$7,'Off Peak Curve Sum'!$A$7:$AG$161,3)</f>
        <v>32.085000000000001</v>
      </c>
      <c r="EE10" s="25">
        <f>VLOOKUP(EE$7,'Off Peak Curve Sum'!$A$7:$AG$161,3)</f>
        <v>35.472999999999999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24.301944444444445</v>
      </c>
      <c r="D11" s="22">
        <f ca="1">IF(ISERROR(AVERAGE(OFFSET('Off Peak Curve Sum'!$E$6,1,0,15,1))),0,AVERAGE(OFFSET('Off Peak Curve Sum'!$E$6,1,0,15,1)))</f>
        <v>20.949333333333335</v>
      </c>
      <c r="E11" s="22">
        <f ca="1">IF(ISERROR((SUM(OFFSET('Off Peak Curve Sum'!$E$6,17,0,16,1))+ 14* 'Off Peak Curve Sum'!$E$38)/30), 'Off Peak Curve Sum'!$E$38,(SUM(OFFSET('Off Peak Curve Sum'!$E$6,17,0,16,1))+ 14* 'Off Peak Curve Sum'!$E$38)/30)</f>
        <v>23.916500000000003</v>
      </c>
      <c r="F11" s="22">
        <f>VLOOKUP(F$7,'Off Peak Curve Sum'!$A$7:$AG$161,5)</f>
        <v>28.04</v>
      </c>
      <c r="G11" s="23">
        <f t="shared" ca="1" si="4"/>
        <v>24.301944444444445</v>
      </c>
      <c r="H11" s="131">
        <f t="shared" si="5"/>
        <v>27.06</v>
      </c>
      <c r="I11" s="131">
        <f t="shared" si="11"/>
        <v>26.786000000000001</v>
      </c>
      <c r="J11" s="131">
        <f t="shared" si="11"/>
        <v>26.073</v>
      </c>
      <c r="K11" s="131">
        <f t="shared" si="11"/>
        <v>21.766999999999999</v>
      </c>
      <c r="L11" s="131">
        <f t="shared" si="11"/>
        <v>24.363</v>
      </c>
      <c r="M11" s="131">
        <f t="shared" si="11"/>
        <v>25.417000000000002</v>
      </c>
      <c r="N11" s="131">
        <f t="shared" si="11"/>
        <v>29.871000000000002</v>
      </c>
      <c r="O11" s="131">
        <f t="shared" si="11"/>
        <v>28.742000000000001</v>
      </c>
      <c r="P11" s="131">
        <f t="shared" si="11"/>
        <v>28.65</v>
      </c>
      <c r="Q11" s="131">
        <f t="shared" si="11"/>
        <v>25.355</v>
      </c>
      <c r="R11" s="131">
        <f t="shared" si="11"/>
        <v>27.375</v>
      </c>
      <c r="S11" s="131">
        <f t="shared" si="11"/>
        <v>27.734000000000002</v>
      </c>
      <c r="T11" s="23">
        <f t="shared" si="7"/>
        <v>26.599416666666666</v>
      </c>
      <c r="U11" s="23">
        <f t="shared" si="8"/>
        <v>25.568916666666667</v>
      </c>
      <c r="V11" s="23">
        <f t="shared" si="9"/>
        <v>26.507750000000009</v>
      </c>
      <c r="W11" s="71"/>
      <c r="X11" s="74">
        <f t="shared" ca="1" si="10"/>
        <v>26.356548048048047</v>
      </c>
      <c r="Y11" s="16"/>
      <c r="Z11" s="39"/>
      <c r="AB11" s="25">
        <f>VLOOKUP(AB$7,'Off Peak Curve Sum'!$A$7:$AG$161,5)</f>
        <v>27.06</v>
      </c>
      <c r="AC11" s="25">
        <f>VLOOKUP(AC$7,'Off Peak Curve Sum'!$A$7:$AG$161,5)</f>
        <v>26.786000000000001</v>
      </c>
      <c r="AD11" s="25">
        <f>VLOOKUP(AD$7,'Off Peak Curve Sum'!$A$7:$AG$161,5)</f>
        <v>26.073</v>
      </c>
      <c r="AE11" s="25">
        <f>VLOOKUP(AE$7,'Off Peak Curve Sum'!$A$7:$AG$161,5)</f>
        <v>21.766999999999999</v>
      </c>
      <c r="AF11" s="25">
        <f>VLOOKUP(AF$7,'Off Peak Curve Sum'!$A$7:$AG$161,5)</f>
        <v>24.363</v>
      </c>
      <c r="AG11" s="25">
        <f>VLOOKUP(AG$7,'Off Peak Curve Sum'!$A$7:$AG$161,5)</f>
        <v>25.417000000000002</v>
      </c>
      <c r="AH11" s="25">
        <f>VLOOKUP(AH$7,'Off Peak Curve Sum'!$A$7:$AG$161,5)</f>
        <v>29.871000000000002</v>
      </c>
      <c r="AI11" s="25">
        <f>VLOOKUP(AI$7,'Off Peak Curve Sum'!$A$7:$AG$161,5)</f>
        <v>28.742000000000001</v>
      </c>
      <c r="AJ11" s="25">
        <f>VLOOKUP(AJ$7,'Off Peak Curve Sum'!$A$7:$AG$161,5)</f>
        <v>28.65</v>
      </c>
      <c r="AK11" s="25">
        <f>VLOOKUP(AK$7,'Off Peak Curve Sum'!$A$7:$AG$161,5)</f>
        <v>25.355</v>
      </c>
      <c r="AL11" s="25">
        <f>VLOOKUP(AL$7,'Off Peak Curve Sum'!$A$7:$AG$161,5)</f>
        <v>27.375</v>
      </c>
      <c r="AM11" s="25">
        <f>VLOOKUP(AM$7,'Off Peak Curve Sum'!$A$7:$AG$161,5)</f>
        <v>27.734000000000002</v>
      </c>
      <c r="AN11" s="25">
        <f>VLOOKUP(AN$7,'Off Peak Curve Sum'!$A$7:$AG$161,5)</f>
        <v>27.024000000000001</v>
      </c>
      <c r="AO11" s="25">
        <f>VLOOKUP(AO$7,'Off Peak Curve Sum'!$A$7:$AG$161,5)</f>
        <v>24.75</v>
      </c>
      <c r="AP11" s="25">
        <f>VLOOKUP(AP$7,'Off Peak Curve Sum'!$A$7:$AG$161,5)</f>
        <v>23.782</v>
      </c>
      <c r="AQ11" s="25">
        <f>VLOOKUP(AQ$7,'Off Peak Curve Sum'!$A$7:$AG$161,5)</f>
        <v>23.083000000000002</v>
      </c>
      <c r="AR11" s="25">
        <f>VLOOKUP(AR$7,'Off Peak Curve Sum'!$A$7:$AG$161,5)</f>
        <v>24.266000000000002</v>
      </c>
      <c r="AS11" s="25">
        <f>VLOOKUP(AS$7,'Off Peak Curve Sum'!$A$7:$AG$161,5)</f>
        <v>25.792000000000002</v>
      </c>
      <c r="AT11" s="25">
        <f>VLOOKUP(AT$7,'Off Peak Curve Sum'!$A$7:$AG$161,5)</f>
        <v>26.048000000000002</v>
      </c>
      <c r="AU11" s="25">
        <f>VLOOKUP(AU$7,'Off Peak Curve Sum'!$A$7:$AG$161,5)</f>
        <v>26.516000000000002</v>
      </c>
      <c r="AV11" s="25">
        <f>VLOOKUP(AV$7,'Off Peak Curve Sum'!$A$7:$AG$161,5)</f>
        <v>26.292000000000002</v>
      </c>
      <c r="AW11" s="25">
        <f>VLOOKUP(AW$7,'Off Peak Curve Sum'!$A$7:$AG$161,5)</f>
        <v>25.96</v>
      </c>
      <c r="AX11" s="25">
        <f>VLOOKUP(AX$7,'Off Peak Curve Sum'!$A$7:$AG$161,5)</f>
        <v>26.35</v>
      </c>
      <c r="AY11" s="25">
        <f>VLOOKUP(AY$7,'Off Peak Curve Sum'!$A$7:$AG$161,5)</f>
        <v>26.964000000000002</v>
      </c>
      <c r="AZ11" s="25">
        <f>VLOOKUP(AZ$7,'Off Peak Curve Sum'!$A$7:$AG$161,5)</f>
        <v>26.975000000000001</v>
      </c>
      <c r="BA11" s="25">
        <f>VLOOKUP(BA$7,'Off Peak Curve Sum'!$A$7:$AG$161,5)</f>
        <v>24.918000000000003</v>
      </c>
      <c r="BB11" s="25">
        <f>VLOOKUP(BB$7,'Off Peak Curve Sum'!$A$7:$AG$161,5)</f>
        <v>24.542000000000002</v>
      </c>
      <c r="BC11" s="25">
        <f>VLOOKUP(BC$7,'Off Peak Curve Sum'!$A$7:$AG$161,5)</f>
        <v>23.807000000000002</v>
      </c>
      <c r="BD11" s="25">
        <f>VLOOKUP(BD$7,'Off Peak Curve Sum'!$A$7:$AG$161,5)</f>
        <v>24.622</v>
      </c>
      <c r="BE11" s="25">
        <f>VLOOKUP(BE$7,'Off Peak Curve Sum'!$A$7:$AG$161,5)</f>
        <v>26.187000000000001</v>
      </c>
      <c r="BF11" s="25">
        <f>VLOOKUP(BF$7,'Off Peak Curve Sum'!$A$7:$AG$161,5)</f>
        <v>26.125</v>
      </c>
      <c r="BG11" s="25">
        <f>VLOOKUP(BG$7,'Off Peak Curve Sum'!$A$7:$AG$161,5)</f>
        <v>26.448</v>
      </c>
      <c r="BH11" s="25">
        <f>VLOOKUP(BH$7,'Off Peak Curve Sum'!$A$7:$AG$161,5)</f>
        <v>26.298999999999999</v>
      </c>
      <c r="BI11" s="25">
        <f>VLOOKUP(BI$7,'Off Peak Curve Sum'!$A$7:$AG$161,5)</f>
        <v>25.981000000000002</v>
      </c>
      <c r="BJ11" s="25">
        <f>VLOOKUP(BJ$7,'Off Peak Curve Sum'!$A$7:$AG$161,5)</f>
        <v>26.58</v>
      </c>
      <c r="BK11" s="25">
        <f>VLOOKUP(BK$7,'Off Peak Curve Sum'!$A$7:$AG$161,5)</f>
        <v>26.975000000000001</v>
      </c>
      <c r="BL11" s="25">
        <f>VLOOKUP(BL$7,'Off Peak Curve Sum'!$A$7:$AG$161,5)</f>
        <v>26.86</v>
      </c>
      <c r="BM11" s="25">
        <f>VLOOKUP(BM$7,'Off Peak Curve Sum'!$A$7:$AG$161,5)</f>
        <v>25.399000000000001</v>
      </c>
      <c r="BN11" s="25">
        <f>VLOOKUP(BN$7,'Off Peak Curve Sum'!$A$7:$AG$161,5)</f>
        <v>24.851000000000003</v>
      </c>
      <c r="BO11" s="25">
        <f>VLOOKUP(BO$7,'Off Peak Curve Sum'!$A$7:$AG$161,5)</f>
        <v>24.178000000000001</v>
      </c>
      <c r="BP11" s="25">
        <f>VLOOKUP(BP$7,'Off Peak Curve Sum'!$A$7:$AG$161,5)</f>
        <v>24.824999999999999</v>
      </c>
      <c r="BQ11" s="25">
        <f>VLOOKUP(BQ$7,'Off Peak Curve Sum'!$A$7:$AG$161,5)</f>
        <v>26.375</v>
      </c>
      <c r="BR11" s="25">
        <f>VLOOKUP(BR$7,'Off Peak Curve Sum'!$A$7:$AG$161,5)</f>
        <v>25.904</v>
      </c>
      <c r="BS11" s="25">
        <f>VLOOKUP(BS$7,'Off Peak Curve Sum'!$A$7:$AG$161,5)</f>
        <v>27.491</v>
      </c>
      <c r="BT11" s="25">
        <f>VLOOKUP(BT$7,'Off Peak Curve Sum'!$A$7:$AG$161,5)</f>
        <v>26.585000000000001</v>
      </c>
      <c r="BU11" s="25">
        <f>VLOOKUP(BU$7,'Off Peak Curve Sum'!$A$7:$AG$161,5)</f>
        <v>26.161000000000001</v>
      </c>
      <c r="BV11" s="25">
        <f>VLOOKUP(BV$7,'Off Peak Curve Sum'!$A$7:$AG$161,5)</f>
        <v>26.724</v>
      </c>
      <c r="BW11" s="25">
        <f>VLOOKUP(BW$7,'Off Peak Curve Sum'!$A$7:$AG$161,5)</f>
        <v>27.077000000000002</v>
      </c>
      <c r="BX11" s="25">
        <f>VLOOKUP(BX$7,'Off Peak Curve Sum'!$A$7:$AG$161,5)</f>
        <v>26.967000000000002</v>
      </c>
      <c r="BY11" s="25">
        <f>VLOOKUP(BY$7,'Off Peak Curve Sum'!$A$7:$AG$161,5)</f>
        <v>25.693000000000001</v>
      </c>
      <c r="BZ11" s="25">
        <f>VLOOKUP(BZ$7,'Off Peak Curve Sum'!$A$7:$AG$161,5)</f>
        <v>25.211000000000002</v>
      </c>
      <c r="CA11" s="25">
        <f>VLOOKUP(CA$7,'Off Peak Curve Sum'!$A$7:$AG$161,5)</f>
        <v>24.367000000000001</v>
      </c>
      <c r="CB11" s="25">
        <f>VLOOKUP(CB$7,'Off Peak Curve Sum'!$A$7:$AG$161,5)</f>
        <v>25.316000000000003</v>
      </c>
      <c r="CC11" s="25">
        <f>VLOOKUP(CC$7,'Off Peak Curve Sum'!$A$7:$AG$161,5)</f>
        <v>26.603000000000002</v>
      </c>
      <c r="CD11" s="25">
        <f>VLOOKUP(CD$7,'Off Peak Curve Sum'!$A$7:$AG$161,5)</f>
        <v>26.114000000000001</v>
      </c>
      <c r="CE11" s="25">
        <f>VLOOKUP(CE$7,'Off Peak Curve Sum'!$A$7:$AG$161,5)</f>
        <v>27.614999999999998</v>
      </c>
      <c r="CF11" s="25">
        <f>VLOOKUP(CF$7,'Off Peak Curve Sum'!$A$7:$AG$161,5)</f>
        <v>26.771000000000001</v>
      </c>
      <c r="CG11" s="25">
        <f>VLOOKUP(CG$7,'Off Peak Curve Sum'!$A$7:$AG$161,5)</f>
        <v>26.396000000000001</v>
      </c>
      <c r="CH11" s="25">
        <f>VLOOKUP(CH$7,'Off Peak Curve Sum'!$A$7:$AG$161,5)</f>
        <v>26.919</v>
      </c>
      <c r="CI11" s="25">
        <f>VLOOKUP(CI$7,'Off Peak Curve Sum'!$A$7:$AG$161,5)</f>
        <v>27.012</v>
      </c>
      <c r="CJ11" s="25">
        <f>VLOOKUP(CJ$7,'Off Peak Curve Sum'!$A$7:$AG$161,5)</f>
        <v>27.326000000000001</v>
      </c>
      <c r="CK11" s="25">
        <f>VLOOKUP(CK$7,'Off Peak Curve Sum'!$A$7:$AG$161,5)</f>
        <v>25.989000000000001</v>
      </c>
      <c r="CL11" s="25">
        <f>VLOOKUP(CL$7,'Off Peak Curve Sum'!$A$7:$AG$161,5)</f>
        <v>25.572000000000003</v>
      </c>
      <c r="CM11" s="25">
        <f>VLOOKUP(CM$7,'Off Peak Curve Sum'!$A$7:$AG$161,5)</f>
        <v>24.769000000000002</v>
      </c>
      <c r="CN11" s="25">
        <f>VLOOKUP(CN$7,'Off Peak Curve Sum'!$A$7:$AG$161,5)</f>
        <v>25.641000000000002</v>
      </c>
      <c r="CO11" s="25">
        <f>VLOOKUP(CO$7,'Off Peak Curve Sum'!$A$7:$AG$161,5)</f>
        <v>26.843</v>
      </c>
      <c r="CP11" s="25">
        <f>VLOOKUP(CP$7,'Off Peak Curve Sum'!$A$7:$AG$161,5)</f>
        <v>26.34</v>
      </c>
      <c r="CQ11" s="25">
        <f>VLOOKUP(CQ$7,'Off Peak Curve Sum'!$A$7:$AG$161,5)</f>
        <v>27.77</v>
      </c>
      <c r="CR11" s="25">
        <f>VLOOKUP(CR$7,'Off Peak Curve Sum'!$A$7:$AG$161,5)</f>
        <v>26.414999999999999</v>
      </c>
      <c r="CS11" s="25">
        <f>VLOOKUP(CS$7,'Off Peak Curve Sum'!$A$7:$AG$161,5)</f>
        <v>26.882000000000001</v>
      </c>
      <c r="CT11" s="25">
        <f>VLOOKUP(CT$7,'Off Peak Curve Sum'!$A$7:$AG$161,5)</f>
        <v>27.131</v>
      </c>
      <c r="CU11" s="25">
        <f>VLOOKUP(CU$7,'Off Peak Curve Sum'!$A$7:$AG$161,5)</f>
        <v>27.167000000000002</v>
      </c>
      <c r="CV11" s="25">
        <f>VLOOKUP(CV$7,'Off Peak Curve Sum'!$A$7:$AG$161,5)</f>
        <v>27.497</v>
      </c>
      <c r="CW11" s="25">
        <f>VLOOKUP(CW$7,'Off Peak Curve Sum'!$A$7:$AG$161,5)</f>
        <v>26.324000000000002</v>
      </c>
      <c r="CX11" s="25">
        <f>VLOOKUP(CX$7,'Off Peak Curve Sum'!$A$7:$AG$161,5)</f>
        <v>25.645</v>
      </c>
      <c r="CY11" s="25">
        <f>VLOOKUP(CY$7,'Off Peak Curve Sum'!$A$7:$AG$161,5)</f>
        <v>25.369</v>
      </c>
      <c r="CZ11" s="25">
        <f>VLOOKUP(CZ$7,'Off Peak Curve Sum'!$A$7:$AG$161,5)</f>
        <v>25.942</v>
      </c>
      <c r="DA11" s="25">
        <f>VLOOKUP(DA$7,'Off Peak Curve Sum'!$A$7:$AG$161,5)</f>
        <v>26.82</v>
      </c>
      <c r="DB11" s="25">
        <f>VLOOKUP(DB$7,'Off Peak Curve Sum'!$A$7:$AG$161,5)</f>
        <v>27.031000000000002</v>
      </c>
      <c r="DC11" s="25">
        <f>VLOOKUP(DC$7,'Off Peak Curve Sum'!$A$7:$AG$161,5)</f>
        <v>27.336000000000002</v>
      </c>
      <c r="DD11" s="25">
        <f>VLOOKUP(DD$7,'Off Peak Curve Sum'!$A$7:$AG$161,5)</f>
        <v>27.178000000000001</v>
      </c>
      <c r="DE11" s="25">
        <f>VLOOKUP(DE$7,'Off Peak Curve Sum'!$A$7:$AG$161,5)</f>
        <v>27.122</v>
      </c>
      <c r="DF11" s="25">
        <f>VLOOKUP(DF$7,'Off Peak Curve Sum'!$A$7:$AG$161,5)</f>
        <v>27.203000000000003</v>
      </c>
      <c r="DG11" s="25">
        <f>VLOOKUP(DG$7,'Off Peak Curve Sum'!$A$7:$AG$161,5)</f>
        <v>27.578000000000003</v>
      </c>
      <c r="DH11" s="25">
        <f>VLOOKUP(DH$7,'Off Peak Curve Sum'!$A$7:$AG$161,5)</f>
        <v>27.669</v>
      </c>
      <c r="DI11" s="25">
        <f>VLOOKUP(DI$7,'Off Peak Curve Sum'!$A$7:$AG$161,5)</f>
        <v>26.552</v>
      </c>
      <c r="DJ11" s="25">
        <f>VLOOKUP(DJ$7,'Off Peak Curve Sum'!$A$7:$AG$161,5)</f>
        <v>25.959</v>
      </c>
      <c r="DK11" s="25">
        <f>VLOOKUP(DK$7,'Off Peak Curve Sum'!$A$7:$AG$161,5)</f>
        <v>25.723000000000003</v>
      </c>
      <c r="DL11" s="25">
        <f>VLOOKUP(DL$7,'Off Peak Curve Sum'!$A$7:$AG$161,5)</f>
        <v>26.026</v>
      </c>
      <c r="DM11" s="25">
        <f>VLOOKUP(DM$7,'Off Peak Curve Sum'!$A$7:$AG$161,5)</f>
        <v>27.317</v>
      </c>
      <c r="DN11" s="25">
        <f>VLOOKUP(DN$7,'Off Peak Curve Sum'!$A$7:$AG$161,5)</f>
        <v>27.244</v>
      </c>
      <c r="DO11" s="25">
        <f>VLOOKUP(DO$7,'Off Peak Curve Sum'!$A$7:$AG$161,5)</f>
        <v>27.535</v>
      </c>
      <c r="DP11" s="25">
        <f>VLOOKUP(DP$7,'Off Peak Curve Sum'!$A$7:$AG$161,5)</f>
        <v>27.395</v>
      </c>
      <c r="DQ11" s="25">
        <f>VLOOKUP(DQ$7,'Off Peak Curve Sum'!$A$7:$AG$161,5)</f>
        <v>27.375</v>
      </c>
      <c r="DR11" s="25">
        <f>VLOOKUP(DR$7,'Off Peak Curve Sum'!$A$7:$AG$161,5)</f>
        <v>27.428000000000001</v>
      </c>
      <c r="DS11" s="25">
        <f>VLOOKUP(DS$7,'Off Peak Curve Sum'!$A$7:$AG$161,5)</f>
        <v>27.778000000000002</v>
      </c>
      <c r="DT11" s="25">
        <f>VLOOKUP(DT$7,'Off Peak Curve Sum'!$A$7:$AG$161,5)</f>
        <v>27.613000000000003</v>
      </c>
      <c r="DU11" s="25">
        <f>VLOOKUP(DU$7,'Off Peak Curve Sum'!$A$7:$AG$161,5)</f>
        <v>26.839000000000002</v>
      </c>
      <c r="DV11" s="25">
        <f>VLOOKUP(DV$7,'Off Peak Curve Sum'!$A$7:$AG$161,5)</f>
        <v>26.53</v>
      </c>
      <c r="DW11" s="25">
        <f>VLOOKUP(DW$7,'Off Peak Curve Sum'!$A$7:$AG$161,5)</f>
        <v>26.08</v>
      </c>
      <c r="DX11" s="25">
        <f>VLOOKUP(DX$7,'Off Peak Curve Sum'!$A$7:$AG$161,5)</f>
        <v>26.304000000000002</v>
      </c>
      <c r="DY11" s="25">
        <f>VLOOKUP(DY$7,'Off Peak Curve Sum'!$A$7:$AG$161,5)</f>
        <v>27.557000000000002</v>
      </c>
      <c r="DZ11" s="25">
        <f>VLOOKUP(DZ$7,'Off Peak Curve Sum'!$A$7:$AG$161,5)</f>
        <v>27.481000000000002</v>
      </c>
      <c r="EA11" s="25">
        <f>VLOOKUP(EA$7,'Off Peak Curve Sum'!$A$7:$AG$161,5)</f>
        <v>27.746000000000002</v>
      </c>
      <c r="EB11" s="25">
        <f>VLOOKUP(EB$7,'Off Peak Curve Sum'!$A$7:$AG$161,5)</f>
        <v>27.602</v>
      </c>
      <c r="EC11" s="25">
        <f>VLOOKUP(EC$7,'Off Peak Curve Sum'!$A$7:$AG$161,5)</f>
        <v>27.353000000000002</v>
      </c>
      <c r="ED11" s="25">
        <f>VLOOKUP(ED$7,'Off Peak Curve Sum'!$A$7:$AG$161,5)</f>
        <v>27.815000000000001</v>
      </c>
      <c r="EE11" s="25">
        <f>VLOOKUP(EE$7,'Off Peak Curve Sum'!$A$7:$AG$161,5)</f>
        <v>27.967000000000002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23.329366560702848</v>
      </c>
      <c r="D12" s="22">
        <f ca="1">IF(ISERROR(AVERAGE(OFFSET('Off Peak Curve Sum'!$I$6,1,0,15,1))),0,AVERAGE(OFFSET('Off Peak Curve Sum'!$I$6,1,0,15,1)))</f>
        <v>26.608666666666668</v>
      </c>
      <c r="E12" s="22">
        <f ca="1">IF(ISERROR((SUM(OFFSET('Off Peak Curve Sum'!$I$6,17,0,16,1))+ 14* 'Off Peak Curve Sum'!$I$38)/30), 'Off Peak Curve Sum'!$I$38,(SUM(OFFSET('Off Peak Curve Sum'!$I$6,17,0,16,1))+ 14* 'Off Peak Curve Sum'!$I$38)/30)</f>
        <v>19.524433015441875</v>
      </c>
      <c r="F12" s="22">
        <f>VLOOKUP(F$7,'Off Peak Curve Sum'!$A$7:$AG$161,9)</f>
        <v>23.855</v>
      </c>
      <c r="G12" s="23">
        <f t="shared" ca="1" si="4"/>
        <v>23.329366560702848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17.463514411550527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20.300277777777776</v>
      </c>
      <c r="D13" s="22">
        <f ca="1">IF(ISERROR(AVERAGE(OFFSET('Off Peak Curve Sum'!$F$6,1,0,15,1))),0,AVERAGE(OFFSET('Off Peak Curve Sum'!$F$6,1,0,15,1)))</f>
        <v>19.515333333333331</v>
      </c>
      <c r="E13" s="22">
        <f ca="1">IF(ISERROR((SUM(OFFSET('Off Peak Curve Sum'!$F$6,17,0,16,1))+ 14* 'Off Peak Curve Sum'!$F$38)/30), 'Off Peak Curve Sum'!$F$38,(SUM(OFFSET('Off Peak Curve Sum'!$F$6,17,0,16,1))+ 14* 'Off Peak Curve Sum'!$F$38)/30)</f>
        <v>19.208500000000004</v>
      </c>
      <c r="F13" s="22">
        <f>VLOOKUP(F$7,'Off Peak Curve Sum'!$A$7:$AG$161,6)</f>
        <v>22.177</v>
      </c>
      <c r="G13" s="23">
        <f t="shared" ca="1" si="4"/>
        <v>20.300277777777776</v>
      </c>
      <c r="H13" s="131">
        <f t="shared" si="5"/>
        <v>23.516000000000002</v>
      </c>
      <c r="I13" s="131">
        <f t="shared" si="11"/>
        <v>23.732000000000003</v>
      </c>
      <c r="J13" s="131">
        <f t="shared" si="11"/>
        <v>23.94</v>
      </c>
      <c r="K13" s="131">
        <f t="shared" si="11"/>
        <v>24.35</v>
      </c>
      <c r="L13" s="131">
        <f t="shared" si="11"/>
        <v>23.637</v>
      </c>
      <c r="M13" s="131">
        <f t="shared" si="11"/>
        <v>23.5</v>
      </c>
      <c r="N13" s="131">
        <f t="shared" si="11"/>
        <v>30.593</v>
      </c>
      <c r="O13" s="131">
        <f t="shared" si="11"/>
        <v>31.258000000000003</v>
      </c>
      <c r="P13" s="131">
        <f t="shared" si="11"/>
        <v>25.074999999999999</v>
      </c>
      <c r="Q13" s="131">
        <f t="shared" si="11"/>
        <v>26.129000000000001</v>
      </c>
      <c r="R13" s="131">
        <f t="shared" si="11"/>
        <v>24.146000000000001</v>
      </c>
      <c r="S13" s="131">
        <f t="shared" si="11"/>
        <v>24.121000000000002</v>
      </c>
      <c r="T13" s="23">
        <f t="shared" si="7"/>
        <v>25.333083333333331</v>
      </c>
      <c r="U13" s="23">
        <f t="shared" si="8"/>
        <v>25.805250000000001</v>
      </c>
      <c r="V13" s="23">
        <f t="shared" si="9"/>
        <v>26.633119047619051</v>
      </c>
      <c r="W13" s="71"/>
      <c r="X13" s="74">
        <f t="shared" ca="1" si="10"/>
        <v>26.231917417417421</v>
      </c>
      <c r="Y13" s="12"/>
      <c r="Z13" s="39"/>
      <c r="AA13" s="39"/>
      <c r="AB13" s="25">
        <f>VLOOKUP(AB$7,'Off Peak Curve Sum'!$A$7:$AG$161,6)</f>
        <v>23.516000000000002</v>
      </c>
      <c r="AC13" s="25">
        <f>VLOOKUP(AC$7,'Off Peak Curve Sum'!$A$7:$AG$161,6)</f>
        <v>23.732000000000003</v>
      </c>
      <c r="AD13" s="25">
        <f>VLOOKUP(AD$7,'Off Peak Curve Sum'!$A$7:$AG$161,6)</f>
        <v>23.94</v>
      </c>
      <c r="AE13" s="25">
        <f>VLOOKUP(AE$7,'Off Peak Curve Sum'!$A$7:$AG$161,6)</f>
        <v>24.35</v>
      </c>
      <c r="AF13" s="25">
        <f>VLOOKUP(AF$7,'Off Peak Curve Sum'!$A$7:$AG$161,6)</f>
        <v>23.637</v>
      </c>
      <c r="AG13" s="25">
        <f>VLOOKUP(AG$7,'Off Peak Curve Sum'!$A$7:$AG$161,6)</f>
        <v>23.5</v>
      </c>
      <c r="AH13" s="25">
        <f>VLOOKUP(AH$7,'Off Peak Curve Sum'!$A$7:$AG$161,6)</f>
        <v>30.593</v>
      </c>
      <c r="AI13" s="25">
        <f>VLOOKUP(AI$7,'Off Peak Curve Sum'!$A$7:$AG$161,6)</f>
        <v>31.258000000000003</v>
      </c>
      <c r="AJ13" s="25">
        <f>VLOOKUP(AJ$7,'Off Peak Curve Sum'!$A$7:$AG$161,6)</f>
        <v>25.074999999999999</v>
      </c>
      <c r="AK13" s="25">
        <f>VLOOKUP(AK$7,'Off Peak Curve Sum'!$A$7:$AG$161,6)</f>
        <v>26.129000000000001</v>
      </c>
      <c r="AL13" s="25">
        <f>VLOOKUP(AL$7,'Off Peak Curve Sum'!$A$7:$AG$161,6)</f>
        <v>24.146000000000001</v>
      </c>
      <c r="AM13" s="25">
        <f>VLOOKUP(AM$7,'Off Peak Curve Sum'!$A$7:$AG$161,6)</f>
        <v>24.121000000000002</v>
      </c>
      <c r="AN13" s="25">
        <f>VLOOKUP(AN$7,'Off Peak Curve Sum'!$A$7:$AG$161,6)</f>
        <v>24.5</v>
      </c>
      <c r="AO13" s="25">
        <f>VLOOKUP(AO$7,'Off Peak Curve Sum'!$A$7:$AG$161,6)</f>
        <v>24.964000000000002</v>
      </c>
      <c r="AP13" s="25">
        <f>VLOOKUP(AP$7,'Off Peak Curve Sum'!$A$7:$AG$161,6)</f>
        <v>24.565000000000001</v>
      </c>
      <c r="AQ13" s="25">
        <f>VLOOKUP(AQ$7,'Off Peak Curve Sum'!$A$7:$AG$161,6)</f>
        <v>24.15</v>
      </c>
      <c r="AR13" s="25">
        <f>VLOOKUP(AR$7,'Off Peak Curve Sum'!$A$7:$AG$161,6)</f>
        <v>23.903000000000002</v>
      </c>
      <c r="AS13" s="25">
        <f>VLOOKUP(AS$7,'Off Peak Curve Sum'!$A$7:$AG$161,6)</f>
        <v>24.75</v>
      </c>
      <c r="AT13" s="25">
        <f>VLOOKUP(AT$7,'Off Peak Curve Sum'!$A$7:$AG$161,6)</f>
        <v>27.363</v>
      </c>
      <c r="AU13" s="25">
        <f>VLOOKUP(AU$7,'Off Peak Curve Sum'!$A$7:$AG$161,6)</f>
        <v>31.141000000000002</v>
      </c>
      <c r="AV13" s="25">
        <f>VLOOKUP(AV$7,'Off Peak Curve Sum'!$A$7:$AG$161,6)</f>
        <v>29.604000000000003</v>
      </c>
      <c r="AW13" s="25">
        <f>VLOOKUP(AW$7,'Off Peak Curve Sum'!$A$7:$AG$161,6)</f>
        <v>26.927</v>
      </c>
      <c r="AX13" s="25">
        <f>VLOOKUP(AX$7,'Off Peak Curve Sum'!$A$7:$AG$161,6)</f>
        <v>23.175000000000001</v>
      </c>
      <c r="AY13" s="25">
        <f>VLOOKUP(AY$7,'Off Peak Curve Sum'!$A$7:$AG$161,6)</f>
        <v>24.621000000000002</v>
      </c>
      <c r="AZ13" s="25">
        <f>VLOOKUP(AZ$7,'Off Peak Curve Sum'!$A$7:$AG$161,6)</f>
        <v>24.938000000000002</v>
      </c>
      <c r="BA13" s="25">
        <f>VLOOKUP(BA$7,'Off Peak Curve Sum'!$A$7:$AG$161,6)</f>
        <v>25.182000000000002</v>
      </c>
      <c r="BB13" s="25">
        <f>VLOOKUP(BB$7,'Off Peak Curve Sum'!$A$7:$AG$161,6)</f>
        <v>25.172000000000001</v>
      </c>
      <c r="BC13" s="25">
        <f>VLOOKUP(BC$7,'Off Peak Curve Sum'!$A$7:$AG$161,6)</f>
        <v>24.716000000000001</v>
      </c>
      <c r="BD13" s="25">
        <f>VLOOKUP(BD$7,'Off Peak Curve Sum'!$A$7:$AG$161,6)</f>
        <v>24.291</v>
      </c>
      <c r="BE13" s="25">
        <f>VLOOKUP(BE$7,'Off Peak Curve Sum'!$A$7:$AG$161,6)</f>
        <v>25.431000000000001</v>
      </c>
      <c r="BF13" s="25">
        <f>VLOOKUP(BF$7,'Off Peak Curve Sum'!$A$7:$AG$161,6)</f>
        <v>27.204999999999998</v>
      </c>
      <c r="BG13" s="25">
        <f>VLOOKUP(BG$7,'Off Peak Curve Sum'!$A$7:$AG$161,6)</f>
        <v>30.291</v>
      </c>
      <c r="BH13" s="25">
        <f>VLOOKUP(BH$7,'Off Peak Curve Sum'!$A$7:$AG$161,6)</f>
        <v>29.103000000000002</v>
      </c>
      <c r="BI13" s="25">
        <f>VLOOKUP(BI$7,'Off Peak Curve Sum'!$A$7:$AG$161,6)</f>
        <v>26.912000000000003</v>
      </c>
      <c r="BJ13" s="25">
        <f>VLOOKUP(BJ$7,'Off Peak Curve Sum'!$A$7:$AG$161,6)</f>
        <v>24.094000000000001</v>
      </c>
      <c r="BK13" s="25">
        <f>VLOOKUP(BK$7,'Off Peak Curve Sum'!$A$7:$AG$161,6)</f>
        <v>25.079000000000001</v>
      </c>
      <c r="BL13" s="25">
        <f>VLOOKUP(BL$7,'Off Peak Curve Sum'!$A$7:$AG$161,6)</f>
        <v>24.93</v>
      </c>
      <c r="BM13" s="25">
        <f>VLOOKUP(BM$7,'Off Peak Curve Sum'!$A$7:$AG$161,6)</f>
        <v>25.579000000000001</v>
      </c>
      <c r="BN13" s="25">
        <f>VLOOKUP(BN$7,'Off Peak Curve Sum'!$A$7:$AG$161,6)</f>
        <v>25.414999999999999</v>
      </c>
      <c r="BO13" s="25">
        <f>VLOOKUP(BO$7,'Off Peak Curve Sum'!$A$7:$AG$161,6)</f>
        <v>24.996000000000002</v>
      </c>
      <c r="BP13" s="25">
        <f>VLOOKUP(BP$7,'Off Peak Curve Sum'!$A$7:$AG$161,6)</f>
        <v>24.539000000000001</v>
      </c>
      <c r="BQ13" s="25">
        <f>VLOOKUP(BQ$7,'Off Peak Curve Sum'!$A$7:$AG$161,6)</f>
        <v>25.695</v>
      </c>
      <c r="BR13" s="25">
        <f>VLOOKUP(BR$7,'Off Peak Curve Sum'!$A$7:$AG$161,6)</f>
        <v>26.864000000000001</v>
      </c>
      <c r="BS13" s="25">
        <f>VLOOKUP(BS$7,'Off Peak Curve Sum'!$A$7:$AG$161,6)</f>
        <v>30.878</v>
      </c>
      <c r="BT13" s="25">
        <f>VLOOKUP(BT$7,'Off Peak Curve Sum'!$A$7:$AG$161,6)</f>
        <v>29.08</v>
      </c>
      <c r="BU13" s="25">
        <f>VLOOKUP(BU$7,'Off Peak Curve Sum'!$A$7:$AG$161,6)</f>
        <v>26.991</v>
      </c>
      <c r="BV13" s="25">
        <f>VLOOKUP(BV$7,'Off Peak Curve Sum'!$A$7:$AG$161,6)</f>
        <v>24.43</v>
      </c>
      <c r="BW13" s="25">
        <f>VLOOKUP(BW$7,'Off Peak Curve Sum'!$A$7:$AG$161,6)</f>
        <v>25.333000000000002</v>
      </c>
      <c r="BX13" s="25">
        <f>VLOOKUP(BX$7,'Off Peak Curve Sum'!$A$7:$AG$161,6)</f>
        <v>25.175000000000001</v>
      </c>
      <c r="BY13" s="25">
        <f>VLOOKUP(BY$7,'Off Peak Curve Sum'!$A$7:$AG$161,6)</f>
        <v>25.815000000000001</v>
      </c>
      <c r="BZ13" s="25">
        <f>VLOOKUP(BZ$7,'Off Peak Curve Sum'!$A$7:$AG$161,6)</f>
        <v>25.676000000000002</v>
      </c>
      <c r="CA13" s="25">
        <f>VLOOKUP(CA$7,'Off Peak Curve Sum'!$A$7:$AG$161,6)</f>
        <v>25.066000000000003</v>
      </c>
      <c r="CB13" s="25">
        <f>VLOOKUP(CB$7,'Off Peak Curve Sum'!$A$7:$AG$161,6)</f>
        <v>25.039000000000001</v>
      </c>
      <c r="CC13" s="25">
        <f>VLOOKUP(CC$7,'Off Peak Curve Sum'!$A$7:$AG$161,6)</f>
        <v>25.959</v>
      </c>
      <c r="CD13" s="25">
        <f>VLOOKUP(CD$7,'Off Peak Curve Sum'!$A$7:$AG$161,6)</f>
        <v>27.114000000000001</v>
      </c>
      <c r="CE13" s="25">
        <f>VLOOKUP(CE$7,'Off Peak Curve Sum'!$A$7:$AG$161,6)</f>
        <v>30.818000000000001</v>
      </c>
      <c r="CF13" s="25">
        <f>VLOOKUP(CF$7,'Off Peak Curve Sum'!$A$7:$AG$161,6)</f>
        <v>29.068000000000001</v>
      </c>
      <c r="CG13" s="25">
        <f>VLOOKUP(CG$7,'Off Peak Curve Sum'!$A$7:$AG$161,6)</f>
        <v>27.086000000000002</v>
      </c>
      <c r="CH13" s="25">
        <f>VLOOKUP(CH$7,'Off Peak Curve Sum'!$A$7:$AG$161,6)</f>
        <v>24.766999999999999</v>
      </c>
      <c r="CI13" s="25">
        <f>VLOOKUP(CI$7,'Off Peak Curve Sum'!$A$7:$AG$161,6)</f>
        <v>25.344999999999999</v>
      </c>
      <c r="CJ13" s="25">
        <f>VLOOKUP(CJ$7,'Off Peak Curve Sum'!$A$7:$AG$161,6)</f>
        <v>25.73</v>
      </c>
      <c r="CK13" s="25">
        <f>VLOOKUP(CK$7,'Off Peak Curve Sum'!$A$7:$AG$161,6)</f>
        <v>26.079000000000001</v>
      </c>
      <c r="CL13" s="25">
        <f>VLOOKUP(CL$7,'Off Peak Curve Sum'!$A$7:$AG$161,6)</f>
        <v>25.965</v>
      </c>
      <c r="CM13" s="25">
        <f>VLOOKUP(CM$7,'Off Peak Curve Sum'!$A$7:$AG$161,6)</f>
        <v>25.391000000000002</v>
      </c>
      <c r="CN13" s="25">
        <f>VLOOKUP(CN$7,'Off Peak Curve Sum'!$A$7:$AG$161,6)</f>
        <v>25.372</v>
      </c>
      <c r="CO13" s="25">
        <f>VLOOKUP(CO$7,'Off Peak Curve Sum'!$A$7:$AG$161,6)</f>
        <v>26.225000000000001</v>
      </c>
      <c r="CP13" s="25">
        <f>VLOOKUP(CP$7,'Off Peak Curve Sum'!$A$7:$AG$161,6)</f>
        <v>27.234000000000002</v>
      </c>
      <c r="CQ13" s="25">
        <f>VLOOKUP(CQ$7,'Off Peak Curve Sum'!$A$7:$AG$161,6)</f>
        <v>30.646000000000001</v>
      </c>
      <c r="CR13" s="25">
        <f>VLOOKUP(CR$7,'Off Peak Curve Sum'!$A$7:$AG$161,6)</f>
        <v>28.729000000000003</v>
      </c>
      <c r="CS13" s="25">
        <f>VLOOKUP(CS$7,'Off Peak Curve Sum'!$A$7:$AG$161,6)</f>
        <v>27.408000000000001</v>
      </c>
      <c r="CT13" s="25">
        <f>VLOOKUP(CT$7,'Off Peak Curve Sum'!$A$7:$AG$161,6)</f>
        <v>25.124000000000002</v>
      </c>
      <c r="CU13" s="25">
        <f>VLOOKUP(CU$7,'Off Peak Curve Sum'!$A$7:$AG$161,6)</f>
        <v>25.645</v>
      </c>
      <c r="CV13" s="25">
        <f>VLOOKUP(CV$7,'Off Peak Curve Sum'!$A$7:$AG$161,6)</f>
        <v>25.998000000000001</v>
      </c>
      <c r="CW13" s="25">
        <f>VLOOKUP(CW$7,'Off Peak Curve Sum'!$A$7:$AG$161,6)</f>
        <v>26.369</v>
      </c>
      <c r="CX13" s="25">
        <f>VLOOKUP(CX$7,'Off Peak Curve Sum'!$A$7:$AG$161,6)</f>
        <v>26.021000000000001</v>
      </c>
      <c r="CY13" s="25">
        <f>VLOOKUP(CY$7,'Off Peak Curve Sum'!$A$7:$AG$161,6)</f>
        <v>25.903000000000002</v>
      </c>
      <c r="CZ13" s="25">
        <f>VLOOKUP(CZ$7,'Off Peak Curve Sum'!$A$7:$AG$161,6)</f>
        <v>25.661000000000001</v>
      </c>
      <c r="DA13" s="25">
        <f>VLOOKUP(DA$7,'Off Peak Curve Sum'!$A$7:$AG$161,6)</f>
        <v>26.179000000000002</v>
      </c>
      <c r="DB13" s="25">
        <f>VLOOKUP(DB$7,'Off Peak Curve Sum'!$A$7:$AG$161,6)</f>
        <v>27.851000000000003</v>
      </c>
      <c r="DC13" s="25">
        <f>VLOOKUP(DC$7,'Off Peak Curve Sum'!$A$7:$AG$161,6)</f>
        <v>30.088000000000001</v>
      </c>
      <c r="DD13" s="25">
        <f>VLOOKUP(DD$7,'Off Peak Curve Sum'!$A$7:$AG$161,6)</f>
        <v>29.056000000000001</v>
      </c>
      <c r="DE13" s="25">
        <f>VLOOKUP(DE$7,'Off Peak Curve Sum'!$A$7:$AG$161,6)</f>
        <v>27.577000000000002</v>
      </c>
      <c r="DF13" s="25">
        <f>VLOOKUP(DF$7,'Off Peak Curve Sum'!$A$7:$AG$161,6)</f>
        <v>25.163</v>
      </c>
      <c r="DG13" s="25">
        <f>VLOOKUP(DG$7,'Off Peak Curve Sum'!$A$7:$AG$161,6)</f>
        <v>26.162000000000003</v>
      </c>
      <c r="DH13" s="25">
        <f>VLOOKUP(DH$7,'Off Peak Curve Sum'!$A$7:$AG$161,6)</f>
        <v>26.254999999999999</v>
      </c>
      <c r="DI13" s="25">
        <f>VLOOKUP(DI$7,'Off Peak Curve Sum'!$A$7:$AG$161,6)</f>
        <v>26.58</v>
      </c>
      <c r="DJ13" s="25">
        <f>VLOOKUP(DJ$7,'Off Peak Curve Sum'!$A$7:$AG$161,6)</f>
        <v>26.274999999999999</v>
      </c>
      <c r="DK13" s="25">
        <f>VLOOKUP(DK$7,'Off Peak Curve Sum'!$A$7:$AG$161,6)</f>
        <v>26.183</v>
      </c>
      <c r="DL13" s="25">
        <f>VLOOKUP(DL$7,'Off Peak Curve Sum'!$A$7:$AG$161,6)</f>
        <v>25.709</v>
      </c>
      <c r="DM13" s="25">
        <f>VLOOKUP(DM$7,'Off Peak Curve Sum'!$A$7:$AG$161,6)</f>
        <v>26.723000000000003</v>
      </c>
      <c r="DN13" s="25">
        <f>VLOOKUP(DN$7,'Off Peak Curve Sum'!$A$7:$AG$161,6)</f>
        <v>27.991</v>
      </c>
      <c r="DO13" s="25">
        <f>VLOOKUP(DO$7,'Off Peak Curve Sum'!$A$7:$AG$161,6)</f>
        <v>30.061</v>
      </c>
      <c r="DP13" s="25">
        <f>VLOOKUP(DP$7,'Off Peak Curve Sum'!$A$7:$AG$161,6)</f>
        <v>29.104000000000003</v>
      </c>
      <c r="DQ13" s="25">
        <f>VLOOKUP(DQ$7,'Off Peak Curve Sum'!$A$7:$AG$161,6)</f>
        <v>27.747</v>
      </c>
      <c r="DR13" s="25">
        <f>VLOOKUP(DR$7,'Off Peak Curve Sum'!$A$7:$AG$161,6)</f>
        <v>25.474</v>
      </c>
      <c r="DS13" s="25">
        <f>VLOOKUP(DS$7,'Off Peak Curve Sum'!$A$7:$AG$161,6)</f>
        <v>26.414000000000001</v>
      </c>
      <c r="DT13" s="25">
        <f>VLOOKUP(DT$7,'Off Peak Curve Sum'!$A$7:$AG$161,6)</f>
        <v>26.227</v>
      </c>
      <c r="DU13" s="25">
        <f>VLOOKUP(DU$7,'Off Peak Curve Sum'!$A$7:$AG$161,6)</f>
        <v>26.814</v>
      </c>
      <c r="DV13" s="25">
        <f>VLOOKUP(DV$7,'Off Peak Curve Sum'!$A$7:$AG$161,6)</f>
        <v>26.757000000000001</v>
      </c>
      <c r="DW13" s="25">
        <f>VLOOKUP(DW$7,'Off Peak Curve Sum'!$A$7:$AG$161,6)</f>
        <v>26.469000000000001</v>
      </c>
      <c r="DX13" s="25">
        <f>VLOOKUP(DX$7,'Off Peak Curve Sum'!$A$7:$AG$161,6)</f>
        <v>25.992000000000001</v>
      </c>
      <c r="DY13" s="25">
        <f>VLOOKUP(DY$7,'Off Peak Curve Sum'!$A$7:$AG$161,6)</f>
        <v>26.969000000000001</v>
      </c>
      <c r="DZ13" s="25">
        <f>VLOOKUP(DZ$7,'Off Peak Curve Sum'!$A$7:$AG$161,6)</f>
        <v>28.121000000000002</v>
      </c>
      <c r="EA13" s="25">
        <f>VLOOKUP(EA$7,'Off Peak Curve Sum'!$A$7:$AG$161,6)</f>
        <v>30.049000000000003</v>
      </c>
      <c r="EB13" s="25">
        <f>VLOOKUP(EB$7,'Off Peak Curve Sum'!$A$7:$AG$161,6)</f>
        <v>29.15</v>
      </c>
      <c r="EC13" s="25">
        <f>VLOOKUP(EC$7,'Off Peak Curve Sum'!$A$7:$AG$161,6)</f>
        <v>27.732000000000003</v>
      </c>
      <c r="ED13" s="25">
        <f>VLOOKUP(ED$7,'Off Peak Curve Sum'!$A$7:$AG$161,6)</f>
        <v>26.057000000000002</v>
      </c>
      <c r="EE13" s="25">
        <f>VLOOKUP(EE$7,'Off Peak Curve Sum'!$A$7:$AG$161,6)</f>
        <v>26.681000000000001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18.504833333333337</v>
      </c>
      <c r="D14" s="22">
        <f ca="1">IF(ISERROR(AVERAGE(OFFSET('Off Peak Curve Sum'!$B$6,1,0,15,1))),0,AVERAGE(OFFSET('Off Peak Curve Sum'!$B$6,1,0,15,1)))</f>
        <v>17.850000000000001</v>
      </c>
      <c r="E14" s="22">
        <f ca="1">IF(ISERROR((SUM(OFFSET('Off Peak Curve Sum'!$B$6,17,0,16,1))+ 14* 'Off Peak Curve Sum'!$B$38)/30), 'Off Peak Curve Sum'!$B$38,(SUM(OFFSET('Off Peak Curve Sum'!$B$6,17,0,16,1))+ 14* 'Off Peak Curve Sum'!$B$38)/30)</f>
        <v>17.333500000000004</v>
      </c>
      <c r="F14" s="22">
        <f>VLOOKUP(F$7,'Off Peak Curve Sum'!$A$7:$AG$161,2)</f>
        <v>20.331</v>
      </c>
      <c r="G14" s="23">
        <f t="shared" ca="1" si="4"/>
        <v>18.504833333333337</v>
      </c>
      <c r="H14" s="131">
        <f t="shared" si="5"/>
        <v>21.414999999999999</v>
      </c>
      <c r="I14" s="131">
        <f t="shared" si="11"/>
        <v>21.589000000000002</v>
      </c>
      <c r="J14" s="131">
        <f t="shared" si="11"/>
        <v>21.718</v>
      </c>
      <c r="K14" s="131">
        <f t="shared" si="11"/>
        <v>21.917000000000002</v>
      </c>
      <c r="L14" s="131">
        <f t="shared" si="11"/>
        <v>20.75</v>
      </c>
      <c r="M14" s="131">
        <f t="shared" si="11"/>
        <v>19.833000000000002</v>
      </c>
      <c r="N14" s="131">
        <f t="shared" si="11"/>
        <v>29.565000000000001</v>
      </c>
      <c r="O14" s="131">
        <f t="shared" si="11"/>
        <v>30.194000000000003</v>
      </c>
      <c r="P14" s="131">
        <f t="shared" si="11"/>
        <v>24.1</v>
      </c>
      <c r="Q14" s="131">
        <f t="shared" si="11"/>
        <v>24.629000000000001</v>
      </c>
      <c r="R14" s="131">
        <f t="shared" si="11"/>
        <v>22.229000000000003</v>
      </c>
      <c r="S14" s="131">
        <f t="shared" si="11"/>
        <v>21.887</v>
      </c>
      <c r="T14" s="23">
        <f t="shared" si="7"/>
        <v>23.31883333333333</v>
      </c>
      <c r="U14" s="23">
        <f t="shared" si="8"/>
        <v>23.563000000000002</v>
      </c>
      <c r="V14" s="23">
        <f t="shared" si="9"/>
        <v>24.353059523809527</v>
      </c>
      <c r="W14" s="71"/>
      <c r="X14" s="74">
        <f t="shared" ca="1" si="10"/>
        <v>23.997779279279264</v>
      </c>
      <c r="Y14" s="12"/>
      <c r="Z14" s="39"/>
      <c r="AA14" s="39"/>
      <c r="AB14" s="25">
        <f>VLOOKUP(AB$7,'Off Peak Curve Sum'!$A$7:$AG$161,2)</f>
        <v>21.414999999999999</v>
      </c>
      <c r="AC14" s="25">
        <f>VLOOKUP(AC$7,'Off Peak Curve Sum'!$A$7:$AG$161,2)</f>
        <v>21.589000000000002</v>
      </c>
      <c r="AD14" s="25">
        <f>VLOOKUP(AD$7,'Off Peak Curve Sum'!$A$7:$AG$161,2)</f>
        <v>21.718</v>
      </c>
      <c r="AE14" s="25">
        <f>VLOOKUP(AE$7,'Off Peak Curve Sum'!$A$7:$AG$161,2)</f>
        <v>21.917000000000002</v>
      </c>
      <c r="AF14" s="25">
        <f>VLOOKUP(AF$7,'Off Peak Curve Sum'!$A$7:$AG$161,2)</f>
        <v>20.75</v>
      </c>
      <c r="AG14" s="25">
        <f>VLOOKUP(AG$7,'Off Peak Curve Sum'!$A$7:$AG$161,2)</f>
        <v>19.833000000000002</v>
      </c>
      <c r="AH14" s="25">
        <f>VLOOKUP(AH$7,'Off Peak Curve Sum'!$A$7:$AG$161,2)</f>
        <v>29.565000000000001</v>
      </c>
      <c r="AI14" s="25">
        <f>VLOOKUP(AI$7,'Off Peak Curve Sum'!$A$7:$AG$161,2)</f>
        <v>30.194000000000003</v>
      </c>
      <c r="AJ14" s="25">
        <f>VLOOKUP(AJ$7,'Off Peak Curve Sum'!$A$7:$AG$161,2)</f>
        <v>24.1</v>
      </c>
      <c r="AK14" s="25">
        <f>VLOOKUP(AK$7,'Off Peak Curve Sum'!$A$7:$AG$161,2)</f>
        <v>24.629000000000001</v>
      </c>
      <c r="AL14" s="25">
        <f>VLOOKUP(AL$7,'Off Peak Curve Sum'!$A$7:$AG$161,2)</f>
        <v>22.229000000000003</v>
      </c>
      <c r="AM14" s="25">
        <f>VLOOKUP(AM$7,'Off Peak Curve Sum'!$A$7:$AG$161,2)</f>
        <v>21.887</v>
      </c>
      <c r="AN14" s="25">
        <f>VLOOKUP(AN$7,'Off Peak Curve Sum'!$A$7:$AG$161,2)</f>
        <v>22.222000000000001</v>
      </c>
      <c r="AO14" s="25">
        <f>VLOOKUP(AO$7,'Off Peak Curve Sum'!$A$7:$AG$161,2)</f>
        <v>22.446000000000002</v>
      </c>
      <c r="AP14" s="25">
        <f>VLOOKUP(AP$7,'Off Peak Curve Sum'!$A$7:$AG$161,2)</f>
        <v>21.681000000000001</v>
      </c>
      <c r="AQ14" s="25">
        <f>VLOOKUP(AQ$7,'Off Peak Curve Sum'!$A$7:$AG$161,2)</f>
        <v>21.333000000000002</v>
      </c>
      <c r="AR14" s="25">
        <f>VLOOKUP(AR$7,'Off Peak Curve Sum'!$A$7:$AG$161,2)</f>
        <v>21.141000000000002</v>
      </c>
      <c r="AS14" s="25">
        <f>VLOOKUP(AS$7,'Off Peak Curve Sum'!$A$7:$AG$161,2)</f>
        <v>21.979000000000003</v>
      </c>
      <c r="AT14" s="25">
        <f>VLOOKUP(AT$7,'Off Peak Curve Sum'!$A$7:$AG$161,2)</f>
        <v>26.464000000000002</v>
      </c>
      <c r="AU14" s="25">
        <f>VLOOKUP(AU$7,'Off Peak Curve Sum'!$A$7:$AG$161,2)</f>
        <v>30.181000000000001</v>
      </c>
      <c r="AV14" s="25">
        <f>VLOOKUP(AV$7,'Off Peak Curve Sum'!$A$7:$AG$161,2)</f>
        <v>28.521000000000001</v>
      </c>
      <c r="AW14" s="25">
        <f>VLOOKUP(AW$7,'Off Peak Curve Sum'!$A$7:$AG$161,2)</f>
        <v>24.653000000000002</v>
      </c>
      <c r="AX14" s="25">
        <f>VLOOKUP(AX$7,'Off Peak Curve Sum'!$A$7:$AG$161,2)</f>
        <v>20.574999999999999</v>
      </c>
      <c r="AY14" s="25">
        <f>VLOOKUP(AY$7,'Off Peak Curve Sum'!$A$7:$AG$161,2)</f>
        <v>21.56</v>
      </c>
      <c r="AZ14" s="25">
        <f>VLOOKUP(AZ$7,'Off Peak Curve Sum'!$A$7:$AG$161,2)</f>
        <v>22.659000000000002</v>
      </c>
      <c r="BA14" s="25">
        <f>VLOOKUP(BA$7,'Off Peak Curve Sum'!$A$7:$AG$161,2)</f>
        <v>22.694000000000003</v>
      </c>
      <c r="BB14" s="25">
        <f>VLOOKUP(BB$7,'Off Peak Curve Sum'!$A$7:$AG$161,2)</f>
        <v>22.447000000000003</v>
      </c>
      <c r="BC14" s="25">
        <f>VLOOKUP(BC$7,'Off Peak Curve Sum'!$A$7:$AG$161,2)</f>
        <v>21.983000000000001</v>
      </c>
      <c r="BD14" s="25">
        <f>VLOOKUP(BD$7,'Off Peak Curve Sum'!$A$7:$AG$161,2)</f>
        <v>21.565000000000001</v>
      </c>
      <c r="BE14" s="25">
        <f>VLOOKUP(BE$7,'Off Peak Curve Sum'!$A$7:$AG$161,2)</f>
        <v>22.795000000000002</v>
      </c>
      <c r="BF14" s="25">
        <f>VLOOKUP(BF$7,'Off Peak Curve Sum'!$A$7:$AG$161,2)</f>
        <v>26.06</v>
      </c>
      <c r="BG14" s="25">
        <f>VLOOKUP(BG$7,'Off Peak Curve Sum'!$A$7:$AG$161,2)</f>
        <v>29.09</v>
      </c>
      <c r="BH14" s="25">
        <f>VLOOKUP(BH$7,'Off Peak Curve Sum'!$A$7:$AG$161,2)</f>
        <v>27.799000000000003</v>
      </c>
      <c r="BI14" s="25">
        <f>VLOOKUP(BI$7,'Off Peak Curve Sum'!$A$7:$AG$161,2)</f>
        <v>24.569000000000003</v>
      </c>
      <c r="BJ14" s="25">
        <f>VLOOKUP(BJ$7,'Off Peak Curve Sum'!$A$7:$AG$161,2)</f>
        <v>21.556000000000001</v>
      </c>
      <c r="BK14" s="25">
        <f>VLOOKUP(BK$7,'Off Peak Curve Sum'!$A$7:$AG$161,2)</f>
        <v>22.157</v>
      </c>
      <c r="BL14" s="25">
        <f>VLOOKUP(BL$7,'Off Peak Curve Sum'!$A$7:$AG$161,2)</f>
        <v>22.658000000000001</v>
      </c>
      <c r="BM14" s="25">
        <f>VLOOKUP(BM$7,'Off Peak Curve Sum'!$A$7:$AG$161,2)</f>
        <v>23.113</v>
      </c>
      <c r="BN14" s="25">
        <f>VLOOKUP(BN$7,'Off Peak Curve Sum'!$A$7:$AG$161,2)</f>
        <v>22.743000000000002</v>
      </c>
      <c r="BO14" s="25">
        <f>VLOOKUP(BO$7,'Off Peak Curve Sum'!$A$7:$AG$161,2)</f>
        <v>22.315000000000001</v>
      </c>
      <c r="BP14" s="25">
        <f>VLOOKUP(BP$7,'Off Peak Curve Sum'!$A$7:$AG$161,2)</f>
        <v>21.856999999999999</v>
      </c>
      <c r="BQ14" s="25">
        <f>VLOOKUP(BQ$7,'Off Peak Curve Sum'!$A$7:$AG$161,2)</f>
        <v>23.087</v>
      </c>
      <c r="BR14" s="25">
        <f>VLOOKUP(BR$7,'Off Peak Curve Sum'!$A$7:$AG$161,2)</f>
        <v>25.62</v>
      </c>
      <c r="BS14" s="25">
        <f>VLOOKUP(BS$7,'Off Peak Curve Sum'!$A$7:$AG$161,2)</f>
        <v>29.597000000000001</v>
      </c>
      <c r="BT14" s="25">
        <f>VLOOKUP(BT$7,'Off Peak Curve Sum'!$A$7:$AG$161,2)</f>
        <v>27.696000000000002</v>
      </c>
      <c r="BU14" s="25">
        <f>VLOOKUP(BU$7,'Off Peak Curve Sum'!$A$7:$AG$161,2)</f>
        <v>24.667000000000002</v>
      </c>
      <c r="BV14" s="25">
        <f>VLOOKUP(BV$7,'Off Peak Curve Sum'!$A$7:$AG$161,2)</f>
        <v>21.909000000000002</v>
      </c>
      <c r="BW14" s="25">
        <f>VLOOKUP(BW$7,'Off Peak Curve Sum'!$A$7:$AG$161,2)</f>
        <v>22.46</v>
      </c>
      <c r="BX14" s="25">
        <f>VLOOKUP(BX$7,'Off Peak Curve Sum'!$A$7:$AG$161,2)</f>
        <v>22.87</v>
      </c>
      <c r="BY14" s="25">
        <f>VLOOKUP(BY$7,'Off Peak Curve Sum'!$A$7:$AG$161,2)</f>
        <v>23.357000000000003</v>
      </c>
      <c r="BZ14" s="25">
        <f>VLOOKUP(BZ$7,'Off Peak Curve Sum'!$A$7:$AG$161,2)</f>
        <v>23.033000000000001</v>
      </c>
      <c r="CA14" s="25">
        <f>VLOOKUP(CA$7,'Off Peak Curve Sum'!$A$7:$AG$161,2)</f>
        <v>22.363</v>
      </c>
      <c r="CB14" s="25">
        <f>VLOOKUP(CB$7,'Off Peak Curve Sum'!$A$7:$AG$161,2)</f>
        <v>22.408000000000001</v>
      </c>
      <c r="CC14" s="25">
        <f>VLOOKUP(CC$7,'Off Peak Curve Sum'!$A$7:$AG$161,2)</f>
        <v>23.381</v>
      </c>
      <c r="CD14" s="25">
        <f>VLOOKUP(CD$7,'Off Peak Curve Sum'!$A$7:$AG$161,2)</f>
        <v>25.773</v>
      </c>
      <c r="CE14" s="25">
        <f>VLOOKUP(CE$7,'Off Peak Curve Sum'!$A$7:$AG$161,2)</f>
        <v>29.441000000000003</v>
      </c>
      <c r="CF14" s="25">
        <f>VLOOKUP(CF$7,'Off Peak Curve Sum'!$A$7:$AG$161,2)</f>
        <v>27.613000000000003</v>
      </c>
      <c r="CG14" s="25">
        <f>VLOOKUP(CG$7,'Off Peak Curve Sum'!$A$7:$AG$161,2)</f>
        <v>24.763000000000002</v>
      </c>
      <c r="CH14" s="25">
        <f>VLOOKUP(CH$7,'Off Peak Curve Sum'!$A$7:$AG$161,2)</f>
        <v>22.256</v>
      </c>
      <c r="CI14" s="25">
        <f>VLOOKUP(CI$7,'Off Peak Curve Sum'!$A$7:$AG$161,2)</f>
        <v>22.478000000000002</v>
      </c>
      <c r="CJ14" s="25">
        <f>VLOOKUP(CJ$7,'Off Peak Curve Sum'!$A$7:$AG$161,2)</f>
        <v>23.413</v>
      </c>
      <c r="CK14" s="25">
        <f>VLOOKUP(CK$7,'Off Peak Curve Sum'!$A$7:$AG$161,2)</f>
        <v>23.625</v>
      </c>
      <c r="CL14" s="25">
        <f>VLOOKUP(CL$7,'Off Peak Curve Sum'!$A$7:$AG$161,2)</f>
        <v>23.355</v>
      </c>
      <c r="CM14" s="25">
        <f>VLOOKUP(CM$7,'Off Peak Curve Sum'!$A$7:$AG$161,2)</f>
        <v>22.709</v>
      </c>
      <c r="CN14" s="25">
        <f>VLOOKUP(CN$7,'Off Peak Curve Sum'!$A$7:$AG$161,2)</f>
        <v>22.769000000000002</v>
      </c>
      <c r="CO14" s="25">
        <f>VLOOKUP(CO$7,'Off Peak Curve Sum'!$A$7:$AG$161,2)</f>
        <v>23.673999999999999</v>
      </c>
      <c r="CP14" s="25">
        <f>VLOOKUP(CP$7,'Off Peak Curve Sum'!$A$7:$AG$161,2)</f>
        <v>25.773</v>
      </c>
      <c r="CQ14" s="25">
        <f>VLOOKUP(CQ$7,'Off Peak Curve Sum'!$A$7:$AG$161,2)</f>
        <v>29.179000000000002</v>
      </c>
      <c r="CR14" s="25">
        <f>VLOOKUP(CR$7,'Off Peak Curve Sum'!$A$7:$AG$161,2)</f>
        <v>27.158000000000001</v>
      </c>
      <c r="CS14" s="25">
        <f>VLOOKUP(CS$7,'Off Peak Curve Sum'!$A$7:$AG$161,2)</f>
        <v>25.133000000000003</v>
      </c>
      <c r="CT14" s="25">
        <f>VLOOKUP(CT$7,'Off Peak Curve Sum'!$A$7:$AG$161,2)</f>
        <v>22.617000000000001</v>
      </c>
      <c r="CU14" s="25">
        <f>VLOOKUP(CU$7,'Off Peak Curve Sum'!$A$7:$AG$161,2)</f>
        <v>22.809000000000001</v>
      </c>
      <c r="CV14" s="25">
        <f>VLOOKUP(CV$7,'Off Peak Curve Sum'!$A$7:$AG$161,2)</f>
        <v>23.663</v>
      </c>
      <c r="CW14" s="25">
        <f>VLOOKUP(CW$7,'Off Peak Curve Sum'!$A$7:$AG$161,2)</f>
        <v>23.914999999999999</v>
      </c>
      <c r="CX14" s="25">
        <f>VLOOKUP(CX$7,'Off Peak Curve Sum'!$A$7:$AG$161,2)</f>
        <v>23.369</v>
      </c>
      <c r="CY14" s="25">
        <f>VLOOKUP(CY$7,'Off Peak Curve Sum'!$A$7:$AG$161,2)</f>
        <v>23.307000000000002</v>
      </c>
      <c r="CZ14" s="25">
        <f>VLOOKUP(CZ$7,'Off Peak Curve Sum'!$A$7:$AG$161,2)</f>
        <v>23.061</v>
      </c>
      <c r="DA14" s="25">
        <f>VLOOKUP(DA$7,'Off Peak Curve Sum'!$A$7:$AG$161,2)</f>
        <v>23.582000000000001</v>
      </c>
      <c r="DB14" s="25">
        <f>VLOOKUP(DB$7,'Off Peak Curve Sum'!$A$7:$AG$161,2)</f>
        <v>26.337</v>
      </c>
      <c r="DC14" s="25">
        <f>VLOOKUP(DC$7,'Off Peak Curve Sum'!$A$7:$AG$161,2)</f>
        <v>28.534000000000002</v>
      </c>
      <c r="DD14" s="25">
        <f>VLOOKUP(DD$7,'Off Peak Curve Sum'!$A$7:$AG$161,2)</f>
        <v>27.446000000000002</v>
      </c>
      <c r="DE14" s="25">
        <f>VLOOKUP(DE$7,'Off Peak Curve Sum'!$A$7:$AG$161,2)</f>
        <v>25.302</v>
      </c>
      <c r="DF14" s="25">
        <f>VLOOKUP(DF$7,'Off Peak Curve Sum'!$A$7:$AG$161,2)</f>
        <v>22.631</v>
      </c>
      <c r="DG14" s="25">
        <f>VLOOKUP(DG$7,'Off Peak Curve Sum'!$A$7:$AG$161,2)</f>
        <v>23.38</v>
      </c>
      <c r="DH14" s="25">
        <f>VLOOKUP(DH$7,'Off Peak Curve Sum'!$A$7:$AG$161,2)</f>
        <v>23.904</v>
      </c>
      <c r="DI14" s="25">
        <f>VLOOKUP(DI$7,'Off Peak Curve Sum'!$A$7:$AG$161,2)</f>
        <v>24.129000000000001</v>
      </c>
      <c r="DJ14" s="25">
        <f>VLOOKUP(DJ$7,'Off Peak Curve Sum'!$A$7:$AG$161,2)</f>
        <v>23.631</v>
      </c>
      <c r="DK14" s="25">
        <f>VLOOKUP(DK$7,'Off Peak Curve Sum'!$A$7:$AG$161,2)</f>
        <v>23.609000000000002</v>
      </c>
      <c r="DL14" s="25">
        <f>VLOOKUP(DL$7,'Off Peak Curve Sum'!$A$7:$AG$161,2)</f>
        <v>23.072000000000003</v>
      </c>
      <c r="DM14" s="25">
        <f>VLOOKUP(DM$7,'Off Peak Curve Sum'!$A$7:$AG$161,2)</f>
        <v>24.193000000000001</v>
      </c>
      <c r="DN14" s="25">
        <f>VLOOKUP(DN$7,'Off Peak Curve Sum'!$A$7:$AG$161,2)</f>
        <v>26.388000000000002</v>
      </c>
      <c r="DO14" s="25">
        <f>VLOOKUP(DO$7,'Off Peak Curve Sum'!$A$7:$AG$161,2)</f>
        <v>28.436</v>
      </c>
      <c r="DP14" s="25">
        <f>VLOOKUP(DP$7,'Off Peak Curve Sum'!$A$7:$AG$161,2)</f>
        <v>27.428000000000001</v>
      </c>
      <c r="DQ14" s="25">
        <f>VLOOKUP(DQ$7,'Off Peak Curve Sum'!$A$7:$AG$161,2)</f>
        <v>25.457000000000001</v>
      </c>
      <c r="DR14" s="25">
        <f>VLOOKUP(DR$7,'Off Peak Curve Sum'!$A$7:$AG$161,2)</f>
        <v>22.934999999999999</v>
      </c>
      <c r="DS14" s="25">
        <f>VLOOKUP(DS$7,'Off Peak Curve Sum'!$A$7:$AG$161,2)</f>
        <v>23.661000000000001</v>
      </c>
      <c r="DT14" s="25">
        <f>VLOOKUP(DT$7,'Off Peak Curve Sum'!$A$7:$AG$161,2)</f>
        <v>23.864999999999998</v>
      </c>
      <c r="DU14" s="25">
        <f>VLOOKUP(DU$7,'Off Peak Curve Sum'!$A$7:$AG$161,2)</f>
        <v>24.371000000000002</v>
      </c>
      <c r="DV14" s="25">
        <f>VLOOKUP(DV$7,'Off Peak Curve Sum'!$A$7:$AG$161,2)</f>
        <v>24.184999999999999</v>
      </c>
      <c r="DW14" s="25">
        <f>VLOOKUP(DW$7,'Off Peak Curve Sum'!$A$7:$AG$161,2)</f>
        <v>23.899000000000001</v>
      </c>
      <c r="DX14" s="25">
        <f>VLOOKUP(DX$7,'Off Peak Curve Sum'!$A$7:$AG$161,2)</f>
        <v>23.357000000000003</v>
      </c>
      <c r="DY14" s="25">
        <f>VLOOKUP(DY$7,'Off Peak Curve Sum'!$A$7:$AG$161,2)</f>
        <v>24.441000000000003</v>
      </c>
      <c r="DZ14" s="25">
        <f>VLOOKUP(DZ$7,'Off Peak Curve Sum'!$A$7:$AG$161,2)</f>
        <v>26.471</v>
      </c>
      <c r="EA14" s="25">
        <f>VLOOKUP(EA$7,'Off Peak Curve Sum'!$A$7:$AG$161,2)</f>
        <v>28.363000000000003</v>
      </c>
      <c r="EB14" s="25">
        <f>VLOOKUP(EB$7,'Off Peak Curve Sum'!$A$7:$AG$161,2)</f>
        <v>27.417000000000002</v>
      </c>
      <c r="EC14" s="25">
        <f>VLOOKUP(EC$7,'Off Peak Curve Sum'!$A$7:$AG$161,2)</f>
        <v>25.38</v>
      </c>
      <c r="ED14" s="25">
        <f>VLOOKUP(ED$7,'Off Peak Curve Sum'!$A$7:$AG$161,2)</f>
        <v>23.548000000000002</v>
      </c>
      <c r="EE14" s="25">
        <f>VLOOKUP(EE$7,'Off Peak Curve Sum'!$A$7:$AG$161,2)</f>
        <v>23.944000000000003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19.171500000000005</v>
      </c>
      <c r="D15" s="22">
        <f ca="1">IF(ISERROR(AVERAGE(OFFSET('Off Peak Curve Sum'!$G$6,1,0,15,1))),0,AVERAGE(OFFSET('Off Peak Curve Sum'!$G$6,1,0,15,1)))</f>
        <v>18.350000000000001</v>
      </c>
      <c r="E15" s="22">
        <f ca="1">IF(ISERROR((SUM(OFFSET('Off Peak Curve Sum'!$G$6,17,0,16,1))+ 14* 'Off Peak Curve Sum'!$G$38)/30), 'Off Peak Curve Sum'!$G$38,(SUM(OFFSET('Off Peak Curve Sum'!$G$6,17,0,16,1))+ 14* 'Off Peak Curve Sum'!$G$38)/30)</f>
        <v>17.833500000000004</v>
      </c>
      <c r="F15" s="22">
        <f>VLOOKUP(F$7,'Off Peak Curve Sum'!$A$7:$AG$161,7)</f>
        <v>21.331</v>
      </c>
      <c r="G15" s="23">
        <f t="shared" ca="1" si="4"/>
        <v>19.171500000000005</v>
      </c>
      <c r="H15" s="131">
        <f t="shared" si="5"/>
        <v>22.164999999999999</v>
      </c>
      <c r="I15" s="131">
        <f t="shared" si="11"/>
        <v>22.219000000000001</v>
      </c>
      <c r="J15" s="131">
        <f t="shared" si="11"/>
        <v>22.348000000000003</v>
      </c>
      <c r="K15" s="131">
        <f t="shared" si="11"/>
        <v>22.917000000000002</v>
      </c>
      <c r="L15" s="131">
        <f t="shared" si="11"/>
        <v>22.25</v>
      </c>
      <c r="M15" s="131">
        <f t="shared" si="11"/>
        <v>22.333000000000002</v>
      </c>
      <c r="N15" s="131">
        <f t="shared" si="11"/>
        <v>33.064999999999998</v>
      </c>
      <c r="O15" s="131">
        <f t="shared" si="11"/>
        <v>35.194000000000003</v>
      </c>
      <c r="P15" s="131">
        <f t="shared" si="11"/>
        <v>27.6</v>
      </c>
      <c r="Q15" s="131">
        <f t="shared" si="11"/>
        <v>25.879000000000001</v>
      </c>
      <c r="R15" s="131">
        <f t="shared" si="11"/>
        <v>23.229000000000003</v>
      </c>
      <c r="S15" s="131">
        <f t="shared" si="11"/>
        <v>22.887</v>
      </c>
      <c r="T15" s="23">
        <f t="shared" si="7"/>
        <v>25.173833333333331</v>
      </c>
      <c r="U15" s="23">
        <f t="shared" si="8"/>
        <v>25.230500000000003</v>
      </c>
      <c r="V15" s="23">
        <f t="shared" si="9"/>
        <v>25.940559523809519</v>
      </c>
      <c r="W15" s="78"/>
      <c r="X15" s="65">
        <f t="shared" ca="1" si="10"/>
        <v>25.59795945945946</v>
      </c>
      <c r="Y15" s="12"/>
      <c r="Z15" s="39"/>
      <c r="AB15" s="22">
        <f>VLOOKUP(AB$7,'Off Peak Curve Sum'!$A$7:$AG$161,7)</f>
        <v>22.164999999999999</v>
      </c>
      <c r="AC15" s="22">
        <f>VLOOKUP(AC$7,'Off Peak Curve Sum'!$A$7:$AG$161,7)</f>
        <v>22.219000000000001</v>
      </c>
      <c r="AD15" s="22">
        <f>VLOOKUP(AD$7,'Off Peak Curve Sum'!$A$7:$AG$161,7)</f>
        <v>22.348000000000003</v>
      </c>
      <c r="AE15" s="22">
        <f>VLOOKUP(AE$7,'Off Peak Curve Sum'!$A$7:$AG$161,7)</f>
        <v>22.917000000000002</v>
      </c>
      <c r="AF15" s="22">
        <f>VLOOKUP(AF$7,'Off Peak Curve Sum'!$A$7:$AG$161,7)</f>
        <v>22.25</v>
      </c>
      <c r="AG15" s="22">
        <f>VLOOKUP(AG$7,'Off Peak Curve Sum'!$A$7:$AG$161,7)</f>
        <v>22.333000000000002</v>
      </c>
      <c r="AH15" s="22">
        <f>VLOOKUP(AH$7,'Off Peak Curve Sum'!$A$7:$AG$161,7)</f>
        <v>33.064999999999998</v>
      </c>
      <c r="AI15" s="22">
        <f>VLOOKUP(AI$7,'Off Peak Curve Sum'!$A$7:$AG$161,7)</f>
        <v>35.194000000000003</v>
      </c>
      <c r="AJ15" s="22">
        <f>VLOOKUP(AJ$7,'Off Peak Curve Sum'!$A$7:$AG$161,7)</f>
        <v>27.6</v>
      </c>
      <c r="AK15" s="22">
        <f>VLOOKUP(AK$7,'Off Peak Curve Sum'!$A$7:$AG$161,7)</f>
        <v>25.879000000000001</v>
      </c>
      <c r="AL15" s="22">
        <f>VLOOKUP(AL$7,'Off Peak Curve Sum'!$A$7:$AG$161,7)</f>
        <v>23.229000000000003</v>
      </c>
      <c r="AM15" s="22">
        <f>VLOOKUP(AM$7,'Off Peak Curve Sum'!$A$7:$AG$161,7)</f>
        <v>22.887</v>
      </c>
      <c r="AN15" s="22">
        <f>VLOOKUP(AN$7,'Off Peak Curve Sum'!$A$7:$AG$161,7)</f>
        <v>23.222000000000001</v>
      </c>
      <c r="AO15" s="22">
        <f>VLOOKUP(AO$7,'Off Peak Curve Sum'!$A$7:$AG$161,7)</f>
        <v>23.446000000000002</v>
      </c>
      <c r="AP15" s="22">
        <f>VLOOKUP(AP$7,'Off Peak Curve Sum'!$A$7:$AG$161,7)</f>
        <v>22.681000000000001</v>
      </c>
      <c r="AQ15" s="22">
        <f>VLOOKUP(AQ$7,'Off Peak Curve Sum'!$A$7:$AG$161,7)</f>
        <v>22.333000000000002</v>
      </c>
      <c r="AR15" s="22">
        <f>VLOOKUP(AR$7,'Off Peak Curve Sum'!$A$7:$AG$161,7)</f>
        <v>22.141000000000002</v>
      </c>
      <c r="AS15" s="22">
        <f>VLOOKUP(AS$7,'Off Peak Curve Sum'!$A$7:$AG$161,7)</f>
        <v>24.229000000000003</v>
      </c>
      <c r="AT15" s="22">
        <f>VLOOKUP(AT$7,'Off Peak Curve Sum'!$A$7:$AG$161,7)</f>
        <v>29.464000000000002</v>
      </c>
      <c r="AU15" s="22">
        <f>VLOOKUP(AU$7,'Off Peak Curve Sum'!$A$7:$AG$161,7)</f>
        <v>34.181000000000004</v>
      </c>
      <c r="AV15" s="22">
        <f>VLOOKUP(AV$7,'Off Peak Curve Sum'!$A$7:$AG$161,7)</f>
        <v>31.521000000000001</v>
      </c>
      <c r="AW15" s="22">
        <f>VLOOKUP(AW$7,'Off Peak Curve Sum'!$A$7:$AG$161,7)</f>
        <v>25.783000000000001</v>
      </c>
      <c r="AX15" s="22">
        <f>VLOOKUP(AX$7,'Off Peak Curve Sum'!$A$7:$AG$161,7)</f>
        <v>21.454999999999998</v>
      </c>
      <c r="AY15" s="22">
        <f>VLOOKUP(AY$7,'Off Peak Curve Sum'!$A$7:$AG$161,7)</f>
        <v>22.31</v>
      </c>
      <c r="AZ15" s="22">
        <f>VLOOKUP(AZ$7,'Off Peak Curve Sum'!$A$7:$AG$161,7)</f>
        <v>23.759</v>
      </c>
      <c r="BA15" s="22">
        <f>VLOOKUP(BA$7,'Off Peak Curve Sum'!$A$7:$AG$161,7)</f>
        <v>23.794</v>
      </c>
      <c r="BB15" s="22">
        <f>VLOOKUP(BB$7,'Off Peak Curve Sum'!$A$7:$AG$161,7)</f>
        <v>23.547000000000001</v>
      </c>
      <c r="BC15" s="22">
        <f>VLOOKUP(BC$7,'Off Peak Curve Sum'!$A$7:$AG$161,7)</f>
        <v>23.083000000000002</v>
      </c>
      <c r="BD15" s="22">
        <f>VLOOKUP(BD$7,'Off Peak Curve Sum'!$A$7:$AG$161,7)</f>
        <v>22.664999999999999</v>
      </c>
      <c r="BE15" s="22">
        <f>VLOOKUP(BE$7,'Off Peak Curve Sum'!$A$7:$AG$161,7)</f>
        <v>24.954999999999998</v>
      </c>
      <c r="BF15" s="22">
        <f>VLOOKUP(BF$7,'Off Peak Curve Sum'!$A$7:$AG$161,7)</f>
        <v>28.86</v>
      </c>
      <c r="BG15" s="22">
        <f>VLOOKUP(BG$7,'Off Peak Curve Sum'!$A$7:$AG$161,7)</f>
        <v>32.74</v>
      </c>
      <c r="BH15" s="22">
        <f>VLOOKUP(BH$7,'Off Peak Curve Sum'!$A$7:$AG$161,7)</f>
        <v>30.599</v>
      </c>
      <c r="BI15" s="22">
        <f>VLOOKUP(BI$7,'Off Peak Curve Sum'!$A$7:$AG$161,7)</f>
        <v>25.769000000000002</v>
      </c>
      <c r="BJ15" s="22">
        <f>VLOOKUP(BJ$7,'Off Peak Curve Sum'!$A$7:$AG$161,7)</f>
        <v>22.545999999999999</v>
      </c>
      <c r="BK15" s="22">
        <f>VLOOKUP(BK$7,'Off Peak Curve Sum'!$A$7:$AG$161,7)</f>
        <v>23.047000000000001</v>
      </c>
      <c r="BL15" s="22">
        <f>VLOOKUP(BL$7,'Off Peak Curve Sum'!$A$7:$AG$161,7)</f>
        <v>23.818000000000001</v>
      </c>
      <c r="BM15" s="22">
        <f>VLOOKUP(BM$7,'Off Peak Curve Sum'!$A$7:$AG$161,7)</f>
        <v>24.273</v>
      </c>
      <c r="BN15" s="22">
        <f>VLOOKUP(BN$7,'Off Peak Curve Sum'!$A$7:$AG$161,7)</f>
        <v>23.903000000000002</v>
      </c>
      <c r="BO15" s="22">
        <f>VLOOKUP(BO$7,'Off Peak Curve Sum'!$A$7:$AG$161,7)</f>
        <v>23.475000000000001</v>
      </c>
      <c r="BP15" s="22">
        <f>VLOOKUP(BP$7,'Off Peak Curve Sum'!$A$7:$AG$161,7)</f>
        <v>23.016999999999999</v>
      </c>
      <c r="BQ15" s="22">
        <f>VLOOKUP(BQ$7,'Off Peak Curve Sum'!$A$7:$AG$161,7)</f>
        <v>25.157</v>
      </c>
      <c r="BR15" s="22">
        <f>VLOOKUP(BR$7,'Off Peak Curve Sum'!$A$7:$AG$161,7)</f>
        <v>28.22</v>
      </c>
      <c r="BS15" s="22">
        <f>VLOOKUP(BS$7,'Off Peak Curve Sum'!$A$7:$AG$161,7)</f>
        <v>32.917000000000002</v>
      </c>
      <c r="BT15" s="22">
        <f>VLOOKUP(BT$7,'Off Peak Curve Sum'!$A$7:$AG$161,7)</f>
        <v>30.296000000000003</v>
      </c>
      <c r="BU15" s="22">
        <f>VLOOKUP(BU$7,'Off Peak Curve Sum'!$A$7:$AG$161,7)</f>
        <v>25.917000000000002</v>
      </c>
      <c r="BV15" s="22">
        <f>VLOOKUP(BV$7,'Off Peak Curve Sum'!$A$7:$AG$161,7)</f>
        <v>22.979000000000003</v>
      </c>
      <c r="BW15" s="22">
        <f>VLOOKUP(BW$7,'Off Peak Curve Sum'!$A$7:$AG$161,7)</f>
        <v>23.44</v>
      </c>
      <c r="BX15" s="22">
        <f>VLOOKUP(BX$7,'Off Peak Curve Sum'!$A$7:$AG$161,7)</f>
        <v>24.08</v>
      </c>
      <c r="BY15" s="22">
        <f>VLOOKUP(BY$7,'Off Peak Curve Sum'!$A$7:$AG$161,7)</f>
        <v>24.567</v>
      </c>
      <c r="BZ15" s="22">
        <f>VLOOKUP(BZ$7,'Off Peak Curve Sum'!$A$7:$AG$161,7)</f>
        <v>24.243000000000002</v>
      </c>
      <c r="CA15" s="22">
        <f>VLOOKUP(CA$7,'Off Peak Curve Sum'!$A$7:$AG$161,7)</f>
        <v>23.573</v>
      </c>
      <c r="CB15" s="22">
        <f>VLOOKUP(CB$7,'Off Peak Curve Sum'!$A$7:$AG$161,7)</f>
        <v>23.618000000000002</v>
      </c>
      <c r="CC15" s="22">
        <f>VLOOKUP(CC$7,'Off Peak Curve Sum'!$A$7:$AG$161,7)</f>
        <v>25.361000000000001</v>
      </c>
      <c r="CD15" s="22">
        <f>VLOOKUP(CD$7,'Off Peak Curve Sum'!$A$7:$AG$161,7)</f>
        <v>28.203000000000003</v>
      </c>
      <c r="CE15" s="22">
        <f>VLOOKUP(CE$7,'Off Peak Curve Sum'!$A$7:$AG$161,7)</f>
        <v>32.481000000000002</v>
      </c>
      <c r="CF15" s="22">
        <f>VLOOKUP(CF$7,'Off Peak Curve Sum'!$A$7:$AG$161,7)</f>
        <v>30.043000000000003</v>
      </c>
      <c r="CG15" s="22">
        <f>VLOOKUP(CG$7,'Off Peak Curve Sum'!$A$7:$AG$161,7)</f>
        <v>26.043000000000003</v>
      </c>
      <c r="CH15" s="22">
        <f>VLOOKUP(CH$7,'Off Peak Curve Sum'!$A$7:$AG$161,7)</f>
        <v>23.386000000000003</v>
      </c>
      <c r="CI15" s="22">
        <f>VLOOKUP(CI$7,'Off Peak Curve Sum'!$A$7:$AG$161,7)</f>
        <v>23.528000000000002</v>
      </c>
      <c r="CJ15" s="22">
        <f>VLOOKUP(CJ$7,'Off Peak Curve Sum'!$A$7:$AG$161,7)</f>
        <v>24.643000000000001</v>
      </c>
      <c r="CK15" s="22">
        <f>VLOOKUP(CK$7,'Off Peak Curve Sum'!$A$7:$AG$161,7)</f>
        <v>24.855</v>
      </c>
      <c r="CL15" s="22">
        <f>VLOOKUP(CL$7,'Off Peak Curve Sum'!$A$7:$AG$161,7)</f>
        <v>24.585000000000001</v>
      </c>
      <c r="CM15" s="22">
        <f>VLOOKUP(CM$7,'Off Peak Curve Sum'!$A$7:$AG$161,7)</f>
        <v>23.939</v>
      </c>
      <c r="CN15" s="22">
        <f>VLOOKUP(CN$7,'Off Peak Curve Sum'!$A$7:$AG$161,7)</f>
        <v>23.999000000000002</v>
      </c>
      <c r="CO15" s="22">
        <f>VLOOKUP(CO$7,'Off Peak Curve Sum'!$A$7:$AG$161,7)</f>
        <v>25.594000000000001</v>
      </c>
      <c r="CP15" s="22">
        <f>VLOOKUP(CP$7,'Off Peak Curve Sum'!$A$7:$AG$161,7)</f>
        <v>28.093</v>
      </c>
      <c r="CQ15" s="22">
        <f>VLOOKUP(CQ$7,'Off Peak Curve Sum'!$A$7:$AG$161,7)</f>
        <v>32.048999999999999</v>
      </c>
      <c r="CR15" s="22">
        <f>VLOOKUP(CR$7,'Off Peak Curve Sum'!$A$7:$AG$161,7)</f>
        <v>29.478000000000002</v>
      </c>
      <c r="CS15" s="22">
        <f>VLOOKUP(CS$7,'Off Peak Curve Sum'!$A$7:$AG$161,7)</f>
        <v>26.423000000000002</v>
      </c>
      <c r="CT15" s="22">
        <f>VLOOKUP(CT$7,'Off Peak Curve Sum'!$A$7:$AG$161,7)</f>
        <v>23.777000000000001</v>
      </c>
      <c r="CU15" s="22">
        <f>VLOOKUP(CU$7,'Off Peak Curve Sum'!$A$7:$AG$161,7)</f>
        <v>23.889000000000003</v>
      </c>
      <c r="CV15" s="22">
        <f>VLOOKUP(CV$7,'Off Peak Curve Sum'!$A$7:$AG$161,7)</f>
        <v>24.893000000000001</v>
      </c>
      <c r="CW15" s="22">
        <f>VLOOKUP(CW$7,'Off Peak Curve Sum'!$A$7:$AG$161,7)</f>
        <v>25.145</v>
      </c>
      <c r="CX15" s="22">
        <f>VLOOKUP(CX$7,'Off Peak Curve Sum'!$A$7:$AG$161,7)</f>
        <v>24.599</v>
      </c>
      <c r="CY15" s="22">
        <f>VLOOKUP(CY$7,'Off Peak Curve Sum'!$A$7:$AG$161,7)</f>
        <v>24.537000000000003</v>
      </c>
      <c r="CZ15" s="22">
        <f>VLOOKUP(CZ$7,'Off Peak Curve Sum'!$A$7:$AG$161,7)</f>
        <v>24.291</v>
      </c>
      <c r="DA15" s="22">
        <f>VLOOKUP(DA$7,'Off Peak Curve Sum'!$A$7:$AG$161,7)</f>
        <v>25.452000000000002</v>
      </c>
      <c r="DB15" s="22">
        <f>VLOOKUP(DB$7,'Off Peak Curve Sum'!$A$7:$AG$161,7)</f>
        <v>28.567</v>
      </c>
      <c r="DC15" s="22">
        <f>VLOOKUP(DC$7,'Off Peak Curve Sum'!$A$7:$AG$161,7)</f>
        <v>31.274000000000001</v>
      </c>
      <c r="DD15" s="22">
        <f>VLOOKUP(DD$7,'Off Peak Curve Sum'!$A$7:$AG$161,7)</f>
        <v>29.686</v>
      </c>
      <c r="DE15" s="22">
        <f>VLOOKUP(DE$7,'Off Peak Curve Sum'!$A$7:$AG$161,7)</f>
        <v>26.592000000000002</v>
      </c>
      <c r="DF15" s="22">
        <f>VLOOKUP(DF$7,'Off Peak Curve Sum'!$A$7:$AG$161,7)</f>
        <v>23.801000000000002</v>
      </c>
      <c r="DG15" s="22">
        <f>VLOOKUP(DG$7,'Off Peak Curve Sum'!$A$7:$AG$161,7)</f>
        <v>24.48</v>
      </c>
      <c r="DH15" s="22">
        <f>VLOOKUP(DH$7,'Off Peak Curve Sum'!$A$7:$AG$161,7)</f>
        <v>25.134</v>
      </c>
      <c r="DI15" s="22">
        <f>VLOOKUP(DI$7,'Off Peak Curve Sum'!$A$7:$AG$161,7)</f>
        <v>25.359000000000002</v>
      </c>
      <c r="DJ15" s="22">
        <f>VLOOKUP(DJ$7,'Off Peak Curve Sum'!$A$7:$AG$161,7)</f>
        <v>24.871000000000002</v>
      </c>
      <c r="DK15" s="22">
        <f>VLOOKUP(DK$7,'Off Peak Curve Sum'!$A$7:$AG$161,7)</f>
        <v>24.849</v>
      </c>
      <c r="DL15" s="22">
        <f>VLOOKUP(DL$7,'Off Peak Curve Sum'!$A$7:$AG$161,7)</f>
        <v>24.312000000000001</v>
      </c>
      <c r="DM15" s="22">
        <f>VLOOKUP(DM$7,'Off Peak Curve Sum'!$A$7:$AG$161,7)</f>
        <v>26.013000000000002</v>
      </c>
      <c r="DN15" s="22">
        <f>VLOOKUP(DN$7,'Off Peak Curve Sum'!$A$7:$AG$161,7)</f>
        <v>28.538</v>
      </c>
      <c r="DO15" s="22">
        <f>VLOOKUP(DO$7,'Off Peak Curve Sum'!$A$7:$AG$161,7)</f>
        <v>31.056000000000001</v>
      </c>
      <c r="DP15" s="22">
        <f>VLOOKUP(DP$7,'Off Peak Curve Sum'!$A$7:$AG$161,7)</f>
        <v>29.588000000000001</v>
      </c>
      <c r="DQ15" s="22">
        <f>VLOOKUP(DQ$7,'Off Peak Curve Sum'!$A$7:$AG$161,7)</f>
        <v>26.747</v>
      </c>
      <c r="DR15" s="22">
        <f>VLOOKUP(DR$7,'Off Peak Curve Sum'!$A$7:$AG$161,7)</f>
        <v>24.105</v>
      </c>
      <c r="DS15" s="22">
        <f>VLOOKUP(DS$7,'Off Peak Curve Sum'!$A$7:$AG$161,7)</f>
        <v>24.771000000000001</v>
      </c>
      <c r="DT15" s="22">
        <f>VLOOKUP(DT$7,'Off Peak Curve Sum'!$A$7:$AG$161,7)</f>
        <v>25.074999999999999</v>
      </c>
      <c r="DU15" s="22">
        <f>VLOOKUP(DU$7,'Off Peak Curve Sum'!$A$7:$AG$161,7)</f>
        <v>25.581</v>
      </c>
      <c r="DV15" s="22">
        <f>VLOOKUP(DV$7,'Off Peak Curve Sum'!$A$7:$AG$161,7)</f>
        <v>25.395</v>
      </c>
      <c r="DW15" s="22">
        <f>VLOOKUP(DW$7,'Off Peak Curve Sum'!$A$7:$AG$161,7)</f>
        <v>25.109000000000002</v>
      </c>
      <c r="DX15" s="22">
        <f>VLOOKUP(DX$7,'Off Peak Curve Sum'!$A$7:$AG$161,7)</f>
        <v>24.567</v>
      </c>
      <c r="DY15" s="22">
        <f>VLOOKUP(DY$7,'Off Peak Curve Sum'!$A$7:$AG$161,7)</f>
        <v>26.191000000000003</v>
      </c>
      <c r="DZ15" s="22">
        <f>VLOOKUP(DZ$7,'Off Peak Curve Sum'!$A$7:$AG$161,7)</f>
        <v>28.521000000000001</v>
      </c>
      <c r="EA15" s="22">
        <f>VLOOKUP(EA$7,'Off Peak Curve Sum'!$A$7:$AG$161,7)</f>
        <v>30.833000000000002</v>
      </c>
      <c r="EB15" s="22">
        <f>VLOOKUP(EB$7,'Off Peak Curve Sum'!$A$7:$AG$161,7)</f>
        <v>29.467000000000002</v>
      </c>
      <c r="EC15" s="22">
        <f>VLOOKUP(EC$7,'Off Peak Curve Sum'!$A$7:$AG$161,7)</f>
        <v>26.64</v>
      </c>
      <c r="ED15" s="22">
        <f>VLOOKUP(ED$7,'Off Peak Curve Sum'!$A$7:$AG$161,7)</f>
        <v>24.698</v>
      </c>
      <c r="EE15" s="22">
        <f>VLOOKUP(EE$7,'Off Peak Curve Sum'!$A$7:$AG$161,7)</f>
        <v>25.044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28.357140857272679</v>
      </c>
      <c r="D18" s="22">
        <f ca="1">IF(ISERROR(AVERAGE(OFFSET('Off Peak Curve Sum'!$R$6,1,0,15,1))),0,AVERAGE(OFFSET('Off Peak Curve Sum'!$R$6,1,0,15,1)))</f>
        <v>26.701256434122723</v>
      </c>
      <c r="E18" s="22">
        <f ca="1">IF(ISERROR((SUM(OFFSET('Off Peak Curve Sum'!$R$6,17,0,16,1))+ 14* 'Off Peak Curve Sum'!$R$38)/30), 'Off Peak Curve Sum'!$R$38,(SUM(OFFSET('Off Peak Curve Sum'!$R$6,17,0,16,1))+ 14* 'Off Peak Curve Sum'!$R$38)/30)</f>
        <v>28.668166137695312</v>
      </c>
      <c r="F18" s="22">
        <f>VLOOKUP(F$7,'Off Peak Curve Sum'!$A$7:$AG$161,3)</f>
        <v>29.702000000000002</v>
      </c>
      <c r="G18" s="23">
        <f ca="1">AVERAGE(D18,E18,F18)</f>
        <v>28.357140857272679</v>
      </c>
      <c r="H18" s="131">
        <f t="shared" ref="H18:S18" si="12">AB18</f>
        <v>27.097000000000001</v>
      </c>
      <c r="I18" s="131">
        <f t="shared" si="12"/>
        <v>22.95</v>
      </c>
      <c r="J18" s="131">
        <f t="shared" si="12"/>
        <v>21.056000000000001</v>
      </c>
      <c r="K18" s="131">
        <f t="shared" si="12"/>
        <v>19.333000000000002</v>
      </c>
      <c r="L18" s="131">
        <f t="shared" si="12"/>
        <v>21.419</v>
      </c>
      <c r="M18" s="131">
        <f t="shared" si="12"/>
        <v>22.375</v>
      </c>
      <c r="N18" s="131">
        <f t="shared" si="12"/>
        <v>30.355</v>
      </c>
      <c r="O18" s="131">
        <f t="shared" si="12"/>
        <v>34.79</v>
      </c>
      <c r="P18" s="131">
        <f t="shared" si="12"/>
        <v>29.9</v>
      </c>
      <c r="Q18" s="131">
        <f t="shared" si="12"/>
        <v>28.984000000000002</v>
      </c>
      <c r="R18" s="131">
        <f t="shared" si="12"/>
        <v>22.292000000000002</v>
      </c>
      <c r="S18" s="131">
        <f t="shared" si="12"/>
        <v>28.46</v>
      </c>
      <c r="T18" s="23">
        <f>AVERAGE(AB18:AM18)</f>
        <v>25.750916666666658</v>
      </c>
      <c r="U18" s="23">
        <f>AVERAGE(AN18:AY18)</f>
        <v>27.887333333333334</v>
      </c>
      <c r="V18" s="23">
        <f>AVERAGE(AZ18:EE18)</f>
        <v>29.451369047619046</v>
      </c>
      <c r="W18" s="78"/>
      <c r="X18" s="65">
        <f ca="1">AVERAGE(D18:F18,AB18:EE18)</f>
        <v>28.852661464610971</v>
      </c>
      <c r="Y18" s="12"/>
      <c r="Z18" s="39"/>
      <c r="AB18" s="22">
        <f>VLOOKUP(AB$7,'Off Peak Curve Sum'!$A$7:$AG$161,3)</f>
        <v>27.097000000000001</v>
      </c>
      <c r="AC18" s="22">
        <f>VLOOKUP(AC$7,'Off Peak Curve Sum'!$A$7:$AG$161,3)</f>
        <v>22.95</v>
      </c>
      <c r="AD18" s="22">
        <f>VLOOKUP(AD$7,'Off Peak Curve Sum'!$A$7:$AG$161,3)</f>
        <v>21.056000000000001</v>
      </c>
      <c r="AE18" s="22">
        <f>VLOOKUP(AE$7,'Off Peak Curve Sum'!$A$7:$AG$161,3)</f>
        <v>19.333000000000002</v>
      </c>
      <c r="AF18" s="22">
        <f>VLOOKUP(AF$7,'Off Peak Curve Sum'!$A$7:$AG$161,3)</f>
        <v>21.419</v>
      </c>
      <c r="AG18" s="22">
        <f>VLOOKUP(AG$7,'Off Peak Curve Sum'!$A$7:$AG$161,3)</f>
        <v>22.375</v>
      </c>
      <c r="AH18" s="22">
        <f>VLOOKUP(AH$7,'Off Peak Curve Sum'!$A$7:$AG$161,3)</f>
        <v>30.355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28.984000000000002</v>
      </c>
      <c r="AL18" s="22">
        <f>VLOOKUP(AL$7,'Off Peak Curve Sum'!$A$7:$AG$161,3)</f>
        <v>22.292000000000002</v>
      </c>
      <c r="AM18" s="22">
        <f>VLOOKUP(AM$7,'Off Peak Curve Sum'!$A$7:$AG$161,3)</f>
        <v>28.46</v>
      </c>
      <c r="AN18" s="22">
        <f>VLOOKUP(AN$7,'Off Peak Curve Sum'!$A$7:$AG$161,3)</f>
        <v>27.414999999999999</v>
      </c>
      <c r="AO18" s="22">
        <f>VLOOKUP(AO$7,'Off Peak Curve Sum'!$A$7:$AG$161,3)</f>
        <v>26.518000000000001</v>
      </c>
      <c r="AP18" s="22">
        <f>VLOOKUP(AP$7,'Off Peak Curve Sum'!$A$7:$AG$161,3)</f>
        <v>25.831</v>
      </c>
      <c r="AQ18" s="22">
        <f>VLOOKUP(AQ$7,'Off Peak Curve Sum'!$A$7:$AG$161,3)</f>
        <v>23.233000000000001</v>
      </c>
      <c r="AR18" s="22">
        <f>VLOOKUP(AR$7,'Off Peak Curve Sum'!$A$7:$AG$161,3)</f>
        <v>15.044</v>
      </c>
      <c r="AS18" s="22">
        <f>VLOOKUP(AS$7,'Off Peak Curve Sum'!$A$7:$AG$161,3)</f>
        <v>18</v>
      </c>
      <c r="AT18" s="22">
        <f>VLOOKUP(AT$7,'Off Peak Curve Sum'!$A$7:$AG$161,3)</f>
        <v>36.806000000000004</v>
      </c>
      <c r="AU18" s="22">
        <f>VLOOKUP(AU$7,'Off Peak Curve Sum'!$A$7:$AG$161,3)</f>
        <v>39.081000000000003</v>
      </c>
      <c r="AV18" s="22">
        <f>VLOOKUP(AV$7,'Off Peak Curve Sum'!$A$7:$AG$161,3)</f>
        <v>33.417000000000002</v>
      </c>
      <c r="AW18" s="22">
        <f>VLOOKUP(AW$7,'Off Peak Curve Sum'!$A$7:$AG$161,3)</f>
        <v>29.298000000000002</v>
      </c>
      <c r="AX18" s="22">
        <f>VLOOKUP(AX$7,'Off Peak Curve Sum'!$A$7:$AG$161,3)</f>
        <v>27.024999999999999</v>
      </c>
      <c r="AY18" s="22">
        <f>VLOOKUP(AY$7,'Off Peak Curve Sum'!$A$7:$AG$161,3)</f>
        <v>32.979999999999997</v>
      </c>
      <c r="AZ18" s="22">
        <f>VLOOKUP(AZ$7,'Off Peak Curve Sum'!$A$7:$AG$161,3)</f>
        <v>27.184000000000001</v>
      </c>
      <c r="BA18" s="22">
        <f>VLOOKUP(BA$7,'Off Peak Curve Sum'!$A$7:$AG$161,3)</f>
        <v>26.418000000000003</v>
      </c>
      <c r="BB18" s="22">
        <f>VLOOKUP(BB$7,'Off Peak Curve Sum'!$A$7:$AG$161,3)</f>
        <v>26.05</v>
      </c>
      <c r="BC18" s="22">
        <f>VLOOKUP(BC$7,'Off Peak Curve Sum'!$A$7:$AG$161,3)</f>
        <v>23.963000000000001</v>
      </c>
      <c r="BD18" s="22">
        <f>VLOOKUP(BD$7,'Off Peak Curve Sum'!$A$7:$AG$161,3)</f>
        <v>16.952000000000002</v>
      </c>
      <c r="BE18" s="22">
        <f>VLOOKUP(BE$7,'Off Peak Curve Sum'!$A$7:$AG$161,3)</f>
        <v>20.007000000000001</v>
      </c>
      <c r="BF18" s="22">
        <f>VLOOKUP(BF$7,'Off Peak Curve Sum'!$A$7:$AG$161,3)</f>
        <v>35.012</v>
      </c>
      <c r="BG18" s="22">
        <f>VLOOKUP(BG$7,'Off Peak Curve Sum'!$A$7:$AG$161,3)</f>
        <v>36.862000000000002</v>
      </c>
      <c r="BH18" s="22">
        <f>VLOOKUP(BH$7,'Off Peak Curve Sum'!$A$7:$AG$161,3)</f>
        <v>32.326999999999998</v>
      </c>
      <c r="BI18" s="22">
        <f>VLOOKUP(BI$7,'Off Peak Curve Sum'!$A$7:$AG$161,3)</f>
        <v>29.094999999999999</v>
      </c>
      <c r="BJ18" s="22">
        <f>VLOOKUP(BJ$7,'Off Peak Curve Sum'!$A$7:$AG$161,3)</f>
        <v>27.245000000000001</v>
      </c>
      <c r="BK18" s="22">
        <f>VLOOKUP(BK$7,'Off Peak Curve Sum'!$A$7:$AG$161,3)</f>
        <v>32.210999999999999</v>
      </c>
      <c r="BL18" s="22">
        <f>VLOOKUP(BL$7,'Off Peak Curve Sum'!$A$7:$AG$161,3)</f>
        <v>27.421000000000003</v>
      </c>
      <c r="BM18" s="22">
        <f>VLOOKUP(BM$7,'Off Peak Curve Sum'!$A$7:$AG$161,3)</f>
        <v>26.974</v>
      </c>
      <c r="BN18" s="22">
        <f>VLOOKUP(BN$7,'Off Peak Curve Sum'!$A$7:$AG$161,3)</f>
        <v>26.497</v>
      </c>
      <c r="BO18" s="22">
        <f>VLOOKUP(BO$7,'Off Peak Curve Sum'!$A$7:$AG$161,3)</f>
        <v>24.603000000000002</v>
      </c>
      <c r="BP18" s="22">
        <f>VLOOKUP(BP$7,'Off Peak Curve Sum'!$A$7:$AG$161,3)</f>
        <v>18.127000000000002</v>
      </c>
      <c r="BQ18" s="22">
        <f>VLOOKUP(BQ$7,'Off Peak Curve Sum'!$A$7:$AG$161,3)</f>
        <v>20.971</v>
      </c>
      <c r="BR18" s="22">
        <f>VLOOKUP(BR$7,'Off Peak Curve Sum'!$A$7:$AG$161,3)</f>
        <v>34.718000000000004</v>
      </c>
      <c r="BS18" s="22">
        <f>VLOOKUP(BS$7,'Off Peak Curve Sum'!$A$7:$AG$161,3)</f>
        <v>36.806000000000004</v>
      </c>
      <c r="BT18" s="22">
        <f>VLOOKUP(BT$7,'Off Peak Curve Sum'!$A$7:$AG$161,3)</f>
        <v>32.378</v>
      </c>
      <c r="BU18" s="22">
        <f>VLOOKUP(BU$7,'Off Peak Curve Sum'!$A$7:$AG$161,3)</f>
        <v>29.322000000000003</v>
      </c>
      <c r="BV18" s="22">
        <f>VLOOKUP(BV$7,'Off Peak Curve Sum'!$A$7:$AG$161,3)</f>
        <v>27.589000000000002</v>
      </c>
      <c r="BW18" s="22">
        <f>VLOOKUP(BW$7,'Off Peak Curve Sum'!$A$7:$AG$161,3)</f>
        <v>32.154000000000003</v>
      </c>
      <c r="BX18" s="22">
        <f>VLOOKUP(BX$7,'Off Peak Curve Sum'!$A$7:$AG$161,3)</f>
        <v>27.661000000000001</v>
      </c>
      <c r="BY18" s="22">
        <f>VLOOKUP(BY$7,'Off Peak Curve Sum'!$A$7:$AG$161,3)</f>
        <v>27.309000000000001</v>
      </c>
      <c r="BZ18" s="22">
        <f>VLOOKUP(BZ$7,'Off Peak Curve Sum'!$A$7:$AG$161,3)</f>
        <v>26.913</v>
      </c>
      <c r="CA18" s="22">
        <f>VLOOKUP(CA$7,'Off Peak Curve Sum'!$A$7:$AG$161,3)</f>
        <v>25.03</v>
      </c>
      <c r="CB18" s="22">
        <f>VLOOKUP(CB$7,'Off Peak Curve Sum'!$A$7:$AG$161,3)</f>
        <v>19.612000000000002</v>
      </c>
      <c r="CC18" s="22">
        <f>VLOOKUP(CC$7,'Off Peak Curve Sum'!$A$7:$AG$161,3)</f>
        <v>21.913</v>
      </c>
      <c r="CD18" s="22">
        <f>VLOOKUP(CD$7,'Off Peak Curve Sum'!$A$7:$AG$161,3)</f>
        <v>34.387999999999998</v>
      </c>
      <c r="CE18" s="22">
        <f>VLOOKUP(CE$7,'Off Peak Curve Sum'!$A$7:$AG$161,3)</f>
        <v>36.353000000000002</v>
      </c>
      <c r="CF18" s="22">
        <f>VLOOKUP(CF$7,'Off Peak Curve Sum'!$A$7:$AG$161,3)</f>
        <v>32.302</v>
      </c>
      <c r="CG18" s="22">
        <f>VLOOKUP(CG$7,'Off Peak Curve Sum'!$A$7:$AG$161,3)</f>
        <v>29.544</v>
      </c>
      <c r="CH18" s="22">
        <f>VLOOKUP(CH$7,'Off Peak Curve Sum'!$A$7:$AG$161,3)</f>
        <v>27.983000000000001</v>
      </c>
      <c r="CI18" s="22">
        <f>VLOOKUP(CI$7,'Off Peak Curve Sum'!$A$7:$AG$161,3)</f>
        <v>32.262</v>
      </c>
      <c r="CJ18" s="22">
        <f>VLOOKUP(CJ$7,'Off Peak Curve Sum'!$A$7:$AG$161,3)</f>
        <v>27.95</v>
      </c>
      <c r="CK18" s="22">
        <f>VLOOKUP(CK$7,'Off Peak Curve Sum'!$A$7:$AG$161,3)</f>
        <v>27.561</v>
      </c>
      <c r="CL18" s="22">
        <f>VLOOKUP(CL$7,'Off Peak Curve Sum'!$A$7:$AG$161,3)</f>
        <v>27.284000000000002</v>
      </c>
      <c r="CM18" s="22">
        <f>VLOOKUP(CM$7,'Off Peak Curve Sum'!$A$7:$AG$161,3)</f>
        <v>25.584</v>
      </c>
      <c r="CN18" s="22">
        <f>VLOOKUP(CN$7,'Off Peak Curve Sum'!$A$7:$AG$161,3)</f>
        <v>20.69</v>
      </c>
      <c r="CO18" s="22">
        <f>VLOOKUP(CO$7,'Off Peak Curve Sum'!$A$7:$AG$161,3)</f>
        <v>22.868000000000002</v>
      </c>
      <c r="CP18" s="22">
        <f>VLOOKUP(CP$7,'Off Peak Curve Sum'!$A$7:$AG$161,3)</f>
        <v>34.267000000000003</v>
      </c>
      <c r="CQ18" s="22">
        <f>VLOOKUP(CQ$7,'Off Peak Curve Sum'!$A$7:$AG$161,3)</f>
        <v>36.187000000000005</v>
      </c>
      <c r="CR18" s="22">
        <f>VLOOKUP(CR$7,'Off Peak Curve Sum'!$A$7:$AG$161,3)</f>
        <v>32.334000000000003</v>
      </c>
      <c r="CS18" s="22">
        <f>VLOOKUP(CS$7,'Off Peak Curve Sum'!$A$7:$AG$161,3)</f>
        <v>30.119</v>
      </c>
      <c r="CT18" s="22">
        <f>VLOOKUP(CT$7,'Off Peak Curve Sum'!$A$7:$AG$161,3)</f>
        <v>28.676000000000002</v>
      </c>
      <c r="CU18" s="22">
        <f>VLOOKUP(CU$7,'Off Peak Curve Sum'!$A$7:$AG$161,3)</f>
        <v>32.664000000000001</v>
      </c>
      <c r="CV18" s="22">
        <f>VLOOKUP(CV$7,'Off Peak Curve Sum'!$A$7:$AG$161,3)</f>
        <v>28.937000000000001</v>
      </c>
      <c r="CW18" s="22">
        <f>VLOOKUP(CW$7,'Off Peak Curve Sum'!$A$7:$AG$161,3)</f>
        <v>28.607000000000003</v>
      </c>
      <c r="CX18" s="22">
        <f>VLOOKUP(CX$7,'Off Peak Curve Sum'!$A$7:$AG$161,3)</f>
        <v>28.242000000000001</v>
      </c>
      <c r="CY18" s="22">
        <f>VLOOKUP(CY$7,'Off Peak Curve Sum'!$A$7:$AG$161,3)</f>
        <v>26.893000000000001</v>
      </c>
      <c r="CZ18" s="22">
        <f>VLOOKUP(CZ$7,'Off Peak Curve Sum'!$A$7:$AG$161,3)</f>
        <v>22.1</v>
      </c>
      <c r="DA18" s="22">
        <f>VLOOKUP(DA$7,'Off Peak Curve Sum'!$A$7:$AG$161,3)</f>
        <v>23.913</v>
      </c>
      <c r="DB18" s="22">
        <f>VLOOKUP(DB$7,'Off Peak Curve Sum'!$A$7:$AG$161,3)</f>
        <v>35.186</v>
      </c>
      <c r="DC18" s="22">
        <f>VLOOKUP(DC$7,'Off Peak Curve Sum'!$A$7:$AG$161,3)</f>
        <v>36.673000000000002</v>
      </c>
      <c r="DD18" s="22">
        <f>VLOOKUP(DD$7,'Off Peak Curve Sum'!$A$7:$AG$161,3)</f>
        <v>33.420999999999999</v>
      </c>
      <c r="DE18" s="22">
        <f>VLOOKUP(DE$7,'Off Peak Curve Sum'!$A$7:$AG$161,3)</f>
        <v>31.133000000000003</v>
      </c>
      <c r="DF18" s="22">
        <f>VLOOKUP(DF$7,'Off Peak Curve Sum'!$A$7:$AG$161,3)</f>
        <v>29.745000000000001</v>
      </c>
      <c r="DG18" s="22">
        <f>VLOOKUP(DG$7,'Off Peak Curve Sum'!$A$7:$AG$161,3)</f>
        <v>33.511000000000003</v>
      </c>
      <c r="DH18" s="22">
        <f>VLOOKUP(DH$7,'Off Peak Curve Sum'!$A$7:$AG$161,3)</f>
        <v>30.085000000000001</v>
      </c>
      <c r="DI18" s="22">
        <f>VLOOKUP(DI$7,'Off Peak Curve Sum'!$A$7:$AG$161,3)</f>
        <v>29.747</v>
      </c>
      <c r="DJ18" s="22">
        <f>VLOOKUP(DJ$7,'Off Peak Curve Sum'!$A$7:$AG$161,3)</f>
        <v>29.421000000000003</v>
      </c>
      <c r="DK18" s="22">
        <f>VLOOKUP(DK$7,'Off Peak Curve Sum'!$A$7:$AG$161,3)</f>
        <v>28.139000000000003</v>
      </c>
      <c r="DL18" s="22">
        <f>VLOOKUP(DL$7,'Off Peak Curve Sum'!$A$7:$AG$161,3)</f>
        <v>23.287000000000003</v>
      </c>
      <c r="DM18" s="22">
        <f>VLOOKUP(DM$7,'Off Peak Curve Sum'!$A$7:$AG$161,3)</f>
        <v>25.571000000000002</v>
      </c>
      <c r="DN18" s="22">
        <f>VLOOKUP(DN$7,'Off Peak Curve Sum'!$A$7:$AG$161,3)</f>
        <v>36.085000000000001</v>
      </c>
      <c r="DO18" s="22">
        <f>VLOOKUP(DO$7,'Off Peak Curve Sum'!$A$7:$AG$161,3)</f>
        <v>37.513000000000005</v>
      </c>
      <c r="DP18" s="22">
        <f>VLOOKUP(DP$7,'Off Peak Curve Sum'!$A$7:$AG$161,3)</f>
        <v>34.408999999999999</v>
      </c>
      <c r="DQ18" s="22">
        <f>VLOOKUP(DQ$7,'Off Peak Curve Sum'!$A$7:$AG$161,3)</f>
        <v>32.204999999999998</v>
      </c>
      <c r="DR18" s="22">
        <f>VLOOKUP(DR$7,'Off Peak Curve Sum'!$A$7:$AG$161,3)</f>
        <v>30.916</v>
      </c>
      <c r="DS18" s="22">
        <f>VLOOKUP(DS$7,'Off Peak Curve Sum'!$A$7:$AG$161,3)</f>
        <v>34.49</v>
      </c>
      <c r="DT18" s="22">
        <f>VLOOKUP(DT$7,'Off Peak Curve Sum'!$A$7:$AG$161,3)</f>
        <v>31.088000000000001</v>
      </c>
      <c r="DU18" s="22">
        <f>VLOOKUP(DU$7,'Off Peak Curve Sum'!$A$7:$AG$161,3)</f>
        <v>30.911000000000001</v>
      </c>
      <c r="DV18" s="22">
        <f>VLOOKUP(DV$7,'Off Peak Curve Sum'!$A$7:$AG$161,3)</f>
        <v>30.666</v>
      </c>
      <c r="DW18" s="22">
        <f>VLOOKUP(DW$7,'Off Peak Curve Sum'!$A$7:$AG$161,3)</f>
        <v>29.388000000000002</v>
      </c>
      <c r="DX18" s="22">
        <f>VLOOKUP(DX$7,'Off Peak Curve Sum'!$A$7:$AG$161,3)</f>
        <v>24.795000000000002</v>
      </c>
      <c r="DY18" s="22">
        <f>VLOOKUP(DY$7,'Off Peak Curve Sum'!$A$7:$AG$161,3)</f>
        <v>26.945</v>
      </c>
      <c r="DZ18" s="22">
        <f>VLOOKUP(DZ$7,'Off Peak Curve Sum'!$A$7:$AG$161,3)</f>
        <v>36.979999999999997</v>
      </c>
      <c r="EA18" s="22">
        <f>VLOOKUP(EA$7,'Off Peak Curve Sum'!$A$7:$AG$161,3)</f>
        <v>38.356999999999999</v>
      </c>
      <c r="EB18" s="22">
        <f>VLOOKUP(EB$7,'Off Peak Curve Sum'!$A$7:$AG$161,3)</f>
        <v>35.393000000000001</v>
      </c>
      <c r="EC18" s="22">
        <f>VLOOKUP(EC$7,'Off Peak Curve Sum'!$A$7:$AG$161,3)</f>
        <v>33.265000000000001</v>
      </c>
      <c r="ED18" s="22">
        <f>VLOOKUP(ED$7,'Off Peak Curve Sum'!$A$7:$AG$161,3)</f>
        <v>32.085000000000001</v>
      </c>
      <c r="EE18" s="22">
        <f>VLOOKUP(EE$7,'Off Peak Curve Sum'!$A$7:$AG$161,3)</f>
        <v>35.472999999999999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29.333333333333332</v>
      </c>
      <c r="D28" s="73">
        <f ca="1">IF(ISERROR(AVERAGE(OFFSET('Sat Curve Sum'!$D$6,1,0,2,1))),0,AVERAGE(OFFSET('Sat Curve Sum'!$D$6,1,0,2,1)))</f>
        <v>24</v>
      </c>
      <c r="E28" s="73">
        <f ca="1">IF(ISERROR((SUM(OFFSET('Sat Curve Sum'!$D$6,3,0,2,1))+ 2* 'Sat Curve Sum Backup'!$D$9)/4), 'Sat Curve Sum Backup'!$D$9,(SUM(OFFSET('Sat Curve Sum'!$D$6,3,0,2,1))+ 2* 'Sat Curve Sum Backup'!$D$9)/4)</f>
        <v>28</v>
      </c>
      <c r="F28" s="73">
        <f>VLOOKUP(F$7,'Sat Curve Sum'!$A$7:$AG$161,4)</f>
        <v>36</v>
      </c>
      <c r="G28" s="72">
        <f t="shared" ref="G28:G34" ca="1" si="14">AVERAGE(D28,E28,F28)</f>
        <v>29.333333333333332</v>
      </c>
      <c r="H28" s="130">
        <f t="shared" ref="H28:H34" si="15">AB28</f>
        <v>35.85</v>
      </c>
      <c r="I28" s="130">
        <f t="shared" ref="I28:S28" si="16">AC28</f>
        <v>34</v>
      </c>
      <c r="J28" s="130">
        <f t="shared" si="16"/>
        <v>30.5</v>
      </c>
      <c r="K28" s="130">
        <f t="shared" si="16"/>
        <v>28</v>
      </c>
      <c r="L28" s="130">
        <f t="shared" si="16"/>
        <v>26.5</v>
      </c>
      <c r="M28" s="130">
        <f t="shared" si="16"/>
        <v>28</v>
      </c>
      <c r="N28" s="130">
        <f t="shared" si="16"/>
        <v>41</v>
      </c>
      <c r="O28" s="130">
        <f t="shared" si="16"/>
        <v>48.5</v>
      </c>
      <c r="P28" s="130">
        <f t="shared" si="16"/>
        <v>41.5</v>
      </c>
      <c r="Q28" s="130">
        <f t="shared" si="16"/>
        <v>36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35.008333333333333</v>
      </c>
      <c r="U28" s="72">
        <f t="shared" ref="U28:U34" si="18">AVERAGE(AN28:AY28)</f>
        <v>38.229166666666664</v>
      </c>
      <c r="V28" s="86">
        <f t="shared" ref="V28:V34" si="19">AVERAGE(AZ28:EE28)</f>
        <v>39.704166666666652</v>
      </c>
      <c r="W28" s="14"/>
      <c r="X28" s="64">
        <f t="shared" ref="X28:X34" ca="1" si="20">AVERAGE(D28:F28,AB28:EE28)</f>
        <v>38.756756756756765</v>
      </c>
      <c r="Y28" s="16"/>
      <c r="Z28" s="39"/>
      <c r="AB28" s="22">
        <f>VLOOKUP(AB$7,'Sat Curve Sum'!$A$7:$AG$161,4)</f>
        <v>35.85</v>
      </c>
      <c r="AC28" s="22">
        <f>VLOOKUP(AC$7,'Sat Curve Sum'!$A$7:$AG$161,4)</f>
        <v>34</v>
      </c>
      <c r="AD28" s="22">
        <f>VLOOKUP(AD$7,'Sat Curve Sum'!$A$7:$AG$161,4)</f>
        <v>30.5</v>
      </c>
      <c r="AE28" s="22">
        <f>VLOOKUP(AE$7,'Sat Curve Sum'!$A$7:$AG$161,4)</f>
        <v>28</v>
      </c>
      <c r="AF28" s="22">
        <f>VLOOKUP(AF$7,'Sat Curve Sum'!$A$7:$AG$161,4)</f>
        <v>26.5</v>
      </c>
      <c r="AG28" s="22">
        <f>VLOOKUP(AG$7,'Sat Curve Sum'!$A$7:$AG$161,4)</f>
        <v>28</v>
      </c>
      <c r="AH28" s="22">
        <f>VLOOKUP(AH$7,'Sat Curve Sum'!$A$7:$AG$161,4)</f>
        <v>41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36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</v>
      </c>
      <c r="AO28" s="22">
        <f>VLOOKUP(AO$7,'Sat Curve Sum'!$A$7:$AG$161,4)</f>
        <v>38.5</v>
      </c>
      <c r="AP28" s="22">
        <f>VLOOKUP(AP$7,'Sat Curve Sum'!$A$7:$AG$161,4)</f>
        <v>34</v>
      </c>
      <c r="AQ28" s="22">
        <f>VLOOKUP(AQ$7,'Sat Curve Sum'!$A$7:$AG$161,4)</f>
        <v>31</v>
      </c>
      <c r="AR28" s="22">
        <f>VLOOKUP(AR$7,'Sat Curve Sum'!$A$7:$AG$161,4)</f>
        <v>27.5</v>
      </c>
      <c r="AS28" s="22">
        <f>VLOOKUP(AS$7,'Sat Curve Sum'!$A$7:$AG$161,4)</f>
        <v>28.75</v>
      </c>
      <c r="AT28" s="22">
        <f>VLOOKUP(AT$7,'Sat Curve Sum'!$A$7:$AG$161,4)</f>
        <v>47</v>
      </c>
      <c r="AU28" s="22">
        <f>VLOOKUP(AU$7,'Sat Curve Sum'!$A$7:$AG$161,4)</f>
        <v>55</v>
      </c>
      <c r="AV28" s="22">
        <f>VLOOKUP(AV$7,'Sat Curve Sum'!$A$7:$AG$161,4)</f>
        <v>45.5</v>
      </c>
      <c r="AW28" s="22">
        <f>VLOOKUP(AW$7,'Sat Curve Sum'!$A$7:$AG$161,4)</f>
        <v>39</v>
      </c>
      <c r="AX28" s="22">
        <f>VLOOKUP(AX$7,'Sat Curve Sum'!$A$7:$AG$161,4)</f>
        <v>35</v>
      </c>
      <c r="AY28" s="22">
        <f>VLOOKUP(AY$7,'Sat Curve Sum'!$A$7:$AG$161,4)</f>
        <v>37.5</v>
      </c>
      <c r="AZ28" s="22">
        <f>VLOOKUP(AZ$7,'Sat Curve Sum'!$A$7:$AG$161,4)</f>
        <v>40.1</v>
      </c>
      <c r="BA28" s="22">
        <f>VLOOKUP(BA$7,'Sat Curve Sum'!$A$7:$AG$161,4)</f>
        <v>38.81</v>
      </c>
      <c r="BB28" s="22">
        <f>VLOOKUP(BB$7,'Sat Curve Sum'!$A$7:$AG$161,4)</f>
        <v>34.950000000000003</v>
      </c>
      <c r="BC28" s="22">
        <f>VLOOKUP(BC$7,'Sat Curve Sum'!$A$7:$AG$161,4)</f>
        <v>32.380000000000003</v>
      </c>
      <c r="BD28" s="22">
        <f>VLOOKUP(BD$7,'Sat Curve Sum'!$A$7:$AG$161,4)</f>
        <v>29.38</v>
      </c>
      <c r="BE28" s="22">
        <f>VLOOKUP(BE$7,'Sat Curve Sum'!$A$7:$AG$161,4)</f>
        <v>30.45</v>
      </c>
      <c r="BF28" s="22">
        <f>VLOOKUP(BF$7,'Sat Curve Sum'!$A$7:$AG$161,4)</f>
        <v>46.11</v>
      </c>
      <c r="BG28" s="22">
        <f>VLOOKUP(BG$7,'Sat Curve Sum'!$A$7:$AG$161,4)</f>
        <v>52.97</v>
      </c>
      <c r="BH28" s="22">
        <f>VLOOKUP(BH$7,'Sat Curve Sum'!$A$7:$AG$161,4)</f>
        <v>44.82</v>
      </c>
      <c r="BI28" s="22">
        <f>VLOOKUP(BI$7,'Sat Curve Sum'!$A$7:$AG$161,4)</f>
        <v>39.25</v>
      </c>
      <c r="BJ28" s="22">
        <f>VLOOKUP(BJ$7,'Sat Curve Sum'!$A$7:$AG$161,4)</f>
        <v>35.82</v>
      </c>
      <c r="BK28" s="22">
        <f>VLOOKUP(BK$7,'Sat Curve Sum'!$A$7:$AG$161,4)</f>
        <v>37.96</v>
      </c>
      <c r="BL28" s="22">
        <f>VLOOKUP(BL$7,'Sat Curve Sum'!$A$7:$AG$161,4)</f>
        <v>40.229999999999997</v>
      </c>
      <c r="BM28" s="22">
        <f>VLOOKUP(BM$7,'Sat Curve Sum'!$A$7:$AG$161,4)</f>
        <v>39.130000000000003</v>
      </c>
      <c r="BN28" s="22">
        <f>VLOOKUP(BN$7,'Sat Curve Sum'!$A$7:$AG$161,4)</f>
        <v>35.82</v>
      </c>
      <c r="BO28" s="22">
        <f>VLOOKUP(BO$7,'Sat Curve Sum'!$A$7:$AG$161,4)</f>
        <v>33.61</v>
      </c>
      <c r="BP28" s="22">
        <f>VLOOKUP(BP$7,'Sat Curve Sum'!$A$7:$AG$161,4)</f>
        <v>31.04</v>
      </c>
      <c r="BQ28" s="22">
        <f>VLOOKUP(BQ$7,'Sat Curve Sum'!$A$7:$AG$161,4)</f>
        <v>31.96</v>
      </c>
      <c r="BR28" s="22">
        <f>VLOOKUP(BR$7,'Sat Curve Sum'!$A$7:$AG$161,4)</f>
        <v>45.39</v>
      </c>
      <c r="BS28" s="22">
        <f>VLOOKUP(BS$7,'Sat Curve Sum'!$A$7:$AG$161,4)</f>
        <v>51.27</v>
      </c>
      <c r="BT28" s="22">
        <f>VLOOKUP(BT$7,'Sat Curve Sum'!$A$7:$AG$161,4)</f>
        <v>44.29</v>
      </c>
      <c r="BU28" s="22">
        <f>VLOOKUP(BU$7,'Sat Curve Sum'!$A$7:$AG$161,4)</f>
        <v>39.5</v>
      </c>
      <c r="BV28" s="22">
        <f>VLOOKUP(BV$7,'Sat Curve Sum'!$A$7:$AG$161,4)</f>
        <v>36.56</v>
      </c>
      <c r="BW28" s="22">
        <f>VLOOKUP(BW$7,'Sat Curve Sum'!$A$7:$AG$161,4)</f>
        <v>38.4</v>
      </c>
      <c r="BX28" s="22">
        <f>VLOOKUP(BX$7,'Sat Curve Sum'!$A$7:$AG$161,4)</f>
        <v>40.46</v>
      </c>
      <c r="BY28" s="22">
        <f>VLOOKUP(BY$7,'Sat Curve Sum'!$A$7:$AG$161,4)</f>
        <v>39.46</v>
      </c>
      <c r="BZ28" s="22">
        <f>VLOOKUP(BZ$7,'Sat Curve Sum'!$A$7:$AG$161,4)</f>
        <v>36.450000000000003</v>
      </c>
      <c r="CA28" s="22">
        <f>VLOOKUP(CA$7,'Sat Curve Sum'!$A$7:$AG$161,4)</f>
        <v>34.450000000000003</v>
      </c>
      <c r="CB28" s="22">
        <f>VLOOKUP(CB$7,'Sat Curve Sum'!$A$7:$AG$161,4)</f>
        <v>32.11</v>
      </c>
      <c r="CC28" s="22">
        <f>VLOOKUP(CC$7,'Sat Curve Sum'!$A$7:$AG$161,4)</f>
        <v>32.950000000000003</v>
      </c>
      <c r="CD28" s="22">
        <f>VLOOKUP(CD$7,'Sat Curve Sum'!$A$7:$AG$161,4)</f>
        <v>45.14</v>
      </c>
      <c r="CE28" s="22">
        <f>VLOOKUP(CE$7,'Sat Curve Sum'!$A$7:$AG$161,4)</f>
        <v>50.49</v>
      </c>
      <c r="CF28" s="22">
        <f>VLOOKUP(CF$7,'Sat Curve Sum'!$A$7:$AG$161,4)</f>
        <v>44.14</v>
      </c>
      <c r="CG28" s="22">
        <f>VLOOKUP(CG$7,'Sat Curve Sum'!$A$7:$AG$161,4)</f>
        <v>39.799999999999997</v>
      </c>
      <c r="CH28" s="22">
        <f>VLOOKUP(CH$7,'Sat Curve Sum'!$A$7:$AG$161,4)</f>
        <v>37.130000000000003</v>
      </c>
      <c r="CI28" s="22">
        <f>VLOOKUP(CI$7,'Sat Curve Sum'!$A$7:$AG$161,4)</f>
        <v>38.799999999999997</v>
      </c>
      <c r="CJ28" s="22">
        <f>VLOOKUP(CJ$7,'Sat Curve Sum'!$A$7:$AG$161,4)</f>
        <v>40.58</v>
      </c>
      <c r="CK28" s="22">
        <f>VLOOKUP(CK$7,'Sat Curve Sum'!$A$7:$AG$161,4)</f>
        <v>39.68</v>
      </c>
      <c r="CL28" s="22">
        <f>VLOOKUP(CL$7,'Sat Curve Sum'!$A$7:$AG$161,4)</f>
        <v>36.96</v>
      </c>
      <c r="CM28" s="22">
        <f>VLOOKUP(CM$7,'Sat Curve Sum'!$A$7:$AG$161,4)</f>
        <v>35.15</v>
      </c>
      <c r="CN28" s="22">
        <f>VLOOKUP(CN$7,'Sat Curve Sum'!$A$7:$AG$161,4)</f>
        <v>33.03</v>
      </c>
      <c r="CO28" s="22">
        <f>VLOOKUP(CO$7,'Sat Curve Sum'!$A$7:$AG$161,4)</f>
        <v>33.79</v>
      </c>
      <c r="CP28" s="22">
        <f>VLOOKUP(CP$7,'Sat Curve Sum'!$A$7:$AG$161,4)</f>
        <v>44.84</v>
      </c>
      <c r="CQ28" s="22">
        <f>VLOOKUP(CQ$7,'Sat Curve Sum'!$A$7:$AG$161,4)</f>
        <v>49.69</v>
      </c>
      <c r="CR28" s="22">
        <f>VLOOKUP(CR$7,'Sat Curve Sum'!$A$7:$AG$161,4)</f>
        <v>43.94</v>
      </c>
      <c r="CS28" s="22">
        <f>VLOOKUP(CS$7,'Sat Curve Sum'!$A$7:$AG$161,4)</f>
        <v>40.01</v>
      </c>
      <c r="CT28" s="22">
        <f>VLOOKUP(CT$7,'Sat Curve Sum'!$A$7:$AG$161,4)</f>
        <v>37.6</v>
      </c>
      <c r="CU28" s="22">
        <f>VLOOKUP(CU$7,'Sat Curve Sum'!$A$7:$AG$161,4)</f>
        <v>39.11</v>
      </c>
      <c r="CV28" s="22">
        <f>VLOOKUP(CV$7,'Sat Curve Sum'!$A$7:$AG$161,4)</f>
        <v>41.01</v>
      </c>
      <c r="CW28" s="22">
        <f>VLOOKUP(CW$7,'Sat Curve Sum'!$A$7:$AG$161,4)</f>
        <v>40.17</v>
      </c>
      <c r="CX28" s="22">
        <f>VLOOKUP(CX$7,'Sat Curve Sum'!$A$7:$AG$161,4)</f>
        <v>37.630000000000003</v>
      </c>
      <c r="CY28" s="22">
        <f>VLOOKUP(CY$7,'Sat Curve Sum'!$A$7:$AG$161,4)</f>
        <v>35.950000000000003</v>
      </c>
      <c r="CZ28" s="22">
        <f>VLOOKUP(CZ$7,'Sat Curve Sum'!$A$7:$AG$161,4)</f>
        <v>33.979999999999997</v>
      </c>
      <c r="DA28" s="22">
        <f>VLOOKUP(DA$7,'Sat Curve Sum'!$A$7:$AG$161,4)</f>
        <v>34.69</v>
      </c>
      <c r="DB28" s="22">
        <f>VLOOKUP(DB$7,'Sat Curve Sum'!$A$7:$AG$161,4)</f>
        <v>44.98</v>
      </c>
      <c r="DC28" s="22">
        <f>VLOOKUP(DC$7,'Sat Curve Sum'!$A$7:$AG$161,4)</f>
        <v>49.5</v>
      </c>
      <c r="DD28" s="22">
        <f>VLOOKUP(DD$7,'Sat Curve Sum'!$A$7:$AG$161,4)</f>
        <v>44.14</v>
      </c>
      <c r="DE28" s="22">
        <f>VLOOKUP(DE$7,'Sat Curve Sum'!$A$7:$AG$161,4)</f>
        <v>40.479999999999997</v>
      </c>
      <c r="DF28" s="22">
        <f>VLOOKUP(DF$7,'Sat Curve Sum'!$A$7:$AG$161,4)</f>
        <v>38.229999999999997</v>
      </c>
      <c r="DG28" s="22">
        <f>VLOOKUP(DG$7,'Sat Curve Sum'!$A$7:$AG$161,4)</f>
        <v>39.64</v>
      </c>
      <c r="DH28" s="22">
        <f>VLOOKUP(DH$7,'Sat Curve Sum'!$A$7:$AG$161,4)</f>
        <v>41.44</v>
      </c>
      <c r="DI28" s="22">
        <f>VLOOKUP(DI$7,'Sat Curve Sum'!$A$7:$AG$161,4)</f>
        <v>40.659999999999997</v>
      </c>
      <c r="DJ28" s="22">
        <f>VLOOKUP(DJ$7,'Sat Curve Sum'!$A$7:$AG$161,4)</f>
        <v>38.299999999999997</v>
      </c>
      <c r="DK28" s="22">
        <f>VLOOKUP(DK$7,'Sat Curve Sum'!$A$7:$AG$161,4)</f>
        <v>36.729999999999997</v>
      </c>
      <c r="DL28" s="22">
        <f>VLOOKUP(DL$7,'Sat Curve Sum'!$A$7:$AG$161,4)</f>
        <v>34.89</v>
      </c>
      <c r="DM28" s="22">
        <f>VLOOKUP(DM$7,'Sat Curve Sum'!$A$7:$AG$161,4)</f>
        <v>35.549999999999997</v>
      </c>
      <c r="DN28" s="22">
        <f>VLOOKUP(DN$7,'Sat Curve Sum'!$A$7:$AG$161,4)</f>
        <v>45.14</v>
      </c>
      <c r="DO28" s="22">
        <f>VLOOKUP(DO$7,'Sat Curve Sum'!$A$7:$AG$161,4)</f>
        <v>49.35</v>
      </c>
      <c r="DP28" s="22">
        <f>VLOOKUP(DP$7,'Sat Curve Sum'!$A$7:$AG$161,4)</f>
        <v>44.36</v>
      </c>
      <c r="DQ28" s="22">
        <f>VLOOKUP(DQ$7,'Sat Curve Sum'!$A$7:$AG$161,4)</f>
        <v>40.950000000000003</v>
      </c>
      <c r="DR28" s="22">
        <f>VLOOKUP(DR$7,'Sat Curve Sum'!$A$7:$AG$161,4)</f>
        <v>38.86</v>
      </c>
      <c r="DS28" s="22">
        <f>VLOOKUP(DS$7,'Sat Curve Sum'!$A$7:$AG$161,4)</f>
        <v>40.17</v>
      </c>
      <c r="DT28" s="22">
        <f>VLOOKUP(DT$7,'Sat Curve Sum'!$A$7:$AG$161,4)</f>
        <v>41.87</v>
      </c>
      <c r="DU28" s="22">
        <f>VLOOKUP(DU$7,'Sat Curve Sum'!$A$7:$AG$161,4)</f>
        <v>41.14</v>
      </c>
      <c r="DV28" s="22">
        <f>VLOOKUP(DV$7,'Sat Curve Sum'!$A$7:$AG$161,4)</f>
        <v>38.950000000000003</v>
      </c>
      <c r="DW28" s="22">
        <f>VLOOKUP(DW$7,'Sat Curve Sum'!$A$7:$AG$161,4)</f>
        <v>37.49</v>
      </c>
      <c r="DX28" s="22">
        <f>VLOOKUP(DX$7,'Sat Curve Sum'!$A$7:$AG$161,4)</f>
        <v>35.78</v>
      </c>
      <c r="DY28" s="22">
        <f>VLOOKUP(DY$7,'Sat Curve Sum'!$A$7:$AG$161,4)</f>
        <v>36.39</v>
      </c>
      <c r="DZ28" s="22">
        <f>VLOOKUP(DZ$7,'Sat Curve Sum'!$A$7:$AG$161,4)</f>
        <v>45.33</v>
      </c>
      <c r="EA28" s="22">
        <f>VLOOKUP(EA$7,'Sat Curve Sum'!$A$7:$AG$161,4)</f>
        <v>49.24</v>
      </c>
      <c r="EB28" s="22">
        <f>VLOOKUP(EB$7,'Sat Curve Sum'!$A$7:$AG$161,4)</f>
        <v>44.6</v>
      </c>
      <c r="EC28" s="22">
        <f>VLOOKUP(EC$7,'Sat Curve Sum'!$A$7:$AG$161,4)</f>
        <v>41.43</v>
      </c>
      <c r="ED28" s="22">
        <f>VLOOKUP(ED$7,'Sat Curve Sum'!$A$7:$AG$161,4)</f>
        <v>39.47</v>
      </c>
      <c r="EE28" s="22">
        <f>VLOOKUP(EE$7,'Sat Curve Sum'!$A$7:$AG$161,4)</f>
        <v>40.700000000000003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30.666666666666668</v>
      </c>
      <c r="D29" s="25">
        <f ca="1">IF(ISERROR(AVERAGE(OFFSET('Sat Curve Sum'!$C$6,1,0,2,1))),0,AVERAGE(OFFSET('Sat Curve Sum'!$C$6,1,0,2,1)))</f>
        <v>27</v>
      </c>
      <c r="E29" s="25">
        <f ca="1">IF(ISERROR((SUM(OFFSET('Sat Curve Sum'!$C$6,3,0,2,1))+ 2* 'Sat Curve Sum Backup'!$C$9)/4), 'Sat Curve Sum Backup'!$C$9,(SUM(OFFSET('Sat Curve Sum'!$C$6,3,0,2,1))+ 2* 'Sat Curve Sum Backup'!$C$9)/4)</f>
        <v>28.75</v>
      </c>
      <c r="F29" s="25">
        <f>VLOOKUP(F$7,'Sat Curve Sum'!$A$7:$AG$161,3)</f>
        <v>36.25</v>
      </c>
      <c r="G29" s="23">
        <f t="shared" ca="1" si="14"/>
        <v>30.666666666666668</v>
      </c>
      <c r="H29" s="131">
        <f t="shared" si="15"/>
        <v>35.6</v>
      </c>
      <c r="I29" s="131">
        <f t="shared" ref="I29:S34" si="21">AC29</f>
        <v>33.9</v>
      </c>
      <c r="J29" s="131">
        <f t="shared" si="21"/>
        <v>30.5</v>
      </c>
      <c r="K29" s="131">
        <f t="shared" si="21"/>
        <v>30</v>
      </c>
      <c r="L29" s="131">
        <f t="shared" si="21"/>
        <v>29</v>
      </c>
      <c r="M29" s="131">
        <f t="shared" si="21"/>
        <v>30.5</v>
      </c>
      <c r="N29" s="131">
        <f t="shared" si="21"/>
        <v>44</v>
      </c>
      <c r="O29" s="131">
        <f t="shared" si="21"/>
        <v>51</v>
      </c>
      <c r="P29" s="131">
        <f t="shared" si="21"/>
        <v>45</v>
      </c>
      <c r="Q29" s="131">
        <f t="shared" si="21"/>
        <v>35.5</v>
      </c>
      <c r="R29" s="131">
        <f t="shared" si="21"/>
        <v>33.5</v>
      </c>
      <c r="S29" s="131">
        <f t="shared" si="21"/>
        <v>35.75</v>
      </c>
      <c r="T29" s="23">
        <f t="shared" si="17"/>
        <v>36.1875</v>
      </c>
      <c r="U29" s="23">
        <f t="shared" si="18"/>
        <v>39.895833333333336</v>
      </c>
      <c r="V29" s="75">
        <f t="shared" si="19"/>
        <v>42.767380952380961</v>
      </c>
      <c r="W29" s="71"/>
      <c r="X29" s="74">
        <f t="shared" ca="1" si="20"/>
        <v>41.418558558558573</v>
      </c>
      <c r="Y29" s="16"/>
      <c r="Z29" s="39"/>
      <c r="AB29" s="25">
        <f>VLOOKUP(AB$7,'Sat Curve Sum'!$A$7:$AG$161,3)</f>
        <v>35.6</v>
      </c>
      <c r="AC29" s="25">
        <f>VLOOKUP(AC$7,'Sat Curve Sum'!$A$7:$AG$161,3)</f>
        <v>33.9</v>
      </c>
      <c r="AD29" s="25">
        <f>VLOOKUP(AD$7,'Sat Curve Sum'!$A$7:$AG$161,3)</f>
        <v>30.5</v>
      </c>
      <c r="AE29" s="25">
        <f>VLOOKUP(AE$7,'Sat Curve Sum'!$A$7:$AG$161,3)</f>
        <v>30</v>
      </c>
      <c r="AF29" s="25">
        <f>VLOOKUP(AF$7,'Sat Curve Sum'!$A$7:$AG$161,3)</f>
        <v>29</v>
      </c>
      <c r="AG29" s="25">
        <f>VLOOKUP(AG$7,'Sat Curve Sum'!$A$7:$AG$161,3)</f>
        <v>30.5</v>
      </c>
      <c r="AH29" s="25">
        <f>VLOOKUP(AH$7,'Sat Curve Sum'!$A$7:$AG$161,3)</f>
        <v>44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35.5</v>
      </c>
      <c r="AL29" s="25">
        <f>VLOOKUP(AL$7,'Sat Curve Sum'!$A$7:$AG$161,3)</f>
        <v>33.5</v>
      </c>
      <c r="AM29" s="25">
        <f>VLOOKUP(AM$7,'Sat Curve Sum'!$A$7:$AG$161,3)</f>
        <v>35.75</v>
      </c>
      <c r="AN29" s="25">
        <f>VLOOKUP(AN$7,'Sat Curve Sum'!$A$7:$AG$161,3)</f>
        <v>39.75</v>
      </c>
      <c r="AO29" s="25">
        <f>VLOOKUP(AO$7,'Sat Curve Sum'!$A$7:$AG$161,3)</f>
        <v>38.25</v>
      </c>
      <c r="AP29" s="25">
        <f>VLOOKUP(AP$7,'Sat Curve Sum'!$A$7:$AG$161,3)</f>
        <v>34</v>
      </c>
      <c r="AQ29" s="25">
        <f>VLOOKUP(AQ$7,'Sat Curve Sum'!$A$7:$AG$161,3)</f>
        <v>34.25</v>
      </c>
      <c r="AR29" s="25">
        <f>VLOOKUP(AR$7,'Sat Curve Sum'!$A$7:$AG$161,3)</f>
        <v>30.75</v>
      </c>
      <c r="AS29" s="25">
        <f>VLOOKUP(AS$7,'Sat Curve Sum'!$A$7:$AG$161,3)</f>
        <v>32</v>
      </c>
      <c r="AT29" s="25">
        <f>VLOOKUP(AT$7,'Sat Curve Sum'!$A$7:$AG$161,3)</f>
        <v>51.5</v>
      </c>
      <c r="AU29" s="25">
        <f>VLOOKUP(AU$7,'Sat Curve Sum'!$A$7:$AG$161,3)</f>
        <v>58.5</v>
      </c>
      <c r="AV29" s="25">
        <f>VLOOKUP(AV$7,'Sat Curve Sum'!$A$7:$AG$161,3)</f>
        <v>49</v>
      </c>
      <c r="AW29" s="25">
        <f>VLOOKUP(AW$7,'Sat Curve Sum'!$A$7:$AG$161,3)</f>
        <v>38.75</v>
      </c>
      <c r="AX29" s="25">
        <f>VLOOKUP(AX$7,'Sat Curve Sum'!$A$7:$AG$161,3)</f>
        <v>34.75</v>
      </c>
      <c r="AY29" s="25">
        <f>VLOOKUP(AY$7,'Sat Curve Sum'!$A$7:$AG$161,3)</f>
        <v>37.25</v>
      </c>
      <c r="AZ29" s="25">
        <f>VLOOKUP(AZ$7,'Sat Curve Sum'!$A$7:$AG$161,3)</f>
        <v>40.270000000000003</v>
      </c>
      <c r="BA29" s="25">
        <f>VLOOKUP(BA$7,'Sat Curve Sum'!$A$7:$AG$161,3)</f>
        <v>38.979999999999997</v>
      </c>
      <c r="BB29" s="25">
        <f>VLOOKUP(BB$7,'Sat Curve Sum'!$A$7:$AG$161,3)</f>
        <v>35.32</v>
      </c>
      <c r="BC29" s="25">
        <f>VLOOKUP(BC$7,'Sat Curve Sum'!$A$7:$AG$161,3)</f>
        <v>35.54</v>
      </c>
      <c r="BD29" s="25">
        <f>VLOOKUP(BD$7,'Sat Curve Sum'!$A$7:$AG$161,3)</f>
        <v>32.53</v>
      </c>
      <c r="BE29" s="25">
        <f>VLOOKUP(BE$7,'Sat Curve Sum'!$A$7:$AG$161,3)</f>
        <v>33.6</v>
      </c>
      <c r="BF29" s="25">
        <f>VLOOKUP(BF$7,'Sat Curve Sum'!$A$7:$AG$161,3)</f>
        <v>50.39</v>
      </c>
      <c r="BG29" s="25">
        <f>VLOOKUP(BG$7,'Sat Curve Sum'!$A$7:$AG$161,3)</f>
        <v>56.41</v>
      </c>
      <c r="BH29" s="25">
        <f>VLOOKUP(BH$7,'Sat Curve Sum'!$A$7:$AG$161,3)</f>
        <v>48.24</v>
      </c>
      <c r="BI29" s="25">
        <f>VLOOKUP(BI$7,'Sat Curve Sum'!$A$7:$AG$161,3)</f>
        <v>39.42</v>
      </c>
      <c r="BJ29" s="25">
        <f>VLOOKUP(BJ$7,'Sat Curve Sum'!$A$7:$AG$161,3)</f>
        <v>35.979999999999997</v>
      </c>
      <c r="BK29" s="25">
        <f>VLOOKUP(BK$7,'Sat Curve Sum'!$A$7:$AG$161,3)</f>
        <v>38.130000000000003</v>
      </c>
      <c r="BL29" s="25">
        <f>VLOOKUP(BL$7,'Sat Curve Sum'!$A$7:$AG$161,3)</f>
        <v>40.76</v>
      </c>
      <c r="BM29" s="25">
        <f>VLOOKUP(BM$7,'Sat Curve Sum'!$A$7:$AG$161,3)</f>
        <v>39.659999999999997</v>
      </c>
      <c r="BN29" s="25">
        <f>VLOOKUP(BN$7,'Sat Curve Sum'!$A$7:$AG$161,3)</f>
        <v>36.520000000000003</v>
      </c>
      <c r="BO29" s="25">
        <f>VLOOKUP(BO$7,'Sat Curve Sum'!$A$7:$AG$161,3)</f>
        <v>36.71</v>
      </c>
      <c r="BP29" s="25">
        <f>VLOOKUP(BP$7,'Sat Curve Sum'!$A$7:$AG$161,3)</f>
        <v>34.119999999999997</v>
      </c>
      <c r="BQ29" s="25">
        <f>VLOOKUP(BQ$7,'Sat Curve Sum'!$A$7:$AG$161,3)</f>
        <v>35.049999999999997</v>
      </c>
      <c r="BR29" s="25">
        <f>VLOOKUP(BR$7,'Sat Curve Sum'!$A$7:$AG$161,3)</f>
        <v>49.5</v>
      </c>
      <c r="BS29" s="25">
        <f>VLOOKUP(BS$7,'Sat Curve Sum'!$A$7:$AG$161,3)</f>
        <v>54.69</v>
      </c>
      <c r="BT29" s="25">
        <f>VLOOKUP(BT$7,'Sat Curve Sum'!$A$7:$AG$161,3)</f>
        <v>47.66</v>
      </c>
      <c r="BU29" s="25">
        <f>VLOOKUP(BU$7,'Sat Curve Sum'!$A$7:$AG$161,3)</f>
        <v>40.07</v>
      </c>
      <c r="BV29" s="25">
        <f>VLOOKUP(BV$7,'Sat Curve Sum'!$A$7:$AG$161,3)</f>
        <v>37.11</v>
      </c>
      <c r="BW29" s="25">
        <f>VLOOKUP(BW$7,'Sat Curve Sum'!$A$7:$AG$161,3)</f>
        <v>38.97</v>
      </c>
      <c r="BX29" s="25">
        <f>VLOOKUP(BX$7,'Sat Curve Sum'!$A$7:$AG$161,3)</f>
        <v>41.51</v>
      </c>
      <c r="BY29" s="25">
        <f>VLOOKUP(BY$7,'Sat Curve Sum'!$A$7:$AG$161,3)</f>
        <v>40.5</v>
      </c>
      <c r="BZ29" s="25">
        <f>VLOOKUP(BZ$7,'Sat Curve Sum'!$A$7:$AG$161,3)</f>
        <v>37.619999999999997</v>
      </c>
      <c r="CA29" s="25">
        <f>VLOOKUP(CA$7,'Sat Curve Sum'!$A$7:$AG$161,3)</f>
        <v>37.799999999999997</v>
      </c>
      <c r="CB29" s="25">
        <f>VLOOKUP(CB$7,'Sat Curve Sum'!$A$7:$AG$161,3)</f>
        <v>35.43</v>
      </c>
      <c r="CC29" s="25">
        <f>VLOOKUP(CC$7,'Sat Curve Sum'!$A$7:$AG$161,3)</f>
        <v>36.29</v>
      </c>
      <c r="CD29" s="25">
        <f>VLOOKUP(CD$7,'Sat Curve Sum'!$A$7:$AG$161,3)</f>
        <v>49.54</v>
      </c>
      <c r="CE29" s="25">
        <f>VLOOKUP(CE$7,'Sat Curve Sum'!$A$7:$AG$161,3)</f>
        <v>54.3</v>
      </c>
      <c r="CF29" s="25">
        <f>VLOOKUP(CF$7,'Sat Curve Sum'!$A$7:$AG$161,3)</f>
        <v>47.86</v>
      </c>
      <c r="CG29" s="25">
        <f>VLOOKUP(CG$7,'Sat Curve Sum'!$A$7:$AG$161,3)</f>
        <v>40.9</v>
      </c>
      <c r="CH29" s="25">
        <f>VLOOKUP(CH$7,'Sat Curve Sum'!$A$7:$AG$161,3)</f>
        <v>38.200000000000003</v>
      </c>
      <c r="CI29" s="25">
        <f>VLOOKUP(CI$7,'Sat Curve Sum'!$A$7:$AG$161,3)</f>
        <v>39.9</v>
      </c>
      <c r="CJ29" s="25">
        <f>VLOOKUP(CJ$7,'Sat Curve Sum'!$A$7:$AG$161,3)</f>
        <v>42.46</v>
      </c>
      <c r="CK29" s="25">
        <f>VLOOKUP(CK$7,'Sat Curve Sum'!$A$7:$AG$161,3)</f>
        <v>41.54</v>
      </c>
      <c r="CL29" s="25">
        <f>VLOOKUP(CL$7,'Sat Curve Sum'!$A$7:$AG$161,3)</f>
        <v>38.89</v>
      </c>
      <c r="CM29" s="25">
        <f>VLOOKUP(CM$7,'Sat Curve Sum'!$A$7:$AG$161,3)</f>
        <v>39.049999999999997</v>
      </c>
      <c r="CN29" s="25">
        <f>VLOOKUP(CN$7,'Sat Curve Sum'!$A$7:$AG$161,3)</f>
        <v>36.880000000000003</v>
      </c>
      <c r="CO29" s="25">
        <f>VLOOKUP(CO$7,'Sat Curve Sum'!$A$7:$AG$161,3)</f>
        <v>37.659999999999997</v>
      </c>
      <c r="CP29" s="25">
        <f>VLOOKUP(CP$7,'Sat Curve Sum'!$A$7:$AG$161,3)</f>
        <v>49.86</v>
      </c>
      <c r="CQ29" s="25">
        <f>VLOOKUP(CQ$7,'Sat Curve Sum'!$A$7:$AG$161,3)</f>
        <v>54.25</v>
      </c>
      <c r="CR29" s="25">
        <f>VLOOKUP(CR$7,'Sat Curve Sum'!$A$7:$AG$161,3)</f>
        <v>48.32</v>
      </c>
      <c r="CS29" s="25">
        <f>VLOOKUP(CS$7,'Sat Curve Sum'!$A$7:$AG$161,3)</f>
        <v>41.92</v>
      </c>
      <c r="CT29" s="25">
        <f>VLOOKUP(CT$7,'Sat Curve Sum'!$A$7:$AG$161,3)</f>
        <v>39.43</v>
      </c>
      <c r="CU29" s="25">
        <f>VLOOKUP(CU$7,'Sat Curve Sum'!$A$7:$AG$161,3)</f>
        <v>41</v>
      </c>
      <c r="CV29" s="25">
        <f>VLOOKUP(CV$7,'Sat Curve Sum'!$A$7:$AG$161,3)</f>
        <v>43.41</v>
      </c>
      <c r="CW29" s="25">
        <f>VLOOKUP(CW$7,'Sat Curve Sum'!$A$7:$AG$161,3)</f>
        <v>42.54</v>
      </c>
      <c r="CX29" s="25">
        <f>VLOOKUP(CX$7,'Sat Curve Sum'!$A$7:$AG$161,3)</f>
        <v>40.049999999999997</v>
      </c>
      <c r="CY29" s="25">
        <f>VLOOKUP(CY$7,'Sat Curve Sum'!$A$7:$AG$161,3)</f>
        <v>40.21</v>
      </c>
      <c r="CZ29" s="25">
        <f>VLOOKUP(CZ$7,'Sat Curve Sum'!$A$7:$AG$161,3)</f>
        <v>38.159999999999997</v>
      </c>
      <c r="DA29" s="25">
        <f>VLOOKUP(DA$7,'Sat Curve Sum'!$A$7:$AG$161,3)</f>
        <v>38.909999999999997</v>
      </c>
      <c r="DB29" s="25">
        <f>VLOOKUP(DB$7,'Sat Curve Sum'!$A$7:$AG$161,3)</f>
        <v>50.38</v>
      </c>
      <c r="DC29" s="25">
        <f>VLOOKUP(DC$7,'Sat Curve Sum'!$A$7:$AG$161,3)</f>
        <v>54.51</v>
      </c>
      <c r="DD29" s="25">
        <f>VLOOKUP(DD$7,'Sat Curve Sum'!$A$7:$AG$161,3)</f>
        <v>48.93</v>
      </c>
      <c r="DE29" s="25">
        <f>VLOOKUP(DE$7,'Sat Curve Sum'!$A$7:$AG$161,3)</f>
        <v>42.92</v>
      </c>
      <c r="DF29" s="25">
        <f>VLOOKUP(DF$7,'Sat Curve Sum'!$A$7:$AG$161,3)</f>
        <v>40.57</v>
      </c>
      <c r="DG29" s="25">
        <f>VLOOKUP(DG$7,'Sat Curve Sum'!$A$7:$AG$161,3)</f>
        <v>42.05</v>
      </c>
      <c r="DH29" s="25">
        <f>VLOOKUP(DH$7,'Sat Curve Sum'!$A$7:$AG$161,3)</f>
        <v>44.46</v>
      </c>
      <c r="DI29" s="25">
        <f>VLOOKUP(DI$7,'Sat Curve Sum'!$A$7:$AG$161,3)</f>
        <v>43.64</v>
      </c>
      <c r="DJ29" s="25">
        <f>VLOOKUP(DJ$7,'Sat Curve Sum'!$A$7:$AG$161,3)</f>
        <v>41.3</v>
      </c>
      <c r="DK29" s="25">
        <f>VLOOKUP(DK$7,'Sat Curve Sum'!$A$7:$AG$161,3)</f>
        <v>41.45</v>
      </c>
      <c r="DL29" s="25">
        <f>VLOOKUP(DL$7,'Sat Curve Sum'!$A$7:$AG$161,3)</f>
        <v>39.520000000000003</v>
      </c>
      <c r="DM29" s="25">
        <f>VLOOKUP(DM$7,'Sat Curve Sum'!$A$7:$AG$161,3)</f>
        <v>40.229999999999997</v>
      </c>
      <c r="DN29" s="25">
        <f>VLOOKUP(DN$7,'Sat Curve Sum'!$A$7:$AG$161,3)</f>
        <v>51.04</v>
      </c>
      <c r="DO29" s="25">
        <f>VLOOKUP(DO$7,'Sat Curve Sum'!$A$7:$AG$161,3)</f>
        <v>54.92</v>
      </c>
      <c r="DP29" s="25">
        <f>VLOOKUP(DP$7,'Sat Curve Sum'!$A$7:$AG$161,3)</f>
        <v>49.67</v>
      </c>
      <c r="DQ29" s="25">
        <f>VLOOKUP(DQ$7,'Sat Curve Sum'!$A$7:$AG$161,3)</f>
        <v>44.01</v>
      </c>
      <c r="DR29" s="25">
        <f>VLOOKUP(DR$7,'Sat Curve Sum'!$A$7:$AG$161,3)</f>
        <v>41.8</v>
      </c>
      <c r="DS29" s="25">
        <f>VLOOKUP(DS$7,'Sat Curve Sum'!$A$7:$AG$161,3)</f>
        <v>43.2</v>
      </c>
      <c r="DT29" s="25">
        <f>VLOOKUP(DT$7,'Sat Curve Sum'!$A$7:$AG$161,3)</f>
        <v>45.52</v>
      </c>
      <c r="DU29" s="25">
        <f>VLOOKUP(DU$7,'Sat Curve Sum'!$A$7:$AG$161,3)</f>
        <v>44.75</v>
      </c>
      <c r="DV29" s="25">
        <f>VLOOKUP(DV$7,'Sat Curve Sum'!$A$7:$AG$161,3)</f>
        <v>42.54</v>
      </c>
      <c r="DW29" s="25">
        <f>VLOOKUP(DW$7,'Sat Curve Sum'!$A$7:$AG$161,3)</f>
        <v>42.68</v>
      </c>
      <c r="DX29" s="25">
        <f>VLOOKUP(DX$7,'Sat Curve Sum'!$A$7:$AG$161,3)</f>
        <v>40.869999999999997</v>
      </c>
      <c r="DY29" s="25">
        <f>VLOOKUP(DY$7,'Sat Curve Sum'!$A$7:$AG$161,3)</f>
        <v>41.53</v>
      </c>
      <c r="DZ29" s="25">
        <f>VLOOKUP(DZ$7,'Sat Curve Sum'!$A$7:$AG$161,3)</f>
        <v>51.71</v>
      </c>
      <c r="EA29" s="25">
        <f>VLOOKUP(EA$7,'Sat Curve Sum'!$A$7:$AG$161,3)</f>
        <v>55.37</v>
      </c>
      <c r="EB29" s="25">
        <f>VLOOKUP(EB$7,'Sat Curve Sum'!$A$7:$AG$161,3)</f>
        <v>50.43</v>
      </c>
      <c r="EC29" s="25">
        <f>VLOOKUP(EC$7,'Sat Curve Sum'!$A$7:$AG$161,3)</f>
        <v>45.09</v>
      </c>
      <c r="ED29" s="25">
        <f>VLOOKUP(ED$7,'Sat Curve Sum'!$A$7:$AG$161,3)</f>
        <v>43.02</v>
      </c>
      <c r="EE29" s="25">
        <f>VLOOKUP(EE$7,'Sat Curve Sum'!$A$7:$AG$161,3)</f>
        <v>44.33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30.625</v>
      </c>
      <c r="D30" s="25">
        <f ca="1">IF(ISERROR(AVERAGE(OFFSET('Sat Curve Sum'!$E$6,1,0,2,1))),0,AVERAGE(OFFSET('Sat Curve Sum'!$E$6,1,0,2,1)))</f>
        <v>27.25</v>
      </c>
      <c r="E30" s="25">
        <f ca="1">IF(ISERROR((SUM(OFFSET('Sat Curve Sum'!$E$6,3,0,2,1))+ 2* 'Sat Curve Sum Backup'!$E$9)/4), 'Sat Curve Sum Backup'!$E$9,(SUM(OFFSET('Sat Curve Sum'!$E$6,3,0,2,1))+ 2* 'Sat Curve Sum Backup'!$E$9)/4)</f>
        <v>28.625</v>
      </c>
      <c r="F30" s="25">
        <f>VLOOKUP(F$7,'Sat Curve Sum'!$A$7:$AG$161,5)</f>
        <v>36</v>
      </c>
      <c r="G30" s="23">
        <f t="shared" ca="1" si="14"/>
        <v>30.625</v>
      </c>
      <c r="H30" s="131">
        <f t="shared" si="15"/>
        <v>35.75</v>
      </c>
      <c r="I30" s="131">
        <f t="shared" si="21"/>
        <v>35.5</v>
      </c>
      <c r="J30" s="131">
        <f t="shared" si="21"/>
        <v>33</v>
      </c>
      <c r="K30" s="131">
        <f t="shared" si="21"/>
        <v>30.5</v>
      </c>
      <c r="L30" s="131">
        <f t="shared" si="21"/>
        <v>30.5</v>
      </c>
      <c r="M30" s="131">
        <f t="shared" si="21"/>
        <v>37</v>
      </c>
      <c r="N30" s="131">
        <f t="shared" si="21"/>
        <v>46</v>
      </c>
      <c r="O30" s="131">
        <f t="shared" si="21"/>
        <v>53</v>
      </c>
      <c r="P30" s="131">
        <f t="shared" si="21"/>
        <v>44.5</v>
      </c>
      <c r="Q30" s="131">
        <f t="shared" si="21"/>
        <v>38</v>
      </c>
      <c r="R30" s="131">
        <f t="shared" si="21"/>
        <v>34.5</v>
      </c>
      <c r="S30" s="131">
        <f t="shared" si="21"/>
        <v>38.25</v>
      </c>
      <c r="T30" s="23">
        <f t="shared" si="17"/>
        <v>38.041666666666664</v>
      </c>
      <c r="U30" s="23">
        <f t="shared" si="18"/>
        <v>42</v>
      </c>
      <c r="V30" s="75">
        <f t="shared" si="19"/>
        <v>43.624642857142867</v>
      </c>
      <c r="W30" s="71"/>
      <c r="X30" s="74">
        <f t="shared" ca="1" si="20"/>
        <v>42.494099099099095</v>
      </c>
      <c r="Y30" s="16"/>
      <c r="Z30" s="39"/>
      <c r="AB30" s="25">
        <f>VLOOKUP(AB$7,'Sat Curve Sum'!$A$7:$AG$161,5)</f>
        <v>35.75</v>
      </c>
      <c r="AC30" s="25">
        <f>VLOOKUP(AC$7,'Sat Curve Sum'!$A$7:$AG$161,5)</f>
        <v>35.5</v>
      </c>
      <c r="AD30" s="25">
        <f>VLOOKUP(AD$7,'Sat Curve Sum'!$A$7:$AG$161,5)</f>
        <v>33</v>
      </c>
      <c r="AE30" s="25">
        <f>VLOOKUP(AE$7,'Sat Curve Sum'!$A$7:$AG$161,5)</f>
        <v>30.5</v>
      </c>
      <c r="AF30" s="25">
        <f>VLOOKUP(AF$7,'Sat Curve Sum'!$A$7:$AG$161,5)</f>
        <v>30.5</v>
      </c>
      <c r="AG30" s="25">
        <f>VLOOKUP(AG$7,'Sat Curve Sum'!$A$7:$AG$161,5)</f>
        <v>37</v>
      </c>
      <c r="AH30" s="25">
        <f>VLOOKUP(AH$7,'Sat Curve Sum'!$A$7:$AG$161,5)</f>
        <v>46</v>
      </c>
      <c r="AI30" s="25">
        <f>VLOOKUP(AI$7,'Sat Curve Sum'!$A$7:$AG$161,5)</f>
        <v>53</v>
      </c>
      <c r="AJ30" s="25">
        <f>VLOOKUP(AJ$7,'Sat Curve Sum'!$A$7:$AG$161,5)</f>
        <v>44.5</v>
      </c>
      <c r="AK30" s="25">
        <f>VLOOKUP(AK$7,'Sat Curve Sum'!$A$7:$AG$161,5)</f>
        <v>38</v>
      </c>
      <c r="AL30" s="25">
        <f>VLOOKUP(AL$7,'Sat Curve Sum'!$A$7:$AG$161,5)</f>
        <v>34.5</v>
      </c>
      <c r="AM30" s="25">
        <f>VLOOKUP(AM$7,'Sat Curve Sum'!$A$7:$AG$161,5)</f>
        <v>38.25</v>
      </c>
      <c r="AN30" s="25">
        <f>VLOOKUP(AN$7,'Sat Curve Sum'!$A$7:$AG$161,5)</f>
        <v>40</v>
      </c>
      <c r="AO30" s="25">
        <f>VLOOKUP(AO$7,'Sat Curve Sum'!$A$7:$AG$161,5)</f>
        <v>39</v>
      </c>
      <c r="AP30" s="25">
        <f>VLOOKUP(AP$7,'Sat Curve Sum'!$A$7:$AG$161,5)</f>
        <v>37</v>
      </c>
      <c r="AQ30" s="25">
        <f>VLOOKUP(AQ$7,'Sat Curve Sum'!$A$7:$AG$161,5)</f>
        <v>35</v>
      </c>
      <c r="AR30" s="25">
        <f>VLOOKUP(AR$7,'Sat Curve Sum'!$A$7:$AG$161,5)</f>
        <v>35</v>
      </c>
      <c r="AS30" s="25">
        <f>VLOOKUP(AS$7,'Sat Curve Sum'!$A$7:$AG$161,5)</f>
        <v>39.5</v>
      </c>
      <c r="AT30" s="25">
        <f>VLOOKUP(AT$7,'Sat Curve Sum'!$A$7:$AG$161,5)</f>
        <v>49.5</v>
      </c>
      <c r="AU30" s="25">
        <f>VLOOKUP(AU$7,'Sat Curve Sum'!$A$7:$AG$161,5)</f>
        <v>58.5</v>
      </c>
      <c r="AV30" s="25">
        <f>VLOOKUP(AV$7,'Sat Curve Sum'!$A$7:$AG$161,5)</f>
        <v>53.5</v>
      </c>
      <c r="AW30" s="25">
        <f>VLOOKUP(AW$7,'Sat Curve Sum'!$A$7:$AG$161,5)</f>
        <v>39.75</v>
      </c>
      <c r="AX30" s="25">
        <f>VLOOKUP(AX$7,'Sat Curve Sum'!$A$7:$AG$161,5)</f>
        <v>37</v>
      </c>
      <c r="AY30" s="25">
        <f>VLOOKUP(AY$7,'Sat Curve Sum'!$A$7:$AG$161,5)</f>
        <v>40.25</v>
      </c>
      <c r="AZ30" s="25">
        <f>VLOOKUP(AZ$7,'Sat Curve Sum'!$A$7:$AG$161,5)</f>
        <v>40.75</v>
      </c>
      <c r="BA30" s="25">
        <f>VLOOKUP(BA$7,'Sat Curve Sum'!$A$7:$AG$161,5)</f>
        <v>39.89</v>
      </c>
      <c r="BB30" s="25">
        <f>VLOOKUP(BB$7,'Sat Curve Sum'!$A$7:$AG$161,5)</f>
        <v>38.17</v>
      </c>
      <c r="BC30" s="25">
        <f>VLOOKUP(BC$7,'Sat Curve Sum'!$A$7:$AG$161,5)</f>
        <v>36.450000000000003</v>
      </c>
      <c r="BD30" s="25">
        <f>VLOOKUP(BD$7,'Sat Curve Sum'!$A$7:$AG$161,5)</f>
        <v>36.450000000000003</v>
      </c>
      <c r="BE30" s="25">
        <f>VLOOKUP(BE$7,'Sat Curve Sum'!$A$7:$AG$161,5)</f>
        <v>40.32</v>
      </c>
      <c r="BF30" s="25">
        <f>VLOOKUP(BF$7,'Sat Curve Sum'!$A$7:$AG$161,5)</f>
        <v>48.91</v>
      </c>
      <c r="BG30" s="25">
        <f>VLOOKUP(BG$7,'Sat Curve Sum'!$A$7:$AG$161,5)</f>
        <v>56.65</v>
      </c>
      <c r="BH30" s="25">
        <f>VLOOKUP(BH$7,'Sat Curve Sum'!$A$7:$AG$161,5)</f>
        <v>52.35</v>
      </c>
      <c r="BI30" s="25">
        <f>VLOOKUP(BI$7,'Sat Curve Sum'!$A$7:$AG$161,5)</f>
        <v>40.54</v>
      </c>
      <c r="BJ30" s="25">
        <f>VLOOKUP(BJ$7,'Sat Curve Sum'!$A$7:$AG$161,5)</f>
        <v>38</v>
      </c>
      <c r="BK30" s="25">
        <f>VLOOKUP(BK$7,'Sat Curve Sum'!$A$7:$AG$161,5)</f>
        <v>40.97</v>
      </c>
      <c r="BL30" s="25">
        <f>VLOOKUP(BL$7,'Sat Curve Sum'!$A$7:$AG$161,5)</f>
        <v>41.45</v>
      </c>
      <c r="BM30" s="25">
        <f>VLOOKUP(BM$7,'Sat Curve Sum'!$A$7:$AG$161,5)</f>
        <v>40.71</v>
      </c>
      <c r="BN30" s="25">
        <f>VLOOKUP(BN$7,'Sat Curve Sum'!$A$7:$AG$161,5)</f>
        <v>39.24</v>
      </c>
      <c r="BO30" s="25">
        <f>VLOOKUP(BO$7,'Sat Curve Sum'!$A$7:$AG$161,5)</f>
        <v>37.76</v>
      </c>
      <c r="BP30" s="25">
        <f>VLOOKUP(BP$7,'Sat Curve Sum'!$A$7:$AG$161,5)</f>
        <v>37.76</v>
      </c>
      <c r="BQ30" s="25">
        <f>VLOOKUP(BQ$7,'Sat Curve Sum'!$A$7:$AG$161,5)</f>
        <v>41.09</v>
      </c>
      <c r="BR30" s="25">
        <f>VLOOKUP(BR$7,'Sat Curve Sum'!$A$7:$AG$161,5)</f>
        <v>48.47</v>
      </c>
      <c r="BS30" s="25">
        <f>VLOOKUP(BS$7,'Sat Curve Sum'!$A$7:$AG$161,5)</f>
        <v>55.11</v>
      </c>
      <c r="BT30" s="25">
        <f>VLOOKUP(BT$7,'Sat Curve Sum'!$A$7:$AG$161,5)</f>
        <v>51.42</v>
      </c>
      <c r="BU30" s="25">
        <f>VLOOKUP(BU$7,'Sat Curve Sum'!$A$7:$AG$161,5)</f>
        <v>41.27</v>
      </c>
      <c r="BV30" s="25">
        <f>VLOOKUP(BV$7,'Sat Curve Sum'!$A$7:$AG$161,5)</f>
        <v>38.92</v>
      </c>
      <c r="BW30" s="25">
        <f>VLOOKUP(BW$7,'Sat Curve Sum'!$A$7:$AG$161,5)</f>
        <v>41.64</v>
      </c>
      <c r="BX30" s="25">
        <f>VLOOKUP(BX$7,'Sat Curve Sum'!$A$7:$AG$161,5)</f>
        <v>41.99</v>
      </c>
      <c r="BY30" s="25">
        <f>VLOOKUP(BY$7,'Sat Curve Sum'!$A$7:$AG$161,5)</f>
        <v>41.32</v>
      </c>
      <c r="BZ30" s="25">
        <f>VLOOKUP(BZ$7,'Sat Curve Sum'!$A$7:$AG$161,5)</f>
        <v>39.979999999999997</v>
      </c>
      <c r="CA30" s="25">
        <f>VLOOKUP(CA$7,'Sat Curve Sum'!$A$7:$AG$161,5)</f>
        <v>38.64</v>
      </c>
      <c r="CB30" s="25">
        <f>VLOOKUP(CB$7,'Sat Curve Sum'!$A$7:$AG$161,5)</f>
        <v>38.64</v>
      </c>
      <c r="CC30" s="25">
        <f>VLOOKUP(CC$7,'Sat Curve Sum'!$A$7:$AG$161,5)</f>
        <v>41.66</v>
      </c>
      <c r="CD30" s="25">
        <f>VLOOKUP(CD$7,'Sat Curve Sum'!$A$7:$AG$161,5)</f>
        <v>48.37</v>
      </c>
      <c r="CE30" s="25">
        <f>VLOOKUP(CE$7,'Sat Curve Sum'!$A$7:$AG$161,5)</f>
        <v>54.4</v>
      </c>
      <c r="CF30" s="25">
        <f>VLOOKUP(CF$7,'Sat Curve Sum'!$A$7:$AG$161,5)</f>
        <v>51.05</v>
      </c>
      <c r="CG30" s="25">
        <f>VLOOKUP(CG$7,'Sat Curve Sum'!$A$7:$AG$161,5)</f>
        <v>41.83</v>
      </c>
      <c r="CH30" s="25">
        <f>VLOOKUP(CH$7,'Sat Curve Sum'!$A$7:$AG$161,5)</f>
        <v>39.58</v>
      </c>
      <c r="CI30" s="25">
        <f>VLOOKUP(CI$7,'Sat Curve Sum'!$A$7:$AG$161,5)</f>
        <v>42.17</v>
      </c>
      <c r="CJ30" s="25">
        <f>VLOOKUP(CJ$7,'Sat Curve Sum'!$A$7:$AG$161,5)</f>
        <v>42.47</v>
      </c>
      <c r="CK30" s="25">
        <f>VLOOKUP(CK$7,'Sat Curve Sum'!$A$7:$AG$161,5)</f>
        <v>41.86</v>
      </c>
      <c r="CL30" s="25">
        <f>VLOOKUP(CL$7,'Sat Curve Sum'!$A$7:$AG$161,5)</f>
        <v>40.65</v>
      </c>
      <c r="CM30" s="25">
        <f>VLOOKUP(CM$7,'Sat Curve Sum'!$A$7:$AG$161,5)</f>
        <v>39.43</v>
      </c>
      <c r="CN30" s="25">
        <f>VLOOKUP(CN$7,'Sat Curve Sum'!$A$7:$AG$161,5)</f>
        <v>39.43</v>
      </c>
      <c r="CO30" s="25">
        <f>VLOOKUP(CO$7,'Sat Curve Sum'!$A$7:$AG$161,5)</f>
        <v>42.17</v>
      </c>
      <c r="CP30" s="25">
        <f>VLOOKUP(CP$7,'Sat Curve Sum'!$A$7:$AG$161,5)</f>
        <v>48.26</v>
      </c>
      <c r="CQ30" s="25">
        <f>VLOOKUP(CQ$7,'Sat Curve Sum'!$A$7:$AG$161,5)</f>
        <v>53.73</v>
      </c>
      <c r="CR30" s="25">
        <f>VLOOKUP(CR$7,'Sat Curve Sum'!$A$7:$AG$161,5)</f>
        <v>50.69</v>
      </c>
      <c r="CS30" s="25">
        <f>VLOOKUP(CS$7,'Sat Curve Sum'!$A$7:$AG$161,5)</f>
        <v>42.33</v>
      </c>
      <c r="CT30" s="25">
        <f>VLOOKUP(CT$7,'Sat Curve Sum'!$A$7:$AG$161,5)</f>
        <v>40.17</v>
      </c>
      <c r="CU30" s="25">
        <f>VLOOKUP(CU$7,'Sat Curve Sum'!$A$7:$AG$161,5)</f>
        <v>42.64</v>
      </c>
      <c r="CV30" s="25">
        <f>VLOOKUP(CV$7,'Sat Curve Sum'!$A$7:$AG$161,5)</f>
        <v>42.91</v>
      </c>
      <c r="CW30" s="25">
        <f>VLOOKUP(CW$7,'Sat Curve Sum'!$A$7:$AG$161,5)</f>
        <v>42.35</v>
      </c>
      <c r="CX30" s="25">
        <f>VLOOKUP(CX$7,'Sat Curve Sum'!$A$7:$AG$161,5)</f>
        <v>41.22</v>
      </c>
      <c r="CY30" s="25">
        <f>VLOOKUP(CY$7,'Sat Curve Sum'!$A$7:$AG$161,5)</f>
        <v>40.1</v>
      </c>
      <c r="CZ30" s="25">
        <f>VLOOKUP(CZ$7,'Sat Curve Sum'!$A$7:$AG$161,5)</f>
        <v>40.1</v>
      </c>
      <c r="DA30" s="25">
        <f>VLOOKUP(DA$7,'Sat Curve Sum'!$A$7:$AG$161,5)</f>
        <v>42.64</v>
      </c>
      <c r="DB30" s="25">
        <f>VLOOKUP(DB$7,'Sat Curve Sum'!$A$7:$AG$161,5)</f>
        <v>48.28</v>
      </c>
      <c r="DC30" s="25">
        <f>VLOOKUP(DC$7,'Sat Curve Sum'!$A$7:$AG$161,5)</f>
        <v>53.36</v>
      </c>
      <c r="DD30" s="25">
        <f>VLOOKUP(DD$7,'Sat Curve Sum'!$A$7:$AG$161,5)</f>
        <v>50.54</v>
      </c>
      <c r="DE30" s="25">
        <f>VLOOKUP(DE$7,'Sat Curve Sum'!$A$7:$AG$161,5)</f>
        <v>42.78</v>
      </c>
      <c r="DF30" s="25">
        <f>VLOOKUP(DF$7,'Sat Curve Sum'!$A$7:$AG$161,5)</f>
        <v>40.69</v>
      </c>
      <c r="DG30" s="25">
        <f>VLOOKUP(DG$7,'Sat Curve Sum'!$A$7:$AG$161,5)</f>
        <v>43.07</v>
      </c>
      <c r="DH30" s="25">
        <f>VLOOKUP(DH$7,'Sat Curve Sum'!$A$7:$AG$161,5)</f>
        <v>43.35</v>
      </c>
      <c r="DI30" s="25">
        <f>VLOOKUP(DI$7,'Sat Curve Sum'!$A$7:$AG$161,5)</f>
        <v>42.83</v>
      </c>
      <c r="DJ30" s="25">
        <f>VLOOKUP(DJ$7,'Sat Curve Sum'!$A$7:$AG$161,5)</f>
        <v>41.78</v>
      </c>
      <c r="DK30" s="25">
        <f>VLOOKUP(DK$7,'Sat Curve Sum'!$A$7:$AG$161,5)</f>
        <v>40.74</v>
      </c>
      <c r="DL30" s="25">
        <f>VLOOKUP(DL$7,'Sat Curve Sum'!$A$7:$AG$161,5)</f>
        <v>40.74</v>
      </c>
      <c r="DM30" s="25">
        <f>VLOOKUP(DM$7,'Sat Curve Sum'!$A$7:$AG$161,5)</f>
        <v>43.09</v>
      </c>
      <c r="DN30" s="25">
        <f>VLOOKUP(DN$7,'Sat Curve Sum'!$A$7:$AG$161,5)</f>
        <v>48.33</v>
      </c>
      <c r="DO30" s="25">
        <f>VLOOKUP(DO$7,'Sat Curve Sum'!$A$7:$AG$161,5)</f>
        <v>53.03</v>
      </c>
      <c r="DP30" s="25">
        <f>VLOOKUP(DP$7,'Sat Curve Sum'!$A$7:$AG$161,5)</f>
        <v>50.42</v>
      </c>
      <c r="DQ30" s="25">
        <f>VLOOKUP(DQ$7,'Sat Curve Sum'!$A$7:$AG$161,5)</f>
        <v>43.23</v>
      </c>
      <c r="DR30" s="25">
        <f>VLOOKUP(DR$7,'Sat Curve Sum'!$A$7:$AG$161,5)</f>
        <v>41.2</v>
      </c>
      <c r="DS30" s="25">
        <f>VLOOKUP(DS$7,'Sat Curve Sum'!$A$7:$AG$161,5)</f>
        <v>43.5</v>
      </c>
      <c r="DT30" s="25">
        <f>VLOOKUP(DT$7,'Sat Curve Sum'!$A$7:$AG$161,5)</f>
        <v>43.78</v>
      </c>
      <c r="DU30" s="25">
        <f>VLOOKUP(DU$7,'Sat Curve Sum'!$A$7:$AG$161,5)</f>
        <v>43.29</v>
      </c>
      <c r="DV30" s="25">
        <f>VLOOKUP(DV$7,'Sat Curve Sum'!$A$7:$AG$161,5)</f>
        <v>42.33</v>
      </c>
      <c r="DW30" s="25">
        <f>VLOOKUP(DW$7,'Sat Curve Sum'!$A$7:$AG$161,5)</f>
        <v>41.36</v>
      </c>
      <c r="DX30" s="25">
        <f>VLOOKUP(DX$7,'Sat Curve Sum'!$A$7:$AG$161,5)</f>
        <v>41.36</v>
      </c>
      <c r="DY30" s="25">
        <f>VLOOKUP(DY$7,'Sat Curve Sum'!$A$7:$AG$161,5)</f>
        <v>43.54</v>
      </c>
      <c r="DZ30" s="25">
        <f>VLOOKUP(DZ$7,'Sat Curve Sum'!$A$7:$AG$161,5)</f>
        <v>48.39</v>
      </c>
      <c r="EA30" s="25">
        <f>VLOOKUP(EA$7,'Sat Curve Sum'!$A$7:$AG$161,5)</f>
        <v>52.76</v>
      </c>
      <c r="EB30" s="25">
        <f>VLOOKUP(EB$7,'Sat Curve Sum'!$A$7:$AG$161,5)</f>
        <v>50.34</v>
      </c>
      <c r="EC30" s="25">
        <f>VLOOKUP(EC$7,'Sat Curve Sum'!$A$7:$AG$161,5)</f>
        <v>43.67</v>
      </c>
      <c r="ED30" s="25">
        <f>VLOOKUP(ED$7,'Sat Curve Sum'!$A$7:$AG$161,5)</f>
        <v>41.7</v>
      </c>
      <c r="EE30" s="25">
        <f>VLOOKUP(EE$7,'Sat Curve Sum'!$A$7:$AG$161,5)</f>
        <v>43.92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28.699999968210857</v>
      </c>
      <c r="D31" s="25">
        <f ca="1">IF(ISERROR(AVERAGE(OFFSET('Sat Curve Sum'!$I$6,1,0,2,1))),0,AVERAGE(OFFSET('Sat Curve Sum'!$I$6,1,0,2,1)))</f>
        <v>27.875</v>
      </c>
      <c r="E31" s="25">
        <f ca="1">IF(ISERROR((SUM(OFFSET('Sat Curve Sum'!$I$6,3,0,2,1))+ 2* 'Sat Curve Sum Backup'!$I$9)/4), 'Sat Curve Sum Backup'!$I$9,(SUM(OFFSET('Sat Curve Sum'!$I$6,3,0,2,1))+ 2* 'Sat Curve Sum Backup'!$I$9)/4)</f>
        <v>25.724999904632575</v>
      </c>
      <c r="F31" s="25">
        <f>VLOOKUP(F$7,'Sat Curve Sum'!$A$7:$AG$161,9)</f>
        <v>32.5</v>
      </c>
      <c r="G31" s="23">
        <f t="shared" ca="1" si="14"/>
        <v>28.699999968210857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33.479279278420066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29.833333333333332</v>
      </c>
      <c r="D32" s="25">
        <f ca="1">IF(ISERROR(AVERAGE(OFFSET('Sat Curve Sum'!$F$6,1,0,2,1))),0,AVERAGE(OFFSET('Sat Curve Sum'!$F$6,1,0,2,1)))</f>
        <v>27.75</v>
      </c>
      <c r="E32" s="25">
        <f ca="1">IF(ISERROR((SUM(OFFSET('Sat Curve Sum'!$F$6,3,0,2,1))+ 2* 'Sat Curve Sum Backup'!$F$9)/4), 'Sat Curve Sum Backup'!$F$9,(SUM(OFFSET('Sat Curve Sum'!$F$6,3,0,2,1))+ 2* 'Sat Curve Sum Backup'!$F$9)/4)</f>
        <v>28.25</v>
      </c>
      <c r="F32" s="25">
        <f>VLOOKUP(F$7,'Sat Curve Sum'!$A$7:$AG$161,6)</f>
        <v>33.5</v>
      </c>
      <c r="G32" s="23">
        <f t="shared" ca="1" si="14"/>
        <v>29.833333333333332</v>
      </c>
      <c r="H32" s="131">
        <f t="shared" si="15"/>
        <v>34</v>
      </c>
      <c r="I32" s="131">
        <f t="shared" si="21"/>
        <v>33.25</v>
      </c>
      <c r="J32" s="131">
        <f t="shared" si="21"/>
        <v>32.25</v>
      </c>
      <c r="K32" s="131">
        <f t="shared" si="21"/>
        <v>30.25</v>
      </c>
      <c r="L32" s="131">
        <f t="shared" si="21"/>
        <v>33.5</v>
      </c>
      <c r="M32" s="131">
        <f t="shared" si="21"/>
        <v>38</v>
      </c>
      <c r="N32" s="131">
        <f t="shared" si="21"/>
        <v>45.75</v>
      </c>
      <c r="O32" s="131">
        <f t="shared" si="21"/>
        <v>53</v>
      </c>
      <c r="P32" s="131">
        <f t="shared" si="21"/>
        <v>44.75</v>
      </c>
      <c r="Q32" s="131">
        <f t="shared" si="21"/>
        <v>37.25</v>
      </c>
      <c r="R32" s="131">
        <f t="shared" si="21"/>
        <v>36.75</v>
      </c>
      <c r="S32" s="131">
        <f t="shared" si="21"/>
        <v>38.75</v>
      </c>
      <c r="T32" s="23">
        <f t="shared" si="17"/>
        <v>38.125</v>
      </c>
      <c r="U32" s="23">
        <f t="shared" si="18"/>
        <v>42.270833333333336</v>
      </c>
      <c r="V32" s="75">
        <f t="shared" si="19"/>
        <v>43.316071428571441</v>
      </c>
      <c r="W32" s="71"/>
      <c r="X32" s="74">
        <f t="shared" ca="1" si="20"/>
        <v>42.277477477477468</v>
      </c>
      <c r="Y32" s="12"/>
      <c r="Z32" s="39"/>
      <c r="AA32" s="39"/>
      <c r="AB32" s="25">
        <f>VLOOKUP(AB$7,'Sat Curve Sum'!$A$7:$AG$161,6)</f>
        <v>34</v>
      </c>
      <c r="AC32" s="25">
        <f>VLOOKUP(AC$7,'Sat Curve Sum'!$A$7:$AG$161,6)</f>
        <v>33.25</v>
      </c>
      <c r="AD32" s="25">
        <f>VLOOKUP(AD$7,'Sat Curve Sum'!$A$7:$AG$161,6)</f>
        <v>32.25</v>
      </c>
      <c r="AE32" s="25">
        <f>VLOOKUP(AE$7,'Sat Curve Sum'!$A$7:$AG$161,6)</f>
        <v>30.25</v>
      </c>
      <c r="AF32" s="25">
        <f>VLOOKUP(AF$7,'Sat Curve Sum'!$A$7:$AG$161,6)</f>
        <v>33.5</v>
      </c>
      <c r="AG32" s="25">
        <f>VLOOKUP(AG$7,'Sat Curve Sum'!$A$7:$AG$161,6)</f>
        <v>38</v>
      </c>
      <c r="AH32" s="25">
        <f>VLOOKUP(AH$7,'Sat Curve Sum'!$A$7:$AG$161,6)</f>
        <v>45.75</v>
      </c>
      <c r="AI32" s="25">
        <f>VLOOKUP(AI$7,'Sat Curve Sum'!$A$7:$AG$161,6)</f>
        <v>53</v>
      </c>
      <c r="AJ32" s="25">
        <f>VLOOKUP(AJ$7,'Sat Curve Sum'!$A$7:$AG$161,6)</f>
        <v>44.75</v>
      </c>
      <c r="AK32" s="25">
        <f>VLOOKUP(AK$7,'Sat Curve Sum'!$A$7:$AG$161,6)</f>
        <v>37.25</v>
      </c>
      <c r="AL32" s="25">
        <f>VLOOKUP(AL$7,'Sat Curve Sum'!$A$7:$AG$161,6)</f>
        <v>36.75</v>
      </c>
      <c r="AM32" s="25">
        <f>VLOOKUP(AM$7,'Sat Curve Sum'!$A$7:$AG$161,6)</f>
        <v>38.75</v>
      </c>
      <c r="AN32" s="25">
        <f>VLOOKUP(AN$7,'Sat Curve Sum'!$A$7:$AG$161,6)</f>
        <v>39.5</v>
      </c>
      <c r="AO32" s="25">
        <f>VLOOKUP(AO$7,'Sat Curve Sum'!$A$7:$AG$161,6)</f>
        <v>38</v>
      </c>
      <c r="AP32" s="25">
        <f>VLOOKUP(AP$7,'Sat Curve Sum'!$A$7:$AG$161,6)</f>
        <v>36.5</v>
      </c>
      <c r="AQ32" s="25">
        <f>VLOOKUP(AQ$7,'Sat Curve Sum'!$A$7:$AG$161,6)</f>
        <v>36</v>
      </c>
      <c r="AR32" s="25">
        <f>VLOOKUP(AR$7,'Sat Curve Sum'!$A$7:$AG$161,6)</f>
        <v>36.5</v>
      </c>
      <c r="AS32" s="25">
        <f>VLOOKUP(AS$7,'Sat Curve Sum'!$A$7:$AG$161,6)</f>
        <v>41</v>
      </c>
      <c r="AT32" s="25">
        <f>VLOOKUP(AT$7,'Sat Curve Sum'!$A$7:$AG$161,6)</f>
        <v>55</v>
      </c>
      <c r="AU32" s="25">
        <f>VLOOKUP(AU$7,'Sat Curve Sum'!$A$7:$AG$161,6)</f>
        <v>61.25</v>
      </c>
      <c r="AV32" s="25">
        <f>VLOOKUP(AV$7,'Sat Curve Sum'!$A$7:$AG$161,6)</f>
        <v>48.25</v>
      </c>
      <c r="AW32" s="25">
        <f>VLOOKUP(AW$7,'Sat Curve Sum'!$A$7:$AG$161,6)</f>
        <v>38</v>
      </c>
      <c r="AX32" s="25">
        <f>VLOOKUP(AX$7,'Sat Curve Sum'!$A$7:$AG$161,6)</f>
        <v>38.25</v>
      </c>
      <c r="AY32" s="25">
        <f>VLOOKUP(AY$7,'Sat Curve Sum'!$A$7:$AG$161,6)</f>
        <v>39</v>
      </c>
      <c r="AZ32" s="25">
        <f>VLOOKUP(AZ$7,'Sat Curve Sum'!$A$7:$AG$161,6)</f>
        <v>40.15</v>
      </c>
      <c r="BA32" s="25">
        <f>VLOOKUP(BA$7,'Sat Curve Sum'!$A$7:$AG$161,6)</f>
        <v>38.869999999999997</v>
      </c>
      <c r="BB32" s="25">
        <f>VLOOKUP(BB$7,'Sat Curve Sum'!$A$7:$AG$161,6)</f>
        <v>37.58</v>
      </c>
      <c r="BC32" s="25">
        <f>VLOOKUP(BC$7,'Sat Curve Sum'!$A$7:$AG$161,6)</f>
        <v>37.159999999999997</v>
      </c>
      <c r="BD32" s="25">
        <f>VLOOKUP(BD$7,'Sat Curve Sum'!$A$7:$AG$161,6)</f>
        <v>37.590000000000003</v>
      </c>
      <c r="BE32" s="25">
        <f>VLOOKUP(BE$7,'Sat Curve Sum'!$A$7:$AG$161,6)</f>
        <v>41.44</v>
      </c>
      <c r="BF32" s="25">
        <f>VLOOKUP(BF$7,'Sat Curve Sum'!$A$7:$AG$161,6)</f>
        <v>53.41</v>
      </c>
      <c r="BG32" s="25">
        <f>VLOOKUP(BG$7,'Sat Curve Sum'!$A$7:$AG$161,6)</f>
        <v>58.75</v>
      </c>
      <c r="BH32" s="25">
        <f>VLOOKUP(BH$7,'Sat Curve Sum'!$A$7:$AG$161,6)</f>
        <v>47.64</v>
      </c>
      <c r="BI32" s="25">
        <f>VLOOKUP(BI$7,'Sat Curve Sum'!$A$7:$AG$161,6)</f>
        <v>38.880000000000003</v>
      </c>
      <c r="BJ32" s="25">
        <f>VLOOKUP(BJ$7,'Sat Curve Sum'!$A$7:$AG$161,6)</f>
        <v>39.090000000000003</v>
      </c>
      <c r="BK32" s="25">
        <f>VLOOKUP(BK$7,'Sat Curve Sum'!$A$7:$AG$161,6)</f>
        <v>39.729999999999997</v>
      </c>
      <c r="BL32" s="25">
        <f>VLOOKUP(BL$7,'Sat Curve Sum'!$A$7:$AG$161,6)</f>
        <v>40.79</v>
      </c>
      <c r="BM32" s="25">
        <f>VLOOKUP(BM$7,'Sat Curve Sum'!$A$7:$AG$161,6)</f>
        <v>39.69</v>
      </c>
      <c r="BN32" s="25">
        <f>VLOOKUP(BN$7,'Sat Curve Sum'!$A$7:$AG$161,6)</f>
        <v>38.6</v>
      </c>
      <c r="BO32" s="25">
        <f>VLOOKUP(BO$7,'Sat Curve Sum'!$A$7:$AG$161,6)</f>
        <v>38.229999999999997</v>
      </c>
      <c r="BP32" s="25">
        <f>VLOOKUP(BP$7,'Sat Curve Sum'!$A$7:$AG$161,6)</f>
        <v>38.6</v>
      </c>
      <c r="BQ32" s="25">
        <f>VLOOKUP(BQ$7,'Sat Curve Sum'!$A$7:$AG$161,6)</f>
        <v>41.89</v>
      </c>
      <c r="BR32" s="25">
        <f>VLOOKUP(BR$7,'Sat Curve Sum'!$A$7:$AG$161,6)</f>
        <v>52.14</v>
      </c>
      <c r="BS32" s="25">
        <f>VLOOKUP(BS$7,'Sat Curve Sum'!$A$7:$AG$161,6)</f>
        <v>56.72</v>
      </c>
      <c r="BT32" s="25">
        <f>VLOOKUP(BT$7,'Sat Curve Sum'!$A$7:$AG$161,6)</f>
        <v>47.2</v>
      </c>
      <c r="BU32" s="25">
        <f>VLOOKUP(BU$7,'Sat Curve Sum'!$A$7:$AG$161,6)</f>
        <v>39.700000000000003</v>
      </c>
      <c r="BV32" s="25">
        <f>VLOOKUP(BV$7,'Sat Curve Sum'!$A$7:$AG$161,6)</f>
        <v>39.880000000000003</v>
      </c>
      <c r="BW32" s="25">
        <f>VLOOKUP(BW$7,'Sat Curve Sum'!$A$7:$AG$161,6)</f>
        <v>40.43</v>
      </c>
      <c r="BX32" s="25">
        <f>VLOOKUP(BX$7,'Sat Curve Sum'!$A$7:$AG$161,6)</f>
        <v>41.33</v>
      </c>
      <c r="BY32" s="25">
        <f>VLOOKUP(BY$7,'Sat Curve Sum'!$A$7:$AG$161,6)</f>
        <v>40.39</v>
      </c>
      <c r="BZ32" s="25">
        <f>VLOOKUP(BZ$7,'Sat Curve Sum'!$A$7:$AG$161,6)</f>
        <v>39.46</v>
      </c>
      <c r="CA32" s="25">
        <f>VLOOKUP(CA$7,'Sat Curve Sum'!$A$7:$AG$161,6)</f>
        <v>39.15</v>
      </c>
      <c r="CB32" s="25">
        <f>VLOOKUP(CB$7,'Sat Curve Sum'!$A$7:$AG$161,6)</f>
        <v>39.46</v>
      </c>
      <c r="CC32" s="25">
        <f>VLOOKUP(CC$7,'Sat Curve Sum'!$A$7:$AG$161,6)</f>
        <v>42.28</v>
      </c>
      <c r="CD32" s="25">
        <f>VLOOKUP(CD$7,'Sat Curve Sum'!$A$7:$AG$161,6)</f>
        <v>51.04</v>
      </c>
      <c r="CE32" s="25">
        <f>VLOOKUP(CE$7,'Sat Curve Sum'!$A$7:$AG$161,6)</f>
        <v>54.95</v>
      </c>
      <c r="CF32" s="25">
        <f>VLOOKUP(CF$7,'Sat Curve Sum'!$A$7:$AG$161,6)</f>
        <v>46.82</v>
      </c>
      <c r="CG32" s="25">
        <f>VLOOKUP(CG$7,'Sat Curve Sum'!$A$7:$AG$161,6)</f>
        <v>40.4</v>
      </c>
      <c r="CH32" s="25">
        <f>VLOOKUP(CH$7,'Sat Curve Sum'!$A$7:$AG$161,6)</f>
        <v>40.56</v>
      </c>
      <c r="CI32" s="25">
        <f>VLOOKUP(CI$7,'Sat Curve Sum'!$A$7:$AG$161,6)</f>
        <v>41.03</v>
      </c>
      <c r="CJ32" s="25">
        <f>VLOOKUP(CJ$7,'Sat Curve Sum'!$A$7:$AG$161,6)</f>
        <v>41.74</v>
      </c>
      <c r="CK32" s="25">
        <f>VLOOKUP(CK$7,'Sat Curve Sum'!$A$7:$AG$161,6)</f>
        <v>40.9</v>
      </c>
      <c r="CL32" s="25">
        <f>VLOOKUP(CL$7,'Sat Curve Sum'!$A$7:$AG$161,6)</f>
        <v>40.049999999999997</v>
      </c>
      <c r="CM32" s="25">
        <f>VLOOKUP(CM$7,'Sat Curve Sum'!$A$7:$AG$161,6)</f>
        <v>39.770000000000003</v>
      </c>
      <c r="CN32" s="25">
        <f>VLOOKUP(CN$7,'Sat Curve Sum'!$A$7:$AG$161,6)</f>
        <v>40.049999999999997</v>
      </c>
      <c r="CO32" s="25">
        <f>VLOOKUP(CO$7,'Sat Curve Sum'!$A$7:$AG$161,6)</f>
        <v>42.6</v>
      </c>
      <c r="CP32" s="25">
        <f>VLOOKUP(CP$7,'Sat Curve Sum'!$A$7:$AG$161,6)</f>
        <v>50.53</v>
      </c>
      <c r="CQ32" s="25">
        <f>VLOOKUP(CQ$7,'Sat Curve Sum'!$A$7:$AG$161,6)</f>
        <v>54.08</v>
      </c>
      <c r="CR32" s="25">
        <f>VLOOKUP(CR$7,'Sat Curve Sum'!$A$7:$AG$161,6)</f>
        <v>46.71</v>
      </c>
      <c r="CS32" s="25">
        <f>VLOOKUP(CS$7,'Sat Curve Sum'!$A$7:$AG$161,6)</f>
        <v>40.909999999999997</v>
      </c>
      <c r="CT32" s="25">
        <f>VLOOKUP(CT$7,'Sat Curve Sum'!$A$7:$AG$161,6)</f>
        <v>41.05</v>
      </c>
      <c r="CU32" s="25">
        <f>VLOOKUP(CU$7,'Sat Curve Sum'!$A$7:$AG$161,6)</f>
        <v>41.48</v>
      </c>
      <c r="CV32" s="25">
        <f>VLOOKUP(CV$7,'Sat Curve Sum'!$A$7:$AG$161,6)</f>
        <v>42.11</v>
      </c>
      <c r="CW32" s="25">
        <f>VLOOKUP(CW$7,'Sat Curve Sum'!$A$7:$AG$161,6)</f>
        <v>41.33</v>
      </c>
      <c r="CX32" s="25">
        <f>VLOOKUP(CX$7,'Sat Curve Sum'!$A$7:$AG$161,6)</f>
        <v>40.54</v>
      </c>
      <c r="CY32" s="25">
        <f>VLOOKUP(CY$7,'Sat Curve Sum'!$A$7:$AG$161,6)</f>
        <v>40.28</v>
      </c>
      <c r="CZ32" s="25">
        <f>VLOOKUP(CZ$7,'Sat Curve Sum'!$A$7:$AG$161,6)</f>
        <v>40.549999999999997</v>
      </c>
      <c r="DA32" s="25">
        <f>VLOOKUP(DA$7,'Sat Curve Sum'!$A$7:$AG$161,6)</f>
        <v>42.91</v>
      </c>
      <c r="DB32" s="25">
        <f>VLOOKUP(DB$7,'Sat Curve Sum'!$A$7:$AG$161,6)</f>
        <v>50.25</v>
      </c>
      <c r="DC32" s="25">
        <f>VLOOKUP(DC$7,'Sat Curve Sum'!$A$7:$AG$161,6)</f>
        <v>53.52</v>
      </c>
      <c r="DD32" s="25">
        <f>VLOOKUP(DD$7,'Sat Curve Sum'!$A$7:$AG$161,6)</f>
        <v>46.71</v>
      </c>
      <c r="DE32" s="25">
        <f>VLOOKUP(DE$7,'Sat Curve Sum'!$A$7:$AG$161,6)</f>
        <v>41.34</v>
      </c>
      <c r="DF32" s="25">
        <f>VLOOKUP(DF$7,'Sat Curve Sum'!$A$7:$AG$161,6)</f>
        <v>41.47</v>
      </c>
      <c r="DG32" s="25">
        <f>VLOOKUP(DG$7,'Sat Curve Sum'!$A$7:$AG$161,6)</f>
        <v>41.87</v>
      </c>
      <c r="DH32" s="25">
        <f>VLOOKUP(DH$7,'Sat Curve Sum'!$A$7:$AG$161,6)</f>
        <v>42.47</v>
      </c>
      <c r="DI32" s="25">
        <f>VLOOKUP(DI$7,'Sat Curve Sum'!$A$7:$AG$161,6)</f>
        <v>41.74</v>
      </c>
      <c r="DJ32" s="25">
        <f>VLOOKUP(DJ$7,'Sat Curve Sum'!$A$7:$AG$161,6)</f>
        <v>41.02</v>
      </c>
      <c r="DK32" s="25">
        <f>VLOOKUP(DK$7,'Sat Curve Sum'!$A$7:$AG$161,6)</f>
        <v>40.78</v>
      </c>
      <c r="DL32" s="25">
        <f>VLOOKUP(DL$7,'Sat Curve Sum'!$A$7:$AG$161,6)</f>
        <v>41.02</v>
      </c>
      <c r="DM32" s="25">
        <f>VLOOKUP(DM$7,'Sat Curve Sum'!$A$7:$AG$161,6)</f>
        <v>43.21</v>
      </c>
      <c r="DN32" s="25">
        <f>VLOOKUP(DN$7,'Sat Curve Sum'!$A$7:$AG$161,6)</f>
        <v>50</v>
      </c>
      <c r="DO32" s="25">
        <f>VLOOKUP(DO$7,'Sat Curve Sum'!$A$7:$AG$161,6)</f>
        <v>53.03</v>
      </c>
      <c r="DP32" s="25">
        <f>VLOOKUP(DP$7,'Sat Curve Sum'!$A$7:$AG$161,6)</f>
        <v>46.73</v>
      </c>
      <c r="DQ32" s="25">
        <f>VLOOKUP(DQ$7,'Sat Curve Sum'!$A$7:$AG$161,6)</f>
        <v>41.76</v>
      </c>
      <c r="DR32" s="25">
        <f>VLOOKUP(DR$7,'Sat Curve Sum'!$A$7:$AG$161,6)</f>
        <v>41.88</v>
      </c>
      <c r="DS32" s="25">
        <f>VLOOKUP(DS$7,'Sat Curve Sum'!$A$7:$AG$161,6)</f>
        <v>42.25</v>
      </c>
      <c r="DT32" s="25">
        <f>VLOOKUP(DT$7,'Sat Curve Sum'!$A$7:$AG$161,6)</f>
        <v>42.82</v>
      </c>
      <c r="DU32" s="25">
        <f>VLOOKUP(DU$7,'Sat Curve Sum'!$A$7:$AG$161,6)</f>
        <v>42.15</v>
      </c>
      <c r="DV32" s="25">
        <f>VLOOKUP(DV$7,'Sat Curve Sum'!$A$7:$AG$161,6)</f>
        <v>41.48</v>
      </c>
      <c r="DW32" s="25">
        <f>VLOOKUP(DW$7,'Sat Curve Sum'!$A$7:$AG$161,6)</f>
        <v>41.25</v>
      </c>
      <c r="DX32" s="25">
        <f>VLOOKUP(DX$7,'Sat Curve Sum'!$A$7:$AG$161,6)</f>
        <v>41.48</v>
      </c>
      <c r="DY32" s="25">
        <f>VLOOKUP(DY$7,'Sat Curve Sum'!$A$7:$AG$161,6)</f>
        <v>43.5</v>
      </c>
      <c r="DZ32" s="25">
        <f>VLOOKUP(DZ$7,'Sat Curve Sum'!$A$7:$AG$161,6)</f>
        <v>49.79</v>
      </c>
      <c r="EA32" s="25">
        <f>VLOOKUP(EA$7,'Sat Curve Sum'!$A$7:$AG$161,6)</f>
        <v>52.59</v>
      </c>
      <c r="EB32" s="25">
        <f>VLOOKUP(EB$7,'Sat Curve Sum'!$A$7:$AG$161,6)</f>
        <v>46.76</v>
      </c>
      <c r="EC32" s="25">
        <f>VLOOKUP(EC$7,'Sat Curve Sum'!$A$7:$AG$161,6)</f>
        <v>42.16</v>
      </c>
      <c r="ED32" s="25">
        <f>VLOOKUP(ED$7,'Sat Curve Sum'!$A$7:$AG$161,6)</f>
        <v>42.28</v>
      </c>
      <c r="EE32" s="25">
        <f>VLOOKUP(EE$7,'Sat Curve Sum'!$A$7:$AG$161,6)</f>
        <v>42.62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28.5</v>
      </c>
      <c r="D33" s="25">
        <f ca="1">IF(ISERROR(AVERAGE(OFFSET('Sat Curve Sum'!$B$6,1,0,2,1))),0,AVERAGE(OFFSET('Sat Curve Sum'!$B$6,1,0,2,1)))</f>
        <v>27</v>
      </c>
      <c r="E33" s="25">
        <f ca="1">IF(ISERROR((SUM(OFFSET('Sat Curve Sum'!$B$6,3,0,2,1))+ 2* 'Sat Curve Sum Backup'!$B$9)/4), 'Sat Curve Sum Backup'!$B$9,(SUM(OFFSET('Sat Curve Sum'!$B$6,3,0,2,1))+ 2* 'Sat Curve Sum Backup'!$B$9)/4)</f>
        <v>27</v>
      </c>
      <c r="F33" s="25">
        <f>VLOOKUP(F$7,'Sat Curve Sum'!$A$7:$AG$161,2)</f>
        <v>31.5</v>
      </c>
      <c r="G33" s="23">
        <f t="shared" ca="1" si="14"/>
        <v>28.5</v>
      </c>
      <c r="H33" s="131">
        <f t="shared" si="15"/>
        <v>31.75</v>
      </c>
      <c r="I33" s="131">
        <f t="shared" si="21"/>
        <v>31.25</v>
      </c>
      <c r="J33" s="131">
        <f t="shared" si="21"/>
        <v>30.5</v>
      </c>
      <c r="K33" s="131">
        <f t="shared" si="21"/>
        <v>29.75</v>
      </c>
      <c r="L33" s="131">
        <f t="shared" si="21"/>
        <v>34.5</v>
      </c>
      <c r="M33" s="131">
        <f t="shared" si="21"/>
        <v>42</v>
      </c>
      <c r="N33" s="131">
        <f t="shared" si="21"/>
        <v>50</v>
      </c>
      <c r="O33" s="131">
        <f t="shared" si="21"/>
        <v>58.5</v>
      </c>
      <c r="P33" s="131">
        <f t="shared" si="21"/>
        <v>48</v>
      </c>
      <c r="Q33" s="131">
        <f t="shared" si="21"/>
        <v>35.25</v>
      </c>
      <c r="R33" s="131">
        <f t="shared" si="21"/>
        <v>33.75</v>
      </c>
      <c r="S33" s="131">
        <f t="shared" si="21"/>
        <v>34.5</v>
      </c>
      <c r="T33" s="23">
        <f t="shared" si="17"/>
        <v>38.3125</v>
      </c>
      <c r="U33" s="23">
        <f t="shared" si="18"/>
        <v>39.958333333333336</v>
      </c>
      <c r="V33" s="75">
        <f t="shared" si="19"/>
        <v>41.16071428571427</v>
      </c>
      <c r="W33" s="71"/>
      <c r="X33" s="74">
        <f t="shared" ca="1" si="20"/>
        <v>40.380630630630591</v>
      </c>
      <c r="Y33" s="12"/>
      <c r="Z33" s="39"/>
      <c r="AA33" s="39"/>
      <c r="AB33" s="25">
        <f>VLOOKUP(AB$7,'Sat Curve Sum'!$A$7:$AG$161,2)</f>
        <v>31.75</v>
      </c>
      <c r="AC33" s="25">
        <f>VLOOKUP(AC$7,'Sat Curve Sum'!$A$7:$AG$161,2)</f>
        <v>31.25</v>
      </c>
      <c r="AD33" s="25">
        <f>VLOOKUP(AD$7,'Sat Curve Sum'!$A$7:$AG$161,2)</f>
        <v>30.5</v>
      </c>
      <c r="AE33" s="25">
        <f>VLOOKUP(AE$7,'Sat Curve Sum'!$A$7:$AG$161,2)</f>
        <v>29.75</v>
      </c>
      <c r="AF33" s="25">
        <f>VLOOKUP(AF$7,'Sat Curve Sum'!$A$7:$AG$161,2)</f>
        <v>34.5</v>
      </c>
      <c r="AG33" s="25">
        <f>VLOOKUP(AG$7,'Sat Curve Sum'!$A$7:$AG$161,2)</f>
        <v>42</v>
      </c>
      <c r="AH33" s="25">
        <f>VLOOKUP(AH$7,'Sat Curve Sum'!$A$7:$AG$161,2)</f>
        <v>50</v>
      </c>
      <c r="AI33" s="25">
        <f>VLOOKUP(AI$7,'Sat Curve Sum'!$A$7:$AG$161,2)</f>
        <v>58.5</v>
      </c>
      <c r="AJ33" s="25">
        <f>VLOOKUP(AJ$7,'Sat Curve Sum'!$A$7:$AG$161,2)</f>
        <v>48</v>
      </c>
      <c r="AK33" s="25">
        <f>VLOOKUP(AK$7,'Sat Curve Sum'!$A$7:$AG$161,2)</f>
        <v>35.25</v>
      </c>
      <c r="AL33" s="25">
        <f>VLOOKUP(AL$7,'Sat Curve Sum'!$A$7:$AG$161,2)</f>
        <v>33.75</v>
      </c>
      <c r="AM33" s="25">
        <f>VLOOKUP(AM$7,'Sat Curve Sum'!$A$7:$AG$161,2)</f>
        <v>34.5</v>
      </c>
      <c r="AN33" s="25">
        <f>VLOOKUP(AN$7,'Sat Curve Sum'!$A$7:$AG$161,2)</f>
        <v>35.25</v>
      </c>
      <c r="AO33" s="25">
        <f>VLOOKUP(AO$7,'Sat Curve Sum'!$A$7:$AG$161,2)</f>
        <v>34.75</v>
      </c>
      <c r="AP33" s="25">
        <f>VLOOKUP(AP$7,'Sat Curve Sum'!$A$7:$AG$161,2)</f>
        <v>34.75</v>
      </c>
      <c r="AQ33" s="25">
        <f>VLOOKUP(AQ$7,'Sat Curve Sum'!$A$7:$AG$161,2)</f>
        <v>34.25</v>
      </c>
      <c r="AR33" s="25">
        <f>VLOOKUP(AR$7,'Sat Curve Sum'!$A$7:$AG$161,2)</f>
        <v>34.25</v>
      </c>
      <c r="AS33" s="25">
        <f>VLOOKUP(AS$7,'Sat Curve Sum'!$A$7:$AG$161,2)</f>
        <v>38.75</v>
      </c>
      <c r="AT33" s="25">
        <f>VLOOKUP(AT$7,'Sat Curve Sum'!$A$7:$AG$161,2)</f>
        <v>53.25</v>
      </c>
      <c r="AU33" s="25">
        <f>VLOOKUP(AU$7,'Sat Curve Sum'!$A$7:$AG$161,2)</f>
        <v>59.75</v>
      </c>
      <c r="AV33" s="25">
        <f>VLOOKUP(AV$7,'Sat Curve Sum'!$A$7:$AG$161,2)</f>
        <v>47.25</v>
      </c>
      <c r="AW33" s="25">
        <f>VLOOKUP(AW$7,'Sat Curve Sum'!$A$7:$AG$161,2)</f>
        <v>36.75</v>
      </c>
      <c r="AX33" s="25">
        <f>VLOOKUP(AX$7,'Sat Curve Sum'!$A$7:$AG$161,2)</f>
        <v>35.25</v>
      </c>
      <c r="AY33" s="25">
        <f>VLOOKUP(AY$7,'Sat Curve Sum'!$A$7:$AG$161,2)</f>
        <v>35.25</v>
      </c>
      <c r="AZ33" s="25">
        <f>VLOOKUP(AZ$7,'Sat Curve Sum'!$A$7:$AG$161,2)</f>
        <v>36.229999999999997</v>
      </c>
      <c r="BA33" s="25">
        <f>VLOOKUP(BA$7,'Sat Curve Sum'!$A$7:$AG$161,2)</f>
        <v>35.799999999999997</v>
      </c>
      <c r="BB33" s="25">
        <f>VLOOKUP(BB$7,'Sat Curve Sum'!$A$7:$AG$161,2)</f>
        <v>35.799999999999997</v>
      </c>
      <c r="BC33" s="25">
        <f>VLOOKUP(BC$7,'Sat Curve Sum'!$A$7:$AG$161,2)</f>
        <v>35.369999999999997</v>
      </c>
      <c r="BD33" s="25">
        <f>VLOOKUP(BD$7,'Sat Curve Sum'!$A$7:$AG$161,2)</f>
        <v>35.369999999999997</v>
      </c>
      <c r="BE33" s="25">
        <f>VLOOKUP(BE$7,'Sat Curve Sum'!$A$7:$AG$161,2)</f>
        <v>39.229999999999997</v>
      </c>
      <c r="BF33" s="25">
        <f>VLOOKUP(BF$7,'Sat Curve Sum'!$A$7:$AG$161,2)</f>
        <v>51.64</v>
      </c>
      <c r="BG33" s="25">
        <f>VLOOKUP(BG$7,'Sat Curve Sum'!$A$7:$AG$161,2)</f>
        <v>57.21</v>
      </c>
      <c r="BH33" s="25">
        <f>VLOOKUP(BH$7,'Sat Curve Sum'!$A$7:$AG$161,2)</f>
        <v>46.51</v>
      </c>
      <c r="BI33" s="25">
        <f>VLOOKUP(BI$7,'Sat Curve Sum'!$A$7:$AG$161,2)</f>
        <v>37.520000000000003</v>
      </c>
      <c r="BJ33" s="25">
        <f>VLOOKUP(BJ$7,'Sat Curve Sum'!$A$7:$AG$161,2)</f>
        <v>36.229999999999997</v>
      </c>
      <c r="BK33" s="25">
        <f>VLOOKUP(BK$7,'Sat Curve Sum'!$A$7:$AG$161,2)</f>
        <v>36.229999999999997</v>
      </c>
      <c r="BL33" s="25">
        <f>VLOOKUP(BL$7,'Sat Curve Sum'!$A$7:$AG$161,2)</f>
        <v>37.1</v>
      </c>
      <c r="BM33" s="25">
        <f>VLOOKUP(BM$7,'Sat Curve Sum'!$A$7:$AG$161,2)</f>
        <v>36.74</v>
      </c>
      <c r="BN33" s="25">
        <f>VLOOKUP(BN$7,'Sat Curve Sum'!$A$7:$AG$161,2)</f>
        <v>36.74</v>
      </c>
      <c r="BO33" s="25">
        <f>VLOOKUP(BO$7,'Sat Curve Sum'!$A$7:$AG$161,2)</f>
        <v>36.369999999999997</v>
      </c>
      <c r="BP33" s="25">
        <f>VLOOKUP(BP$7,'Sat Curve Sum'!$A$7:$AG$161,2)</f>
        <v>36.369999999999997</v>
      </c>
      <c r="BQ33" s="25">
        <f>VLOOKUP(BQ$7,'Sat Curve Sum'!$A$7:$AG$161,2)</f>
        <v>39.67</v>
      </c>
      <c r="BR33" s="25">
        <f>VLOOKUP(BR$7,'Sat Curve Sum'!$A$7:$AG$161,2)</f>
        <v>50.31</v>
      </c>
      <c r="BS33" s="25">
        <f>VLOOKUP(BS$7,'Sat Curve Sum'!$A$7:$AG$161,2)</f>
        <v>55.08</v>
      </c>
      <c r="BT33" s="25">
        <f>VLOOKUP(BT$7,'Sat Curve Sum'!$A$7:$AG$161,2)</f>
        <v>45.91</v>
      </c>
      <c r="BU33" s="25">
        <f>VLOOKUP(BU$7,'Sat Curve Sum'!$A$7:$AG$161,2)</f>
        <v>38.21</v>
      </c>
      <c r="BV33" s="25">
        <f>VLOOKUP(BV$7,'Sat Curve Sum'!$A$7:$AG$161,2)</f>
        <v>37.11</v>
      </c>
      <c r="BW33" s="25">
        <f>VLOOKUP(BW$7,'Sat Curve Sum'!$A$7:$AG$161,2)</f>
        <v>37.11</v>
      </c>
      <c r="BX33" s="25">
        <f>VLOOKUP(BX$7,'Sat Curve Sum'!$A$7:$AG$161,2)</f>
        <v>37.9</v>
      </c>
      <c r="BY33" s="25">
        <f>VLOOKUP(BY$7,'Sat Curve Sum'!$A$7:$AG$161,2)</f>
        <v>37.58</v>
      </c>
      <c r="BZ33" s="25">
        <f>VLOOKUP(BZ$7,'Sat Curve Sum'!$A$7:$AG$161,2)</f>
        <v>37.58</v>
      </c>
      <c r="CA33" s="25">
        <f>VLOOKUP(CA$7,'Sat Curve Sum'!$A$7:$AG$161,2)</f>
        <v>37.270000000000003</v>
      </c>
      <c r="CB33" s="25">
        <f>VLOOKUP(CB$7,'Sat Curve Sum'!$A$7:$AG$161,2)</f>
        <v>37.270000000000003</v>
      </c>
      <c r="CC33" s="25">
        <f>VLOOKUP(CC$7,'Sat Curve Sum'!$A$7:$AG$161,2)</f>
        <v>40.1</v>
      </c>
      <c r="CD33" s="25">
        <f>VLOOKUP(CD$7,'Sat Curve Sum'!$A$7:$AG$161,2)</f>
        <v>49.21</v>
      </c>
      <c r="CE33" s="25">
        <f>VLOOKUP(CE$7,'Sat Curve Sum'!$A$7:$AG$161,2)</f>
        <v>53.29</v>
      </c>
      <c r="CF33" s="25">
        <f>VLOOKUP(CF$7,'Sat Curve Sum'!$A$7:$AG$161,2)</f>
        <v>45.44</v>
      </c>
      <c r="CG33" s="25">
        <f>VLOOKUP(CG$7,'Sat Curve Sum'!$A$7:$AG$161,2)</f>
        <v>38.85</v>
      </c>
      <c r="CH33" s="25">
        <f>VLOOKUP(CH$7,'Sat Curve Sum'!$A$7:$AG$161,2)</f>
        <v>37.909999999999997</v>
      </c>
      <c r="CI33" s="25">
        <f>VLOOKUP(CI$7,'Sat Curve Sum'!$A$7:$AG$161,2)</f>
        <v>37.909999999999997</v>
      </c>
      <c r="CJ33" s="25">
        <f>VLOOKUP(CJ$7,'Sat Curve Sum'!$A$7:$AG$161,2)</f>
        <v>38.47</v>
      </c>
      <c r="CK33" s="25">
        <f>VLOOKUP(CK$7,'Sat Curve Sum'!$A$7:$AG$161,2)</f>
        <v>38.19</v>
      </c>
      <c r="CL33" s="25">
        <f>VLOOKUP(CL$7,'Sat Curve Sum'!$A$7:$AG$161,2)</f>
        <v>38.19</v>
      </c>
      <c r="CM33" s="25">
        <f>VLOOKUP(CM$7,'Sat Curve Sum'!$A$7:$AG$161,2)</f>
        <v>37.909999999999997</v>
      </c>
      <c r="CN33" s="25">
        <f>VLOOKUP(CN$7,'Sat Curve Sum'!$A$7:$AG$161,2)</f>
        <v>37.909999999999997</v>
      </c>
      <c r="CO33" s="25">
        <f>VLOOKUP(CO$7,'Sat Curve Sum'!$A$7:$AG$161,2)</f>
        <v>40.47</v>
      </c>
      <c r="CP33" s="25">
        <f>VLOOKUP(CP$7,'Sat Curve Sum'!$A$7:$AG$161,2)</f>
        <v>48.73</v>
      </c>
      <c r="CQ33" s="25">
        <f>VLOOKUP(CQ$7,'Sat Curve Sum'!$A$7:$AG$161,2)</f>
        <v>52.43</v>
      </c>
      <c r="CR33" s="25">
        <f>VLOOKUP(CR$7,'Sat Curve Sum'!$A$7:$AG$161,2)</f>
        <v>45.32</v>
      </c>
      <c r="CS33" s="25">
        <f>VLOOKUP(CS$7,'Sat Curve Sum'!$A$7:$AG$161,2)</f>
        <v>39.340000000000003</v>
      </c>
      <c r="CT33" s="25">
        <f>VLOOKUP(CT$7,'Sat Curve Sum'!$A$7:$AG$161,2)</f>
        <v>38.49</v>
      </c>
      <c r="CU33" s="25">
        <f>VLOOKUP(CU$7,'Sat Curve Sum'!$A$7:$AG$161,2)</f>
        <v>38.49</v>
      </c>
      <c r="CV33" s="25">
        <f>VLOOKUP(CV$7,'Sat Curve Sum'!$A$7:$AG$161,2)</f>
        <v>38.97</v>
      </c>
      <c r="CW33" s="25">
        <f>VLOOKUP(CW$7,'Sat Curve Sum'!$A$7:$AG$161,2)</f>
        <v>38.700000000000003</v>
      </c>
      <c r="CX33" s="25">
        <f>VLOOKUP(CX$7,'Sat Curve Sum'!$A$7:$AG$161,2)</f>
        <v>38.71</v>
      </c>
      <c r="CY33" s="25">
        <f>VLOOKUP(CY$7,'Sat Curve Sum'!$A$7:$AG$161,2)</f>
        <v>38.44</v>
      </c>
      <c r="CZ33" s="25">
        <f>VLOOKUP(CZ$7,'Sat Curve Sum'!$A$7:$AG$161,2)</f>
        <v>38.450000000000003</v>
      </c>
      <c r="DA33" s="25">
        <f>VLOOKUP(DA$7,'Sat Curve Sum'!$A$7:$AG$161,2)</f>
        <v>40.82</v>
      </c>
      <c r="DB33" s="25">
        <f>VLOOKUP(DB$7,'Sat Curve Sum'!$A$7:$AG$161,2)</f>
        <v>48.47</v>
      </c>
      <c r="DC33" s="25">
        <f>VLOOKUP(DC$7,'Sat Curve Sum'!$A$7:$AG$161,2)</f>
        <v>51.91</v>
      </c>
      <c r="DD33" s="25">
        <f>VLOOKUP(DD$7,'Sat Curve Sum'!$A$7:$AG$161,2)</f>
        <v>45.31</v>
      </c>
      <c r="DE33" s="25">
        <f>VLOOKUP(DE$7,'Sat Curve Sum'!$A$7:$AG$161,2)</f>
        <v>39.770000000000003</v>
      </c>
      <c r="DF33" s="25">
        <f>VLOOKUP(DF$7,'Sat Curve Sum'!$A$7:$AG$161,2)</f>
        <v>38.99</v>
      </c>
      <c r="DG33" s="25">
        <f>VLOOKUP(DG$7,'Sat Curve Sum'!$A$7:$AG$161,2)</f>
        <v>38.99</v>
      </c>
      <c r="DH33" s="25">
        <f>VLOOKUP(DH$7,'Sat Curve Sum'!$A$7:$AG$161,2)</f>
        <v>39.450000000000003</v>
      </c>
      <c r="DI33" s="25">
        <f>VLOOKUP(DI$7,'Sat Curve Sum'!$A$7:$AG$161,2)</f>
        <v>39.200000000000003</v>
      </c>
      <c r="DJ33" s="25">
        <f>VLOOKUP(DJ$7,'Sat Curve Sum'!$A$7:$AG$161,2)</f>
        <v>39.21</v>
      </c>
      <c r="DK33" s="25">
        <f>VLOOKUP(DK$7,'Sat Curve Sum'!$A$7:$AG$161,2)</f>
        <v>38.96</v>
      </c>
      <c r="DL33" s="25">
        <f>VLOOKUP(DL$7,'Sat Curve Sum'!$A$7:$AG$161,2)</f>
        <v>38.97</v>
      </c>
      <c r="DM33" s="25">
        <f>VLOOKUP(DM$7,'Sat Curve Sum'!$A$7:$AG$161,2)</f>
        <v>41.17</v>
      </c>
      <c r="DN33" s="25">
        <f>VLOOKUP(DN$7,'Sat Curve Sum'!$A$7:$AG$161,2)</f>
        <v>48.26</v>
      </c>
      <c r="DO33" s="25">
        <f>VLOOKUP(DO$7,'Sat Curve Sum'!$A$7:$AG$161,2)</f>
        <v>51.44</v>
      </c>
      <c r="DP33" s="25">
        <f>VLOOKUP(DP$7,'Sat Curve Sum'!$A$7:$AG$161,2)</f>
        <v>45.33</v>
      </c>
      <c r="DQ33" s="25">
        <f>VLOOKUP(DQ$7,'Sat Curve Sum'!$A$7:$AG$161,2)</f>
        <v>40.200000000000003</v>
      </c>
      <c r="DR33" s="25">
        <f>VLOOKUP(DR$7,'Sat Curve Sum'!$A$7:$AG$161,2)</f>
        <v>39.47</v>
      </c>
      <c r="DS33" s="25">
        <f>VLOOKUP(DS$7,'Sat Curve Sum'!$A$7:$AG$161,2)</f>
        <v>39.47</v>
      </c>
      <c r="DT33" s="25">
        <f>VLOOKUP(DT$7,'Sat Curve Sum'!$A$7:$AG$161,2)</f>
        <v>39.92</v>
      </c>
      <c r="DU33" s="25">
        <f>VLOOKUP(DU$7,'Sat Curve Sum'!$A$7:$AG$161,2)</f>
        <v>39.69</v>
      </c>
      <c r="DV33" s="25">
        <f>VLOOKUP(DV$7,'Sat Curve Sum'!$A$7:$AG$161,2)</f>
        <v>39.69</v>
      </c>
      <c r="DW33" s="25">
        <f>VLOOKUP(DW$7,'Sat Curve Sum'!$A$7:$AG$161,2)</f>
        <v>39.47</v>
      </c>
      <c r="DX33" s="25">
        <f>VLOOKUP(DX$7,'Sat Curve Sum'!$A$7:$AG$161,2)</f>
        <v>39.47</v>
      </c>
      <c r="DY33" s="25">
        <f>VLOOKUP(DY$7,'Sat Curve Sum'!$A$7:$AG$161,2)</f>
        <v>41.51</v>
      </c>
      <c r="DZ33" s="25">
        <f>VLOOKUP(DZ$7,'Sat Curve Sum'!$A$7:$AG$161,2)</f>
        <v>48.08</v>
      </c>
      <c r="EA33" s="25">
        <f>VLOOKUP(EA$7,'Sat Curve Sum'!$A$7:$AG$161,2)</f>
        <v>51.03</v>
      </c>
      <c r="EB33" s="25">
        <f>VLOOKUP(EB$7,'Sat Curve Sum'!$A$7:$AG$161,2)</f>
        <v>45.37</v>
      </c>
      <c r="EC33" s="25">
        <f>VLOOKUP(EC$7,'Sat Curve Sum'!$A$7:$AG$161,2)</f>
        <v>40.619999999999997</v>
      </c>
      <c r="ED33" s="25">
        <f>VLOOKUP(ED$7,'Sat Curve Sum'!$A$7:$AG$161,2)</f>
        <v>39.94</v>
      </c>
      <c r="EE33" s="25">
        <f>VLOOKUP(EE$7,'Sat Curve Sum'!$A$7:$AG$161,2)</f>
        <v>39.94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</v>
      </c>
      <c r="D34" s="22">
        <f ca="1">IF(ISERROR(AVERAGE(OFFSET('Sat Curve Sum'!$G$6,1,0,2,1))),0,AVERAGE(OFFSET('Sat Curve Sum'!$G$6,1,0,2,1)))</f>
        <v>28</v>
      </c>
      <c r="E34" s="22">
        <f ca="1">IF(ISERROR((SUM(OFFSET('Sat Curve Sum'!$G$6,3,0,2,1))+ 2* 'Sat Curve Sum Backup'!$G$9)/4), 'Sat Curve Sum Backup'!$G$9,(SUM(OFFSET('Sat Curve Sum'!$G$6,3,0,2,1))+ 2* 'Sat Curve Sum Backup'!$G$9)/4)</f>
        <v>27.5</v>
      </c>
      <c r="F34" s="22">
        <f>VLOOKUP(F$7,'Sat Curve Sum'!$A$7:$AG$161,7)</f>
        <v>31.5</v>
      </c>
      <c r="G34" s="23">
        <f t="shared" ca="1" si="14"/>
        <v>29</v>
      </c>
      <c r="H34" s="131">
        <f t="shared" si="15"/>
        <v>31.75</v>
      </c>
      <c r="I34" s="131">
        <f t="shared" si="21"/>
        <v>31.25</v>
      </c>
      <c r="J34" s="131">
        <f t="shared" si="21"/>
        <v>30.5</v>
      </c>
      <c r="K34" s="131">
        <f t="shared" si="21"/>
        <v>29.75</v>
      </c>
      <c r="L34" s="131">
        <f t="shared" si="21"/>
        <v>34.5</v>
      </c>
      <c r="M34" s="131">
        <f t="shared" si="21"/>
        <v>42</v>
      </c>
      <c r="N34" s="131">
        <f t="shared" si="21"/>
        <v>50</v>
      </c>
      <c r="O34" s="131">
        <f t="shared" si="21"/>
        <v>58.5</v>
      </c>
      <c r="P34" s="131">
        <f t="shared" si="21"/>
        <v>48</v>
      </c>
      <c r="Q34" s="131">
        <f t="shared" si="21"/>
        <v>35.25</v>
      </c>
      <c r="R34" s="131">
        <f t="shared" si="21"/>
        <v>33.75</v>
      </c>
      <c r="S34" s="131">
        <f t="shared" si="21"/>
        <v>34.5</v>
      </c>
      <c r="T34" s="23">
        <f t="shared" si="17"/>
        <v>38.3125</v>
      </c>
      <c r="U34" s="23">
        <f t="shared" si="18"/>
        <v>39.958333333333336</v>
      </c>
      <c r="V34" s="75">
        <f t="shared" si="19"/>
        <v>41.16071428571427</v>
      </c>
      <c r="W34" s="71"/>
      <c r="X34" s="65">
        <f t="shared" ca="1" si="20"/>
        <v>40.3941441441441</v>
      </c>
      <c r="Y34" s="12"/>
      <c r="Z34" s="39"/>
      <c r="AB34" s="22">
        <f>VLOOKUP(AB$7,'Sat Curve Sum'!$A$7:$AG$161,7)</f>
        <v>31.75</v>
      </c>
      <c r="AC34" s="22">
        <f>VLOOKUP(AC$7,'Sat Curve Sum'!$A$7:$AG$161,7)</f>
        <v>31.25</v>
      </c>
      <c r="AD34" s="22">
        <f>VLOOKUP(AD$7,'Sat Curve Sum'!$A$7:$AG$161,7)</f>
        <v>30.5</v>
      </c>
      <c r="AE34" s="22">
        <f>VLOOKUP(AE$7,'Sat Curve Sum'!$A$7:$AG$161,7)</f>
        <v>29.75</v>
      </c>
      <c r="AF34" s="22">
        <f>VLOOKUP(AF$7,'Sat Curve Sum'!$A$7:$AG$161,7)</f>
        <v>34.5</v>
      </c>
      <c r="AG34" s="22">
        <f>VLOOKUP(AG$7,'Sat Curve Sum'!$A$7:$AG$161,7)</f>
        <v>42</v>
      </c>
      <c r="AH34" s="22">
        <f>VLOOKUP(AH$7,'Sat Curve Sum'!$A$7:$AG$161,7)</f>
        <v>50</v>
      </c>
      <c r="AI34" s="22">
        <f>VLOOKUP(AI$7,'Sat Curve Sum'!$A$7:$AG$161,7)</f>
        <v>58.5</v>
      </c>
      <c r="AJ34" s="22">
        <f>VLOOKUP(AJ$7,'Sat Curve Sum'!$A$7:$AG$161,7)</f>
        <v>48</v>
      </c>
      <c r="AK34" s="22">
        <f>VLOOKUP(AK$7,'Sat Curve Sum'!$A$7:$AG$161,7)</f>
        <v>35.25</v>
      </c>
      <c r="AL34" s="22">
        <f>VLOOKUP(AL$7,'Sat Curve Sum'!$A$7:$AG$161,7)</f>
        <v>33.75</v>
      </c>
      <c r="AM34" s="22">
        <f>VLOOKUP(AM$7,'Sat Curve Sum'!$A$7:$AG$161,7)</f>
        <v>34.5</v>
      </c>
      <c r="AN34" s="22">
        <f>VLOOKUP(AN$7,'Sat Curve Sum'!$A$7:$AG$161,7)</f>
        <v>35.25</v>
      </c>
      <c r="AO34" s="22">
        <f>VLOOKUP(AO$7,'Sat Curve Sum'!$A$7:$AG$161,7)</f>
        <v>34.75</v>
      </c>
      <c r="AP34" s="22">
        <f>VLOOKUP(AP$7,'Sat Curve Sum'!$A$7:$AG$161,7)</f>
        <v>34.75</v>
      </c>
      <c r="AQ34" s="22">
        <f>VLOOKUP(AQ$7,'Sat Curve Sum'!$A$7:$AG$161,7)</f>
        <v>34.25</v>
      </c>
      <c r="AR34" s="22">
        <f>VLOOKUP(AR$7,'Sat Curve Sum'!$A$7:$AG$161,7)</f>
        <v>34.25</v>
      </c>
      <c r="AS34" s="22">
        <f>VLOOKUP(AS$7,'Sat Curve Sum'!$A$7:$AG$161,7)</f>
        <v>38.75</v>
      </c>
      <c r="AT34" s="22">
        <f>VLOOKUP(AT$7,'Sat Curve Sum'!$A$7:$AG$161,7)</f>
        <v>53.25</v>
      </c>
      <c r="AU34" s="22">
        <f>VLOOKUP(AU$7,'Sat Curve Sum'!$A$7:$AG$161,7)</f>
        <v>59.75</v>
      </c>
      <c r="AV34" s="22">
        <f>VLOOKUP(AV$7,'Sat Curve Sum'!$A$7:$AG$161,7)</f>
        <v>47.25</v>
      </c>
      <c r="AW34" s="22">
        <f>VLOOKUP(AW$7,'Sat Curve Sum'!$A$7:$AG$161,7)</f>
        <v>36.75</v>
      </c>
      <c r="AX34" s="22">
        <f>VLOOKUP(AX$7,'Sat Curve Sum'!$A$7:$AG$161,7)</f>
        <v>35.25</v>
      </c>
      <c r="AY34" s="22">
        <f>VLOOKUP(AY$7,'Sat Curve Sum'!$A$7:$AG$161,7)</f>
        <v>35.25</v>
      </c>
      <c r="AZ34" s="22">
        <f>VLOOKUP(AZ$7,'Sat Curve Sum'!$A$7:$AG$161,7)</f>
        <v>36.229999999999997</v>
      </c>
      <c r="BA34" s="22">
        <f>VLOOKUP(BA$7,'Sat Curve Sum'!$A$7:$AG$161,7)</f>
        <v>35.799999999999997</v>
      </c>
      <c r="BB34" s="22">
        <f>VLOOKUP(BB$7,'Sat Curve Sum'!$A$7:$AG$161,7)</f>
        <v>35.799999999999997</v>
      </c>
      <c r="BC34" s="22">
        <f>VLOOKUP(BC$7,'Sat Curve Sum'!$A$7:$AG$161,7)</f>
        <v>35.369999999999997</v>
      </c>
      <c r="BD34" s="22">
        <f>VLOOKUP(BD$7,'Sat Curve Sum'!$A$7:$AG$161,7)</f>
        <v>35.369999999999997</v>
      </c>
      <c r="BE34" s="22">
        <f>VLOOKUP(BE$7,'Sat Curve Sum'!$A$7:$AG$161,7)</f>
        <v>39.229999999999997</v>
      </c>
      <c r="BF34" s="22">
        <f>VLOOKUP(BF$7,'Sat Curve Sum'!$A$7:$AG$161,7)</f>
        <v>51.64</v>
      </c>
      <c r="BG34" s="22">
        <f>VLOOKUP(BG$7,'Sat Curve Sum'!$A$7:$AG$161,7)</f>
        <v>57.21</v>
      </c>
      <c r="BH34" s="22">
        <f>VLOOKUP(BH$7,'Sat Curve Sum'!$A$7:$AG$161,7)</f>
        <v>46.51</v>
      </c>
      <c r="BI34" s="22">
        <f>VLOOKUP(BI$7,'Sat Curve Sum'!$A$7:$AG$161,7)</f>
        <v>37.520000000000003</v>
      </c>
      <c r="BJ34" s="22">
        <f>VLOOKUP(BJ$7,'Sat Curve Sum'!$A$7:$AG$161,7)</f>
        <v>36.229999999999997</v>
      </c>
      <c r="BK34" s="22">
        <f>VLOOKUP(BK$7,'Sat Curve Sum'!$A$7:$AG$161,7)</f>
        <v>36.229999999999997</v>
      </c>
      <c r="BL34" s="22">
        <f>VLOOKUP(BL$7,'Sat Curve Sum'!$A$7:$AG$161,7)</f>
        <v>37.1</v>
      </c>
      <c r="BM34" s="22">
        <f>VLOOKUP(BM$7,'Sat Curve Sum'!$A$7:$AG$161,7)</f>
        <v>36.74</v>
      </c>
      <c r="BN34" s="22">
        <f>VLOOKUP(BN$7,'Sat Curve Sum'!$A$7:$AG$161,7)</f>
        <v>36.74</v>
      </c>
      <c r="BO34" s="22">
        <f>VLOOKUP(BO$7,'Sat Curve Sum'!$A$7:$AG$161,7)</f>
        <v>36.369999999999997</v>
      </c>
      <c r="BP34" s="22">
        <f>VLOOKUP(BP$7,'Sat Curve Sum'!$A$7:$AG$161,7)</f>
        <v>36.369999999999997</v>
      </c>
      <c r="BQ34" s="22">
        <f>VLOOKUP(BQ$7,'Sat Curve Sum'!$A$7:$AG$161,7)</f>
        <v>39.67</v>
      </c>
      <c r="BR34" s="22">
        <f>VLOOKUP(BR$7,'Sat Curve Sum'!$A$7:$AG$161,7)</f>
        <v>50.31</v>
      </c>
      <c r="BS34" s="22">
        <f>VLOOKUP(BS$7,'Sat Curve Sum'!$A$7:$AG$161,7)</f>
        <v>55.08</v>
      </c>
      <c r="BT34" s="22">
        <f>VLOOKUP(BT$7,'Sat Curve Sum'!$A$7:$AG$161,7)</f>
        <v>45.91</v>
      </c>
      <c r="BU34" s="22">
        <f>VLOOKUP(BU$7,'Sat Curve Sum'!$A$7:$AG$161,7)</f>
        <v>38.21</v>
      </c>
      <c r="BV34" s="22">
        <f>VLOOKUP(BV$7,'Sat Curve Sum'!$A$7:$AG$161,7)</f>
        <v>37.11</v>
      </c>
      <c r="BW34" s="22">
        <f>VLOOKUP(BW$7,'Sat Curve Sum'!$A$7:$AG$161,7)</f>
        <v>37.11</v>
      </c>
      <c r="BX34" s="22">
        <f>VLOOKUP(BX$7,'Sat Curve Sum'!$A$7:$AG$161,7)</f>
        <v>37.9</v>
      </c>
      <c r="BY34" s="22">
        <f>VLOOKUP(BY$7,'Sat Curve Sum'!$A$7:$AG$161,7)</f>
        <v>37.58</v>
      </c>
      <c r="BZ34" s="22">
        <f>VLOOKUP(BZ$7,'Sat Curve Sum'!$A$7:$AG$161,7)</f>
        <v>37.58</v>
      </c>
      <c r="CA34" s="22">
        <f>VLOOKUP(CA$7,'Sat Curve Sum'!$A$7:$AG$161,7)</f>
        <v>37.270000000000003</v>
      </c>
      <c r="CB34" s="22">
        <f>VLOOKUP(CB$7,'Sat Curve Sum'!$A$7:$AG$161,7)</f>
        <v>37.270000000000003</v>
      </c>
      <c r="CC34" s="22">
        <f>VLOOKUP(CC$7,'Sat Curve Sum'!$A$7:$AG$161,7)</f>
        <v>40.1</v>
      </c>
      <c r="CD34" s="22">
        <f>VLOOKUP(CD$7,'Sat Curve Sum'!$A$7:$AG$161,7)</f>
        <v>49.21</v>
      </c>
      <c r="CE34" s="22">
        <f>VLOOKUP(CE$7,'Sat Curve Sum'!$A$7:$AG$161,7)</f>
        <v>53.29</v>
      </c>
      <c r="CF34" s="22">
        <f>VLOOKUP(CF$7,'Sat Curve Sum'!$A$7:$AG$161,7)</f>
        <v>45.44</v>
      </c>
      <c r="CG34" s="22">
        <f>VLOOKUP(CG$7,'Sat Curve Sum'!$A$7:$AG$161,7)</f>
        <v>38.85</v>
      </c>
      <c r="CH34" s="22">
        <f>VLOOKUP(CH$7,'Sat Curve Sum'!$A$7:$AG$161,7)</f>
        <v>37.909999999999997</v>
      </c>
      <c r="CI34" s="22">
        <f>VLOOKUP(CI$7,'Sat Curve Sum'!$A$7:$AG$161,7)</f>
        <v>37.909999999999997</v>
      </c>
      <c r="CJ34" s="22">
        <f>VLOOKUP(CJ$7,'Sat Curve Sum'!$A$7:$AG$161,7)</f>
        <v>38.47</v>
      </c>
      <c r="CK34" s="22">
        <f>VLOOKUP(CK$7,'Sat Curve Sum'!$A$7:$AG$161,7)</f>
        <v>38.19</v>
      </c>
      <c r="CL34" s="22">
        <f>VLOOKUP(CL$7,'Sat Curve Sum'!$A$7:$AG$161,7)</f>
        <v>38.19</v>
      </c>
      <c r="CM34" s="22">
        <f>VLOOKUP(CM$7,'Sat Curve Sum'!$A$7:$AG$161,7)</f>
        <v>37.909999999999997</v>
      </c>
      <c r="CN34" s="22">
        <f>VLOOKUP(CN$7,'Sat Curve Sum'!$A$7:$AG$161,7)</f>
        <v>37.909999999999997</v>
      </c>
      <c r="CO34" s="22">
        <f>VLOOKUP(CO$7,'Sat Curve Sum'!$A$7:$AG$161,7)</f>
        <v>40.47</v>
      </c>
      <c r="CP34" s="22">
        <f>VLOOKUP(CP$7,'Sat Curve Sum'!$A$7:$AG$161,7)</f>
        <v>48.73</v>
      </c>
      <c r="CQ34" s="22">
        <f>VLOOKUP(CQ$7,'Sat Curve Sum'!$A$7:$AG$161,7)</f>
        <v>52.43</v>
      </c>
      <c r="CR34" s="22">
        <f>VLOOKUP(CR$7,'Sat Curve Sum'!$A$7:$AG$161,7)</f>
        <v>45.32</v>
      </c>
      <c r="CS34" s="22">
        <f>VLOOKUP(CS$7,'Sat Curve Sum'!$A$7:$AG$161,7)</f>
        <v>39.340000000000003</v>
      </c>
      <c r="CT34" s="22">
        <f>VLOOKUP(CT$7,'Sat Curve Sum'!$A$7:$AG$161,7)</f>
        <v>38.49</v>
      </c>
      <c r="CU34" s="22">
        <f>VLOOKUP(CU$7,'Sat Curve Sum'!$A$7:$AG$161,7)</f>
        <v>38.49</v>
      </c>
      <c r="CV34" s="22">
        <f>VLOOKUP(CV$7,'Sat Curve Sum'!$A$7:$AG$161,7)</f>
        <v>38.97</v>
      </c>
      <c r="CW34" s="22">
        <f>VLOOKUP(CW$7,'Sat Curve Sum'!$A$7:$AG$161,7)</f>
        <v>38.700000000000003</v>
      </c>
      <c r="CX34" s="22">
        <f>VLOOKUP(CX$7,'Sat Curve Sum'!$A$7:$AG$161,7)</f>
        <v>38.71</v>
      </c>
      <c r="CY34" s="22">
        <f>VLOOKUP(CY$7,'Sat Curve Sum'!$A$7:$AG$161,7)</f>
        <v>38.44</v>
      </c>
      <c r="CZ34" s="22">
        <f>VLOOKUP(CZ$7,'Sat Curve Sum'!$A$7:$AG$161,7)</f>
        <v>38.450000000000003</v>
      </c>
      <c r="DA34" s="22">
        <f>VLOOKUP(DA$7,'Sat Curve Sum'!$A$7:$AG$161,7)</f>
        <v>40.82</v>
      </c>
      <c r="DB34" s="22">
        <f>VLOOKUP(DB$7,'Sat Curve Sum'!$A$7:$AG$161,7)</f>
        <v>48.47</v>
      </c>
      <c r="DC34" s="22">
        <f>VLOOKUP(DC$7,'Sat Curve Sum'!$A$7:$AG$161,7)</f>
        <v>51.91</v>
      </c>
      <c r="DD34" s="22">
        <f>VLOOKUP(DD$7,'Sat Curve Sum'!$A$7:$AG$161,7)</f>
        <v>45.31</v>
      </c>
      <c r="DE34" s="22">
        <f>VLOOKUP(DE$7,'Sat Curve Sum'!$A$7:$AG$161,7)</f>
        <v>39.770000000000003</v>
      </c>
      <c r="DF34" s="22">
        <f>VLOOKUP(DF$7,'Sat Curve Sum'!$A$7:$AG$161,7)</f>
        <v>38.99</v>
      </c>
      <c r="DG34" s="22">
        <f>VLOOKUP(DG$7,'Sat Curve Sum'!$A$7:$AG$161,7)</f>
        <v>38.99</v>
      </c>
      <c r="DH34" s="22">
        <f>VLOOKUP(DH$7,'Sat Curve Sum'!$A$7:$AG$161,7)</f>
        <v>39.450000000000003</v>
      </c>
      <c r="DI34" s="22">
        <f>VLOOKUP(DI$7,'Sat Curve Sum'!$A$7:$AG$161,7)</f>
        <v>39.200000000000003</v>
      </c>
      <c r="DJ34" s="22">
        <f>VLOOKUP(DJ$7,'Sat Curve Sum'!$A$7:$AG$161,7)</f>
        <v>39.21</v>
      </c>
      <c r="DK34" s="22">
        <f>VLOOKUP(DK$7,'Sat Curve Sum'!$A$7:$AG$161,7)</f>
        <v>38.96</v>
      </c>
      <c r="DL34" s="22">
        <f>VLOOKUP(DL$7,'Sat Curve Sum'!$A$7:$AG$161,7)</f>
        <v>38.97</v>
      </c>
      <c r="DM34" s="22">
        <f>VLOOKUP(DM$7,'Sat Curve Sum'!$A$7:$AG$161,7)</f>
        <v>41.17</v>
      </c>
      <c r="DN34" s="22">
        <f>VLOOKUP(DN$7,'Sat Curve Sum'!$A$7:$AG$161,7)</f>
        <v>48.26</v>
      </c>
      <c r="DO34" s="22">
        <f>VLOOKUP(DO$7,'Sat Curve Sum'!$A$7:$AG$161,7)</f>
        <v>51.44</v>
      </c>
      <c r="DP34" s="22">
        <f>VLOOKUP(DP$7,'Sat Curve Sum'!$A$7:$AG$161,7)</f>
        <v>45.33</v>
      </c>
      <c r="DQ34" s="22">
        <f>VLOOKUP(DQ$7,'Sat Curve Sum'!$A$7:$AG$161,7)</f>
        <v>40.200000000000003</v>
      </c>
      <c r="DR34" s="22">
        <f>VLOOKUP(DR$7,'Sat Curve Sum'!$A$7:$AG$161,7)</f>
        <v>39.47</v>
      </c>
      <c r="DS34" s="22">
        <f>VLOOKUP(DS$7,'Sat Curve Sum'!$A$7:$AG$161,7)</f>
        <v>39.47</v>
      </c>
      <c r="DT34" s="22">
        <f>VLOOKUP(DT$7,'Sat Curve Sum'!$A$7:$AG$161,7)</f>
        <v>39.92</v>
      </c>
      <c r="DU34" s="22">
        <f>VLOOKUP(DU$7,'Sat Curve Sum'!$A$7:$AG$161,7)</f>
        <v>39.69</v>
      </c>
      <c r="DV34" s="22">
        <f>VLOOKUP(DV$7,'Sat Curve Sum'!$A$7:$AG$161,7)</f>
        <v>39.69</v>
      </c>
      <c r="DW34" s="22">
        <f>VLOOKUP(DW$7,'Sat Curve Sum'!$A$7:$AG$161,7)</f>
        <v>39.47</v>
      </c>
      <c r="DX34" s="22">
        <f>VLOOKUP(DX$7,'Sat Curve Sum'!$A$7:$AG$161,7)</f>
        <v>39.47</v>
      </c>
      <c r="DY34" s="22">
        <f>VLOOKUP(DY$7,'Sat Curve Sum'!$A$7:$AG$161,7)</f>
        <v>41.51</v>
      </c>
      <c r="DZ34" s="22">
        <f>VLOOKUP(DZ$7,'Sat Curve Sum'!$A$7:$AG$161,7)</f>
        <v>48.08</v>
      </c>
      <c r="EA34" s="22">
        <f>VLOOKUP(EA$7,'Sat Curve Sum'!$A$7:$AG$161,7)</f>
        <v>51.03</v>
      </c>
      <c r="EB34" s="22">
        <f>VLOOKUP(EB$7,'Sat Curve Sum'!$A$7:$AG$161,7)</f>
        <v>45.37</v>
      </c>
      <c r="EC34" s="22">
        <f>VLOOKUP(EC$7,'Sat Curve Sum'!$A$7:$AG$161,7)</f>
        <v>40.619999999999997</v>
      </c>
      <c r="ED34" s="22">
        <f>VLOOKUP(ED$7,'Sat Curve Sum'!$A$7:$AG$161,7)</f>
        <v>39.94</v>
      </c>
      <c r="EE34" s="22">
        <f>VLOOKUP(EE$7,'Sat Curve Sum'!$A$7:$AG$161,7)</f>
        <v>39.94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32.524231574059542</v>
      </c>
      <c r="D37" s="22">
        <f ca="1">IF(ISERROR(AVERAGE(OFFSET('Sat Curve Sum'!$C$6,1,0,2,1))),0,AVERAGE(OFFSET('Sat Curve Sum'!$C$6,1,0,2,1)))</f>
        <v>27</v>
      </c>
      <c r="E37" s="22">
        <f ca="1">IF(ISERROR((SUM(OFFSET('Sat Curve Sum'!$C$6,3,0,2,1))+ 2* 'Sat Curve Sum Backup'!$C$9)/4), 'Sat Curve Sum Backup'!$C$9,(SUM(OFFSET('Sat Curve Sum'!$C$6,3,0,2,1))+ 2* 'Sat Curve Sum Backup'!$C$9)/4)</f>
        <v>28.75</v>
      </c>
      <c r="F37" s="22">
        <f>VLOOKUP(F$7,'Sat Curve Sum'!$A$7:$AG$161,18)</f>
        <v>41.822694722178632</v>
      </c>
      <c r="G37" s="23">
        <f ca="1">AVERAGE(D37,E37,F37)</f>
        <v>32.524231574059542</v>
      </c>
      <c r="H37" s="131">
        <f t="shared" ref="H37:S37" si="22">AB37</f>
        <v>49.4173037552466</v>
      </c>
      <c r="I37" s="131">
        <f t="shared" si="22"/>
        <v>48.868199144728869</v>
      </c>
      <c r="J37" s="131">
        <f t="shared" si="22"/>
        <v>47.653893541514009</v>
      </c>
      <c r="K37" s="131">
        <f t="shared" si="22"/>
        <v>40.725181735830297</v>
      </c>
      <c r="L37" s="131">
        <f t="shared" si="22"/>
        <v>41.115034584899824</v>
      </c>
      <c r="M37" s="131">
        <f t="shared" si="22"/>
        <v>41.897624620538771</v>
      </c>
      <c r="N37" s="131">
        <f t="shared" si="22"/>
        <v>44.498963603254396</v>
      </c>
      <c r="O37" s="131">
        <f t="shared" si="22"/>
        <v>45.27659174321262</v>
      </c>
      <c r="P37" s="131">
        <f t="shared" si="22"/>
        <v>45.231786653537291</v>
      </c>
      <c r="Q37" s="131">
        <f t="shared" si="22"/>
        <v>41.796222949925621</v>
      </c>
      <c r="R37" s="131">
        <f t="shared" si="22"/>
        <v>46.170548548955338</v>
      </c>
      <c r="S37" s="131">
        <f t="shared" si="22"/>
        <v>49.578038678794002</v>
      </c>
      <c r="T37" s="23">
        <f>AVERAGE(AB37:AM37)</f>
        <v>45.185782463369804</v>
      </c>
      <c r="U37" s="23">
        <f>AVERAGE(AN37:AY37)</f>
        <v>45.419562292108104</v>
      </c>
      <c r="V37" s="75">
        <f>AVERAGE(AZ37:EE37)</f>
        <v>41.173875484288168</v>
      </c>
      <c r="W37" s="71"/>
      <c r="X37" s="65">
        <f ca="1">AVERAGE(D37:F37,AB37:EE37)</f>
        <v>41.832814166379478</v>
      </c>
      <c r="Y37" s="12"/>
      <c r="Z37" s="39"/>
      <c r="AB37" s="22">
        <f>VLOOKUP(AB$7,'Sat Curve Sum'!$A$7:$AG$161,18)</f>
        <v>49.4173037552466</v>
      </c>
      <c r="AC37" s="22">
        <f>VLOOKUP(AC$7,'Sat Curve Sum'!$A$7:$AG$161,18)</f>
        <v>48.868199144728869</v>
      </c>
      <c r="AD37" s="22">
        <f>VLOOKUP(AD$7,'Sat Curve Sum'!$A$7:$AG$161,18)</f>
        <v>47.653893541514009</v>
      </c>
      <c r="AE37" s="22">
        <f>VLOOKUP(AE$7,'Sat Curve Sum'!$A$7:$AG$161,18)</f>
        <v>40.725181735830297</v>
      </c>
      <c r="AF37" s="22">
        <f>VLOOKUP(AF$7,'Sat Curve Sum'!$A$7:$AG$161,18)</f>
        <v>41.115034584899824</v>
      </c>
      <c r="AG37" s="22">
        <f>VLOOKUP(AG$7,'Sat Curve Sum'!$A$7:$AG$161,18)</f>
        <v>41.897624620538771</v>
      </c>
      <c r="AH37" s="22">
        <f>VLOOKUP(AH$7,'Sat Curve Sum'!$A$7:$AG$161,18)</f>
        <v>44.498963603254396</v>
      </c>
      <c r="AI37" s="22">
        <f>VLOOKUP(AI$7,'Sat Curve Sum'!$A$7:$AG$161,18)</f>
        <v>45.27659174321262</v>
      </c>
      <c r="AJ37" s="22">
        <f>VLOOKUP(AJ$7,'Sat Curve Sum'!$A$7:$AG$161,18)</f>
        <v>45.231786653537291</v>
      </c>
      <c r="AK37" s="22">
        <f>VLOOKUP(AK$7,'Sat Curve Sum'!$A$7:$AG$161,18)</f>
        <v>41.796222949925621</v>
      </c>
      <c r="AL37" s="22">
        <f>VLOOKUP(AL$7,'Sat Curve Sum'!$A$7:$AG$161,18)</f>
        <v>46.170548548955338</v>
      </c>
      <c r="AM37" s="22">
        <f>VLOOKUP(AM$7,'Sat Curve Sum'!$A$7:$AG$161,18)</f>
        <v>49.578038678794002</v>
      </c>
      <c r="AN37" s="22">
        <f>VLOOKUP(AN$7,'Sat Curve Sum'!$A$7:$AG$161,18)</f>
        <v>48.077994029116475</v>
      </c>
      <c r="AO37" s="22">
        <f>VLOOKUP(AO$7,'Sat Curve Sum'!$A$7:$AG$161,18)</f>
        <v>46.633637709454433</v>
      </c>
      <c r="AP37" s="22">
        <f>VLOOKUP(AP$7,'Sat Curve Sum'!$A$7:$AG$161,18)</f>
        <v>45.111296497363938</v>
      </c>
      <c r="AQ37" s="22">
        <f>VLOOKUP(AQ$7,'Sat Curve Sum'!$A$7:$AG$161,18)</f>
        <v>42.917075357212923</v>
      </c>
      <c r="AR37" s="22">
        <f>VLOOKUP(AR$7,'Sat Curve Sum'!$A$7:$AG$161,18)</f>
        <v>43.072147223994186</v>
      </c>
      <c r="AS37" s="22">
        <f>VLOOKUP(AS$7,'Sat Curve Sum'!$A$7:$AG$161,18)</f>
        <v>43.53156593562246</v>
      </c>
      <c r="AT37" s="22">
        <f>VLOOKUP(AT$7,'Sat Curve Sum'!$A$7:$AG$161,18)</f>
        <v>43.92887683004448</v>
      </c>
      <c r="AU37" s="22">
        <f>VLOOKUP(AU$7,'Sat Curve Sum'!$A$7:$AG$161,18)</f>
        <v>44.37080816509139</v>
      </c>
      <c r="AV37" s="22">
        <f>VLOOKUP(AV$7,'Sat Curve Sum'!$A$7:$AG$161,18)</f>
        <v>44.430284130581612</v>
      </c>
      <c r="AW37" s="22">
        <f>VLOOKUP(AW$7,'Sat Curve Sum'!$A$7:$AG$161,18)</f>
        <v>44.61175898357633</v>
      </c>
      <c r="AX37" s="22">
        <f>VLOOKUP(AX$7,'Sat Curve Sum'!$A$7:$AG$161,18)</f>
        <v>47.980189118088838</v>
      </c>
      <c r="AY37" s="22">
        <f>VLOOKUP(AY$7,'Sat Curve Sum'!$A$7:$AG$161,18)</f>
        <v>50.369113525150063</v>
      </c>
      <c r="AZ37" s="22">
        <f>VLOOKUP(AZ$7,'Sat Curve Sum'!$A$7:$AG$161,18)</f>
        <v>46.205891956539077</v>
      </c>
      <c r="BA37" s="22">
        <f>VLOOKUP(BA$7,'Sat Curve Sum'!$A$7:$AG$161,18)</f>
        <v>44.616746023534844</v>
      </c>
      <c r="BB37" s="22">
        <f>VLOOKUP(BB$7,'Sat Curve Sum'!$A$7:$AG$161,18)</f>
        <v>42.587262758872818</v>
      </c>
      <c r="BC37" s="22">
        <f>VLOOKUP(BC$7,'Sat Curve Sum'!$A$7:$AG$161,18)</f>
        <v>39.762475244520111</v>
      </c>
      <c r="BD37" s="22">
        <f>VLOOKUP(BD$7,'Sat Curve Sum'!$A$7:$AG$161,18)</f>
        <v>39.692735441564338</v>
      </c>
      <c r="BE37" s="22">
        <f>VLOOKUP(BE$7,'Sat Curve Sum'!$A$7:$AG$161,18)</f>
        <v>40.214159532405418</v>
      </c>
      <c r="BF37" s="22">
        <f>VLOOKUP(BF$7,'Sat Curve Sum'!$A$7:$AG$161,18)</f>
        <v>40.83357882423676</v>
      </c>
      <c r="BG37" s="22">
        <f>VLOOKUP(BG$7,'Sat Curve Sum'!$A$7:$AG$161,18)</f>
        <v>41.358814521403154</v>
      </c>
      <c r="BH37" s="22">
        <f>VLOOKUP(BH$7,'Sat Curve Sum'!$A$7:$AG$161,18)</f>
        <v>41.278551973951707</v>
      </c>
      <c r="BI37" s="22">
        <f>VLOOKUP(BI$7,'Sat Curve Sum'!$A$7:$AG$161,18)</f>
        <v>41.28282680126344</v>
      </c>
      <c r="BJ37" s="22">
        <f>VLOOKUP(BJ$7,'Sat Curve Sum'!$A$7:$AG$161,18)</f>
        <v>44.172248838286485</v>
      </c>
      <c r="BK37" s="22">
        <f>VLOOKUP(BK$7,'Sat Curve Sum'!$A$7:$AG$161,18)</f>
        <v>46.25385872039454</v>
      </c>
      <c r="BL37" s="22">
        <f>VLOOKUP(BL$7,'Sat Curve Sum'!$A$7:$AG$161,18)</f>
        <v>44.883129588323008</v>
      </c>
      <c r="BM37" s="22">
        <f>VLOOKUP(BM$7,'Sat Curve Sum'!$A$7:$AG$161,18)</f>
        <v>43.378463541122706</v>
      </c>
      <c r="BN37" s="22">
        <f>VLOOKUP(BN$7,'Sat Curve Sum'!$A$7:$AG$161,18)</f>
        <v>41.458422503039266</v>
      </c>
      <c r="BO37" s="22">
        <f>VLOOKUP(BO$7,'Sat Curve Sum'!$A$7:$AG$161,18)</f>
        <v>38.657181809359521</v>
      </c>
      <c r="BP37" s="22">
        <f>VLOOKUP(BP$7,'Sat Curve Sum'!$A$7:$AG$161,18)</f>
        <v>38.59039250292949</v>
      </c>
      <c r="BQ37" s="22">
        <f>VLOOKUP(BQ$7,'Sat Curve Sum'!$A$7:$AG$161,18)</f>
        <v>39.082492171000972</v>
      </c>
      <c r="BR37" s="22">
        <f>VLOOKUP(BR$7,'Sat Curve Sum'!$A$7:$AG$161,18)</f>
        <v>39.667382614491409</v>
      </c>
      <c r="BS37" s="22">
        <f>VLOOKUP(BS$7,'Sat Curve Sum'!$A$7:$AG$161,18)</f>
        <v>40.163061147255945</v>
      </c>
      <c r="BT37" s="22">
        <f>VLOOKUP(BT$7,'Sat Curve Sum'!$A$7:$AG$161,18)</f>
        <v>40.08652950237844</v>
      </c>
      <c r="BU37" s="22">
        <f>VLOOKUP(BU$7,'Sat Curve Sum'!$A$7:$AG$161,18)</f>
        <v>40.089121855024622</v>
      </c>
      <c r="BV37" s="22">
        <f>VLOOKUP(BV$7,'Sat Curve Sum'!$A$7:$AG$161,18)</f>
        <v>42.891160506881263</v>
      </c>
      <c r="BW37" s="22">
        <f>VLOOKUP(BW$7,'Sat Curve Sum'!$A$7:$AG$161,18)</f>
        <v>44.874334281425412</v>
      </c>
      <c r="BX37" s="22">
        <f>VLOOKUP(BX$7,'Sat Curve Sum'!$A$7:$AG$161,18)</f>
        <v>42.10867640621462</v>
      </c>
      <c r="BY37" s="22">
        <f>VLOOKUP(BY$7,'Sat Curve Sum'!$A$7:$AG$161,18)</f>
        <v>40.758377456807601</v>
      </c>
      <c r="BZ37" s="22">
        <f>VLOOKUP(BZ$7,'Sat Curve Sum'!$A$7:$AG$161,18)</f>
        <v>39.024688605922222</v>
      </c>
      <c r="CA37" s="22">
        <f>VLOOKUP(CA$7,'Sat Curve Sum'!$A$7:$AG$161,18)</f>
        <v>36.422114971065042</v>
      </c>
      <c r="CB37" s="22">
        <f>VLOOKUP(CB$7,'Sat Curve Sum'!$A$7:$AG$161,18)</f>
        <v>36.379418742767996</v>
      </c>
      <c r="CC37" s="22">
        <f>VLOOKUP(CC$7,'Sat Curve Sum'!$A$7:$AG$161,18)</f>
        <v>36.850474222381145</v>
      </c>
      <c r="CD37" s="22">
        <f>VLOOKUP(CD$7,'Sat Curve Sum'!$A$7:$AG$161,18)</f>
        <v>37.40541051716049</v>
      </c>
      <c r="CE37" s="22">
        <f>VLOOKUP(CE$7,'Sat Curve Sum'!$A$7:$AG$161,18)</f>
        <v>37.878490528296901</v>
      </c>
      <c r="CF37" s="22">
        <f>VLOOKUP(CF$7,'Sat Curve Sum'!$A$7:$AG$161,18)</f>
        <v>37.827145348108338</v>
      </c>
      <c r="CG37" s="22">
        <f>VLOOKUP(CG$7,'Sat Curve Sum'!$A$7:$AG$161,18)</f>
        <v>37.847289634980044</v>
      </c>
      <c r="CH37" s="22">
        <f>VLOOKUP(CH$7,'Sat Curve Sum'!$A$7:$AG$161,18)</f>
        <v>40.488928545680281</v>
      </c>
      <c r="CI37" s="22">
        <f>VLOOKUP(CI$7,'Sat Curve Sum'!$A$7:$AG$161,18)</f>
        <v>42.310523476638934</v>
      </c>
      <c r="CJ37" s="22">
        <f>VLOOKUP(CJ$7,'Sat Curve Sum'!$A$7:$AG$161,18)</f>
        <v>43.421337605215058</v>
      </c>
      <c r="CK37" s="22">
        <f>VLOOKUP(CK$7,'Sat Curve Sum'!$A$7:$AG$161,18)</f>
        <v>42.051386771819367</v>
      </c>
      <c r="CL37" s="22">
        <f>VLOOKUP(CL$7,'Sat Curve Sum'!$A$7:$AG$161,18)</f>
        <v>40.297983467949351</v>
      </c>
      <c r="CM37" s="22">
        <f>VLOOKUP(CM$7,'Sat Curve Sum'!$A$7:$AG$161,18)</f>
        <v>37.671596951940401</v>
      </c>
      <c r="CN37" s="22">
        <f>VLOOKUP(CN$7,'Sat Curve Sum'!$A$7:$AG$161,18)</f>
        <v>37.615973804400802</v>
      </c>
      <c r="CO37" s="22">
        <f>VLOOKUP(CO$7,'Sat Curve Sum'!$A$7:$AG$161,18)</f>
        <v>38.074815851636728</v>
      </c>
      <c r="CP37" s="22">
        <f>VLOOKUP(CP$7,'Sat Curve Sum'!$A$7:$AG$161,18)</f>
        <v>38.617339390255594</v>
      </c>
      <c r="CQ37" s="22">
        <f>VLOOKUP(CQ$7,'Sat Curve Sum'!$A$7:$AG$161,18)</f>
        <v>39.076347829346361</v>
      </c>
      <c r="CR37" s="22">
        <f>VLOOKUP(CR$7,'Sat Curve Sum'!$A$7:$AG$161,18)</f>
        <v>39.008932914014437</v>
      </c>
      <c r="CS37" s="22">
        <f>VLOOKUP(CS$7,'Sat Curve Sum'!$A$7:$AG$161,18)</f>
        <v>39.01314105771371</v>
      </c>
      <c r="CT37" s="22">
        <f>VLOOKUP(CT$7,'Sat Curve Sum'!$A$7:$AG$161,18)</f>
        <v>41.590703007819712</v>
      </c>
      <c r="CU37" s="22">
        <f>VLOOKUP(CU$7,'Sat Curve Sum'!$A$7:$AG$161,18)</f>
        <v>43.414552005888545</v>
      </c>
      <c r="CV37" s="22">
        <f>VLOOKUP(CV$7,'Sat Curve Sum'!$A$7:$AG$161,18)</f>
        <v>44.556567047789095</v>
      </c>
      <c r="CW37" s="22">
        <f>VLOOKUP(CW$7,'Sat Curve Sum'!$A$7:$AG$161,18)</f>
        <v>43.184590137708788</v>
      </c>
      <c r="CX37" s="22">
        <f>VLOOKUP(CX$7,'Sat Curve Sum'!$A$7:$AG$161,18)</f>
        <v>41.428838755820273</v>
      </c>
      <c r="CY37" s="22">
        <f>VLOOKUP(CY$7,'Sat Curve Sum'!$A$7:$AG$161,18)</f>
        <v>38.798812910337894</v>
      </c>
      <c r="CZ37" s="22">
        <f>VLOOKUP(CZ$7,'Sat Curve Sum'!$A$7:$AG$161,18)</f>
        <v>38.742951716533291</v>
      </c>
      <c r="DA37" s="22">
        <f>VLOOKUP(DA$7,'Sat Curve Sum'!$A$7:$AG$161,18)</f>
        <v>39.202218375431904</v>
      </c>
      <c r="DB37" s="22">
        <f>VLOOKUP(DB$7,'Sat Curve Sum'!$A$7:$AG$161,18)</f>
        <v>39.745272756025003</v>
      </c>
      <c r="DC37" s="22">
        <f>VLOOKUP(DC$7,'Sat Curve Sum'!$A$7:$AG$161,18)</f>
        <v>40.204690383265721</v>
      </c>
      <c r="DD37" s="22">
        <f>VLOOKUP(DD$7,'Sat Curve Sum'!$A$7:$AG$161,18)</f>
        <v>40.137005515729044</v>
      </c>
      <c r="DE37" s="22">
        <f>VLOOKUP(DE$7,'Sat Curve Sum'!$A$7:$AG$161,18)</f>
        <v>40.141040911035546</v>
      </c>
      <c r="DF37" s="22">
        <f>VLOOKUP(DF$7,'Sat Curve Sum'!$A$7:$AG$161,18)</f>
        <v>42.49140186414953</v>
      </c>
      <c r="DG37" s="22">
        <f>VLOOKUP(DG$7,'Sat Curve Sum'!$A$7:$AG$161,18)</f>
        <v>44.342654244059567</v>
      </c>
      <c r="DH37" s="22">
        <f>VLOOKUP(DH$7,'Sat Curve Sum'!$A$7:$AG$161,18)</f>
        <v>45.543810650422202</v>
      </c>
      <c r="DI37" s="22">
        <f>VLOOKUP(DI$7,'Sat Curve Sum'!$A$7:$AG$161,18)</f>
        <v>44.194869584869792</v>
      </c>
      <c r="DJ37" s="22">
        <f>VLOOKUP(DJ$7,'Sat Curve Sum'!$A$7:$AG$161,18)</f>
        <v>42.456921647088649</v>
      </c>
      <c r="DK37" s="22">
        <f>VLOOKUP(DK$7,'Sat Curve Sum'!$A$7:$AG$161,18)</f>
        <v>39.421038202234477</v>
      </c>
      <c r="DL37" s="22">
        <f>VLOOKUP(DL$7,'Sat Curve Sum'!$A$7:$AG$161,18)</f>
        <v>39.389379598525601</v>
      </c>
      <c r="DM37" s="22">
        <f>VLOOKUP(DM$7,'Sat Curve Sum'!$A$7:$AG$161,18)</f>
        <v>39.877070699771039</v>
      </c>
      <c r="DN37" s="22">
        <f>VLOOKUP(DN$7,'Sat Curve Sum'!$A$7:$AG$161,18)</f>
        <v>40.449374524188592</v>
      </c>
      <c r="DO37" s="22">
        <f>VLOOKUP(DO$7,'Sat Curve Sum'!$A$7:$AG$161,18)</f>
        <v>40.939612904276395</v>
      </c>
      <c r="DP37" s="22">
        <f>VLOOKUP(DP$7,'Sat Curve Sum'!$A$7:$AG$161,18)</f>
        <v>40.899891242189071</v>
      </c>
      <c r="DQ37" s="22">
        <f>VLOOKUP(DQ$7,'Sat Curve Sum'!$A$7:$AG$161,18)</f>
        <v>40.932033322663116</v>
      </c>
      <c r="DR37" s="22">
        <f>VLOOKUP(DR$7,'Sat Curve Sum'!$A$7:$AG$161,18)</f>
        <v>43.747240024850925</v>
      </c>
      <c r="DS37" s="22">
        <f>VLOOKUP(DS$7,'Sat Curve Sum'!$A$7:$AG$161,18)</f>
        <v>45.622366016677184</v>
      </c>
      <c r="DT37" s="22">
        <f>VLOOKUP(DT$7,'Sat Curve Sum'!$A$7:$AG$161,18)</f>
        <v>46.872502428826991</v>
      </c>
      <c r="DU37" s="22">
        <f>VLOOKUP(DU$7,'Sat Curve Sum'!$A$7:$AG$161,18)</f>
        <v>45.518745462606773</v>
      </c>
      <c r="DV37" s="22">
        <f>VLOOKUP(DV$7,'Sat Curve Sum'!$A$7:$AG$161,18)</f>
        <v>43.771152347195965</v>
      </c>
      <c r="DW37" s="22">
        <f>VLOOKUP(DW$7,'Sat Curve Sum'!$A$7:$AG$161,18)</f>
        <v>40.288232512016485</v>
      </c>
      <c r="DX37" s="22">
        <f>VLOOKUP(DX$7,'Sat Curve Sum'!$A$7:$AG$161,18)</f>
        <v>40.262594073965417</v>
      </c>
      <c r="DY37" s="22">
        <f>VLOOKUP(DY$7,'Sat Curve Sum'!$A$7:$AG$161,18)</f>
        <v>40.761696154530988</v>
      </c>
      <c r="DZ37" s="22">
        <f>VLOOKUP(DZ$7,'Sat Curve Sum'!$A$7:$AG$161,18)</f>
        <v>41.346209223062516</v>
      </c>
      <c r="EA37" s="22">
        <f>VLOOKUP(EA$7,'Sat Curve Sum'!$A$7:$AG$161,18)</f>
        <v>41.848209987976659</v>
      </c>
      <c r="EB37" s="22">
        <f>VLOOKUP(EB$7,'Sat Curve Sum'!$A$7:$AG$161,18)</f>
        <v>41.81487612740198</v>
      </c>
      <c r="EC37" s="22">
        <f>VLOOKUP(EC$7,'Sat Curve Sum'!$A$7:$AG$161,18)</f>
        <v>41.853941769791575</v>
      </c>
      <c r="ED37" s="22">
        <f>VLOOKUP(ED$7,'Sat Curve Sum'!$A$7:$AG$161,18)</f>
        <v>44.339515652175344</v>
      </c>
      <c r="EE37" s="22">
        <f>VLOOKUP(EE$7,'Sat Curve Sum'!$A$7:$AG$161,18)</f>
        <v>46.241740130787086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23.120833333333334</v>
      </c>
      <c r="D47" s="22">
        <f ca="1">IF(ISERROR(AVERAGE(OFFSET('Sun Curve Sum'!$D$6,1,0,2,1))),0,AVERAGE(OFFSET('Sun Curve Sum'!$D$6,1,0,2,1)))</f>
        <v>20.5</v>
      </c>
      <c r="E47" s="22">
        <f ca="1">IF(ISERROR((SUM(OFFSET('Sun Curve Sum'!$D$6,3,0,2,1))+ 3* 'Sun Curve Sum Backup'!$D$9)/5), 'Sun Curve Sum Backup'!$D$9,(SUM(OFFSET('Sun Curve Sum'!$D$6,3,0,2,1))+ 3* 'Sun Curve Sum Backup'!$D$9)/5)</f>
        <v>21.862500000000001</v>
      </c>
      <c r="F47" s="22">
        <f>VLOOKUP(F$7,'Sun Curve Sum'!$A$7:$AG$161,4)</f>
        <v>27</v>
      </c>
      <c r="G47" s="23">
        <f t="shared" ref="G47:G53" ca="1" si="24">AVERAGE(D47,E47,F47)</f>
        <v>23.120833333333334</v>
      </c>
      <c r="H47" s="130">
        <f t="shared" ref="H47:H53" si="25">AB47</f>
        <v>26.888000000000002</v>
      </c>
      <c r="I47" s="130">
        <f t="shared" ref="I47:S47" si="26">AC47</f>
        <v>25.5</v>
      </c>
      <c r="J47" s="130">
        <f t="shared" si="26"/>
        <v>22.875</v>
      </c>
      <c r="K47" s="130">
        <f t="shared" si="26"/>
        <v>21</v>
      </c>
      <c r="L47" s="130">
        <f t="shared" si="26"/>
        <v>19.875</v>
      </c>
      <c r="M47" s="130">
        <f t="shared" si="26"/>
        <v>21</v>
      </c>
      <c r="N47" s="130">
        <f t="shared" si="26"/>
        <v>30.75</v>
      </c>
      <c r="O47" s="130">
        <f t="shared" si="26"/>
        <v>36.375</v>
      </c>
      <c r="P47" s="130">
        <f t="shared" si="26"/>
        <v>31.125</v>
      </c>
      <c r="Q47" s="130">
        <f t="shared" si="26"/>
        <v>27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26.256291666666669</v>
      </c>
      <c r="U47" s="23">
        <f t="shared" ref="U47:U53" si="28">AVERAGE(AN47:AY47)</f>
        <v>28.671916666666664</v>
      </c>
      <c r="V47" s="23">
        <f t="shared" ref="V47:V53" si="29">AVERAGE(AZ47:EE47)</f>
        <v>29.778369047619041</v>
      </c>
      <c r="W47" s="14"/>
      <c r="X47" s="64">
        <f t="shared" ref="X47:X53" ca="1" si="30">AVERAGE(D47:F47,AB47:EE47)</f>
        <v>29.098054054054046</v>
      </c>
      <c r="Y47" s="16"/>
      <c r="Z47" s="39"/>
      <c r="AB47" s="22">
        <f>VLOOKUP(AB$7,'Sun Curve Sum'!$A$7:$AG$161,4)</f>
        <v>26.888000000000002</v>
      </c>
      <c r="AC47" s="22">
        <f>VLOOKUP(AC$7,'Sun Curve Sum'!$A$7:$AG$161,4)</f>
        <v>25.5</v>
      </c>
      <c r="AD47" s="22">
        <f>VLOOKUP(AD$7,'Sun Curve Sum'!$A$7:$AG$161,4)</f>
        <v>22.875</v>
      </c>
      <c r="AE47" s="22">
        <f>VLOOKUP(AE$7,'Sun Curve Sum'!$A$7:$AG$161,4)</f>
        <v>21</v>
      </c>
      <c r="AF47" s="22">
        <f>VLOOKUP(AF$7,'Sun Curve Sum'!$A$7:$AG$161,4)</f>
        <v>19.875</v>
      </c>
      <c r="AG47" s="22">
        <f>VLOOKUP(AG$7,'Sun Curve Sum'!$A$7:$AG$161,4)</f>
        <v>21</v>
      </c>
      <c r="AH47" s="22">
        <f>VLOOKUP(AH$7,'Sun Curve Sum'!$A$7:$AG$161,4)</f>
        <v>30.75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</v>
      </c>
      <c r="AO47" s="22">
        <f>VLOOKUP(AO$7,'Sun Curve Sum'!$A$7:$AG$161,4)</f>
        <v>28.875</v>
      </c>
      <c r="AP47" s="22">
        <f>VLOOKUP(AP$7,'Sun Curve Sum'!$A$7:$AG$161,4)</f>
        <v>25.5</v>
      </c>
      <c r="AQ47" s="22">
        <f>VLOOKUP(AQ$7,'Sun Curve Sum'!$A$7:$AG$161,4)</f>
        <v>23.25</v>
      </c>
      <c r="AR47" s="22">
        <f>VLOOKUP(AR$7,'Sun Curve Sum'!$A$7:$AG$161,4)</f>
        <v>20.625</v>
      </c>
      <c r="AS47" s="22">
        <f>VLOOKUP(AS$7,'Sun Curve Sum'!$A$7:$AG$161,4)</f>
        <v>21.563000000000002</v>
      </c>
      <c r="AT47" s="22">
        <f>VLOOKUP(AT$7,'Sun Curve Sum'!$A$7:$AG$161,4)</f>
        <v>35.25</v>
      </c>
      <c r="AU47" s="22">
        <f>VLOOKUP(AU$7,'Sun Curve Sum'!$A$7:$AG$161,4)</f>
        <v>41.25</v>
      </c>
      <c r="AV47" s="22">
        <f>VLOOKUP(AV$7,'Sun Curve Sum'!$A$7:$AG$161,4)</f>
        <v>34.125</v>
      </c>
      <c r="AW47" s="22">
        <f>VLOOKUP(AW$7,'Sun Curve Sum'!$A$7:$AG$161,4)</f>
        <v>29.25</v>
      </c>
      <c r="AX47" s="22">
        <f>VLOOKUP(AX$7,'Sun Curve Sum'!$A$7:$AG$161,4)</f>
        <v>26.25</v>
      </c>
      <c r="AY47" s="22">
        <f>VLOOKUP(AY$7,'Sun Curve Sum'!$A$7:$AG$161,4)</f>
        <v>28.125</v>
      </c>
      <c r="AZ47" s="22">
        <f>VLOOKUP(AZ$7,'Sun Curve Sum'!$A$7:$AG$161,4)</f>
        <v>30.074999999999999</v>
      </c>
      <c r="BA47" s="22">
        <f>VLOOKUP(BA$7,'Sun Curve Sum'!$A$7:$AG$161,4)</f>
        <v>29.108000000000001</v>
      </c>
      <c r="BB47" s="22">
        <f>VLOOKUP(BB$7,'Sun Curve Sum'!$A$7:$AG$161,4)</f>
        <v>26.213000000000001</v>
      </c>
      <c r="BC47" s="22">
        <f>VLOOKUP(BC$7,'Sun Curve Sum'!$A$7:$AG$161,4)</f>
        <v>24.285</v>
      </c>
      <c r="BD47" s="22">
        <f>VLOOKUP(BD$7,'Sun Curve Sum'!$A$7:$AG$161,4)</f>
        <v>22.035</v>
      </c>
      <c r="BE47" s="22">
        <f>VLOOKUP(BE$7,'Sun Curve Sum'!$A$7:$AG$161,4)</f>
        <v>22.838000000000001</v>
      </c>
      <c r="BF47" s="22">
        <f>VLOOKUP(BF$7,'Sun Curve Sum'!$A$7:$AG$161,4)</f>
        <v>34.582999999999998</v>
      </c>
      <c r="BG47" s="22">
        <f>VLOOKUP(BG$7,'Sun Curve Sum'!$A$7:$AG$161,4)</f>
        <v>39.728000000000002</v>
      </c>
      <c r="BH47" s="22">
        <f>VLOOKUP(BH$7,'Sun Curve Sum'!$A$7:$AG$161,4)</f>
        <v>33.615000000000002</v>
      </c>
      <c r="BI47" s="22">
        <f>VLOOKUP(BI$7,'Sun Curve Sum'!$A$7:$AG$161,4)</f>
        <v>29.438000000000002</v>
      </c>
      <c r="BJ47" s="22">
        <f>VLOOKUP(BJ$7,'Sun Curve Sum'!$A$7:$AG$161,4)</f>
        <v>26.864999999999998</v>
      </c>
      <c r="BK47" s="22">
        <f>VLOOKUP(BK$7,'Sun Curve Sum'!$A$7:$AG$161,4)</f>
        <v>28.47</v>
      </c>
      <c r="BL47" s="22">
        <f>VLOOKUP(BL$7,'Sun Curve Sum'!$A$7:$AG$161,4)</f>
        <v>30.173000000000002</v>
      </c>
      <c r="BM47" s="22">
        <f>VLOOKUP(BM$7,'Sun Curve Sum'!$A$7:$AG$161,4)</f>
        <v>29.348000000000003</v>
      </c>
      <c r="BN47" s="22">
        <f>VLOOKUP(BN$7,'Sun Curve Sum'!$A$7:$AG$161,4)</f>
        <v>26.864999999999998</v>
      </c>
      <c r="BO47" s="22">
        <f>VLOOKUP(BO$7,'Sun Curve Sum'!$A$7:$AG$161,4)</f>
        <v>25.208000000000002</v>
      </c>
      <c r="BP47" s="22">
        <f>VLOOKUP(BP$7,'Sun Curve Sum'!$A$7:$AG$161,4)</f>
        <v>23.28</v>
      </c>
      <c r="BQ47" s="22">
        <f>VLOOKUP(BQ$7,'Sun Curve Sum'!$A$7:$AG$161,4)</f>
        <v>23.97</v>
      </c>
      <c r="BR47" s="22">
        <f>VLOOKUP(BR$7,'Sun Curve Sum'!$A$7:$AG$161,4)</f>
        <v>34.042999999999999</v>
      </c>
      <c r="BS47" s="22">
        <f>VLOOKUP(BS$7,'Sun Curve Sum'!$A$7:$AG$161,4)</f>
        <v>38.453000000000003</v>
      </c>
      <c r="BT47" s="22">
        <f>VLOOKUP(BT$7,'Sun Curve Sum'!$A$7:$AG$161,4)</f>
        <v>33.218000000000004</v>
      </c>
      <c r="BU47" s="22">
        <f>VLOOKUP(BU$7,'Sun Curve Sum'!$A$7:$AG$161,4)</f>
        <v>29.625</v>
      </c>
      <c r="BV47" s="22">
        <f>VLOOKUP(BV$7,'Sun Curve Sum'!$A$7:$AG$161,4)</f>
        <v>27.42</v>
      </c>
      <c r="BW47" s="22">
        <f>VLOOKUP(BW$7,'Sun Curve Sum'!$A$7:$AG$161,4)</f>
        <v>28.8</v>
      </c>
      <c r="BX47" s="22">
        <f>VLOOKUP(BX$7,'Sun Curve Sum'!$A$7:$AG$161,4)</f>
        <v>30.344999999999999</v>
      </c>
      <c r="BY47" s="22">
        <f>VLOOKUP(BY$7,'Sun Curve Sum'!$A$7:$AG$161,4)</f>
        <v>29.594999999999999</v>
      </c>
      <c r="BZ47" s="22">
        <f>VLOOKUP(BZ$7,'Sun Curve Sum'!$A$7:$AG$161,4)</f>
        <v>27.338000000000001</v>
      </c>
      <c r="CA47" s="22">
        <f>VLOOKUP(CA$7,'Sun Curve Sum'!$A$7:$AG$161,4)</f>
        <v>25.838000000000001</v>
      </c>
      <c r="CB47" s="22">
        <f>VLOOKUP(CB$7,'Sun Curve Sum'!$A$7:$AG$161,4)</f>
        <v>24.083000000000002</v>
      </c>
      <c r="CC47" s="22">
        <f>VLOOKUP(CC$7,'Sun Curve Sum'!$A$7:$AG$161,4)</f>
        <v>24.713000000000001</v>
      </c>
      <c r="CD47" s="22">
        <f>VLOOKUP(CD$7,'Sun Curve Sum'!$A$7:$AG$161,4)</f>
        <v>33.854999999999997</v>
      </c>
      <c r="CE47" s="22">
        <f>VLOOKUP(CE$7,'Sun Curve Sum'!$A$7:$AG$161,4)</f>
        <v>37.868000000000002</v>
      </c>
      <c r="CF47" s="22">
        <f>VLOOKUP(CF$7,'Sun Curve Sum'!$A$7:$AG$161,4)</f>
        <v>33.104999999999997</v>
      </c>
      <c r="CG47" s="22">
        <f>VLOOKUP(CG$7,'Sun Curve Sum'!$A$7:$AG$161,4)</f>
        <v>29.85</v>
      </c>
      <c r="CH47" s="22">
        <f>VLOOKUP(CH$7,'Sun Curve Sum'!$A$7:$AG$161,4)</f>
        <v>27.848000000000003</v>
      </c>
      <c r="CI47" s="22">
        <f>VLOOKUP(CI$7,'Sun Curve Sum'!$A$7:$AG$161,4)</f>
        <v>29.1</v>
      </c>
      <c r="CJ47" s="22">
        <f>VLOOKUP(CJ$7,'Sun Curve Sum'!$A$7:$AG$161,4)</f>
        <v>30.434999999999999</v>
      </c>
      <c r="CK47" s="22">
        <f>VLOOKUP(CK$7,'Sun Curve Sum'!$A$7:$AG$161,4)</f>
        <v>29.76</v>
      </c>
      <c r="CL47" s="22">
        <f>VLOOKUP(CL$7,'Sun Curve Sum'!$A$7:$AG$161,4)</f>
        <v>27.72</v>
      </c>
      <c r="CM47" s="22">
        <f>VLOOKUP(CM$7,'Sun Curve Sum'!$A$7:$AG$161,4)</f>
        <v>26.363</v>
      </c>
      <c r="CN47" s="22">
        <f>VLOOKUP(CN$7,'Sun Curve Sum'!$A$7:$AG$161,4)</f>
        <v>24.773</v>
      </c>
      <c r="CO47" s="22">
        <f>VLOOKUP(CO$7,'Sun Curve Sum'!$A$7:$AG$161,4)</f>
        <v>25.343</v>
      </c>
      <c r="CP47" s="22">
        <f>VLOOKUP(CP$7,'Sun Curve Sum'!$A$7:$AG$161,4)</f>
        <v>33.630000000000003</v>
      </c>
      <c r="CQ47" s="22">
        <f>VLOOKUP(CQ$7,'Sun Curve Sum'!$A$7:$AG$161,4)</f>
        <v>37.268000000000001</v>
      </c>
      <c r="CR47" s="22">
        <f>VLOOKUP(CR$7,'Sun Curve Sum'!$A$7:$AG$161,4)</f>
        <v>32.954999999999998</v>
      </c>
      <c r="CS47" s="22">
        <f>VLOOKUP(CS$7,'Sun Curve Sum'!$A$7:$AG$161,4)</f>
        <v>30.008000000000003</v>
      </c>
      <c r="CT47" s="22">
        <f>VLOOKUP(CT$7,'Sun Curve Sum'!$A$7:$AG$161,4)</f>
        <v>28.2</v>
      </c>
      <c r="CU47" s="22">
        <f>VLOOKUP(CU$7,'Sun Curve Sum'!$A$7:$AG$161,4)</f>
        <v>29.333000000000002</v>
      </c>
      <c r="CV47" s="22">
        <f>VLOOKUP(CV$7,'Sun Curve Sum'!$A$7:$AG$161,4)</f>
        <v>30.758000000000003</v>
      </c>
      <c r="CW47" s="22">
        <f>VLOOKUP(CW$7,'Sun Curve Sum'!$A$7:$AG$161,4)</f>
        <v>30.128</v>
      </c>
      <c r="CX47" s="22">
        <f>VLOOKUP(CX$7,'Sun Curve Sum'!$A$7:$AG$161,4)</f>
        <v>28.223000000000003</v>
      </c>
      <c r="CY47" s="22">
        <f>VLOOKUP(CY$7,'Sun Curve Sum'!$A$7:$AG$161,4)</f>
        <v>26.963000000000001</v>
      </c>
      <c r="CZ47" s="22">
        <f>VLOOKUP(CZ$7,'Sun Curve Sum'!$A$7:$AG$161,4)</f>
        <v>25.484999999999999</v>
      </c>
      <c r="DA47" s="22">
        <f>VLOOKUP(DA$7,'Sun Curve Sum'!$A$7:$AG$161,4)</f>
        <v>26.017000000000003</v>
      </c>
      <c r="DB47" s="22">
        <f>VLOOKUP(DB$7,'Sun Curve Sum'!$A$7:$AG$161,4)</f>
        <v>33.734999999999999</v>
      </c>
      <c r="DC47" s="22">
        <f>VLOOKUP(DC$7,'Sun Curve Sum'!$A$7:$AG$161,4)</f>
        <v>37.125</v>
      </c>
      <c r="DD47" s="22">
        <f>VLOOKUP(DD$7,'Sun Curve Sum'!$A$7:$AG$161,4)</f>
        <v>33.104999999999997</v>
      </c>
      <c r="DE47" s="22">
        <f>VLOOKUP(DE$7,'Sun Curve Sum'!$A$7:$AG$161,4)</f>
        <v>30.36</v>
      </c>
      <c r="DF47" s="22">
        <f>VLOOKUP(DF$7,'Sun Curve Sum'!$A$7:$AG$161,4)</f>
        <v>28.673000000000002</v>
      </c>
      <c r="DG47" s="22">
        <f>VLOOKUP(DG$7,'Sun Curve Sum'!$A$7:$AG$161,4)</f>
        <v>29.73</v>
      </c>
      <c r="DH47" s="22">
        <f>VLOOKUP(DH$7,'Sun Curve Sum'!$A$7:$AG$161,4)</f>
        <v>31.08</v>
      </c>
      <c r="DI47" s="22">
        <f>VLOOKUP(DI$7,'Sun Curve Sum'!$A$7:$AG$161,4)</f>
        <v>30.495000000000001</v>
      </c>
      <c r="DJ47" s="22">
        <f>VLOOKUP(DJ$7,'Sun Curve Sum'!$A$7:$AG$161,4)</f>
        <v>28.725000000000001</v>
      </c>
      <c r="DK47" s="22">
        <f>VLOOKUP(DK$7,'Sun Curve Sum'!$A$7:$AG$161,4)</f>
        <v>27.548000000000002</v>
      </c>
      <c r="DL47" s="22">
        <f>VLOOKUP(DL$7,'Sun Curve Sum'!$A$7:$AG$161,4)</f>
        <v>26.168000000000003</v>
      </c>
      <c r="DM47" s="22">
        <f>VLOOKUP(DM$7,'Sun Curve Sum'!$A$7:$AG$161,4)</f>
        <v>26.663</v>
      </c>
      <c r="DN47" s="22">
        <f>VLOOKUP(DN$7,'Sun Curve Sum'!$A$7:$AG$161,4)</f>
        <v>33.854999999999997</v>
      </c>
      <c r="DO47" s="22">
        <f>VLOOKUP(DO$7,'Sun Curve Sum'!$A$7:$AG$161,4)</f>
        <v>37.013000000000005</v>
      </c>
      <c r="DP47" s="22">
        <f>VLOOKUP(DP$7,'Sun Curve Sum'!$A$7:$AG$161,4)</f>
        <v>33.270000000000003</v>
      </c>
      <c r="DQ47" s="22">
        <f>VLOOKUP(DQ$7,'Sun Curve Sum'!$A$7:$AG$161,4)</f>
        <v>30.713000000000001</v>
      </c>
      <c r="DR47" s="22">
        <f>VLOOKUP(DR$7,'Sun Curve Sum'!$A$7:$AG$161,4)</f>
        <v>29.145</v>
      </c>
      <c r="DS47" s="22">
        <f>VLOOKUP(DS$7,'Sun Curve Sum'!$A$7:$AG$161,4)</f>
        <v>30.128</v>
      </c>
      <c r="DT47" s="22">
        <f>VLOOKUP(DT$7,'Sun Curve Sum'!$A$7:$AG$161,4)</f>
        <v>31.403000000000002</v>
      </c>
      <c r="DU47" s="22">
        <f>VLOOKUP(DU$7,'Sun Curve Sum'!$A$7:$AG$161,4)</f>
        <v>30.855</v>
      </c>
      <c r="DV47" s="22">
        <f>VLOOKUP(DV$7,'Sun Curve Sum'!$A$7:$AG$161,4)</f>
        <v>29.213000000000001</v>
      </c>
      <c r="DW47" s="22">
        <f>VLOOKUP(DW$7,'Sun Curve Sum'!$A$7:$AG$161,4)</f>
        <v>28.118000000000002</v>
      </c>
      <c r="DX47" s="22">
        <f>VLOOKUP(DX$7,'Sun Curve Sum'!$A$7:$AG$161,4)</f>
        <v>26.835000000000001</v>
      </c>
      <c r="DY47" s="22">
        <f>VLOOKUP(DY$7,'Sun Curve Sum'!$A$7:$AG$161,4)</f>
        <v>27.293000000000003</v>
      </c>
      <c r="DZ47" s="22">
        <f>VLOOKUP(DZ$7,'Sun Curve Sum'!$A$7:$AG$161,4)</f>
        <v>33.998000000000005</v>
      </c>
      <c r="EA47" s="22">
        <f>VLOOKUP(EA$7,'Sun Curve Sum'!$A$7:$AG$161,4)</f>
        <v>36.93</v>
      </c>
      <c r="EB47" s="22">
        <f>VLOOKUP(EB$7,'Sun Curve Sum'!$A$7:$AG$161,4)</f>
        <v>33.450000000000003</v>
      </c>
      <c r="EC47" s="22">
        <f>VLOOKUP(EC$7,'Sun Curve Sum'!$A$7:$AG$161,4)</f>
        <v>31.073</v>
      </c>
      <c r="ED47" s="22">
        <f>VLOOKUP(ED$7,'Sun Curve Sum'!$A$7:$AG$161,4)</f>
        <v>29.603000000000002</v>
      </c>
      <c r="EE47" s="22">
        <f>VLOOKUP(EE$7,'Sun Curve Sum'!$A$7:$AG$161,4)</f>
        <v>30.524999999999999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23.462666666666667</v>
      </c>
      <c r="D48" s="25">
        <f ca="1">IF(ISERROR(AVERAGE(OFFSET('Sun Curve Sum'!$C$6,1,0,2,1))),0,AVERAGE(OFFSET('Sun Curve Sum'!$C$6,1,0,2,1)))</f>
        <v>21</v>
      </c>
      <c r="E48" s="25">
        <f ca="1">IF(ISERROR((SUM(OFFSET('Sun Curve Sum'!$C$6,3,0,2,1))+ 3* 'Sun Curve Sum Backup'!$C$9)/5), 'Sun Curve Sum Backup'!$C$9,(SUM(OFFSET('Sun Curve Sum'!$C$6,3,0,2,1))+ 3* 'Sun Curve Sum Backup'!$C$9)/5)</f>
        <v>22.2</v>
      </c>
      <c r="F48" s="25">
        <f>VLOOKUP(F$7,'Sun Curve Sum'!$A$7:$AG$161,3)</f>
        <v>27.188000000000002</v>
      </c>
      <c r="G48" s="23">
        <f t="shared" ca="1" si="24"/>
        <v>23.462666666666667</v>
      </c>
      <c r="H48" s="131">
        <f t="shared" si="25"/>
        <v>26.7</v>
      </c>
      <c r="I48" s="131">
        <f t="shared" ref="I48:S53" si="31">AC48</f>
        <v>25.425000000000001</v>
      </c>
      <c r="J48" s="131">
        <f t="shared" si="31"/>
        <v>22.875</v>
      </c>
      <c r="K48" s="131">
        <f t="shared" si="31"/>
        <v>22.5</v>
      </c>
      <c r="L48" s="131">
        <f t="shared" si="31"/>
        <v>21.75</v>
      </c>
      <c r="M48" s="131">
        <f t="shared" si="31"/>
        <v>22.875</v>
      </c>
      <c r="N48" s="131">
        <f t="shared" si="31"/>
        <v>33</v>
      </c>
      <c r="O48" s="131">
        <f t="shared" si="31"/>
        <v>38.25</v>
      </c>
      <c r="P48" s="131">
        <f t="shared" si="31"/>
        <v>33.75</v>
      </c>
      <c r="Q48" s="131">
        <f t="shared" si="31"/>
        <v>26.625</v>
      </c>
      <c r="R48" s="131">
        <f t="shared" si="31"/>
        <v>25.125</v>
      </c>
      <c r="S48" s="131">
        <f t="shared" si="31"/>
        <v>26.8125</v>
      </c>
      <c r="T48" s="23">
        <f t="shared" si="27"/>
        <v>27.140625</v>
      </c>
      <c r="U48" s="23">
        <f t="shared" si="28"/>
        <v>29.922083333333333</v>
      </c>
      <c r="V48" s="23">
        <f t="shared" si="29"/>
        <v>32.075761904761912</v>
      </c>
      <c r="W48" s="71"/>
      <c r="X48" s="74">
        <f t="shared" ca="1" si="30"/>
        <v>31.076617117117106</v>
      </c>
      <c r="Y48" s="16"/>
      <c r="Z48" s="39"/>
      <c r="AB48" s="25">
        <f>VLOOKUP(AB$7,'Sun Curve Sum'!$A$7:$AG$161,3)</f>
        <v>26.7</v>
      </c>
      <c r="AC48" s="25">
        <f>VLOOKUP(AC$7,'Sun Curve Sum'!$A$7:$AG$161,3)</f>
        <v>25.425000000000001</v>
      </c>
      <c r="AD48" s="25">
        <f>VLOOKUP(AD$7,'Sun Curve Sum'!$A$7:$AG$161,3)</f>
        <v>22.875</v>
      </c>
      <c r="AE48" s="25">
        <f>VLOOKUP(AE$7,'Sun Curve Sum'!$A$7:$AG$161,3)</f>
        <v>22.5</v>
      </c>
      <c r="AF48" s="25">
        <f>VLOOKUP(AF$7,'Sun Curve Sum'!$A$7:$AG$161,3)</f>
        <v>21.75</v>
      </c>
      <c r="AG48" s="25">
        <f>VLOOKUP(AG$7,'Sun Curve Sum'!$A$7:$AG$161,3)</f>
        <v>22.875</v>
      </c>
      <c r="AH48" s="25">
        <f>VLOOKUP(AH$7,'Sun Curve Sum'!$A$7:$AG$161,3)</f>
        <v>33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26.625</v>
      </c>
      <c r="AL48" s="25">
        <f>VLOOKUP(AL$7,'Sun Curve Sum'!$A$7:$AG$161,3)</f>
        <v>25.125</v>
      </c>
      <c r="AM48" s="25">
        <f>VLOOKUP(AM$7,'Sun Curve Sum'!$A$7:$AG$161,3)</f>
        <v>26.8125</v>
      </c>
      <c r="AN48" s="25">
        <f>VLOOKUP(AN$7,'Sun Curve Sum'!$A$7:$AG$161,3)</f>
        <v>29.813000000000002</v>
      </c>
      <c r="AO48" s="25">
        <f>VLOOKUP(AO$7,'Sun Curve Sum'!$A$7:$AG$161,3)</f>
        <v>28.688000000000002</v>
      </c>
      <c r="AP48" s="25">
        <f>VLOOKUP(AP$7,'Sun Curve Sum'!$A$7:$AG$161,3)</f>
        <v>25.5</v>
      </c>
      <c r="AQ48" s="25">
        <f>VLOOKUP(AQ$7,'Sun Curve Sum'!$A$7:$AG$161,3)</f>
        <v>25.688000000000002</v>
      </c>
      <c r="AR48" s="25">
        <f>VLOOKUP(AR$7,'Sun Curve Sum'!$A$7:$AG$161,3)</f>
        <v>23.063000000000002</v>
      </c>
      <c r="AS48" s="25">
        <f>VLOOKUP(AS$7,'Sun Curve Sum'!$A$7:$AG$161,3)</f>
        <v>24</v>
      </c>
      <c r="AT48" s="25">
        <f>VLOOKUP(AT$7,'Sun Curve Sum'!$A$7:$AG$161,3)</f>
        <v>38.625</v>
      </c>
      <c r="AU48" s="25">
        <f>VLOOKUP(AU$7,'Sun Curve Sum'!$A$7:$AG$161,3)</f>
        <v>43.875</v>
      </c>
      <c r="AV48" s="25">
        <f>VLOOKUP(AV$7,'Sun Curve Sum'!$A$7:$AG$161,3)</f>
        <v>36.75</v>
      </c>
      <c r="AW48" s="25">
        <f>VLOOKUP(AW$7,'Sun Curve Sum'!$A$7:$AG$161,3)</f>
        <v>29.063000000000002</v>
      </c>
      <c r="AX48" s="25">
        <f>VLOOKUP(AX$7,'Sun Curve Sum'!$A$7:$AG$161,3)</f>
        <v>26.0625</v>
      </c>
      <c r="AY48" s="25">
        <f>VLOOKUP(AY$7,'Sun Curve Sum'!$A$7:$AG$161,3)</f>
        <v>27.9375</v>
      </c>
      <c r="AZ48" s="25">
        <f>VLOOKUP(AZ$7,'Sun Curve Sum'!$A$7:$AG$161,3)</f>
        <v>30.203000000000003</v>
      </c>
      <c r="BA48" s="25">
        <f>VLOOKUP(BA$7,'Sun Curve Sum'!$A$7:$AG$161,3)</f>
        <v>29.234999999999999</v>
      </c>
      <c r="BB48" s="25">
        <f>VLOOKUP(BB$7,'Sun Curve Sum'!$A$7:$AG$161,3)</f>
        <v>26.49</v>
      </c>
      <c r="BC48" s="25">
        <f>VLOOKUP(BC$7,'Sun Curve Sum'!$A$7:$AG$161,3)</f>
        <v>26.655000000000001</v>
      </c>
      <c r="BD48" s="25">
        <f>VLOOKUP(BD$7,'Sun Curve Sum'!$A$7:$AG$161,3)</f>
        <v>24.398</v>
      </c>
      <c r="BE48" s="25">
        <f>VLOOKUP(BE$7,'Sun Curve Sum'!$A$7:$AG$161,3)</f>
        <v>25.2</v>
      </c>
      <c r="BF48" s="25">
        <f>VLOOKUP(BF$7,'Sun Curve Sum'!$A$7:$AG$161,3)</f>
        <v>37.792999999999999</v>
      </c>
      <c r="BG48" s="25">
        <f>VLOOKUP(BG$7,'Sun Curve Sum'!$A$7:$AG$161,3)</f>
        <v>42.308</v>
      </c>
      <c r="BH48" s="25">
        <f>VLOOKUP(BH$7,'Sun Curve Sum'!$A$7:$AG$161,3)</f>
        <v>36.18</v>
      </c>
      <c r="BI48" s="25">
        <f>VLOOKUP(BI$7,'Sun Curve Sum'!$A$7:$AG$161,3)</f>
        <v>29.565000000000001</v>
      </c>
      <c r="BJ48" s="25">
        <f>VLOOKUP(BJ$7,'Sun Curve Sum'!$A$7:$AG$161,3)</f>
        <v>26.984999999999999</v>
      </c>
      <c r="BK48" s="25">
        <f>VLOOKUP(BK$7,'Sun Curve Sum'!$A$7:$AG$161,3)</f>
        <v>28.598000000000003</v>
      </c>
      <c r="BL48" s="25">
        <f>VLOOKUP(BL$7,'Sun Curve Sum'!$A$7:$AG$161,3)</f>
        <v>30.57</v>
      </c>
      <c r="BM48" s="25">
        <f>VLOOKUP(BM$7,'Sun Curve Sum'!$A$7:$AG$161,3)</f>
        <v>29.745000000000001</v>
      </c>
      <c r="BN48" s="25">
        <f>VLOOKUP(BN$7,'Sun Curve Sum'!$A$7:$AG$161,3)</f>
        <v>27.39</v>
      </c>
      <c r="BO48" s="25">
        <f>VLOOKUP(BO$7,'Sun Curve Sum'!$A$7:$AG$161,3)</f>
        <v>27.533000000000001</v>
      </c>
      <c r="BP48" s="25">
        <f>VLOOKUP(BP$7,'Sun Curve Sum'!$A$7:$AG$161,3)</f>
        <v>25.59</v>
      </c>
      <c r="BQ48" s="25">
        <f>VLOOKUP(BQ$7,'Sun Curve Sum'!$A$7:$AG$161,3)</f>
        <v>26.288</v>
      </c>
      <c r="BR48" s="25">
        <f>VLOOKUP(BR$7,'Sun Curve Sum'!$A$7:$AG$161,3)</f>
        <v>37.125</v>
      </c>
      <c r="BS48" s="25">
        <f>VLOOKUP(BS$7,'Sun Curve Sum'!$A$7:$AG$161,3)</f>
        <v>41.018000000000001</v>
      </c>
      <c r="BT48" s="25">
        <f>VLOOKUP(BT$7,'Sun Curve Sum'!$A$7:$AG$161,3)</f>
        <v>35.744999999999997</v>
      </c>
      <c r="BU48" s="25">
        <f>VLOOKUP(BU$7,'Sun Curve Sum'!$A$7:$AG$161,3)</f>
        <v>30.053000000000001</v>
      </c>
      <c r="BV48" s="25">
        <f>VLOOKUP(BV$7,'Sun Curve Sum'!$A$7:$AG$161,3)</f>
        <v>27.833000000000002</v>
      </c>
      <c r="BW48" s="25">
        <f>VLOOKUP(BW$7,'Sun Curve Sum'!$A$7:$AG$161,3)</f>
        <v>29.228000000000002</v>
      </c>
      <c r="BX48" s="25">
        <f>VLOOKUP(BX$7,'Sun Curve Sum'!$A$7:$AG$161,3)</f>
        <v>31.133000000000003</v>
      </c>
      <c r="BY48" s="25">
        <f>VLOOKUP(BY$7,'Sun Curve Sum'!$A$7:$AG$161,3)</f>
        <v>30.375</v>
      </c>
      <c r="BZ48" s="25">
        <f>VLOOKUP(BZ$7,'Sun Curve Sum'!$A$7:$AG$161,3)</f>
        <v>28.215</v>
      </c>
      <c r="CA48" s="25">
        <f>VLOOKUP(CA$7,'Sun Curve Sum'!$A$7:$AG$161,3)</f>
        <v>28.35</v>
      </c>
      <c r="CB48" s="25">
        <f>VLOOKUP(CB$7,'Sun Curve Sum'!$A$7:$AG$161,3)</f>
        <v>26.573</v>
      </c>
      <c r="CC48" s="25">
        <f>VLOOKUP(CC$7,'Sun Curve Sum'!$A$7:$AG$161,3)</f>
        <v>27.218</v>
      </c>
      <c r="CD48" s="25">
        <f>VLOOKUP(CD$7,'Sun Curve Sum'!$A$7:$AG$161,3)</f>
        <v>37.155000000000001</v>
      </c>
      <c r="CE48" s="25">
        <f>VLOOKUP(CE$7,'Sun Curve Sum'!$A$7:$AG$161,3)</f>
        <v>40.725000000000001</v>
      </c>
      <c r="CF48" s="25">
        <f>VLOOKUP(CF$7,'Sun Curve Sum'!$A$7:$AG$161,3)</f>
        <v>35.895000000000003</v>
      </c>
      <c r="CG48" s="25">
        <f>VLOOKUP(CG$7,'Sun Curve Sum'!$A$7:$AG$161,3)</f>
        <v>30.675000000000001</v>
      </c>
      <c r="CH48" s="25">
        <f>VLOOKUP(CH$7,'Sun Curve Sum'!$A$7:$AG$161,3)</f>
        <v>28.65</v>
      </c>
      <c r="CI48" s="25">
        <f>VLOOKUP(CI$7,'Sun Curve Sum'!$A$7:$AG$161,3)</f>
        <v>29.925000000000001</v>
      </c>
      <c r="CJ48" s="25">
        <f>VLOOKUP(CJ$7,'Sun Curve Sum'!$A$7:$AG$161,3)</f>
        <v>31.844999999999999</v>
      </c>
      <c r="CK48" s="25">
        <f>VLOOKUP(CK$7,'Sun Curve Sum'!$A$7:$AG$161,3)</f>
        <v>31.155000000000001</v>
      </c>
      <c r="CL48" s="25">
        <f>VLOOKUP(CL$7,'Sun Curve Sum'!$A$7:$AG$161,3)</f>
        <v>29.168000000000003</v>
      </c>
      <c r="CM48" s="25">
        <f>VLOOKUP(CM$7,'Sun Curve Sum'!$A$7:$AG$161,3)</f>
        <v>29.288</v>
      </c>
      <c r="CN48" s="25">
        <f>VLOOKUP(CN$7,'Sun Curve Sum'!$A$7:$AG$161,3)</f>
        <v>27.66</v>
      </c>
      <c r="CO48" s="25">
        <f>VLOOKUP(CO$7,'Sun Curve Sum'!$A$7:$AG$161,3)</f>
        <v>28.245000000000001</v>
      </c>
      <c r="CP48" s="25">
        <f>VLOOKUP(CP$7,'Sun Curve Sum'!$A$7:$AG$161,3)</f>
        <v>37.395000000000003</v>
      </c>
      <c r="CQ48" s="25">
        <f>VLOOKUP(CQ$7,'Sun Curve Sum'!$A$7:$AG$161,3)</f>
        <v>40.688000000000002</v>
      </c>
      <c r="CR48" s="25">
        <f>VLOOKUP(CR$7,'Sun Curve Sum'!$A$7:$AG$161,3)</f>
        <v>36.24</v>
      </c>
      <c r="CS48" s="25">
        <f>VLOOKUP(CS$7,'Sun Curve Sum'!$A$7:$AG$161,3)</f>
        <v>31.44</v>
      </c>
      <c r="CT48" s="25">
        <f>VLOOKUP(CT$7,'Sun Curve Sum'!$A$7:$AG$161,3)</f>
        <v>29.573</v>
      </c>
      <c r="CU48" s="25">
        <f>VLOOKUP(CU$7,'Sun Curve Sum'!$A$7:$AG$161,3)</f>
        <v>30.75</v>
      </c>
      <c r="CV48" s="25">
        <f>VLOOKUP(CV$7,'Sun Curve Sum'!$A$7:$AG$161,3)</f>
        <v>32.558</v>
      </c>
      <c r="CW48" s="25">
        <f>VLOOKUP(CW$7,'Sun Curve Sum'!$A$7:$AG$161,3)</f>
        <v>31.905000000000001</v>
      </c>
      <c r="CX48" s="25">
        <f>VLOOKUP(CX$7,'Sun Curve Sum'!$A$7:$AG$161,3)</f>
        <v>30.038</v>
      </c>
      <c r="CY48" s="25">
        <f>VLOOKUP(CY$7,'Sun Curve Sum'!$A$7:$AG$161,3)</f>
        <v>30.158000000000001</v>
      </c>
      <c r="CZ48" s="25">
        <f>VLOOKUP(CZ$7,'Sun Curve Sum'!$A$7:$AG$161,3)</f>
        <v>28.62</v>
      </c>
      <c r="DA48" s="25">
        <f>VLOOKUP(DA$7,'Sun Curve Sum'!$A$7:$AG$161,3)</f>
        <v>29.183</v>
      </c>
      <c r="DB48" s="25">
        <f>VLOOKUP(DB$7,'Sun Curve Sum'!$A$7:$AG$161,3)</f>
        <v>37.784999999999997</v>
      </c>
      <c r="DC48" s="25">
        <f>VLOOKUP(DC$7,'Sun Curve Sum'!$A$7:$AG$161,3)</f>
        <v>40.883000000000003</v>
      </c>
      <c r="DD48" s="25">
        <f>VLOOKUP(DD$7,'Sun Curve Sum'!$A$7:$AG$161,3)</f>
        <v>36.698</v>
      </c>
      <c r="DE48" s="25">
        <f>VLOOKUP(DE$7,'Sun Curve Sum'!$A$7:$AG$161,3)</f>
        <v>32.19</v>
      </c>
      <c r="DF48" s="25">
        <f>VLOOKUP(DF$7,'Sun Curve Sum'!$A$7:$AG$161,3)</f>
        <v>30.428000000000001</v>
      </c>
      <c r="DG48" s="25">
        <f>VLOOKUP(DG$7,'Sun Curve Sum'!$A$7:$AG$161,3)</f>
        <v>31.538</v>
      </c>
      <c r="DH48" s="25">
        <f>VLOOKUP(DH$7,'Sun Curve Sum'!$A$7:$AG$161,3)</f>
        <v>33.344999999999999</v>
      </c>
      <c r="DI48" s="25">
        <f>VLOOKUP(DI$7,'Sun Curve Sum'!$A$7:$AG$161,3)</f>
        <v>32.729999999999997</v>
      </c>
      <c r="DJ48" s="25">
        <f>VLOOKUP(DJ$7,'Sun Curve Sum'!$A$7:$AG$161,3)</f>
        <v>30.975000000000001</v>
      </c>
      <c r="DK48" s="25">
        <f>VLOOKUP(DK$7,'Sun Curve Sum'!$A$7:$AG$161,3)</f>
        <v>31.088000000000001</v>
      </c>
      <c r="DL48" s="25">
        <f>VLOOKUP(DL$7,'Sun Curve Sum'!$A$7:$AG$161,3)</f>
        <v>29.64</v>
      </c>
      <c r="DM48" s="25">
        <f>VLOOKUP(DM$7,'Sun Curve Sum'!$A$7:$AG$161,3)</f>
        <v>30.173000000000002</v>
      </c>
      <c r="DN48" s="25">
        <f>VLOOKUP(DN$7,'Sun Curve Sum'!$A$7:$AG$161,3)</f>
        <v>38.28</v>
      </c>
      <c r="DO48" s="25">
        <f>VLOOKUP(DO$7,'Sun Curve Sum'!$A$7:$AG$161,3)</f>
        <v>41.19</v>
      </c>
      <c r="DP48" s="25">
        <f>VLOOKUP(DP$7,'Sun Curve Sum'!$A$7:$AG$161,3)</f>
        <v>37.253</v>
      </c>
      <c r="DQ48" s="25">
        <f>VLOOKUP(DQ$7,'Sun Curve Sum'!$A$7:$AG$161,3)</f>
        <v>33.008000000000003</v>
      </c>
      <c r="DR48" s="25">
        <f>VLOOKUP(DR$7,'Sun Curve Sum'!$A$7:$AG$161,3)</f>
        <v>31.35</v>
      </c>
      <c r="DS48" s="25">
        <f>VLOOKUP(DS$7,'Sun Curve Sum'!$A$7:$AG$161,3)</f>
        <v>32.4</v>
      </c>
      <c r="DT48" s="25">
        <f>VLOOKUP(DT$7,'Sun Curve Sum'!$A$7:$AG$161,3)</f>
        <v>34.14</v>
      </c>
      <c r="DU48" s="25">
        <f>VLOOKUP(DU$7,'Sun Curve Sum'!$A$7:$AG$161,3)</f>
        <v>33.563000000000002</v>
      </c>
      <c r="DV48" s="25">
        <f>VLOOKUP(DV$7,'Sun Curve Sum'!$A$7:$AG$161,3)</f>
        <v>31.905000000000001</v>
      </c>
      <c r="DW48" s="25">
        <f>VLOOKUP(DW$7,'Sun Curve Sum'!$A$7:$AG$161,3)</f>
        <v>32.01</v>
      </c>
      <c r="DX48" s="25">
        <f>VLOOKUP(DX$7,'Sun Curve Sum'!$A$7:$AG$161,3)</f>
        <v>30.653000000000002</v>
      </c>
      <c r="DY48" s="25">
        <f>VLOOKUP(DY$7,'Sun Curve Sum'!$A$7:$AG$161,3)</f>
        <v>31.148000000000003</v>
      </c>
      <c r="DZ48" s="25">
        <f>VLOOKUP(DZ$7,'Sun Curve Sum'!$A$7:$AG$161,3)</f>
        <v>38.783000000000001</v>
      </c>
      <c r="EA48" s="25">
        <f>VLOOKUP(EA$7,'Sun Curve Sum'!$A$7:$AG$161,3)</f>
        <v>41.527999999999999</v>
      </c>
      <c r="EB48" s="25">
        <f>VLOOKUP(EB$7,'Sun Curve Sum'!$A$7:$AG$161,3)</f>
        <v>37.823</v>
      </c>
      <c r="EC48" s="25">
        <f>VLOOKUP(EC$7,'Sun Curve Sum'!$A$7:$AG$161,3)</f>
        <v>33.818000000000005</v>
      </c>
      <c r="ED48" s="25">
        <f>VLOOKUP(ED$7,'Sun Curve Sum'!$A$7:$AG$161,3)</f>
        <v>32.265000000000001</v>
      </c>
      <c r="EE48" s="25">
        <f>VLOOKUP(EE$7,'Sun Curve Sum'!$A$7:$AG$161,3)</f>
        <v>33.248000000000005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23.521333333333331</v>
      </c>
      <c r="D49" s="25">
        <f ca="1">IF(ISERROR(AVERAGE(OFFSET('Sun Curve Sum'!$E$6,1,0,2,1))),0,AVERAGE(OFFSET('Sun Curve Sum'!$E$6,1,0,2,1)))</f>
        <v>21</v>
      </c>
      <c r="E49" s="25">
        <f ca="1">IF(ISERROR((SUM(OFFSET('Sun Curve Sum'!$E$6,3,0,2,1))+ 3* 'Sun Curve Sum Backup'!$E$9)/5), 'Sun Curve Sum Backup'!$E$9,(SUM(OFFSET('Sun Curve Sum'!$E$6,3,0,2,1))+ 3* 'Sun Curve Sum Backup'!$E$9)/5)</f>
        <v>22.564</v>
      </c>
      <c r="F49" s="25">
        <f>VLOOKUP(F$7,'Sun Curve Sum'!$A$7:$AG$161,5)</f>
        <v>27</v>
      </c>
      <c r="G49" s="23">
        <f t="shared" ca="1" si="24"/>
        <v>23.521333333333331</v>
      </c>
      <c r="H49" s="131">
        <f t="shared" si="25"/>
        <v>26.813000000000002</v>
      </c>
      <c r="I49" s="131">
        <f t="shared" si="31"/>
        <v>26.625</v>
      </c>
      <c r="J49" s="131">
        <f t="shared" si="31"/>
        <v>24.75</v>
      </c>
      <c r="K49" s="131">
        <f t="shared" si="31"/>
        <v>22.875</v>
      </c>
      <c r="L49" s="131">
        <f t="shared" si="31"/>
        <v>22.875</v>
      </c>
      <c r="M49" s="131">
        <f t="shared" si="31"/>
        <v>27.75</v>
      </c>
      <c r="N49" s="131">
        <f t="shared" si="31"/>
        <v>34.5</v>
      </c>
      <c r="O49" s="131">
        <f t="shared" si="31"/>
        <v>39.75</v>
      </c>
      <c r="P49" s="131">
        <f t="shared" si="31"/>
        <v>33.375</v>
      </c>
      <c r="Q49" s="131">
        <f t="shared" si="31"/>
        <v>28.5</v>
      </c>
      <c r="R49" s="131">
        <f t="shared" si="31"/>
        <v>25.875</v>
      </c>
      <c r="S49" s="131">
        <f t="shared" si="31"/>
        <v>28.688000000000002</v>
      </c>
      <c r="T49" s="23">
        <f t="shared" si="27"/>
        <v>28.531333333333333</v>
      </c>
      <c r="U49" s="23">
        <f t="shared" si="28"/>
        <v>31.500041666666664</v>
      </c>
      <c r="V49" s="23">
        <f t="shared" si="29"/>
        <v>32.718726190476204</v>
      </c>
      <c r="W49" s="71"/>
      <c r="X49" s="74">
        <f t="shared" ca="1" si="30"/>
        <v>31.885707207207219</v>
      </c>
      <c r="Y49" s="16"/>
      <c r="Z49" s="39"/>
      <c r="AB49" s="25">
        <f>VLOOKUP(AB$7,'Sun Curve Sum'!$A$7:$AG$161,5)</f>
        <v>26.813000000000002</v>
      </c>
      <c r="AC49" s="25">
        <f>VLOOKUP(AC$7,'Sun Curve Sum'!$A$7:$AG$161,5)</f>
        <v>26.625</v>
      </c>
      <c r="AD49" s="25">
        <f>VLOOKUP(AD$7,'Sun Curve Sum'!$A$7:$AG$161,5)</f>
        <v>24.75</v>
      </c>
      <c r="AE49" s="25">
        <f>VLOOKUP(AE$7,'Sun Curve Sum'!$A$7:$AG$161,5)</f>
        <v>22.875</v>
      </c>
      <c r="AF49" s="25">
        <f>VLOOKUP(AF$7,'Sun Curve Sum'!$A$7:$AG$161,5)</f>
        <v>22.875</v>
      </c>
      <c r="AG49" s="25">
        <f>VLOOKUP(AG$7,'Sun Curve Sum'!$A$7:$AG$161,5)</f>
        <v>27.75</v>
      </c>
      <c r="AH49" s="25">
        <f>VLOOKUP(AH$7,'Sun Curve Sum'!$A$7:$AG$161,5)</f>
        <v>34.5</v>
      </c>
      <c r="AI49" s="25">
        <f>VLOOKUP(AI$7,'Sun Curve Sum'!$A$7:$AG$161,5)</f>
        <v>39.75</v>
      </c>
      <c r="AJ49" s="25">
        <f>VLOOKUP(AJ$7,'Sun Curve Sum'!$A$7:$AG$161,5)</f>
        <v>33.375</v>
      </c>
      <c r="AK49" s="25">
        <f>VLOOKUP(AK$7,'Sun Curve Sum'!$A$7:$AG$161,5)</f>
        <v>28.5</v>
      </c>
      <c r="AL49" s="25">
        <f>VLOOKUP(AL$7,'Sun Curve Sum'!$A$7:$AG$161,5)</f>
        <v>25.875</v>
      </c>
      <c r="AM49" s="25">
        <f>VLOOKUP(AM$7,'Sun Curve Sum'!$A$7:$AG$161,5)</f>
        <v>28.688000000000002</v>
      </c>
      <c r="AN49" s="25">
        <f>VLOOKUP(AN$7,'Sun Curve Sum'!$A$7:$AG$161,5)</f>
        <v>30</v>
      </c>
      <c r="AO49" s="25">
        <f>VLOOKUP(AO$7,'Sun Curve Sum'!$A$7:$AG$161,5)</f>
        <v>29.25</v>
      </c>
      <c r="AP49" s="25">
        <f>VLOOKUP(AP$7,'Sun Curve Sum'!$A$7:$AG$161,5)</f>
        <v>27.75</v>
      </c>
      <c r="AQ49" s="25">
        <f>VLOOKUP(AQ$7,'Sun Curve Sum'!$A$7:$AG$161,5)</f>
        <v>26.25</v>
      </c>
      <c r="AR49" s="25">
        <f>VLOOKUP(AR$7,'Sun Curve Sum'!$A$7:$AG$161,5)</f>
        <v>26.25</v>
      </c>
      <c r="AS49" s="25">
        <f>VLOOKUP(AS$7,'Sun Curve Sum'!$A$7:$AG$161,5)</f>
        <v>29.625</v>
      </c>
      <c r="AT49" s="25">
        <f>VLOOKUP(AT$7,'Sun Curve Sum'!$A$7:$AG$161,5)</f>
        <v>37.125</v>
      </c>
      <c r="AU49" s="25">
        <f>VLOOKUP(AU$7,'Sun Curve Sum'!$A$7:$AG$161,5)</f>
        <v>43.875</v>
      </c>
      <c r="AV49" s="25">
        <f>VLOOKUP(AV$7,'Sun Curve Sum'!$A$7:$AG$161,5)</f>
        <v>40.125</v>
      </c>
      <c r="AW49" s="25">
        <f>VLOOKUP(AW$7,'Sun Curve Sum'!$A$7:$AG$161,5)</f>
        <v>29.813000000000002</v>
      </c>
      <c r="AX49" s="25">
        <f>VLOOKUP(AX$7,'Sun Curve Sum'!$A$7:$AG$161,5)</f>
        <v>27.75</v>
      </c>
      <c r="AY49" s="25">
        <f>VLOOKUP(AY$7,'Sun Curve Sum'!$A$7:$AG$161,5)</f>
        <v>30.1875</v>
      </c>
      <c r="AZ49" s="25">
        <f>VLOOKUP(AZ$7,'Sun Curve Sum'!$A$7:$AG$161,5)</f>
        <v>30.563000000000002</v>
      </c>
      <c r="BA49" s="25">
        <f>VLOOKUP(BA$7,'Sun Curve Sum'!$A$7:$AG$161,5)</f>
        <v>29.918000000000003</v>
      </c>
      <c r="BB49" s="25">
        <f>VLOOKUP(BB$7,'Sun Curve Sum'!$A$7:$AG$161,5)</f>
        <v>28.628</v>
      </c>
      <c r="BC49" s="25">
        <f>VLOOKUP(BC$7,'Sun Curve Sum'!$A$7:$AG$161,5)</f>
        <v>27.338000000000001</v>
      </c>
      <c r="BD49" s="25">
        <f>VLOOKUP(BD$7,'Sun Curve Sum'!$A$7:$AG$161,5)</f>
        <v>27.338000000000001</v>
      </c>
      <c r="BE49" s="25">
        <f>VLOOKUP(BE$7,'Sun Curve Sum'!$A$7:$AG$161,5)</f>
        <v>30.24</v>
      </c>
      <c r="BF49" s="25">
        <f>VLOOKUP(BF$7,'Sun Curve Sum'!$A$7:$AG$161,5)</f>
        <v>36.683</v>
      </c>
      <c r="BG49" s="25">
        <f>VLOOKUP(BG$7,'Sun Curve Sum'!$A$7:$AG$161,5)</f>
        <v>42.488</v>
      </c>
      <c r="BH49" s="25">
        <f>VLOOKUP(BH$7,'Sun Curve Sum'!$A$7:$AG$161,5)</f>
        <v>39.263000000000005</v>
      </c>
      <c r="BI49" s="25">
        <f>VLOOKUP(BI$7,'Sun Curve Sum'!$A$7:$AG$161,5)</f>
        <v>30.405000000000001</v>
      </c>
      <c r="BJ49" s="25">
        <f>VLOOKUP(BJ$7,'Sun Curve Sum'!$A$7:$AG$161,5)</f>
        <v>28.5</v>
      </c>
      <c r="BK49" s="25">
        <f>VLOOKUP(BK$7,'Sun Curve Sum'!$A$7:$AG$161,5)</f>
        <v>30.728000000000002</v>
      </c>
      <c r="BL49" s="25">
        <f>VLOOKUP(BL$7,'Sun Curve Sum'!$A$7:$AG$161,5)</f>
        <v>31.088000000000001</v>
      </c>
      <c r="BM49" s="25">
        <f>VLOOKUP(BM$7,'Sun Curve Sum'!$A$7:$AG$161,5)</f>
        <v>30.533000000000001</v>
      </c>
      <c r="BN49" s="25">
        <f>VLOOKUP(BN$7,'Sun Curve Sum'!$A$7:$AG$161,5)</f>
        <v>29.43</v>
      </c>
      <c r="BO49" s="25">
        <f>VLOOKUP(BO$7,'Sun Curve Sum'!$A$7:$AG$161,5)</f>
        <v>28.32</v>
      </c>
      <c r="BP49" s="25">
        <f>VLOOKUP(BP$7,'Sun Curve Sum'!$A$7:$AG$161,5)</f>
        <v>28.32</v>
      </c>
      <c r="BQ49" s="25">
        <f>VLOOKUP(BQ$7,'Sun Curve Sum'!$A$7:$AG$161,5)</f>
        <v>30.818000000000001</v>
      </c>
      <c r="BR49" s="25">
        <f>VLOOKUP(BR$7,'Sun Curve Sum'!$A$7:$AG$161,5)</f>
        <v>36.353000000000002</v>
      </c>
      <c r="BS49" s="25">
        <f>VLOOKUP(BS$7,'Sun Curve Sum'!$A$7:$AG$161,5)</f>
        <v>41.333000000000006</v>
      </c>
      <c r="BT49" s="25">
        <f>VLOOKUP(BT$7,'Sun Curve Sum'!$A$7:$AG$161,5)</f>
        <v>38.564999999999998</v>
      </c>
      <c r="BU49" s="25">
        <f>VLOOKUP(BU$7,'Sun Curve Sum'!$A$7:$AG$161,5)</f>
        <v>30.953000000000003</v>
      </c>
      <c r="BV49" s="25">
        <f>VLOOKUP(BV$7,'Sun Curve Sum'!$A$7:$AG$161,5)</f>
        <v>29.19</v>
      </c>
      <c r="BW49" s="25">
        <f>VLOOKUP(BW$7,'Sun Curve Sum'!$A$7:$AG$161,5)</f>
        <v>31.23</v>
      </c>
      <c r="BX49" s="25">
        <f>VLOOKUP(BX$7,'Sun Curve Sum'!$A$7:$AG$161,5)</f>
        <v>31.493000000000002</v>
      </c>
      <c r="BY49" s="25">
        <f>VLOOKUP(BY$7,'Sun Curve Sum'!$A$7:$AG$161,5)</f>
        <v>30.99</v>
      </c>
      <c r="BZ49" s="25">
        <f>VLOOKUP(BZ$7,'Sun Curve Sum'!$A$7:$AG$161,5)</f>
        <v>29.984999999999999</v>
      </c>
      <c r="CA49" s="25">
        <f>VLOOKUP(CA$7,'Sun Curve Sum'!$A$7:$AG$161,5)</f>
        <v>28.98</v>
      </c>
      <c r="CB49" s="25">
        <f>VLOOKUP(CB$7,'Sun Curve Sum'!$A$7:$AG$161,5)</f>
        <v>28.98</v>
      </c>
      <c r="CC49" s="25">
        <f>VLOOKUP(CC$7,'Sun Curve Sum'!$A$7:$AG$161,5)</f>
        <v>31.245000000000001</v>
      </c>
      <c r="CD49" s="25">
        <f>VLOOKUP(CD$7,'Sun Curve Sum'!$A$7:$AG$161,5)</f>
        <v>36.277999999999999</v>
      </c>
      <c r="CE49" s="25">
        <f>VLOOKUP(CE$7,'Sun Curve Sum'!$A$7:$AG$161,5)</f>
        <v>40.799999999999997</v>
      </c>
      <c r="CF49" s="25">
        <f>VLOOKUP(CF$7,'Sun Curve Sum'!$A$7:$AG$161,5)</f>
        <v>38.288000000000004</v>
      </c>
      <c r="CG49" s="25">
        <f>VLOOKUP(CG$7,'Sun Curve Sum'!$A$7:$AG$161,5)</f>
        <v>31.373000000000001</v>
      </c>
      <c r="CH49" s="25">
        <f>VLOOKUP(CH$7,'Sun Curve Sum'!$A$7:$AG$161,5)</f>
        <v>29.684999999999999</v>
      </c>
      <c r="CI49" s="25">
        <f>VLOOKUP(CI$7,'Sun Curve Sum'!$A$7:$AG$161,5)</f>
        <v>31.628</v>
      </c>
      <c r="CJ49" s="25">
        <f>VLOOKUP(CJ$7,'Sun Curve Sum'!$A$7:$AG$161,5)</f>
        <v>31.853000000000002</v>
      </c>
      <c r="CK49" s="25">
        <f>VLOOKUP(CK$7,'Sun Curve Sum'!$A$7:$AG$161,5)</f>
        <v>31.395</v>
      </c>
      <c r="CL49" s="25">
        <f>VLOOKUP(CL$7,'Sun Curve Sum'!$A$7:$AG$161,5)</f>
        <v>30.488000000000003</v>
      </c>
      <c r="CM49" s="25">
        <f>VLOOKUP(CM$7,'Sun Curve Sum'!$A$7:$AG$161,5)</f>
        <v>29.573</v>
      </c>
      <c r="CN49" s="25">
        <f>VLOOKUP(CN$7,'Sun Curve Sum'!$A$7:$AG$161,5)</f>
        <v>29.573</v>
      </c>
      <c r="CO49" s="25">
        <f>VLOOKUP(CO$7,'Sun Curve Sum'!$A$7:$AG$161,5)</f>
        <v>31.628</v>
      </c>
      <c r="CP49" s="25">
        <f>VLOOKUP(CP$7,'Sun Curve Sum'!$A$7:$AG$161,5)</f>
        <v>36.195</v>
      </c>
      <c r="CQ49" s="25">
        <f>VLOOKUP(CQ$7,'Sun Curve Sum'!$A$7:$AG$161,5)</f>
        <v>40.298000000000002</v>
      </c>
      <c r="CR49" s="25">
        <f>VLOOKUP(CR$7,'Sun Curve Sum'!$A$7:$AG$161,5)</f>
        <v>38.018000000000001</v>
      </c>
      <c r="CS49" s="25">
        <f>VLOOKUP(CS$7,'Sun Curve Sum'!$A$7:$AG$161,5)</f>
        <v>31.748000000000001</v>
      </c>
      <c r="CT49" s="25">
        <f>VLOOKUP(CT$7,'Sun Curve Sum'!$A$7:$AG$161,5)</f>
        <v>30.128</v>
      </c>
      <c r="CU49" s="25">
        <f>VLOOKUP(CU$7,'Sun Curve Sum'!$A$7:$AG$161,5)</f>
        <v>31.98</v>
      </c>
      <c r="CV49" s="25">
        <f>VLOOKUP(CV$7,'Sun Curve Sum'!$A$7:$AG$161,5)</f>
        <v>32.183</v>
      </c>
      <c r="CW49" s="25">
        <f>VLOOKUP(CW$7,'Sun Curve Sum'!$A$7:$AG$161,5)</f>
        <v>31.763000000000002</v>
      </c>
      <c r="CX49" s="25">
        <f>VLOOKUP(CX$7,'Sun Curve Sum'!$A$7:$AG$161,5)</f>
        <v>30.914999999999999</v>
      </c>
      <c r="CY49" s="25">
        <f>VLOOKUP(CY$7,'Sun Curve Sum'!$A$7:$AG$161,5)</f>
        <v>30.074999999999999</v>
      </c>
      <c r="CZ49" s="25">
        <f>VLOOKUP(CZ$7,'Sun Curve Sum'!$A$7:$AG$161,5)</f>
        <v>30.074999999999999</v>
      </c>
      <c r="DA49" s="25">
        <f>VLOOKUP(DA$7,'Sun Curve Sum'!$A$7:$AG$161,5)</f>
        <v>31.98</v>
      </c>
      <c r="DB49" s="25">
        <f>VLOOKUP(DB$7,'Sun Curve Sum'!$A$7:$AG$161,5)</f>
        <v>36.21</v>
      </c>
      <c r="DC49" s="25">
        <f>VLOOKUP(DC$7,'Sun Curve Sum'!$A$7:$AG$161,5)</f>
        <v>40.020000000000003</v>
      </c>
      <c r="DD49" s="25">
        <f>VLOOKUP(DD$7,'Sun Curve Sum'!$A$7:$AG$161,5)</f>
        <v>37.905000000000001</v>
      </c>
      <c r="DE49" s="25">
        <f>VLOOKUP(DE$7,'Sun Curve Sum'!$A$7:$AG$161,5)</f>
        <v>32.085000000000001</v>
      </c>
      <c r="DF49" s="25">
        <f>VLOOKUP(DF$7,'Sun Curve Sum'!$A$7:$AG$161,5)</f>
        <v>30.517000000000003</v>
      </c>
      <c r="DG49" s="25">
        <f>VLOOKUP(DG$7,'Sun Curve Sum'!$A$7:$AG$161,5)</f>
        <v>32.303000000000004</v>
      </c>
      <c r="DH49" s="25">
        <f>VLOOKUP(DH$7,'Sun Curve Sum'!$A$7:$AG$161,5)</f>
        <v>32.512999999999998</v>
      </c>
      <c r="DI49" s="25">
        <f>VLOOKUP(DI$7,'Sun Curve Sum'!$A$7:$AG$161,5)</f>
        <v>32.123000000000005</v>
      </c>
      <c r="DJ49" s="25">
        <f>VLOOKUP(DJ$7,'Sun Curve Sum'!$A$7:$AG$161,5)</f>
        <v>31.335000000000001</v>
      </c>
      <c r="DK49" s="25">
        <f>VLOOKUP(DK$7,'Sun Curve Sum'!$A$7:$AG$161,5)</f>
        <v>30.555</v>
      </c>
      <c r="DL49" s="25">
        <f>VLOOKUP(DL$7,'Sun Curve Sum'!$A$7:$AG$161,5)</f>
        <v>30.555</v>
      </c>
      <c r="DM49" s="25">
        <f>VLOOKUP(DM$7,'Sun Curve Sum'!$A$7:$AG$161,5)</f>
        <v>32.318000000000005</v>
      </c>
      <c r="DN49" s="25">
        <f>VLOOKUP(DN$7,'Sun Curve Sum'!$A$7:$AG$161,5)</f>
        <v>36.248000000000005</v>
      </c>
      <c r="DO49" s="25">
        <f>VLOOKUP(DO$7,'Sun Curve Sum'!$A$7:$AG$161,5)</f>
        <v>39.773000000000003</v>
      </c>
      <c r="DP49" s="25">
        <f>VLOOKUP(DP$7,'Sun Curve Sum'!$A$7:$AG$161,5)</f>
        <v>37.814999999999998</v>
      </c>
      <c r="DQ49" s="25">
        <f>VLOOKUP(DQ$7,'Sun Curve Sum'!$A$7:$AG$161,5)</f>
        <v>32.423000000000002</v>
      </c>
      <c r="DR49" s="25">
        <f>VLOOKUP(DR$7,'Sun Curve Sum'!$A$7:$AG$161,5)</f>
        <v>30.9</v>
      </c>
      <c r="DS49" s="25">
        <f>VLOOKUP(DS$7,'Sun Curve Sum'!$A$7:$AG$161,5)</f>
        <v>32.625</v>
      </c>
      <c r="DT49" s="25">
        <f>VLOOKUP(DT$7,'Sun Curve Sum'!$A$7:$AG$161,5)</f>
        <v>32.835000000000001</v>
      </c>
      <c r="DU49" s="25">
        <f>VLOOKUP(DU$7,'Sun Curve Sum'!$A$7:$AG$161,5)</f>
        <v>32.468000000000004</v>
      </c>
      <c r="DV49" s="25">
        <f>VLOOKUP(DV$7,'Sun Curve Sum'!$A$7:$AG$161,5)</f>
        <v>31.748000000000001</v>
      </c>
      <c r="DW49" s="25">
        <f>VLOOKUP(DW$7,'Sun Curve Sum'!$A$7:$AG$161,5)</f>
        <v>31.02</v>
      </c>
      <c r="DX49" s="25">
        <f>VLOOKUP(DX$7,'Sun Curve Sum'!$A$7:$AG$161,5)</f>
        <v>31.02</v>
      </c>
      <c r="DY49" s="25">
        <f>VLOOKUP(DY$7,'Sun Curve Sum'!$A$7:$AG$161,5)</f>
        <v>32.655000000000001</v>
      </c>
      <c r="DZ49" s="25">
        <f>VLOOKUP(DZ$7,'Sun Curve Sum'!$A$7:$AG$161,5)</f>
        <v>36.292999999999999</v>
      </c>
      <c r="EA49" s="25">
        <f>VLOOKUP(EA$7,'Sun Curve Sum'!$A$7:$AG$161,5)</f>
        <v>39.57</v>
      </c>
      <c r="EB49" s="25">
        <f>VLOOKUP(EB$7,'Sun Curve Sum'!$A$7:$AG$161,5)</f>
        <v>37.755000000000003</v>
      </c>
      <c r="EC49" s="25">
        <f>VLOOKUP(EC$7,'Sun Curve Sum'!$A$7:$AG$161,5)</f>
        <v>32.753</v>
      </c>
      <c r="ED49" s="25">
        <f>VLOOKUP(ED$7,'Sun Curve Sum'!$A$7:$AG$161,5)</f>
        <v>31.274999999999999</v>
      </c>
      <c r="EE49" s="25">
        <f>VLOOKUP(EE$7,'Sun Curve Sum'!$A$7:$AG$161,5)</f>
        <v>32.94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23.912499898274735</v>
      </c>
      <c r="D50" s="25">
        <f ca="1">IF(ISERROR(AVERAGE(OFFSET('Sun Curve Sum'!$I$6,1,0,2,1))),0,AVERAGE(OFFSET('Sun Curve Sum'!$I$6,1,0,2,1)))</f>
        <v>27.1875</v>
      </c>
      <c r="E50" s="25">
        <f ca="1">IF(ISERROR((SUM(OFFSET('Sun Curve Sum'!$I$6,3,0,2,1))+ 3* 'Sun Curve Sum Backup'!$I$9)/5), 'Sun Curve Sum Backup'!$I$9,(SUM(OFFSET('Sun Curve Sum'!$I$6,3,0,2,1))+ 3* 'Sun Curve Sum Backup'!$I$9)/5)</f>
        <v>20.174999694824201</v>
      </c>
      <c r="F50" s="25">
        <f>VLOOKUP(F$7,'Sun Curve Sum'!$A$7:$AG$161,9)</f>
        <v>24.375</v>
      </c>
      <c r="G50" s="23">
        <f t="shared" ca="1" si="24"/>
        <v>23.912499898274735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25.173986483737178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21.779666666666667</v>
      </c>
      <c r="D51" s="25">
        <f ca="1">IF(ISERROR(AVERAGE(OFFSET('Sun Curve Sum'!$F$6,1,0,2,1))),0,AVERAGE(OFFSET('Sun Curve Sum'!$F$6,1,0,2,1)))</f>
        <v>19.7</v>
      </c>
      <c r="E51" s="25">
        <f ca="1">IF(ISERROR((SUM(OFFSET('Sun Curve Sum'!$F$6,3,0,2,1))+ 3* 'Sun Curve Sum Backup'!$F$9)/5), 'Sun Curve Sum Backup'!$F$9,(SUM(OFFSET('Sun Curve Sum'!$F$6,3,0,2,1))+ 3* 'Sun Curve Sum Backup'!$F$9)/5)</f>
        <v>20.514000000000003</v>
      </c>
      <c r="F51" s="25">
        <f>VLOOKUP(F$7,'Sun Curve Sum'!$A$7:$AG$161,6)</f>
        <v>25.125</v>
      </c>
      <c r="G51" s="23">
        <f t="shared" ca="1" si="24"/>
        <v>21.779666666666667</v>
      </c>
      <c r="H51" s="131">
        <f t="shared" si="25"/>
        <v>25.5</v>
      </c>
      <c r="I51" s="131">
        <f t="shared" si="31"/>
        <v>24.938000000000002</v>
      </c>
      <c r="J51" s="131">
        <f t="shared" si="31"/>
        <v>24.188000000000002</v>
      </c>
      <c r="K51" s="131">
        <f t="shared" si="31"/>
        <v>22.688000000000002</v>
      </c>
      <c r="L51" s="131">
        <f t="shared" si="31"/>
        <v>25.125</v>
      </c>
      <c r="M51" s="131">
        <f t="shared" si="31"/>
        <v>28.5</v>
      </c>
      <c r="N51" s="131">
        <f t="shared" si="31"/>
        <v>34.313000000000002</v>
      </c>
      <c r="O51" s="131">
        <f t="shared" si="31"/>
        <v>39.75</v>
      </c>
      <c r="P51" s="131">
        <f t="shared" si="31"/>
        <v>33.563000000000002</v>
      </c>
      <c r="Q51" s="131">
        <f t="shared" si="31"/>
        <v>27.938000000000002</v>
      </c>
      <c r="R51" s="131">
        <f t="shared" si="31"/>
        <v>27.563000000000002</v>
      </c>
      <c r="S51" s="131">
        <f t="shared" si="31"/>
        <v>29.063000000000002</v>
      </c>
      <c r="T51" s="23">
        <f t="shared" si="27"/>
        <v>28.59408333333333</v>
      </c>
      <c r="U51" s="23">
        <f t="shared" si="28"/>
        <v>31.703249999999997</v>
      </c>
      <c r="V51" s="23">
        <f t="shared" si="29"/>
        <v>32.487297619047624</v>
      </c>
      <c r="W51" s="71"/>
      <c r="X51" s="74">
        <f t="shared" ca="1" si="30"/>
        <v>31.692252252252256</v>
      </c>
      <c r="Y51" s="12"/>
      <c r="Z51" s="39"/>
      <c r="AA51" s="39"/>
      <c r="AB51" s="25">
        <f>VLOOKUP(AB$7,'Sun Curve Sum'!$A$7:$AG$161,6)</f>
        <v>25.5</v>
      </c>
      <c r="AC51" s="25">
        <f>VLOOKUP(AC$7,'Sun Curve Sum'!$A$7:$AG$161,6)</f>
        <v>24.938000000000002</v>
      </c>
      <c r="AD51" s="25">
        <f>VLOOKUP(AD$7,'Sun Curve Sum'!$A$7:$AG$161,6)</f>
        <v>24.188000000000002</v>
      </c>
      <c r="AE51" s="25">
        <f>VLOOKUP(AE$7,'Sun Curve Sum'!$A$7:$AG$161,6)</f>
        <v>22.688000000000002</v>
      </c>
      <c r="AF51" s="25">
        <f>VLOOKUP(AF$7,'Sun Curve Sum'!$A$7:$AG$161,6)</f>
        <v>25.125</v>
      </c>
      <c r="AG51" s="25">
        <f>VLOOKUP(AG$7,'Sun Curve Sum'!$A$7:$AG$161,6)</f>
        <v>28.5</v>
      </c>
      <c r="AH51" s="25">
        <f>VLOOKUP(AH$7,'Sun Curve Sum'!$A$7:$AG$161,6)</f>
        <v>34.313000000000002</v>
      </c>
      <c r="AI51" s="25">
        <f>VLOOKUP(AI$7,'Sun Curve Sum'!$A$7:$AG$161,6)</f>
        <v>39.75</v>
      </c>
      <c r="AJ51" s="25">
        <f>VLOOKUP(AJ$7,'Sun Curve Sum'!$A$7:$AG$161,6)</f>
        <v>33.563000000000002</v>
      </c>
      <c r="AK51" s="25">
        <f>VLOOKUP(AK$7,'Sun Curve Sum'!$A$7:$AG$161,6)</f>
        <v>27.938000000000002</v>
      </c>
      <c r="AL51" s="25">
        <f>VLOOKUP(AL$7,'Sun Curve Sum'!$A$7:$AG$161,6)</f>
        <v>27.563000000000002</v>
      </c>
      <c r="AM51" s="25">
        <f>VLOOKUP(AM$7,'Sun Curve Sum'!$A$7:$AG$161,6)</f>
        <v>29.063000000000002</v>
      </c>
      <c r="AN51" s="25">
        <f>VLOOKUP(AN$7,'Sun Curve Sum'!$A$7:$AG$161,6)</f>
        <v>29.625</v>
      </c>
      <c r="AO51" s="25">
        <f>VLOOKUP(AO$7,'Sun Curve Sum'!$A$7:$AG$161,6)</f>
        <v>28.5</v>
      </c>
      <c r="AP51" s="25">
        <f>VLOOKUP(AP$7,'Sun Curve Sum'!$A$7:$AG$161,6)</f>
        <v>27.375</v>
      </c>
      <c r="AQ51" s="25">
        <f>VLOOKUP(AQ$7,'Sun Curve Sum'!$A$7:$AG$161,6)</f>
        <v>27</v>
      </c>
      <c r="AR51" s="25">
        <f>VLOOKUP(AR$7,'Sun Curve Sum'!$A$7:$AG$161,6)</f>
        <v>27.375</v>
      </c>
      <c r="AS51" s="25">
        <f>VLOOKUP(AS$7,'Sun Curve Sum'!$A$7:$AG$161,6)</f>
        <v>30.75</v>
      </c>
      <c r="AT51" s="25">
        <f>VLOOKUP(AT$7,'Sun Curve Sum'!$A$7:$AG$161,6)</f>
        <v>41.25</v>
      </c>
      <c r="AU51" s="25">
        <f>VLOOKUP(AU$7,'Sun Curve Sum'!$A$7:$AG$161,6)</f>
        <v>45.938000000000002</v>
      </c>
      <c r="AV51" s="25">
        <f>VLOOKUP(AV$7,'Sun Curve Sum'!$A$7:$AG$161,6)</f>
        <v>36.188000000000002</v>
      </c>
      <c r="AW51" s="25">
        <f>VLOOKUP(AW$7,'Sun Curve Sum'!$A$7:$AG$161,6)</f>
        <v>28.5</v>
      </c>
      <c r="AX51" s="25">
        <f>VLOOKUP(AX$7,'Sun Curve Sum'!$A$7:$AG$161,6)</f>
        <v>28.688000000000002</v>
      </c>
      <c r="AY51" s="25">
        <f>VLOOKUP(AY$7,'Sun Curve Sum'!$A$7:$AG$161,6)</f>
        <v>29.25</v>
      </c>
      <c r="AZ51" s="25">
        <f>VLOOKUP(AZ$7,'Sun Curve Sum'!$A$7:$AG$161,6)</f>
        <v>30.113000000000003</v>
      </c>
      <c r="BA51" s="25">
        <f>VLOOKUP(BA$7,'Sun Curve Sum'!$A$7:$AG$161,6)</f>
        <v>29.153000000000002</v>
      </c>
      <c r="BB51" s="25">
        <f>VLOOKUP(BB$7,'Sun Curve Sum'!$A$7:$AG$161,6)</f>
        <v>28.184999999999999</v>
      </c>
      <c r="BC51" s="25">
        <f>VLOOKUP(BC$7,'Sun Curve Sum'!$A$7:$AG$161,6)</f>
        <v>27.87</v>
      </c>
      <c r="BD51" s="25">
        <f>VLOOKUP(BD$7,'Sun Curve Sum'!$A$7:$AG$161,6)</f>
        <v>28.193000000000001</v>
      </c>
      <c r="BE51" s="25">
        <f>VLOOKUP(BE$7,'Sun Curve Sum'!$A$7:$AG$161,6)</f>
        <v>31.08</v>
      </c>
      <c r="BF51" s="25">
        <f>VLOOKUP(BF$7,'Sun Curve Sum'!$A$7:$AG$161,6)</f>
        <v>40.058</v>
      </c>
      <c r="BG51" s="25">
        <f>VLOOKUP(BG$7,'Sun Curve Sum'!$A$7:$AG$161,6)</f>
        <v>44.063000000000002</v>
      </c>
      <c r="BH51" s="25">
        <f>VLOOKUP(BH$7,'Sun Curve Sum'!$A$7:$AG$161,6)</f>
        <v>35.729999999999997</v>
      </c>
      <c r="BI51" s="25">
        <f>VLOOKUP(BI$7,'Sun Curve Sum'!$A$7:$AG$161,6)</f>
        <v>29.16</v>
      </c>
      <c r="BJ51" s="25">
        <f>VLOOKUP(BJ$7,'Sun Curve Sum'!$A$7:$AG$161,6)</f>
        <v>29.318000000000001</v>
      </c>
      <c r="BK51" s="25">
        <f>VLOOKUP(BK$7,'Sun Curve Sum'!$A$7:$AG$161,6)</f>
        <v>29.798000000000002</v>
      </c>
      <c r="BL51" s="25">
        <f>VLOOKUP(BL$7,'Sun Curve Sum'!$A$7:$AG$161,6)</f>
        <v>30.593</v>
      </c>
      <c r="BM51" s="25">
        <f>VLOOKUP(BM$7,'Sun Curve Sum'!$A$7:$AG$161,6)</f>
        <v>29.768000000000001</v>
      </c>
      <c r="BN51" s="25">
        <f>VLOOKUP(BN$7,'Sun Curve Sum'!$A$7:$AG$161,6)</f>
        <v>28.95</v>
      </c>
      <c r="BO51" s="25">
        <f>VLOOKUP(BO$7,'Sun Curve Sum'!$A$7:$AG$161,6)</f>
        <v>28.673000000000002</v>
      </c>
      <c r="BP51" s="25">
        <f>VLOOKUP(BP$7,'Sun Curve Sum'!$A$7:$AG$161,6)</f>
        <v>28.95</v>
      </c>
      <c r="BQ51" s="25">
        <f>VLOOKUP(BQ$7,'Sun Curve Sum'!$A$7:$AG$161,6)</f>
        <v>31.418000000000003</v>
      </c>
      <c r="BR51" s="25">
        <f>VLOOKUP(BR$7,'Sun Curve Sum'!$A$7:$AG$161,6)</f>
        <v>39.104999999999997</v>
      </c>
      <c r="BS51" s="25">
        <f>VLOOKUP(BS$7,'Sun Curve Sum'!$A$7:$AG$161,6)</f>
        <v>42.54</v>
      </c>
      <c r="BT51" s="25">
        <f>VLOOKUP(BT$7,'Sun Curve Sum'!$A$7:$AG$161,6)</f>
        <v>35.4</v>
      </c>
      <c r="BU51" s="25">
        <f>VLOOKUP(BU$7,'Sun Curve Sum'!$A$7:$AG$161,6)</f>
        <v>29.774999999999999</v>
      </c>
      <c r="BV51" s="25">
        <f>VLOOKUP(BV$7,'Sun Curve Sum'!$A$7:$AG$161,6)</f>
        <v>29.91</v>
      </c>
      <c r="BW51" s="25">
        <f>VLOOKUP(BW$7,'Sun Curve Sum'!$A$7:$AG$161,6)</f>
        <v>30.323</v>
      </c>
      <c r="BX51" s="25">
        <f>VLOOKUP(BX$7,'Sun Curve Sum'!$A$7:$AG$161,6)</f>
        <v>30.998000000000001</v>
      </c>
      <c r="BY51" s="25">
        <f>VLOOKUP(BY$7,'Sun Curve Sum'!$A$7:$AG$161,6)</f>
        <v>30.293000000000003</v>
      </c>
      <c r="BZ51" s="25">
        <f>VLOOKUP(BZ$7,'Sun Curve Sum'!$A$7:$AG$161,6)</f>
        <v>29.594999999999999</v>
      </c>
      <c r="CA51" s="25">
        <f>VLOOKUP(CA$7,'Sun Curve Sum'!$A$7:$AG$161,6)</f>
        <v>29.363000000000003</v>
      </c>
      <c r="CB51" s="25">
        <f>VLOOKUP(CB$7,'Sun Curve Sum'!$A$7:$AG$161,6)</f>
        <v>29.594999999999999</v>
      </c>
      <c r="CC51" s="25">
        <f>VLOOKUP(CC$7,'Sun Curve Sum'!$A$7:$AG$161,6)</f>
        <v>31.71</v>
      </c>
      <c r="CD51" s="25">
        <f>VLOOKUP(CD$7,'Sun Curve Sum'!$A$7:$AG$161,6)</f>
        <v>38.28</v>
      </c>
      <c r="CE51" s="25">
        <f>VLOOKUP(CE$7,'Sun Curve Sum'!$A$7:$AG$161,6)</f>
        <v>41.213000000000001</v>
      </c>
      <c r="CF51" s="25">
        <f>VLOOKUP(CF$7,'Sun Curve Sum'!$A$7:$AG$161,6)</f>
        <v>35.115000000000002</v>
      </c>
      <c r="CG51" s="25">
        <f>VLOOKUP(CG$7,'Sun Curve Sum'!$A$7:$AG$161,6)</f>
        <v>30.3</v>
      </c>
      <c r="CH51" s="25">
        <f>VLOOKUP(CH$7,'Sun Curve Sum'!$A$7:$AG$161,6)</f>
        <v>30.42</v>
      </c>
      <c r="CI51" s="25">
        <f>VLOOKUP(CI$7,'Sun Curve Sum'!$A$7:$AG$161,6)</f>
        <v>30.773000000000003</v>
      </c>
      <c r="CJ51" s="25">
        <f>VLOOKUP(CJ$7,'Sun Curve Sum'!$A$7:$AG$161,6)</f>
        <v>31.305</v>
      </c>
      <c r="CK51" s="25">
        <f>VLOOKUP(CK$7,'Sun Curve Sum'!$A$7:$AG$161,6)</f>
        <v>30.675000000000001</v>
      </c>
      <c r="CL51" s="25">
        <f>VLOOKUP(CL$7,'Sun Curve Sum'!$A$7:$AG$161,6)</f>
        <v>30.038</v>
      </c>
      <c r="CM51" s="25">
        <f>VLOOKUP(CM$7,'Sun Curve Sum'!$A$7:$AG$161,6)</f>
        <v>29.828000000000003</v>
      </c>
      <c r="CN51" s="25">
        <f>VLOOKUP(CN$7,'Sun Curve Sum'!$A$7:$AG$161,6)</f>
        <v>30.038</v>
      </c>
      <c r="CO51" s="25">
        <f>VLOOKUP(CO$7,'Sun Curve Sum'!$A$7:$AG$161,6)</f>
        <v>31.95</v>
      </c>
      <c r="CP51" s="25">
        <f>VLOOKUP(CP$7,'Sun Curve Sum'!$A$7:$AG$161,6)</f>
        <v>37.898000000000003</v>
      </c>
      <c r="CQ51" s="25">
        <f>VLOOKUP(CQ$7,'Sun Curve Sum'!$A$7:$AG$161,6)</f>
        <v>40.56</v>
      </c>
      <c r="CR51" s="25">
        <f>VLOOKUP(CR$7,'Sun Curve Sum'!$A$7:$AG$161,6)</f>
        <v>35.033000000000001</v>
      </c>
      <c r="CS51" s="25">
        <f>VLOOKUP(CS$7,'Sun Curve Sum'!$A$7:$AG$161,6)</f>
        <v>30.683</v>
      </c>
      <c r="CT51" s="25">
        <f>VLOOKUP(CT$7,'Sun Curve Sum'!$A$7:$AG$161,6)</f>
        <v>30.788</v>
      </c>
      <c r="CU51" s="25">
        <f>VLOOKUP(CU$7,'Sun Curve Sum'!$A$7:$AG$161,6)</f>
        <v>31.11</v>
      </c>
      <c r="CV51" s="25">
        <f>VLOOKUP(CV$7,'Sun Curve Sum'!$A$7:$AG$161,6)</f>
        <v>31.583000000000002</v>
      </c>
      <c r="CW51" s="25">
        <f>VLOOKUP(CW$7,'Sun Curve Sum'!$A$7:$AG$161,6)</f>
        <v>30.998000000000001</v>
      </c>
      <c r="CX51" s="25">
        <f>VLOOKUP(CX$7,'Sun Curve Sum'!$A$7:$AG$161,6)</f>
        <v>30.405000000000001</v>
      </c>
      <c r="CY51" s="25">
        <f>VLOOKUP(CY$7,'Sun Curve Sum'!$A$7:$AG$161,6)</f>
        <v>30.21</v>
      </c>
      <c r="CZ51" s="25">
        <f>VLOOKUP(CZ$7,'Sun Curve Sum'!$A$7:$AG$161,6)</f>
        <v>30.413</v>
      </c>
      <c r="DA51" s="25">
        <f>VLOOKUP(DA$7,'Sun Curve Sum'!$A$7:$AG$161,6)</f>
        <v>32.183</v>
      </c>
      <c r="DB51" s="25">
        <f>VLOOKUP(DB$7,'Sun Curve Sum'!$A$7:$AG$161,6)</f>
        <v>37.688000000000002</v>
      </c>
      <c r="DC51" s="25">
        <f>VLOOKUP(DC$7,'Sun Curve Sum'!$A$7:$AG$161,6)</f>
        <v>40.14</v>
      </c>
      <c r="DD51" s="25">
        <f>VLOOKUP(DD$7,'Sun Curve Sum'!$A$7:$AG$161,6)</f>
        <v>35.033000000000001</v>
      </c>
      <c r="DE51" s="25">
        <f>VLOOKUP(DE$7,'Sun Curve Sum'!$A$7:$AG$161,6)</f>
        <v>31.004999999999999</v>
      </c>
      <c r="DF51" s="25">
        <f>VLOOKUP(DF$7,'Sun Curve Sum'!$A$7:$AG$161,6)</f>
        <v>31.103000000000002</v>
      </c>
      <c r="DG51" s="25">
        <f>VLOOKUP(DG$7,'Sun Curve Sum'!$A$7:$AG$161,6)</f>
        <v>31.403000000000002</v>
      </c>
      <c r="DH51" s="25">
        <f>VLOOKUP(DH$7,'Sun Curve Sum'!$A$7:$AG$161,6)</f>
        <v>31.853000000000002</v>
      </c>
      <c r="DI51" s="25">
        <f>VLOOKUP(DI$7,'Sun Curve Sum'!$A$7:$AG$161,6)</f>
        <v>31.305</v>
      </c>
      <c r="DJ51" s="25">
        <f>VLOOKUP(DJ$7,'Sun Curve Sum'!$A$7:$AG$161,6)</f>
        <v>30.765000000000001</v>
      </c>
      <c r="DK51" s="25">
        <f>VLOOKUP(DK$7,'Sun Curve Sum'!$A$7:$AG$161,6)</f>
        <v>30.585000000000001</v>
      </c>
      <c r="DL51" s="25">
        <f>VLOOKUP(DL$7,'Sun Curve Sum'!$A$7:$AG$161,6)</f>
        <v>30.765000000000001</v>
      </c>
      <c r="DM51" s="25">
        <f>VLOOKUP(DM$7,'Sun Curve Sum'!$A$7:$AG$161,6)</f>
        <v>32.408000000000001</v>
      </c>
      <c r="DN51" s="25">
        <f>VLOOKUP(DN$7,'Sun Curve Sum'!$A$7:$AG$161,6)</f>
        <v>37.5</v>
      </c>
      <c r="DO51" s="25">
        <f>VLOOKUP(DO$7,'Sun Curve Sum'!$A$7:$AG$161,6)</f>
        <v>39.773000000000003</v>
      </c>
      <c r="DP51" s="25">
        <f>VLOOKUP(DP$7,'Sun Curve Sum'!$A$7:$AG$161,6)</f>
        <v>35.048000000000002</v>
      </c>
      <c r="DQ51" s="25">
        <f>VLOOKUP(DQ$7,'Sun Curve Sum'!$A$7:$AG$161,6)</f>
        <v>31.32</v>
      </c>
      <c r="DR51" s="25">
        <f>VLOOKUP(DR$7,'Sun Curve Sum'!$A$7:$AG$161,6)</f>
        <v>31.41</v>
      </c>
      <c r="DS51" s="25">
        <f>VLOOKUP(DS$7,'Sun Curve Sum'!$A$7:$AG$161,6)</f>
        <v>31.688000000000002</v>
      </c>
      <c r="DT51" s="25">
        <f>VLOOKUP(DT$7,'Sun Curve Sum'!$A$7:$AG$161,6)</f>
        <v>32.115000000000002</v>
      </c>
      <c r="DU51" s="25">
        <f>VLOOKUP(DU$7,'Sun Curve Sum'!$A$7:$AG$161,6)</f>
        <v>31.613000000000003</v>
      </c>
      <c r="DV51" s="25">
        <f>VLOOKUP(DV$7,'Sun Curve Sum'!$A$7:$AG$161,6)</f>
        <v>31.11</v>
      </c>
      <c r="DW51" s="25">
        <f>VLOOKUP(DW$7,'Sun Curve Sum'!$A$7:$AG$161,6)</f>
        <v>30.938000000000002</v>
      </c>
      <c r="DX51" s="25">
        <f>VLOOKUP(DX$7,'Sun Curve Sum'!$A$7:$AG$161,6)</f>
        <v>31.11</v>
      </c>
      <c r="DY51" s="25">
        <f>VLOOKUP(DY$7,'Sun Curve Sum'!$A$7:$AG$161,6)</f>
        <v>32.625</v>
      </c>
      <c r="DZ51" s="25">
        <f>VLOOKUP(DZ$7,'Sun Curve Sum'!$A$7:$AG$161,6)</f>
        <v>37.343000000000004</v>
      </c>
      <c r="EA51" s="25">
        <f>VLOOKUP(EA$7,'Sun Curve Sum'!$A$7:$AG$161,6)</f>
        <v>39.443000000000005</v>
      </c>
      <c r="EB51" s="25">
        <f>VLOOKUP(EB$7,'Sun Curve Sum'!$A$7:$AG$161,6)</f>
        <v>35.07</v>
      </c>
      <c r="EC51" s="25">
        <f>VLOOKUP(EC$7,'Sun Curve Sum'!$A$7:$AG$161,6)</f>
        <v>31.62</v>
      </c>
      <c r="ED51" s="25">
        <f>VLOOKUP(ED$7,'Sun Curve Sum'!$A$7:$AG$161,6)</f>
        <v>31.71</v>
      </c>
      <c r="EE51" s="25">
        <f>VLOOKUP(EE$7,'Sun Curve Sum'!$A$7:$AG$161,6)</f>
        <v>31.965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20.291666666666668</v>
      </c>
      <c r="D52" s="25">
        <f ca="1">IF(ISERROR(AVERAGE(OFFSET('Sun Curve Sum'!$B$6,1,0,2,1))),0,AVERAGE(OFFSET('Sun Curve Sum'!$B$6,1,0,2,1)))</f>
        <v>18</v>
      </c>
      <c r="E52" s="25">
        <f ca="1">IF(ISERROR((SUM(OFFSET('Sun Curve Sum'!$B$6,3,0,2,1))+ 3* 'Sun Curve Sum Backup'!$B$9)/5), 'Sun Curve Sum Backup'!$B$9,(SUM(OFFSET('Sun Curve Sum'!$B$6,3,0,2,1))+ 3* 'Sun Curve Sum Backup'!$B$9)/5)</f>
        <v>19.25</v>
      </c>
      <c r="F52" s="25">
        <f>VLOOKUP(F$7,'Sun Curve Sum'!$A$7:$AG$161,2)</f>
        <v>23.625</v>
      </c>
      <c r="G52" s="23">
        <f t="shared" ca="1" si="24"/>
        <v>20.291666666666668</v>
      </c>
      <c r="H52" s="131">
        <f t="shared" si="25"/>
        <v>23.813000000000002</v>
      </c>
      <c r="I52" s="131">
        <f t="shared" si="31"/>
        <v>23.438000000000002</v>
      </c>
      <c r="J52" s="131">
        <f t="shared" si="31"/>
        <v>22.875</v>
      </c>
      <c r="K52" s="131">
        <f t="shared" si="31"/>
        <v>22.313000000000002</v>
      </c>
      <c r="L52" s="131">
        <f t="shared" si="31"/>
        <v>25.875</v>
      </c>
      <c r="M52" s="131">
        <f t="shared" si="31"/>
        <v>31.5</v>
      </c>
      <c r="N52" s="131">
        <f t="shared" si="31"/>
        <v>37.5</v>
      </c>
      <c r="O52" s="131">
        <f t="shared" si="31"/>
        <v>43.875</v>
      </c>
      <c r="P52" s="131">
        <f t="shared" si="31"/>
        <v>36</v>
      </c>
      <c r="Q52" s="131">
        <f t="shared" si="31"/>
        <v>26.438000000000002</v>
      </c>
      <c r="R52" s="131">
        <f t="shared" si="31"/>
        <v>25.313000000000002</v>
      </c>
      <c r="S52" s="131">
        <f t="shared" si="31"/>
        <v>25.875</v>
      </c>
      <c r="T52" s="23">
        <f t="shared" si="27"/>
        <v>28.734583333333333</v>
      </c>
      <c r="U52" s="23">
        <f t="shared" si="28"/>
        <v>29.969249999999992</v>
      </c>
      <c r="V52" s="23">
        <f t="shared" si="29"/>
        <v>30.870845238095235</v>
      </c>
      <c r="W52" s="71"/>
      <c r="X52" s="74">
        <f t="shared" ca="1" si="30"/>
        <v>30.256504504504505</v>
      </c>
      <c r="Y52" s="12"/>
      <c r="Z52" s="39"/>
      <c r="AA52" s="39"/>
      <c r="AB52" s="25">
        <f>VLOOKUP(AB$7,'Sun Curve Sum'!$A$7:$AG$161,2)</f>
        <v>23.813000000000002</v>
      </c>
      <c r="AC52" s="25">
        <f>VLOOKUP(AC$7,'Sun Curve Sum'!$A$7:$AG$161,2)</f>
        <v>23.438000000000002</v>
      </c>
      <c r="AD52" s="25">
        <f>VLOOKUP(AD$7,'Sun Curve Sum'!$A$7:$AG$161,2)</f>
        <v>22.875</v>
      </c>
      <c r="AE52" s="25">
        <f>VLOOKUP(AE$7,'Sun Curve Sum'!$A$7:$AG$161,2)</f>
        <v>22.313000000000002</v>
      </c>
      <c r="AF52" s="25">
        <f>VLOOKUP(AF$7,'Sun Curve Sum'!$A$7:$AG$161,2)</f>
        <v>25.875</v>
      </c>
      <c r="AG52" s="25">
        <f>VLOOKUP(AG$7,'Sun Curve Sum'!$A$7:$AG$161,2)</f>
        <v>31.5</v>
      </c>
      <c r="AH52" s="25">
        <f>VLOOKUP(AH$7,'Sun Curve Sum'!$A$7:$AG$161,2)</f>
        <v>37.5</v>
      </c>
      <c r="AI52" s="25">
        <f>VLOOKUP(AI$7,'Sun Curve Sum'!$A$7:$AG$161,2)</f>
        <v>43.875</v>
      </c>
      <c r="AJ52" s="25">
        <f>VLOOKUP(AJ$7,'Sun Curve Sum'!$A$7:$AG$161,2)</f>
        <v>36</v>
      </c>
      <c r="AK52" s="25">
        <f>VLOOKUP(AK$7,'Sun Curve Sum'!$A$7:$AG$161,2)</f>
        <v>26.438000000000002</v>
      </c>
      <c r="AL52" s="25">
        <f>VLOOKUP(AL$7,'Sun Curve Sum'!$A$7:$AG$161,2)</f>
        <v>25.313000000000002</v>
      </c>
      <c r="AM52" s="25">
        <f>VLOOKUP(AM$7,'Sun Curve Sum'!$A$7:$AG$161,2)</f>
        <v>25.875</v>
      </c>
      <c r="AN52" s="25">
        <f>VLOOKUP(AN$7,'Sun Curve Sum'!$A$7:$AG$161,2)</f>
        <v>26.438000000000002</v>
      </c>
      <c r="AO52" s="25">
        <f>VLOOKUP(AO$7,'Sun Curve Sum'!$A$7:$AG$161,2)</f>
        <v>26.063000000000002</v>
      </c>
      <c r="AP52" s="25">
        <f>VLOOKUP(AP$7,'Sun Curve Sum'!$A$7:$AG$161,2)</f>
        <v>26.063000000000002</v>
      </c>
      <c r="AQ52" s="25">
        <f>VLOOKUP(AQ$7,'Sun Curve Sum'!$A$7:$AG$161,2)</f>
        <v>25.688000000000002</v>
      </c>
      <c r="AR52" s="25">
        <f>VLOOKUP(AR$7,'Sun Curve Sum'!$A$7:$AG$161,2)</f>
        <v>25.688000000000002</v>
      </c>
      <c r="AS52" s="25">
        <f>VLOOKUP(AS$7,'Sun Curve Sum'!$A$7:$AG$161,2)</f>
        <v>29.063000000000002</v>
      </c>
      <c r="AT52" s="25">
        <f>VLOOKUP(AT$7,'Sun Curve Sum'!$A$7:$AG$161,2)</f>
        <v>39.938000000000002</v>
      </c>
      <c r="AU52" s="25">
        <f>VLOOKUP(AU$7,'Sun Curve Sum'!$A$7:$AG$161,2)</f>
        <v>44.813000000000002</v>
      </c>
      <c r="AV52" s="25">
        <f>VLOOKUP(AV$7,'Sun Curve Sum'!$A$7:$AG$161,2)</f>
        <v>35.438000000000002</v>
      </c>
      <c r="AW52" s="25">
        <f>VLOOKUP(AW$7,'Sun Curve Sum'!$A$7:$AG$161,2)</f>
        <v>27.563000000000002</v>
      </c>
      <c r="AX52" s="25">
        <f>VLOOKUP(AX$7,'Sun Curve Sum'!$A$7:$AG$161,2)</f>
        <v>26.438000000000002</v>
      </c>
      <c r="AY52" s="25">
        <f>VLOOKUP(AY$7,'Sun Curve Sum'!$A$7:$AG$161,2)</f>
        <v>26.438000000000002</v>
      </c>
      <c r="AZ52" s="25">
        <f>VLOOKUP(AZ$7,'Sun Curve Sum'!$A$7:$AG$161,2)</f>
        <v>27.173000000000002</v>
      </c>
      <c r="BA52" s="25">
        <f>VLOOKUP(BA$7,'Sun Curve Sum'!$A$7:$AG$161,2)</f>
        <v>26.85</v>
      </c>
      <c r="BB52" s="25">
        <f>VLOOKUP(BB$7,'Sun Curve Sum'!$A$7:$AG$161,2)</f>
        <v>26.85</v>
      </c>
      <c r="BC52" s="25">
        <f>VLOOKUP(BC$7,'Sun Curve Sum'!$A$7:$AG$161,2)</f>
        <v>26.528000000000002</v>
      </c>
      <c r="BD52" s="25">
        <f>VLOOKUP(BD$7,'Sun Curve Sum'!$A$7:$AG$161,2)</f>
        <v>26.528000000000002</v>
      </c>
      <c r="BE52" s="25">
        <f>VLOOKUP(BE$7,'Sun Curve Sum'!$A$7:$AG$161,2)</f>
        <v>29.423000000000002</v>
      </c>
      <c r="BF52" s="25">
        <f>VLOOKUP(BF$7,'Sun Curve Sum'!$A$7:$AG$161,2)</f>
        <v>38.729999999999997</v>
      </c>
      <c r="BG52" s="25">
        <f>VLOOKUP(BG$7,'Sun Curve Sum'!$A$7:$AG$161,2)</f>
        <v>42.908000000000001</v>
      </c>
      <c r="BH52" s="25">
        <f>VLOOKUP(BH$7,'Sun Curve Sum'!$A$7:$AG$161,2)</f>
        <v>34.883000000000003</v>
      </c>
      <c r="BI52" s="25">
        <f>VLOOKUP(BI$7,'Sun Curve Sum'!$A$7:$AG$161,2)</f>
        <v>28.14</v>
      </c>
      <c r="BJ52" s="25">
        <f>VLOOKUP(BJ$7,'Sun Curve Sum'!$A$7:$AG$161,2)</f>
        <v>27.173000000000002</v>
      </c>
      <c r="BK52" s="25">
        <f>VLOOKUP(BK$7,'Sun Curve Sum'!$A$7:$AG$161,2)</f>
        <v>27.173000000000002</v>
      </c>
      <c r="BL52" s="25">
        <f>VLOOKUP(BL$7,'Sun Curve Sum'!$A$7:$AG$161,2)</f>
        <v>27.824999999999999</v>
      </c>
      <c r="BM52" s="25">
        <f>VLOOKUP(BM$7,'Sun Curve Sum'!$A$7:$AG$161,2)</f>
        <v>27.555</v>
      </c>
      <c r="BN52" s="25">
        <f>VLOOKUP(BN$7,'Sun Curve Sum'!$A$7:$AG$161,2)</f>
        <v>27.555</v>
      </c>
      <c r="BO52" s="25">
        <f>VLOOKUP(BO$7,'Sun Curve Sum'!$A$7:$AG$161,2)</f>
        <v>27.278000000000002</v>
      </c>
      <c r="BP52" s="25">
        <f>VLOOKUP(BP$7,'Sun Curve Sum'!$A$7:$AG$161,2)</f>
        <v>27.278000000000002</v>
      </c>
      <c r="BQ52" s="25">
        <f>VLOOKUP(BQ$7,'Sun Curve Sum'!$A$7:$AG$161,2)</f>
        <v>29.753</v>
      </c>
      <c r="BR52" s="25">
        <f>VLOOKUP(BR$7,'Sun Curve Sum'!$A$7:$AG$161,2)</f>
        <v>37.733000000000004</v>
      </c>
      <c r="BS52" s="25">
        <f>VLOOKUP(BS$7,'Sun Curve Sum'!$A$7:$AG$161,2)</f>
        <v>41.31</v>
      </c>
      <c r="BT52" s="25">
        <f>VLOOKUP(BT$7,'Sun Curve Sum'!$A$7:$AG$161,2)</f>
        <v>34.433</v>
      </c>
      <c r="BU52" s="25">
        <f>VLOOKUP(BU$7,'Sun Curve Sum'!$A$7:$AG$161,2)</f>
        <v>28.658000000000001</v>
      </c>
      <c r="BV52" s="25">
        <f>VLOOKUP(BV$7,'Sun Curve Sum'!$A$7:$AG$161,2)</f>
        <v>27.833000000000002</v>
      </c>
      <c r="BW52" s="25">
        <f>VLOOKUP(BW$7,'Sun Curve Sum'!$A$7:$AG$161,2)</f>
        <v>27.833000000000002</v>
      </c>
      <c r="BX52" s="25">
        <f>VLOOKUP(BX$7,'Sun Curve Sum'!$A$7:$AG$161,2)</f>
        <v>28.425000000000001</v>
      </c>
      <c r="BY52" s="25">
        <f>VLOOKUP(BY$7,'Sun Curve Sum'!$A$7:$AG$161,2)</f>
        <v>28.184999999999999</v>
      </c>
      <c r="BZ52" s="25">
        <f>VLOOKUP(BZ$7,'Sun Curve Sum'!$A$7:$AG$161,2)</f>
        <v>28.184999999999999</v>
      </c>
      <c r="CA52" s="25">
        <f>VLOOKUP(CA$7,'Sun Curve Sum'!$A$7:$AG$161,2)</f>
        <v>27.953000000000003</v>
      </c>
      <c r="CB52" s="25">
        <f>VLOOKUP(CB$7,'Sun Curve Sum'!$A$7:$AG$161,2)</f>
        <v>27.953000000000003</v>
      </c>
      <c r="CC52" s="25">
        <f>VLOOKUP(CC$7,'Sun Curve Sum'!$A$7:$AG$161,2)</f>
        <v>30.074999999999999</v>
      </c>
      <c r="CD52" s="25">
        <f>VLOOKUP(CD$7,'Sun Curve Sum'!$A$7:$AG$161,2)</f>
        <v>36.908000000000001</v>
      </c>
      <c r="CE52" s="25">
        <f>VLOOKUP(CE$7,'Sun Curve Sum'!$A$7:$AG$161,2)</f>
        <v>39.968000000000004</v>
      </c>
      <c r="CF52" s="25">
        <f>VLOOKUP(CF$7,'Sun Curve Sum'!$A$7:$AG$161,2)</f>
        <v>34.08</v>
      </c>
      <c r="CG52" s="25">
        <f>VLOOKUP(CG$7,'Sun Curve Sum'!$A$7:$AG$161,2)</f>
        <v>29.138000000000002</v>
      </c>
      <c r="CH52" s="25">
        <f>VLOOKUP(CH$7,'Sun Curve Sum'!$A$7:$AG$161,2)</f>
        <v>28.433</v>
      </c>
      <c r="CI52" s="25">
        <f>VLOOKUP(CI$7,'Sun Curve Sum'!$A$7:$AG$161,2)</f>
        <v>28.433</v>
      </c>
      <c r="CJ52" s="25">
        <f>VLOOKUP(CJ$7,'Sun Curve Sum'!$A$7:$AG$161,2)</f>
        <v>28.853000000000002</v>
      </c>
      <c r="CK52" s="25">
        <f>VLOOKUP(CK$7,'Sun Curve Sum'!$A$7:$AG$161,2)</f>
        <v>28.642000000000003</v>
      </c>
      <c r="CL52" s="25">
        <f>VLOOKUP(CL$7,'Sun Curve Sum'!$A$7:$AG$161,2)</f>
        <v>28.642000000000003</v>
      </c>
      <c r="CM52" s="25">
        <f>VLOOKUP(CM$7,'Sun Curve Sum'!$A$7:$AG$161,2)</f>
        <v>28.433</v>
      </c>
      <c r="CN52" s="25">
        <f>VLOOKUP(CN$7,'Sun Curve Sum'!$A$7:$AG$161,2)</f>
        <v>28.433</v>
      </c>
      <c r="CO52" s="25">
        <f>VLOOKUP(CO$7,'Sun Curve Sum'!$A$7:$AG$161,2)</f>
        <v>30.353000000000002</v>
      </c>
      <c r="CP52" s="25">
        <f>VLOOKUP(CP$7,'Sun Curve Sum'!$A$7:$AG$161,2)</f>
        <v>36.548000000000002</v>
      </c>
      <c r="CQ52" s="25">
        <f>VLOOKUP(CQ$7,'Sun Curve Sum'!$A$7:$AG$161,2)</f>
        <v>39.323</v>
      </c>
      <c r="CR52" s="25">
        <f>VLOOKUP(CR$7,'Sun Curve Sum'!$A$7:$AG$161,2)</f>
        <v>33.99</v>
      </c>
      <c r="CS52" s="25">
        <f>VLOOKUP(CS$7,'Sun Curve Sum'!$A$7:$AG$161,2)</f>
        <v>29.504999999999999</v>
      </c>
      <c r="CT52" s="25">
        <f>VLOOKUP(CT$7,'Sun Curve Sum'!$A$7:$AG$161,2)</f>
        <v>28.868000000000002</v>
      </c>
      <c r="CU52" s="25">
        <f>VLOOKUP(CU$7,'Sun Curve Sum'!$A$7:$AG$161,2)</f>
        <v>28.868000000000002</v>
      </c>
      <c r="CV52" s="25">
        <f>VLOOKUP(CV$7,'Sun Curve Sum'!$A$7:$AG$161,2)</f>
        <v>29.228000000000002</v>
      </c>
      <c r="CW52" s="25">
        <f>VLOOKUP(CW$7,'Sun Curve Sum'!$A$7:$AG$161,2)</f>
        <v>29.024999999999999</v>
      </c>
      <c r="CX52" s="25">
        <f>VLOOKUP(CX$7,'Sun Curve Sum'!$A$7:$AG$161,2)</f>
        <v>29.033000000000001</v>
      </c>
      <c r="CY52" s="25">
        <f>VLOOKUP(CY$7,'Sun Curve Sum'!$A$7:$AG$161,2)</f>
        <v>28.83</v>
      </c>
      <c r="CZ52" s="25">
        <f>VLOOKUP(CZ$7,'Sun Curve Sum'!$A$7:$AG$161,2)</f>
        <v>28.838000000000001</v>
      </c>
      <c r="DA52" s="25">
        <f>VLOOKUP(DA$7,'Sun Curve Sum'!$A$7:$AG$161,2)</f>
        <v>30.614999999999998</v>
      </c>
      <c r="DB52" s="25">
        <f>VLOOKUP(DB$7,'Sun Curve Sum'!$A$7:$AG$161,2)</f>
        <v>36.353000000000002</v>
      </c>
      <c r="DC52" s="25">
        <f>VLOOKUP(DC$7,'Sun Curve Sum'!$A$7:$AG$161,2)</f>
        <v>38.933</v>
      </c>
      <c r="DD52" s="25">
        <f>VLOOKUP(DD$7,'Sun Curve Sum'!$A$7:$AG$161,2)</f>
        <v>33.983000000000004</v>
      </c>
      <c r="DE52" s="25">
        <f>VLOOKUP(DE$7,'Sun Curve Sum'!$A$7:$AG$161,2)</f>
        <v>29.828000000000003</v>
      </c>
      <c r="DF52" s="25">
        <f>VLOOKUP(DF$7,'Sun Curve Sum'!$A$7:$AG$161,2)</f>
        <v>29.243000000000002</v>
      </c>
      <c r="DG52" s="25">
        <f>VLOOKUP(DG$7,'Sun Curve Sum'!$A$7:$AG$161,2)</f>
        <v>29.243000000000002</v>
      </c>
      <c r="DH52" s="25">
        <f>VLOOKUP(DH$7,'Sun Curve Sum'!$A$7:$AG$161,2)</f>
        <v>29.588000000000001</v>
      </c>
      <c r="DI52" s="25">
        <f>VLOOKUP(DI$7,'Sun Curve Sum'!$A$7:$AG$161,2)</f>
        <v>29.4</v>
      </c>
      <c r="DJ52" s="25">
        <f>VLOOKUP(DJ$7,'Sun Curve Sum'!$A$7:$AG$161,2)</f>
        <v>29.408000000000001</v>
      </c>
      <c r="DK52" s="25">
        <f>VLOOKUP(DK$7,'Sun Curve Sum'!$A$7:$AG$161,2)</f>
        <v>29.22</v>
      </c>
      <c r="DL52" s="25">
        <f>VLOOKUP(DL$7,'Sun Curve Sum'!$A$7:$AG$161,2)</f>
        <v>29.228000000000002</v>
      </c>
      <c r="DM52" s="25">
        <f>VLOOKUP(DM$7,'Sun Curve Sum'!$A$7:$AG$161,2)</f>
        <v>30.878</v>
      </c>
      <c r="DN52" s="25">
        <f>VLOOKUP(DN$7,'Sun Curve Sum'!$A$7:$AG$161,2)</f>
        <v>36.195</v>
      </c>
      <c r="DO52" s="25">
        <f>VLOOKUP(DO$7,'Sun Curve Sum'!$A$7:$AG$161,2)</f>
        <v>38.58</v>
      </c>
      <c r="DP52" s="25">
        <f>VLOOKUP(DP$7,'Sun Curve Sum'!$A$7:$AG$161,2)</f>
        <v>33.998000000000005</v>
      </c>
      <c r="DQ52" s="25">
        <f>VLOOKUP(DQ$7,'Sun Curve Sum'!$A$7:$AG$161,2)</f>
        <v>30.15</v>
      </c>
      <c r="DR52" s="25">
        <f>VLOOKUP(DR$7,'Sun Curve Sum'!$A$7:$AG$161,2)</f>
        <v>29.603000000000002</v>
      </c>
      <c r="DS52" s="25">
        <f>VLOOKUP(DS$7,'Sun Curve Sum'!$A$7:$AG$161,2)</f>
        <v>29.603000000000002</v>
      </c>
      <c r="DT52" s="25">
        <f>VLOOKUP(DT$7,'Sun Curve Sum'!$A$7:$AG$161,2)</f>
        <v>29.94</v>
      </c>
      <c r="DU52" s="25">
        <f>VLOOKUP(DU$7,'Sun Curve Sum'!$A$7:$AG$161,2)</f>
        <v>29.768000000000001</v>
      </c>
      <c r="DV52" s="25">
        <f>VLOOKUP(DV$7,'Sun Curve Sum'!$A$7:$AG$161,2)</f>
        <v>29.768000000000001</v>
      </c>
      <c r="DW52" s="25">
        <f>VLOOKUP(DW$7,'Sun Curve Sum'!$A$7:$AG$161,2)</f>
        <v>29.603000000000002</v>
      </c>
      <c r="DX52" s="25">
        <f>VLOOKUP(DX$7,'Sun Curve Sum'!$A$7:$AG$161,2)</f>
        <v>29.603000000000002</v>
      </c>
      <c r="DY52" s="25">
        <f>VLOOKUP(DY$7,'Sun Curve Sum'!$A$7:$AG$161,2)</f>
        <v>31.133000000000003</v>
      </c>
      <c r="DZ52" s="25">
        <f>VLOOKUP(DZ$7,'Sun Curve Sum'!$A$7:$AG$161,2)</f>
        <v>36.06</v>
      </c>
      <c r="EA52" s="25">
        <f>VLOOKUP(EA$7,'Sun Curve Sum'!$A$7:$AG$161,2)</f>
        <v>38.273000000000003</v>
      </c>
      <c r="EB52" s="25">
        <f>VLOOKUP(EB$7,'Sun Curve Sum'!$A$7:$AG$161,2)</f>
        <v>34.027999999999999</v>
      </c>
      <c r="EC52" s="25">
        <f>VLOOKUP(EC$7,'Sun Curve Sum'!$A$7:$AG$161,2)</f>
        <v>30.465</v>
      </c>
      <c r="ED52" s="25">
        <f>VLOOKUP(ED$7,'Sun Curve Sum'!$A$7:$AG$161,2)</f>
        <v>29.954999999999998</v>
      </c>
      <c r="EE52" s="25">
        <f>VLOOKUP(EE$7,'Sun Curve Sum'!$A$7:$AG$161,2)</f>
        <v>29.954999999999998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20.758333333333333</v>
      </c>
      <c r="D53" s="22">
        <f ca="1">IF(ISERROR(AVERAGE(OFFSET('Sun Curve Sum'!$G$6,1,0,2,1))),0,AVERAGE(OFFSET('Sun Curve Sum'!$G$6,1,0,2,1)))</f>
        <v>19</v>
      </c>
      <c r="E53" s="22">
        <f ca="1">IF(ISERROR((SUM(OFFSET('Sun Curve Sum'!$G$6,3,0,2,1))+ 3* 'Sun Curve Sum Backup'!$G$9)/5), 'Sun Curve Sum Backup'!$G$9,(SUM(OFFSET('Sun Curve Sum'!$G$6,3,0,2,1))+ 3* 'Sun Curve Sum Backup'!$G$9)/5)</f>
        <v>19.649999999999999</v>
      </c>
      <c r="F53" s="22">
        <f>VLOOKUP(F$7,'Sun Curve Sum'!$A$7:$AG$161,7)</f>
        <v>23.625</v>
      </c>
      <c r="G53" s="23">
        <f t="shared" ca="1" si="24"/>
        <v>20.758333333333333</v>
      </c>
      <c r="H53" s="131">
        <f t="shared" si="25"/>
        <v>23.813000000000002</v>
      </c>
      <c r="I53" s="131">
        <f t="shared" si="31"/>
        <v>23.438000000000002</v>
      </c>
      <c r="J53" s="131">
        <f t="shared" si="31"/>
        <v>22.875</v>
      </c>
      <c r="K53" s="131">
        <f t="shared" si="31"/>
        <v>22.313000000000002</v>
      </c>
      <c r="L53" s="131">
        <f t="shared" si="31"/>
        <v>25.875</v>
      </c>
      <c r="M53" s="131">
        <f t="shared" si="31"/>
        <v>31.5</v>
      </c>
      <c r="N53" s="131">
        <f t="shared" si="31"/>
        <v>37.5</v>
      </c>
      <c r="O53" s="131">
        <f t="shared" si="31"/>
        <v>43.875</v>
      </c>
      <c r="P53" s="131">
        <f t="shared" si="31"/>
        <v>36</v>
      </c>
      <c r="Q53" s="131">
        <f t="shared" si="31"/>
        <v>26.438000000000002</v>
      </c>
      <c r="R53" s="131">
        <f t="shared" si="31"/>
        <v>25.313000000000002</v>
      </c>
      <c r="S53" s="131">
        <f t="shared" si="31"/>
        <v>25.875</v>
      </c>
      <c r="T53" s="23">
        <f t="shared" si="27"/>
        <v>28.734583333333333</v>
      </c>
      <c r="U53" s="23">
        <f t="shared" si="28"/>
        <v>29.969249999999992</v>
      </c>
      <c r="V53" s="23">
        <f t="shared" si="29"/>
        <v>30.870845238095235</v>
      </c>
      <c r="W53" s="78"/>
      <c r="X53" s="65">
        <f t="shared" ca="1" si="30"/>
        <v>30.269117117117119</v>
      </c>
      <c r="Y53" s="12"/>
      <c r="Z53" s="39"/>
      <c r="AB53" s="22">
        <f>VLOOKUP(AB$7,'Sun Curve Sum'!$A$7:$AG$161,7)</f>
        <v>23.813000000000002</v>
      </c>
      <c r="AC53" s="22">
        <f>VLOOKUP(AC$7,'Sun Curve Sum'!$A$7:$AG$161,7)</f>
        <v>23.438000000000002</v>
      </c>
      <c r="AD53" s="22">
        <f>VLOOKUP(AD$7,'Sun Curve Sum'!$A$7:$AG$161,7)</f>
        <v>22.875</v>
      </c>
      <c r="AE53" s="22">
        <f>VLOOKUP(AE$7,'Sun Curve Sum'!$A$7:$AG$161,7)</f>
        <v>22.313000000000002</v>
      </c>
      <c r="AF53" s="22">
        <f>VLOOKUP(AF$7,'Sun Curve Sum'!$A$7:$AG$161,7)</f>
        <v>25.875</v>
      </c>
      <c r="AG53" s="22">
        <f>VLOOKUP(AG$7,'Sun Curve Sum'!$A$7:$AG$161,7)</f>
        <v>31.5</v>
      </c>
      <c r="AH53" s="22">
        <f>VLOOKUP(AH$7,'Sun Curve Sum'!$A$7:$AG$161,7)</f>
        <v>37.5</v>
      </c>
      <c r="AI53" s="22">
        <f>VLOOKUP(AI$7,'Sun Curve Sum'!$A$7:$AG$161,7)</f>
        <v>43.875</v>
      </c>
      <c r="AJ53" s="22">
        <f>VLOOKUP(AJ$7,'Sun Curve Sum'!$A$7:$AG$161,7)</f>
        <v>36</v>
      </c>
      <c r="AK53" s="22">
        <f>VLOOKUP(AK$7,'Sun Curve Sum'!$A$7:$AG$161,7)</f>
        <v>26.438000000000002</v>
      </c>
      <c r="AL53" s="22">
        <f>VLOOKUP(AL$7,'Sun Curve Sum'!$A$7:$AG$161,7)</f>
        <v>25.313000000000002</v>
      </c>
      <c r="AM53" s="22">
        <f>VLOOKUP(AM$7,'Sun Curve Sum'!$A$7:$AG$161,7)</f>
        <v>25.875</v>
      </c>
      <c r="AN53" s="22">
        <f>VLOOKUP(AN$7,'Sun Curve Sum'!$A$7:$AG$161,7)</f>
        <v>26.438000000000002</v>
      </c>
      <c r="AO53" s="22">
        <f>VLOOKUP(AO$7,'Sun Curve Sum'!$A$7:$AG$161,7)</f>
        <v>26.063000000000002</v>
      </c>
      <c r="AP53" s="22">
        <f>VLOOKUP(AP$7,'Sun Curve Sum'!$A$7:$AG$161,7)</f>
        <v>26.063000000000002</v>
      </c>
      <c r="AQ53" s="22">
        <f>VLOOKUP(AQ$7,'Sun Curve Sum'!$A$7:$AG$161,7)</f>
        <v>25.688000000000002</v>
      </c>
      <c r="AR53" s="22">
        <f>VLOOKUP(AR$7,'Sun Curve Sum'!$A$7:$AG$161,7)</f>
        <v>25.688000000000002</v>
      </c>
      <c r="AS53" s="22">
        <f>VLOOKUP(AS$7,'Sun Curve Sum'!$A$7:$AG$161,7)</f>
        <v>29.063000000000002</v>
      </c>
      <c r="AT53" s="22">
        <f>VLOOKUP(AT$7,'Sun Curve Sum'!$A$7:$AG$161,7)</f>
        <v>39.938000000000002</v>
      </c>
      <c r="AU53" s="22">
        <f>VLOOKUP(AU$7,'Sun Curve Sum'!$A$7:$AG$161,7)</f>
        <v>44.813000000000002</v>
      </c>
      <c r="AV53" s="22">
        <f>VLOOKUP(AV$7,'Sun Curve Sum'!$A$7:$AG$161,7)</f>
        <v>35.438000000000002</v>
      </c>
      <c r="AW53" s="22">
        <f>VLOOKUP(AW$7,'Sun Curve Sum'!$A$7:$AG$161,7)</f>
        <v>27.563000000000002</v>
      </c>
      <c r="AX53" s="22">
        <f>VLOOKUP(AX$7,'Sun Curve Sum'!$A$7:$AG$161,7)</f>
        <v>26.438000000000002</v>
      </c>
      <c r="AY53" s="22">
        <f>VLOOKUP(AY$7,'Sun Curve Sum'!$A$7:$AG$161,7)</f>
        <v>26.438000000000002</v>
      </c>
      <c r="AZ53" s="22">
        <f>VLOOKUP(AZ$7,'Sun Curve Sum'!$A$7:$AG$161,7)</f>
        <v>27.173000000000002</v>
      </c>
      <c r="BA53" s="22">
        <f>VLOOKUP(BA$7,'Sun Curve Sum'!$A$7:$AG$161,7)</f>
        <v>26.85</v>
      </c>
      <c r="BB53" s="22">
        <f>VLOOKUP(BB$7,'Sun Curve Sum'!$A$7:$AG$161,7)</f>
        <v>26.85</v>
      </c>
      <c r="BC53" s="22">
        <f>VLOOKUP(BC$7,'Sun Curve Sum'!$A$7:$AG$161,7)</f>
        <v>26.528000000000002</v>
      </c>
      <c r="BD53" s="22">
        <f>VLOOKUP(BD$7,'Sun Curve Sum'!$A$7:$AG$161,7)</f>
        <v>26.528000000000002</v>
      </c>
      <c r="BE53" s="22">
        <f>VLOOKUP(BE$7,'Sun Curve Sum'!$A$7:$AG$161,7)</f>
        <v>29.423000000000002</v>
      </c>
      <c r="BF53" s="22">
        <f>VLOOKUP(BF$7,'Sun Curve Sum'!$A$7:$AG$161,7)</f>
        <v>38.729999999999997</v>
      </c>
      <c r="BG53" s="22">
        <f>VLOOKUP(BG$7,'Sun Curve Sum'!$A$7:$AG$161,7)</f>
        <v>42.908000000000001</v>
      </c>
      <c r="BH53" s="22">
        <f>VLOOKUP(BH$7,'Sun Curve Sum'!$A$7:$AG$161,7)</f>
        <v>34.883000000000003</v>
      </c>
      <c r="BI53" s="22">
        <f>VLOOKUP(BI$7,'Sun Curve Sum'!$A$7:$AG$161,7)</f>
        <v>28.14</v>
      </c>
      <c r="BJ53" s="22">
        <f>VLOOKUP(BJ$7,'Sun Curve Sum'!$A$7:$AG$161,7)</f>
        <v>27.173000000000002</v>
      </c>
      <c r="BK53" s="22">
        <f>VLOOKUP(BK$7,'Sun Curve Sum'!$A$7:$AG$161,7)</f>
        <v>27.173000000000002</v>
      </c>
      <c r="BL53" s="22">
        <f>VLOOKUP(BL$7,'Sun Curve Sum'!$A$7:$AG$161,7)</f>
        <v>27.824999999999999</v>
      </c>
      <c r="BM53" s="22">
        <f>VLOOKUP(BM$7,'Sun Curve Sum'!$A$7:$AG$161,7)</f>
        <v>27.555</v>
      </c>
      <c r="BN53" s="22">
        <f>VLOOKUP(BN$7,'Sun Curve Sum'!$A$7:$AG$161,7)</f>
        <v>27.555</v>
      </c>
      <c r="BO53" s="22">
        <f>VLOOKUP(BO$7,'Sun Curve Sum'!$A$7:$AG$161,7)</f>
        <v>27.278000000000002</v>
      </c>
      <c r="BP53" s="22">
        <f>VLOOKUP(BP$7,'Sun Curve Sum'!$A$7:$AG$161,7)</f>
        <v>27.278000000000002</v>
      </c>
      <c r="BQ53" s="22">
        <f>VLOOKUP(BQ$7,'Sun Curve Sum'!$A$7:$AG$161,7)</f>
        <v>29.753</v>
      </c>
      <c r="BR53" s="22">
        <f>VLOOKUP(BR$7,'Sun Curve Sum'!$A$7:$AG$161,7)</f>
        <v>37.733000000000004</v>
      </c>
      <c r="BS53" s="22">
        <f>VLOOKUP(BS$7,'Sun Curve Sum'!$A$7:$AG$161,7)</f>
        <v>41.31</v>
      </c>
      <c r="BT53" s="22">
        <f>VLOOKUP(BT$7,'Sun Curve Sum'!$A$7:$AG$161,7)</f>
        <v>34.433</v>
      </c>
      <c r="BU53" s="22">
        <f>VLOOKUP(BU$7,'Sun Curve Sum'!$A$7:$AG$161,7)</f>
        <v>28.658000000000001</v>
      </c>
      <c r="BV53" s="22">
        <f>VLOOKUP(BV$7,'Sun Curve Sum'!$A$7:$AG$161,7)</f>
        <v>27.833000000000002</v>
      </c>
      <c r="BW53" s="22">
        <f>VLOOKUP(BW$7,'Sun Curve Sum'!$A$7:$AG$161,7)</f>
        <v>27.833000000000002</v>
      </c>
      <c r="BX53" s="22">
        <f>VLOOKUP(BX$7,'Sun Curve Sum'!$A$7:$AG$161,7)</f>
        <v>28.425000000000001</v>
      </c>
      <c r="BY53" s="22">
        <f>VLOOKUP(BY$7,'Sun Curve Sum'!$A$7:$AG$161,7)</f>
        <v>28.184999999999999</v>
      </c>
      <c r="BZ53" s="22">
        <f>VLOOKUP(BZ$7,'Sun Curve Sum'!$A$7:$AG$161,7)</f>
        <v>28.184999999999999</v>
      </c>
      <c r="CA53" s="22">
        <f>VLOOKUP(CA$7,'Sun Curve Sum'!$A$7:$AG$161,7)</f>
        <v>27.953000000000003</v>
      </c>
      <c r="CB53" s="22">
        <f>VLOOKUP(CB$7,'Sun Curve Sum'!$A$7:$AG$161,7)</f>
        <v>27.953000000000003</v>
      </c>
      <c r="CC53" s="22">
        <f>VLOOKUP(CC$7,'Sun Curve Sum'!$A$7:$AG$161,7)</f>
        <v>30.074999999999999</v>
      </c>
      <c r="CD53" s="22">
        <f>VLOOKUP(CD$7,'Sun Curve Sum'!$A$7:$AG$161,7)</f>
        <v>36.908000000000001</v>
      </c>
      <c r="CE53" s="22">
        <f>VLOOKUP(CE$7,'Sun Curve Sum'!$A$7:$AG$161,7)</f>
        <v>39.968000000000004</v>
      </c>
      <c r="CF53" s="22">
        <f>VLOOKUP(CF$7,'Sun Curve Sum'!$A$7:$AG$161,7)</f>
        <v>34.08</v>
      </c>
      <c r="CG53" s="22">
        <f>VLOOKUP(CG$7,'Sun Curve Sum'!$A$7:$AG$161,7)</f>
        <v>29.138000000000002</v>
      </c>
      <c r="CH53" s="22">
        <f>VLOOKUP(CH$7,'Sun Curve Sum'!$A$7:$AG$161,7)</f>
        <v>28.433</v>
      </c>
      <c r="CI53" s="22">
        <f>VLOOKUP(CI$7,'Sun Curve Sum'!$A$7:$AG$161,7)</f>
        <v>28.433</v>
      </c>
      <c r="CJ53" s="22">
        <f>VLOOKUP(CJ$7,'Sun Curve Sum'!$A$7:$AG$161,7)</f>
        <v>28.853000000000002</v>
      </c>
      <c r="CK53" s="22">
        <f>VLOOKUP(CK$7,'Sun Curve Sum'!$A$7:$AG$161,7)</f>
        <v>28.642000000000003</v>
      </c>
      <c r="CL53" s="22">
        <f>VLOOKUP(CL$7,'Sun Curve Sum'!$A$7:$AG$161,7)</f>
        <v>28.642000000000003</v>
      </c>
      <c r="CM53" s="22">
        <f>VLOOKUP(CM$7,'Sun Curve Sum'!$A$7:$AG$161,7)</f>
        <v>28.433</v>
      </c>
      <c r="CN53" s="22">
        <f>VLOOKUP(CN$7,'Sun Curve Sum'!$A$7:$AG$161,7)</f>
        <v>28.433</v>
      </c>
      <c r="CO53" s="22">
        <f>VLOOKUP(CO$7,'Sun Curve Sum'!$A$7:$AG$161,7)</f>
        <v>30.353000000000002</v>
      </c>
      <c r="CP53" s="22">
        <f>VLOOKUP(CP$7,'Sun Curve Sum'!$A$7:$AG$161,7)</f>
        <v>36.548000000000002</v>
      </c>
      <c r="CQ53" s="22">
        <f>VLOOKUP(CQ$7,'Sun Curve Sum'!$A$7:$AG$161,7)</f>
        <v>39.323</v>
      </c>
      <c r="CR53" s="22">
        <f>VLOOKUP(CR$7,'Sun Curve Sum'!$A$7:$AG$161,7)</f>
        <v>33.99</v>
      </c>
      <c r="CS53" s="22">
        <f>VLOOKUP(CS$7,'Sun Curve Sum'!$A$7:$AG$161,7)</f>
        <v>29.504999999999999</v>
      </c>
      <c r="CT53" s="22">
        <f>VLOOKUP(CT$7,'Sun Curve Sum'!$A$7:$AG$161,7)</f>
        <v>28.868000000000002</v>
      </c>
      <c r="CU53" s="22">
        <f>VLOOKUP(CU$7,'Sun Curve Sum'!$A$7:$AG$161,7)</f>
        <v>28.868000000000002</v>
      </c>
      <c r="CV53" s="22">
        <f>VLOOKUP(CV$7,'Sun Curve Sum'!$A$7:$AG$161,7)</f>
        <v>29.228000000000002</v>
      </c>
      <c r="CW53" s="22">
        <f>VLOOKUP(CW$7,'Sun Curve Sum'!$A$7:$AG$161,7)</f>
        <v>29.024999999999999</v>
      </c>
      <c r="CX53" s="22">
        <f>VLOOKUP(CX$7,'Sun Curve Sum'!$A$7:$AG$161,7)</f>
        <v>29.033000000000001</v>
      </c>
      <c r="CY53" s="22">
        <f>VLOOKUP(CY$7,'Sun Curve Sum'!$A$7:$AG$161,7)</f>
        <v>28.83</v>
      </c>
      <c r="CZ53" s="22">
        <f>VLOOKUP(CZ$7,'Sun Curve Sum'!$A$7:$AG$161,7)</f>
        <v>28.838000000000001</v>
      </c>
      <c r="DA53" s="22">
        <f>VLOOKUP(DA$7,'Sun Curve Sum'!$A$7:$AG$161,7)</f>
        <v>30.614999999999998</v>
      </c>
      <c r="DB53" s="22">
        <f>VLOOKUP(DB$7,'Sun Curve Sum'!$A$7:$AG$161,7)</f>
        <v>36.353000000000002</v>
      </c>
      <c r="DC53" s="22">
        <f>VLOOKUP(DC$7,'Sun Curve Sum'!$A$7:$AG$161,7)</f>
        <v>38.933</v>
      </c>
      <c r="DD53" s="22">
        <f>VLOOKUP(DD$7,'Sun Curve Sum'!$A$7:$AG$161,7)</f>
        <v>33.983000000000004</v>
      </c>
      <c r="DE53" s="22">
        <f>VLOOKUP(DE$7,'Sun Curve Sum'!$A$7:$AG$161,7)</f>
        <v>29.828000000000003</v>
      </c>
      <c r="DF53" s="22">
        <f>VLOOKUP(DF$7,'Sun Curve Sum'!$A$7:$AG$161,7)</f>
        <v>29.243000000000002</v>
      </c>
      <c r="DG53" s="22">
        <f>VLOOKUP(DG$7,'Sun Curve Sum'!$A$7:$AG$161,7)</f>
        <v>29.243000000000002</v>
      </c>
      <c r="DH53" s="22">
        <f>VLOOKUP(DH$7,'Sun Curve Sum'!$A$7:$AG$161,7)</f>
        <v>29.588000000000001</v>
      </c>
      <c r="DI53" s="22">
        <f>VLOOKUP(DI$7,'Sun Curve Sum'!$A$7:$AG$161,7)</f>
        <v>29.4</v>
      </c>
      <c r="DJ53" s="22">
        <f>VLOOKUP(DJ$7,'Sun Curve Sum'!$A$7:$AG$161,7)</f>
        <v>29.408000000000001</v>
      </c>
      <c r="DK53" s="22">
        <f>VLOOKUP(DK$7,'Sun Curve Sum'!$A$7:$AG$161,7)</f>
        <v>29.22</v>
      </c>
      <c r="DL53" s="22">
        <f>VLOOKUP(DL$7,'Sun Curve Sum'!$A$7:$AG$161,7)</f>
        <v>29.228000000000002</v>
      </c>
      <c r="DM53" s="22">
        <f>VLOOKUP(DM$7,'Sun Curve Sum'!$A$7:$AG$161,7)</f>
        <v>30.878</v>
      </c>
      <c r="DN53" s="22">
        <f>VLOOKUP(DN$7,'Sun Curve Sum'!$A$7:$AG$161,7)</f>
        <v>36.195</v>
      </c>
      <c r="DO53" s="22">
        <f>VLOOKUP(DO$7,'Sun Curve Sum'!$A$7:$AG$161,7)</f>
        <v>38.58</v>
      </c>
      <c r="DP53" s="22">
        <f>VLOOKUP(DP$7,'Sun Curve Sum'!$A$7:$AG$161,7)</f>
        <v>33.998000000000005</v>
      </c>
      <c r="DQ53" s="22">
        <f>VLOOKUP(DQ$7,'Sun Curve Sum'!$A$7:$AG$161,7)</f>
        <v>30.15</v>
      </c>
      <c r="DR53" s="22">
        <f>VLOOKUP(DR$7,'Sun Curve Sum'!$A$7:$AG$161,7)</f>
        <v>29.603000000000002</v>
      </c>
      <c r="DS53" s="22">
        <f>VLOOKUP(DS$7,'Sun Curve Sum'!$A$7:$AG$161,7)</f>
        <v>29.603000000000002</v>
      </c>
      <c r="DT53" s="22">
        <f>VLOOKUP(DT$7,'Sun Curve Sum'!$A$7:$AG$161,7)</f>
        <v>29.94</v>
      </c>
      <c r="DU53" s="22">
        <f>VLOOKUP(DU$7,'Sun Curve Sum'!$A$7:$AG$161,7)</f>
        <v>29.768000000000001</v>
      </c>
      <c r="DV53" s="22">
        <f>VLOOKUP(DV$7,'Sun Curve Sum'!$A$7:$AG$161,7)</f>
        <v>29.768000000000001</v>
      </c>
      <c r="DW53" s="22">
        <f>VLOOKUP(DW$7,'Sun Curve Sum'!$A$7:$AG$161,7)</f>
        <v>29.603000000000002</v>
      </c>
      <c r="DX53" s="22">
        <f>VLOOKUP(DX$7,'Sun Curve Sum'!$A$7:$AG$161,7)</f>
        <v>29.603000000000002</v>
      </c>
      <c r="DY53" s="22">
        <f>VLOOKUP(DY$7,'Sun Curve Sum'!$A$7:$AG$161,7)</f>
        <v>31.133000000000003</v>
      </c>
      <c r="DZ53" s="22">
        <f>VLOOKUP(DZ$7,'Sun Curve Sum'!$A$7:$AG$161,7)</f>
        <v>36.06</v>
      </c>
      <c r="EA53" s="22">
        <f>VLOOKUP(EA$7,'Sun Curve Sum'!$A$7:$AG$161,7)</f>
        <v>38.273000000000003</v>
      </c>
      <c r="EB53" s="22">
        <f>VLOOKUP(EB$7,'Sun Curve Sum'!$A$7:$AG$161,7)</f>
        <v>34.027999999999999</v>
      </c>
      <c r="EC53" s="22">
        <f>VLOOKUP(EC$7,'Sun Curve Sum'!$A$7:$AG$161,7)</f>
        <v>30.465</v>
      </c>
      <c r="ED53" s="22">
        <f>VLOOKUP(ED$7,'Sun Curve Sum'!$A$7:$AG$161,7)</f>
        <v>29.954999999999998</v>
      </c>
      <c r="EE53" s="22">
        <f>VLOOKUP(EE$7,'Sun Curve Sum'!$A$7:$AG$161,7)</f>
        <v>29.954999999999998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39.983731207848599</v>
      </c>
      <c r="D56" s="22">
        <f ca="1">IF(ISERROR(AVERAGE(OFFSET('Sun Curve Sum'!$R$6,1,0,2,1))),0,AVERAGE(OFFSET('Sun Curve Sum'!$R$6,1,0,2,1)))</f>
        <v>41.5</v>
      </c>
      <c r="E56" s="22">
        <f ca="1">IF(ISERROR((SUM(OFFSET('Sun Curve Sum'!$R$6,3,0,2,1))+ 3* 'Sun Curve Sum Backup'!$R$9)/5), 'Sun Curve Sum Backup'!$R$9,(SUM(OFFSET('Sun Curve Sum'!$R$6,3,0,2,1))+ 3* 'Sun Curve Sum Backup'!$R$9)/5)</f>
        <v>36.628498901367188</v>
      </c>
      <c r="F56" s="22">
        <f>VLOOKUP(F$7,'Sun Curve Sum'!$A$7:$AG$161,18)</f>
        <v>41.822694722178632</v>
      </c>
      <c r="G56" s="23">
        <f ca="1">AVERAGE(D56,E56,F56)</f>
        <v>39.983731207848599</v>
      </c>
      <c r="H56" s="131">
        <f t="shared" ref="H56:S56" si="32">AB56</f>
        <v>36.820736131360214</v>
      </c>
      <c r="I56" s="131">
        <f t="shared" si="32"/>
        <v>36.411599362739153</v>
      </c>
      <c r="J56" s="131">
        <f t="shared" si="32"/>
        <v>35.506822638775141</v>
      </c>
      <c r="K56" s="131">
        <f t="shared" si="32"/>
        <v>33.642541433946768</v>
      </c>
      <c r="L56" s="131">
        <f t="shared" si="32"/>
        <v>33.964593787525942</v>
      </c>
      <c r="M56" s="131">
        <f t="shared" si="32"/>
        <v>34.611081208271159</v>
      </c>
      <c r="N56" s="131">
        <f t="shared" si="32"/>
        <v>35.228346185909736</v>
      </c>
      <c r="O56" s="131">
        <f t="shared" si="32"/>
        <v>35.843968463376662</v>
      </c>
      <c r="P56" s="131">
        <f t="shared" si="32"/>
        <v>35.808497767383692</v>
      </c>
      <c r="Q56" s="131">
        <f t="shared" si="32"/>
        <v>36.09673800220849</v>
      </c>
      <c r="R56" s="131">
        <f t="shared" si="32"/>
        <v>39.874564655915975</v>
      </c>
      <c r="S56" s="131">
        <f t="shared" si="32"/>
        <v>42.817397040776633</v>
      </c>
      <c r="T56" s="23">
        <f>AVERAGE(AB56:AM56)</f>
        <v>36.385573889849134</v>
      </c>
      <c r="U56" s="23">
        <f>AVERAGE(AN56:AY56)</f>
        <v>40.988385483121938</v>
      </c>
      <c r="V56" s="23">
        <f>AVERAGE(AZ56:EE56)</f>
        <v>39.764958154891062</v>
      </c>
      <c r="W56" s="78"/>
      <c r="X56" s="65">
        <f ca="1">AVERAGE(D56:F56,AB56:EE56)</f>
        <v>39.537794514504952</v>
      </c>
      <c r="Y56" s="12"/>
      <c r="Z56" s="39"/>
      <c r="AB56" s="22">
        <f>VLOOKUP(AB$7,'Sun Curve Sum'!$A$7:$AG$161,18)</f>
        <v>36.820736131360214</v>
      </c>
      <c r="AC56" s="22">
        <f>VLOOKUP(AC$7,'Sun Curve Sum'!$A$7:$AG$161,18)</f>
        <v>36.411599362739153</v>
      </c>
      <c r="AD56" s="22">
        <f>VLOOKUP(AD$7,'Sun Curve Sum'!$A$7:$AG$161,18)</f>
        <v>35.506822638775141</v>
      </c>
      <c r="AE56" s="22">
        <f>VLOOKUP(AE$7,'Sun Curve Sum'!$A$7:$AG$161,18)</f>
        <v>33.642541433946768</v>
      </c>
      <c r="AF56" s="22">
        <f>VLOOKUP(AF$7,'Sun Curve Sum'!$A$7:$AG$161,18)</f>
        <v>33.964593787525942</v>
      </c>
      <c r="AG56" s="22">
        <f>VLOOKUP(AG$7,'Sun Curve Sum'!$A$7:$AG$161,18)</f>
        <v>34.611081208271159</v>
      </c>
      <c r="AH56" s="22">
        <f>VLOOKUP(AH$7,'Sun Curve Sum'!$A$7:$AG$161,18)</f>
        <v>35.228346185909736</v>
      </c>
      <c r="AI56" s="22">
        <f>VLOOKUP(AI$7,'Sun Curve Sum'!$A$7:$AG$161,18)</f>
        <v>35.843968463376662</v>
      </c>
      <c r="AJ56" s="22">
        <f>VLOOKUP(AJ$7,'Sun Curve Sum'!$A$7:$AG$161,18)</f>
        <v>35.808497767383692</v>
      </c>
      <c r="AK56" s="22">
        <f>VLOOKUP(AK$7,'Sun Curve Sum'!$A$7:$AG$161,18)</f>
        <v>36.09673800220849</v>
      </c>
      <c r="AL56" s="22">
        <f>VLOOKUP(AL$7,'Sun Curve Sum'!$A$7:$AG$161,18)</f>
        <v>39.874564655915975</v>
      </c>
      <c r="AM56" s="22">
        <f>VLOOKUP(AM$7,'Sun Curve Sum'!$A$7:$AG$161,18)</f>
        <v>42.817397040776633</v>
      </c>
      <c r="AN56" s="22">
        <f>VLOOKUP(AN$7,'Sun Curve Sum'!$A$7:$AG$161,18)</f>
        <v>43.387458026275844</v>
      </c>
      <c r="AO56" s="22">
        <f>VLOOKUP(AO$7,'Sun Curve Sum'!$A$7:$AG$161,18)</f>
        <v>42.084014518288143</v>
      </c>
      <c r="AP56" s="22">
        <f>VLOOKUP(AP$7,'Sun Curve Sum'!$A$7:$AG$161,18)</f>
        <v>40.710194400060139</v>
      </c>
      <c r="AQ56" s="22">
        <f>VLOOKUP(AQ$7,'Sun Curve Sum'!$A$7:$AG$161,18)</f>
        <v>38.730043615045808</v>
      </c>
      <c r="AR56" s="22">
        <f>VLOOKUP(AR$7,'Sun Curve Sum'!$A$7:$AG$161,18)</f>
        <v>38.869986519214265</v>
      </c>
      <c r="AS56" s="22">
        <f>VLOOKUP(AS$7,'Sun Curve Sum'!$A$7:$AG$161,18)</f>
        <v>39.284583893122708</v>
      </c>
      <c r="AT56" s="22">
        <f>VLOOKUP(AT$7,'Sun Curve Sum'!$A$7:$AG$161,18)</f>
        <v>39.643132749064527</v>
      </c>
      <c r="AU56" s="22">
        <f>VLOOKUP(AU$7,'Sun Curve Sum'!$A$7:$AG$161,18)</f>
        <v>40.041948831911746</v>
      </c>
      <c r="AV56" s="22">
        <f>VLOOKUP(AV$7,'Sun Curve Sum'!$A$7:$AG$161,18)</f>
        <v>40.095622264183405</v>
      </c>
      <c r="AW56" s="22">
        <f>VLOOKUP(AW$7,'Sun Curve Sum'!$A$7:$AG$161,18)</f>
        <v>40.259392253471319</v>
      </c>
      <c r="AX56" s="22">
        <f>VLOOKUP(AX$7,'Sun Curve Sum'!$A$7:$AG$161,18)</f>
        <v>43.299195057787486</v>
      </c>
      <c r="AY56" s="22">
        <f>VLOOKUP(AY$7,'Sun Curve Sum'!$A$7:$AG$161,18)</f>
        <v>45.455053669037866</v>
      </c>
      <c r="AZ56" s="22">
        <f>VLOOKUP(AZ$7,'Sun Curve Sum'!$A$7:$AG$161,18)</f>
        <v>43.708276175104537</v>
      </c>
      <c r="BA56" s="22">
        <f>VLOOKUP(BA$7,'Sun Curve Sum'!$A$7:$AG$161,18)</f>
        <v>42.20503002226269</v>
      </c>
      <c r="BB56" s="22">
        <f>VLOOKUP(BB$7,'Sun Curve Sum'!$A$7:$AG$161,18)</f>
        <v>40.285248555690501</v>
      </c>
      <c r="BC56" s="22">
        <f>VLOOKUP(BC$7,'Sun Curve Sum'!$A$7:$AG$161,18)</f>
        <v>37.613152258329833</v>
      </c>
      <c r="BD56" s="22">
        <f>VLOOKUP(BD$7,'Sun Curve Sum'!$A$7:$AG$161,18)</f>
        <v>37.54718217445275</v>
      </c>
      <c r="BE56" s="22">
        <f>VLOOKUP(BE$7,'Sun Curve Sum'!$A$7:$AG$161,18)</f>
        <v>38.04042117930242</v>
      </c>
      <c r="BF56" s="22">
        <f>VLOOKUP(BF$7,'Sun Curve Sum'!$A$7:$AG$161,18)</f>
        <v>38.626358347250992</v>
      </c>
      <c r="BG56" s="22">
        <f>VLOOKUP(BG$7,'Sun Curve Sum'!$A$7:$AG$161,18)</f>
        <v>39.123202925651633</v>
      </c>
      <c r="BH56" s="22">
        <f>VLOOKUP(BH$7,'Sun Curve Sum'!$A$7:$AG$161,18)</f>
        <v>39.047278894278641</v>
      </c>
      <c r="BI56" s="22">
        <f>VLOOKUP(BI$7,'Sun Curve Sum'!$A$7:$AG$161,18)</f>
        <v>39.051322649843797</v>
      </c>
      <c r="BJ56" s="22">
        <f>VLOOKUP(BJ$7,'Sun Curve Sum'!$A$7:$AG$161,18)</f>
        <v>41.784559711892626</v>
      </c>
      <c r="BK56" s="22">
        <f>VLOOKUP(BK$7,'Sun Curve Sum'!$A$7:$AG$161,18)</f>
        <v>43.753650140913749</v>
      </c>
      <c r="BL56" s="22">
        <f>VLOOKUP(BL$7,'Sun Curve Sum'!$A$7:$AG$161,18)</f>
        <v>43.600754457228071</v>
      </c>
      <c r="BM56" s="22">
        <f>VLOOKUP(BM$7,'Sun Curve Sum'!$A$7:$AG$161,18)</f>
        <v>42.139078868519199</v>
      </c>
      <c r="BN56" s="22">
        <f>VLOOKUP(BN$7,'Sun Curve Sum'!$A$7:$AG$161,18)</f>
        <v>40.273896145809573</v>
      </c>
      <c r="BO56" s="22">
        <f>VLOOKUP(BO$7,'Sun Curve Sum'!$A$7:$AG$161,18)</f>
        <v>37.55269090052068</v>
      </c>
      <c r="BP56" s="22">
        <f>VLOOKUP(BP$7,'Sun Curve Sum'!$A$7:$AG$161,18)</f>
        <v>37.487809859988644</v>
      </c>
      <c r="BQ56" s="22">
        <f>VLOOKUP(BQ$7,'Sun Curve Sum'!$A$7:$AG$161,18)</f>
        <v>37.965849537543804</v>
      </c>
      <c r="BR56" s="22">
        <f>VLOOKUP(BR$7,'Sun Curve Sum'!$A$7:$AG$161,18)</f>
        <v>38.534028825505942</v>
      </c>
      <c r="BS56" s="22">
        <f>VLOOKUP(BS$7,'Sun Curve Sum'!$A$7:$AG$161,18)</f>
        <v>39.015545114477206</v>
      </c>
      <c r="BT56" s="22">
        <f>VLOOKUP(BT$7,'Sun Curve Sum'!$A$7:$AG$161,18)</f>
        <v>38.941200088024765</v>
      </c>
      <c r="BU56" s="22">
        <f>VLOOKUP(BU$7,'Sun Curve Sum'!$A$7:$AG$161,18)</f>
        <v>38.943718373452491</v>
      </c>
      <c r="BV56" s="22">
        <f>VLOOKUP(BV$7,'Sun Curve Sum'!$A$7:$AG$161,18)</f>
        <v>41.665698778113224</v>
      </c>
      <c r="BW56" s="22">
        <f>VLOOKUP(BW$7,'Sun Curve Sum'!$A$7:$AG$161,18)</f>
        <v>43.592210444813254</v>
      </c>
      <c r="BX56" s="22">
        <f>VLOOKUP(BX$7,'Sun Curve Sum'!$A$7:$AG$161,18)</f>
        <v>40.79278026852041</v>
      </c>
      <c r="BY56" s="22">
        <f>VLOOKUP(BY$7,'Sun Curve Sum'!$A$7:$AG$161,18)</f>
        <v>39.484678161282361</v>
      </c>
      <c r="BZ56" s="22">
        <f>VLOOKUP(BZ$7,'Sun Curve Sum'!$A$7:$AG$161,18)</f>
        <v>37.805167086987154</v>
      </c>
      <c r="CA56" s="22">
        <f>VLOOKUP(CA$7,'Sun Curve Sum'!$A$7:$AG$161,18)</f>
        <v>35.283923878219262</v>
      </c>
      <c r="CB56" s="22">
        <f>VLOOKUP(CB$7,'Sun Curve Sum'!$A$7:$AG$161,18)</f>
        <v>35.242561907056498</v>
      </c>
      <c r="CC56" s="22">
        <f>VLOOKUP(CC$7,'Sun Curve Sum'!$A$7:$AG$161,18)</f>
        <v>35.698896902931736</v>
      </c>
      <c r="CD56" s="22">
        <f>VLOOKUP(CD$7,'Sun Curve Sum'!$A$7:$AG$161,18)</f>
        <v>36.236491438499222</v>
      </c>
      <c r="CE56" s="22">
        <f>VLOOKUP(CE$7,'Sun Curve Sum'!$A$7:$AG$161,18)</f>
        <v>36.694787699287623</v>
      </c>
      <c r="CF56" s="22">
        <f>VLOOKUP(CF$7,'Sun Curve Sum'!$A$7:$AG$161,18)</f>
        <v>36.645047055979951</v>
      </c>
      <c r="CG56" s="22">
        <f>VLOOKUP(CG$7,'Sun Curve Sum'!$A$7:$AG$161,18)</f>
        <v>36.664561833886914</v>
      </c>
      <c r="CH56" s="22">
        <f>VLOOKUP(CH$7,'Sun Curve Sum'!$A$7:$AG$161,18)</f>
        <v>39.223649528627774</v>
      </c>
      <c r="CI56" s="22">
        <f>VLOOKUP(CI$7,'Sun Curve Sum'!$A$7:$AG$161,18)</f>
        <v>40.988319617993966</v>
      </c>
      <c r="CJ56" s="22">
        <f>VLOOKUP(CJ$7,'Sun Curve Sum'!$A$7:$AG$161,18)</f>
        <v>42.064420805052087</v>
      </c>
      <c r="CK56" s="22">
        <f>VLOOKUP(CK$7,'Sun Curve Sum'!$A$7:$AG$161,18)</f>
        <v>40.737280935200012</v>
      </c>
      <c r="CL56" s="22">
        <f>VLOOKUP(CL$7,'Sun Curve Sum'!$A$7:$AG$161,18)</f>
        <v>39.038671484575936</v>
      </c>
      <c r="CM56" s="22">
        <f>VLOOKUP(CM$7,'Sun Curve Sum'!$A$7:$AG$161,18)</f>
        <v>36.494359547192261</v>
      </c>
      <c r="CN56" s="22">
        <f>VLOOKUP(CN$7,'Sun Curve Sum'!$A$7:$AG$161,18)</f>
        <v>36.44047462301328</v>
      </c>
      <c r="CO56" s="22">
        <f>VLOOKUP(CO$7,'Sun Curve Sum'!$A$7:$AG$161,18)</f>
        <v>36.884977856273082</v>
      </c>
      <c r="CP56" s="22">
        <f>VLOOKUP(CP$7,'Sun Curve Sum'!$A$7:$AG$161,18)</f>
        <v>37.410547534310105</v>
      </c>
      <c r="CQ56" s="22">
        <f>VLOOKUP(CQ$7,'Sun Curve Sum'!$A$7:$AG$161,18)</f>
        <v>37.855211959679288</v>
      </c>
      <c r="CR56" s="22">
        <f>VLOOKUP(CR$7,'Sun Curve Sum'!$A$7:$AG$161,18)</f>
        <v>37.789903760451487</v>
      </c>
      <c r="CS56" s="22">
        <f>VLOOKUP(CS$7,'Sun Curve Sum'!$A$7:$AG$161,18)</f>
        <v>37.793980399660157</v>
      </c>
      <c r="CT56" s="22">
        <f>VLOOKUP(CT$7,'Sun Curve Sum'!$A$7:$AG$161,18)</f>
        <v>40.290993538825347</v>
      </c>
      <c r="CU56" s="22">
        <f>VLOOKUP(CU$7,'Sun Curve Sum'!$A$7:$AG$161,18)</f>
        <v>42.05784725570453</v>
      </c>
      <c r="CV56" s="22">
        <f>VLOOKUP(CV$7,'Sun Curve Sum'!$A$7:$AG$161,18)</f>
        <v>43.164174327545688</v>
      </c>
      <c r="CW56" s="22">
        <f>VLOOKUP(CW$7,'Sun Curve Sum'!$A$7:$AG$161,18)</f>
        <v>41.835071695905391</v>
      </c>
      <c r="CX56" s="22">
        <f>VLOOKUP(CX$7,'Sun Curve Sum'!$A$7:$AG$161,18)</f>
        <v>40.134187544700886</v>
      </c>
      <c r="CY56" s="22">
        <f>VLOOKUP(CY$7,'Sun Curve Sum'!$A$7:$AG$161,18)</f>
        <v>37.586350006889838</v>
      </c>
      <c r="CZ56" s="22">
        <f>VLOOKUP(CZ$7,'Sun Curve Sum'!$A$7:$AG$161,18)</f>
        <v>37.532234475391625</v>
      </c>
      <c r="DA56" s="22">
        <f>VLOOKUP(DA$7,'Sun Curve Sum'!$A$7:$AG$161,18)</f>
        <v>37.97714905119966</v>
      </c>
      <c r="DB56" s="22">
        <f>VLOOKUP(DB$7,'Sun Curve Sum'!$A$7:$AG$161,18)</f>
        <v>38.503232982399219</v>
      </c>
      <c r="DC56" s="22">
        <f>VLOOKUP(DC$7,'Sun Curve Sum'!$A$7:$AG$161,18)</f>
        <v>38.948293808788669</v>
      </c>
      <c r="DD56" s="22">
        <f>VLOOKUP(DD$7,'Sun Curve Sum'!$A$7:$AG$161,18)</f>
        <v>38.882724093362512</v>
      </c>
      <c r="DE56" s="22">
        <f>VLOOKUP(DE$7,'Sun Curve Sum'!$A$7:$AG$161,18)</f>
        <v>38.886633382565684</v>
      </c>
      <c r="DF56" s="22">
        <f>VLOOKUP(DF$7,'Sun Curve Sum'!$A$7:$AG$161,18)</f>
        <v>41.163545555894856</v>
      </c>
      <c r="DG56" s="22">
        <f>VLOOKUP(DG$7,'Sun Curve Sum'!$A$7:$AG$161,18)</f>
        <v>42.956946298932706</v>
      </c>
      <c r="DH56" s="22">
        <f>VLOOKUP(DH$7,'Sun Curve Sum'!$A$7:$AG$161,18)</f>
        <v>44.120566567596505</v>
      </c>
      <c r="DI56" s="22">
        <f>VLOOKUP(DI$7,'Sun Curve Sum'!$A$7:$AG$161,18)</f>
        <v>42.81377991034261</v>
      </c>
      <c r="DJ56" s="22">
        <f>VLOOKUP(DJ$7,'Sun Curve Sum'!$A$7:$AG$161,18)</f>
        <v>41.130142845617129</v>
      </c>
      <c r="DK56" s="22">
        <f>VLOOKUP(DK$7,'Sun Curve Sum'!$A$7:$AG$161,18)</f>
        <v>38.189130758414649</v>
      </c>
      <c r="DL56" s="22">
        <f>VLOOKUP(DL$7,'Sun Curve Sum'!$A$7:$AG$161,18)</f>
        <v>38.158461486071673</v>
      </c>
      <c r="DM56" s="22">
        <f>VLOOKUP(DM$7,'Sun Curve Sum'!$A$7:$AG$161,18)</f>
        <v>38.630912240403191</v>
      </c>
      <c r="DN56" s="22">
        <f>VLOOKUP(DN$7,'Sun Curve Sum'!$A$7:$AG$161,18)</f>
        <v>39.185331570307696</v>
      </c>
      <c r="DO56" s="22">
        <f>VLOOKUP(DO$7,'Sun Curve Sum'!$A$7:$AG$161,18)</f>
        <v>39.660250001017758</v>
      </c>
      <c r="DP56" s="22">
        <f>VLOOKUP(DP$7,'Sun Curve Sum'!$A$7:$AG$161,18)</f>
        <v>39.62176964087066</v>
      </c>
      <c r="DQ56" s="22">
        <f>VLOOKUP(DQ$7,'Sun Curve Sum'!$A$7:$AG$161,18)</f>
        <v>39.652907281329895</v>
      </c>
      <c r="DR56" s="22">
        <f>VLOOKUP(DR$7,'Sun Curve Sum'!$A$7:$AG$161,18)</f>
        <v>42.380138774074332</v>
      </c>
      <c r="DS56" s="22">
        <f>VLOOKUP(DS$7,'Sun Curve Sum'!$A$7:$AG$161,18)</f>
        <v>44.19666707865602</v>
      </c>
      <c r="DT56" s="22">
        <f>VLOOKUP(DT$7,'Sun Curve Sum'!$A$7:$AG$161,18)</f>
        <v>45.407736727926149</v>
      </c>
      <c r="DU56" s="22">
        <f>VLOOKUP(DU$7,'Sun Curve Sum'!$A$7:$AG$161,18)</f>
        <v>44.09628466690031</v>
      </c>
      <c r="DV56" s="22">
        <f>VLOOKUP(DV$7,'Sun Curve Sum'!$A$7:$AG$161,18)</f>
        <v>42.40330383634609</v>
      </c>
      <c r="DW56" s="22">
        <f>VLOOKUP(DW$7,'Sun Curve Sum'!$A$7:$AG$161,18)</f>
        <v>39.029225246015969</v>
      </c>
      <c r="DX56" s="22">
        <f>VLOOKUP(DX$7,'Sun Curve Sum'!$A$7:$AG$161,18)</f>
        <v>39.004388009153999</v>
      </c>
      <c r="DY56" s="22">
        <f>VLOOKUP(DY$7,'Sun Curve Sum'!$A$7:$AG$161,18)</f>
        <v>39.487893149701897</v>
      </c>
      <c r="DZ56" s="22">
        <f>VLOOKUP(DZ$7,'Sun Curve Sum'!$A$7:$AG$161,18)</f>
        <v>40.054140184841813</v>
      </c>
      <c r="EA56" s="22">
        <f>VLOOKUP(EA$7,'Sun Curve Sum'!$A$7:$AG$161,18)</f>
        <v>40.540453425852391</v>
      </c>
      <c r="EB56" s="22">
        <f>VLOOKUP(EB$7,'Sun Curve Sum'!$A$7:$AG$161,18)</f>
        <v>40.50816124842067</v>
      </c>
      <c r="EC56" s="22">
        <f>VLOOKUP(EC$7,'Sun Curve Sum'!$A$7:$AG$161,18)</f>
        <v>40.546006089485587</v>
      </c>
      <c r="ED56" s="22">
        <f>VLOOKUP(ED$7,'Sun Curve Sum'!$A$7:$AG$161,18)</f>
        <v>42.953905788044864</v>
      </c>
      <c r="EE56" s="22">
        <f>VLOOKUP(EE$7,'Sun Curve Sum'!$A$7:$AG$161,18)</f>
        <v>44.796685751699989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6764.6619190282863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7248.9679581711334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6642.5542188553072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4401.2721665603885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6611.1439704500581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6048.0814750147256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6451.369628964454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21.141025641025642</v>
      </c>
      <c r="L4" s="168">
        <f>P2Sun!U5</f>
        <v>24.000375000000002</v>
      </c>
      <c r="M4" s="168">
        <f>P2Sun!V5</f>
        <v>28.999860465116278</v>
      </c>
      <c r="N4" s="211">
        <f>AVERAGE(P2Sun!S5:V5)</f>
        <v>18.535315276535478</v>
      </c>
      <c r="O4" s="166">
        <f>P2Sun!W5</f>
        <v>27.500439024390243</v>
      </c>
      <c r="P4" s="168">
        <f>P2Sun!X5</f>
        <v>23.99966666666667</v>
      </c>
      <c r="Q4" s="168">
        <f>P2Sun!Y5</f>
        <v>20.999878048780488</v>
      </c>
      <c r="R4" s="208">
        <f>AVERAGE(P2Sun!Z5:AB5)</f>
        <v>20.000006418485238</v>
      </c>
      <c r="S4" s="208">
        <f>AVERAGE(P2Sun!AC5:AE5)</f>
        <v>31.00003126954347</v>
      </c>
      <c r="T4" s="208">
        <f>AVERAGE(P2Sun!AF5:AH5)</f>
        <v>26.666759689922483</v>
      </c>
      <c r="U4" s="209">
        <f>AVERAGE(P2Sun!W5:AH5)</f>
        <v>25.458364656140915</v>
      </c>
      <c r="V4" s="231">
        <f>AVERAGE(P2Sun!AI5:AT5)</f>
        <v>26.937492223758273</v>
      </c>
      <c r="W4" s="167">
        <f>AVERAGE(P2Sun!AU5:BF5)</f>
        <v>26.958313938370296</v>
      </c>
      <c r="X4" s="167">
        <f>AVERAGE(P2Sun!BG5:BI5,P2Sun!BS5:BU5,P2Sun!CE5:CG5,P2Sun!CQ5:CS5,P2Sun!DC5:DE5,P2Sun!DO5:DQ5,P2Sun!EA5:EC5,P2Sun!EM5:EO5,P2Sun!EY5:FA5,P2Sun!FK5:FM5)</f>
        <v>28.629701742311273</v>
      </c>
      <c r="Y4" s="208">
        <f>AVERAGE(P2Sun!BJ5:BL5,P2Sun!BV5:BX5,P2Sun!CH5:CJ5,P2Sun!CT5:CV5,P2Sun!DF5:DH5,P2Sun!DR5:DT5,P2Sun!ED5:EF5,P2Sun!EP5:ER5,P2Sun!FB5:FD5,P2Sun!FN5:FP5)</f>
        <v>23.266033868953439</v>
      </c>
      <c r="Z4" s="208">
        <f>AVERAGE(P2Sun!BM5:BO5,P2Sun!BY5:CA5,P2Sun!CK5:CM5,P2Sun!CW5:CY5,P2Sun!DI5:DK5,P2Sun!DU5:DW5,P2Sun!EG5:EI5,P2Sun!ES5:EU5,P2Sun!FE5:FG5,P2Sun!FQ5:FS5)</f>
        <v>33.118355252919713</v>
      </c>
      <c r="AA4" s="208">
        <f>AVERAGE(P2Sun!BP5:BR5,P2Sun!CB5:CD5,P2Sun!CN5:CP5,P2Sun!CZ5:DB5,P2Sun!DL5:DN5,P2Sun!DX5:DZ5,P2Sun!EJ5:EL5,P2Sun!EV5:EX5,P2Sun!FH5:FJ5,P2Sun!FT5:FV5)</f>
        <v>28.868677409867189</v>
      </c>
      <c r="AB4" s="209">
        <f>AVERAGE(P2Sun!BG5:FV5)</f>
        <v>28.470692068512896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21.53846153846154</v>
      </c>
      <c r="L5" s="168">
        <f>P2Sun!U7</f>
        <v>24</v>
      </c>
      <c r="M5" s="168">
        <f>P2Sun!V7</f>
        <v>29.000418604651163</v>
      </c>
      <c r="N5" s="211">
        <f>AVERAGE(P2Sun!S7:V7)</f>
        <v>18.634720035778177</v>
      </c>
      <c r="O5" s="166">
        <f>P2Sun!W7</f>
        <v>27.000170731707321</v>
      </c>
      <c r="P5" s="168">
        <f>P2Sun!X7</f>
        <v>23.500000000000004</v>
      </c>
      <c r="Q5" s="168">
        <f>P2Sun!Y7</f>
        <v>21.499658536585368</v>
      </c>
      <c r="R5" s="168">
        <f>AVERAGE(P2Sun!Z7:AB7)</f>
        <v>21.33315618314078</v>
      </c>
      <c r="S5" s="168">
        <f>AVERAGE(P2Sun!AC7:AE7)</f>
        <v>32.499955180321031</v>
      </c>
      <c r="T5" s="168">
        <f>AVERAGE(P2Sun!AF7:AH7)</f>
        <v>26.500195040747368</v>
      </c>
      <c r="U5" s="211">
        <f>AVERAGE(P2Sun!W7:AH7)</f>
        <v>26.083312373410021</v>
      </c>
      <c r="V5" s="210">
        <f>AVERAGE(P2Sun!AI7:AT7)</f>
        <v>28.375013164980672</v>
      </c>
      <c r="W5" s="166">
        <f>AVERAGE(P2Sun!AU7:BF7)</f>
        <v>28.395925754529241</v>
      </c>
      <c r="X5" s="166">
        <f>AVERAGE(P2Sun!BG7:BI7,P2Sun!BS7:BU7,P2Sun!CE7:CG7,P2Sun!CQ7:CS7,P2Sun!DC7:DE7,P2Sun!DO7:DQ7,P2Sun!EA7:EC7,P2Sun!EM7:EO7,P2Sun!EY7:FA7,P2Sun!FK7:FM7)</f>
        <v>31.138098797379339</v>
      </c>
      <c r="Y5" s="168">
        <f>AVERAGE(P2Sun!BJ7:BL7,P2Sun!BV7:BX7,P2Sun!CH7:CJ7,P2Sun!CT7:CV7,P2Sun!DF7:DH7,P2Sun!DR7:DT7,P2Sun!ED7:EF7,P2Sun!EP7:ER7,P2Sun!FB7:FD7,P2Sun!FN7:FP7)</f>
        <v>27.454725855300474</v>
      </c>
      <c r="Z5" s="168">
        <f>AVERAGE(P2Sun!BM7:BO7,P2Sun!BY7:CA7,P2Sun!CK7:CM7,P2Sun!CW7:CY7,P2Sun!DI7:DK7,P2Sun!DU7:DW7,P2Sun!EG7:EI7,P2Sun!ES7:EU7,P2Sun!FE7:FG7,P2Sun!FQ7:FS7)</f>
        <v>37.525029114368969</v>
      </c>
      <c r="AA5" s="168">
        <f>AVERAGE(P2Sun!BP7:BR7,P2Sun!CB7:CD7,P2Sun!CN7:CP7,P2Sun!CZ7:DB7,P2Sun!DL7:DN7,P2Sun!DX7:DZ7,P2Sun!EJ7:EL7,P2Sun!EV7:EX7,P2Sun!FH7:FJ7,P2Sun!FT7:FV7)</f>
        <v>33.157403273658026</v>
      </c>
      <c r="AB5" s="211">
        <f>AVERAGE(P2Sun!BG7:FV7)</f>
        <v>32.318814260176715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20.884102564102562</v>
      </c>
      <c r="L6" s="168">
        <f>P2Sun!U9</f>
        <v>23.734750000000002</v>
      </c>
      <c r="M6" s="168">
        <f>P2Sun!V9</f>
        <v>27.749767441860463</v>
      </c>
      <c r="N6" s="211">
        <f>AVERAGE(P2Sun!S9:V9)</f>
        <v>18.09215500149076</v>
      </c>
      <c r="O6" s="166">
        <f>P2Sun!W9</f>
        <v>26.999756097560979</v>
      </c>
      <c r="P6" s="168">
        <f>P2Sun!X9</f>
        <v>26.750222222222224</v>
      </c>
      <c r="Q6" s="168">
        <f>P2Sun!Y9</f>
        <v>25.750317073170734</v>
      </c>
      <c r="R6" s="168">
        <f>AVERAGE(P2Sun!Z9:AB9)</f>
        <v>24.00019544287548</v>
      </c>
      <c r="S6" s="168">
        <f>AVERAGE(P2Sun!AC9:AE9)</f>
        <v>30.666691890765065</v>
      </c>
      <c r="T6" s="168">
        <f>AVERAGE(P2Sun!AF9:AH9)</f>
        <v>27.00012025442258</v>
      </c>
      <c r="U6" s="211">
        <f>AVERAGE(P2Sun!W9:AH9)</f>
        <v>27.041776513095275</v>
      </c>
      <c r="V6" s="210">
        <f>AVERAGE(P2Sun!AI9:AT9)</f>
        <v>26.999998838363894</v>
      </c>
      <c r="W6" s="166">
        <f>AVERAGE(P2Sun!AU9:BF9)</f>
        <v>27.250968288651436</v>
      </c>
      <c r="X6" s="166">
        <f>AVERAGE(P2Sun!BG9:BI9,P2Sun!BS9:BU9,P2Sun!CE9:CG9,P2Sun!CQ9:CS9,P2Sun!DC9:DE9,P2Sun!DO9:DQ9,P2Sun!EA9:EC9,P2Sun!EM9:EO9,P2Sun!EY9:FA9,P2Sun!FK9:FM9)</f>
        <v>28.091497702183183</v>
      </c>
      <c r="Y6" s="168">
        <f>AVERAGE(P2Sun!BJ9:BL9,P2Sun!BV9:BX9,P2Sun!CH9:CJ9,P2Sun!CT9:CV9,P2Sun!DF9:DH9,P2Sun!DR9:DT9,P2Sun!ED9:EF9,P2Sun!EP9:ER9,P2Sun!FB9:FD9,P2Sun!FN9:FP9)</f>
        <v>27.580063228796611</v>
      </c>
      <c r="Z6" s="168">
        <f>AVERAGE(P2Sun!BM9:BO9,P2Sun!BY9:CA9,P2Sun!CK9:CM9,P2Sun!CW9:CY9,P2Sun!DI9:DK9,P2Sun!DU9:DW9,P2Sun!EG9:EI9,P2Sun!ES9:EU9,P2Sun!FE9:FG9,P2Sun!FQ9:FS9)</f>
        <v>30.13070122574533</v>
      </c>
      <c r="AA6" s="168">
        <f>AVERAGE(P2Sun!BP9:BR9,P2Sun!CB9:CD9,P2Sun!CN9:CP9,P2Sun!CZ9:DB9,P2Sun!DL9:DN9,P2Sun!DX9:DZ9,P2Sun!EJ9:EL9,P2Sun!EV9:EX9,P2Sun!FH9:FJ9,P2Sun!FT9:FV9)</f>
        <v>28.717779037199339</v>
      </c>
      <c r="AB6" s="211">
        <f>AVERAGE(P2Sun!BG9:FV9)</f>
        <v>28.630010298481118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19.768717948717949</v>
      </c>
      <c r="L8" s="168">
        <f>P2Sun!U13</f>
        <v>19.485250000000001</v>
      </c>
      <c r="M8" s="168">
        <f>P2Sun!V13</f>
        <v>22.999697674418602</v>
      </c>
      <c r="N8" s="211">
        <f>AVERAGE(P2Sun!S13:V13)</f>
        <v>15.563416405784139</v>
      </c>
      <c r="O8" s="166">
        <f>P2Sun!W13</f>
        <v>23.999902439024389</v>
      </c>
      <c r="P8" s="168">
        <f>P2Sun!X13</f>
        <v>24.000000000000007</v>
      </c>
      <c r="Q8" s="168">
        <f>P2Sun!Y13</f>
        <v>24.000487804878048</v>
      </c>
      <c r="R8" s="168">
        <f>AVERAGE(P2Sun!Z13:AB13)</f>
        <v>24.2500106974754</v>
      </c>
      <c r="S8" s="168">
        <f>AVERAGE(P2Sun!AC13:AE13)</f>
        <v>30.666802882754101</v>
      </c>
      <c r="T8" s="168">
        <f>AVERAGE(P2Sun!AF13:AH13)</f>
        <v>25.666829904591534</v>
      </c>
      <c r="U8" s="211">
        <f>AVERAGE(P2Sun!W13:AH13)</f>
        <v>26.145943391530462</v>
      </c>
      <c r="V8" s="210">
        <f>AVERAGE(P2Sun!AI13:AT13)</f>
        <v>27.249992031229841</v>
      </c>
      <c r="W8" s="166">
        <f>AVERAGE(P2Sun!AU13:BF13)</f>
        <v>27.450880471197319</v>
      </c>
      <c r="X8" s="166">
        <f>AVERAGE(P2Sun!BG13:BI13,P2Sun!BS13:BU13,P2Sun!CE13:CG13,P2Sun!CQ13:CS13,P2Sun!DC13:DE13,P2Sun!DO13:DQ13,P2Sun!EA13:EC13,P2Sun!EM13:EO13,P2Sun!EY13:FA13,P2Sun!FK13:FM13)</f>
        <v>27.628081702156802</v>
      </c>
      <c r="Y8" s="168">
        <f>AVERAGE(P2Sun!BJ13:BL13,P2Sun!BV13:BX13,P2Sun!CH13:CJ13,P2Sun!CT13:CV13,P2Sun!DF13:DH13,P2Sun!DR13:DT13,P2Sun!ED13:EF13,P2Sun!EP13:ER13,P2Sun!FB13:FD13,P2Sun!FN13:FP13)</f>
        <v>27.472351846682788</v>
      </c>
      <c r="Z8" s="168">
        <f>AVERAGE(P2Sun!BM13:BO13,P2Sun!BY13:CA13,P2Sun!CK13:CM13,P2Sun!CW13:CY13,P2Sun!DI13:DK13,P2Sun!DU13:DW13,P2Sun!EG13:EI13,P2Sun!ES13:EU13,P2Sun!FE13:FG13,P2Sun!FQ13:FS13)</f>
        <v>31.239437725665333</v>
      </c>
      <c r="AA8" s="168">
        <f>AVERAGE(P2Sun!BP13:BR13,P2Sun!CB13:CD13,P2Sun!CN13:CP13,P2Sun!CZ13:DB13,P2Sun!DL13:DN13,P2Sun!DX13:DZ13,P2Sun!EJ13:EL13,P2Sun!EV13:EX13,P2Sun!FH13:FJ13,P2Sun!FT13:FV13)</f>
        <v>27.876375912236128</v>
      </c>
      <c r="AB8" s="211">
        <f>AVERAGE(P2Sun!BG13:FV13)</f>
        <v>28.554061796685271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18.461538461538463</v>
      </c>
      <c r="L9" s="168">
        <f>P2Sun!U15</f>
        <v>17.750250000000001</v>
      </c>
      <c r="M9" s="168">
        <f>P2Sun!V15</f>
        <v>21.250255813953487</v>
      </c>
      <c r="N9" s="211">
        <f>AVERAGE(P2Sun!S15:V15)</f>
        <v>14.365511068872987</v>
      </c>
      <c r="O9" s="166">
        <f>P2Sun!W15</f>
        <v>21.999878048780488</v>
      </c>
      <c r="P9" s="168">
        <f>P2Sun!X15</f>
        <v>21.999888888888893</v>
      </c>
      <c r="Q9" s="168">
        <f>P2Sun!Y15</f>
        <v>22.000195121951222</v>
      </c>
      <c r="R9" s="168">
        <f>AVERAGE(P2Sun!Z15:AB15)</f>
        <v>22.250039473684211</v>
      </c>
      <c r="S9" s="168">
        <f>AVERAGE(P2Sun!AC15:AE15)</f>
        <v>30.666908276005838</v>
      </c>
      <c r="T9" s="168">
        <f>AVERAGE(P2Sun!AF15:AH15)</f>
        <v>23.666669051878358</v>
      </c>
      <c r="U9" s="211">
        <f>AVERAGE(P2Sun!W15:AH15)</f>
        <v>24.645901038693822</v>
      </c>
      <c r="V9" s="210">
        <f>AVERAGE(P2Sun!AI15:AT15)</f>
        <v>25.124992618905249</v>
      </c>
      <c r="W9" s="166">
        <f>AVERAGE(P2Sun!AU15:BF15)</f>
        <v>25.325929829457241</v>
      </c>
      <c r="X9" s="166">
        <f>AVERAGE(P2Sun!BG15:BI15,P2Sun!BS15:BU15,P2Sun!CE15:CG15,P2Sun!CQ15:CS15,P2Sun!DC15:DE15,P2Sun!DO15:DQ15,P2Sun!EA15:EC15,P2Sun!EM15:EO15,P2Sun!EY15:FA15,P2Sun!FK15:FM15)</f>
        <v>25.297734994093538</v>
      </c>
      <c r="Y9" s="168">
        <f>AVERAGE(P2Sun!BJ15:BL15,P2Sun!BV15:BX15,P2Sun!CH15:CJ15,P2Sun!CT15:CV15,P2Sun!DF15:DH15,P2Sun!DR15:DT15,P2Sun!ED15:EF15,P2Sun!EP15:ER15,P2Sun!FB15:FD15,P2Sun!FN15:FP15)</f>
        <v>25.143418163815674</v>
      </c>
      <c r="Z9" s="168">
        <f>AVERAGE(P2Sun!BM15:BO15,P2Sun!BY15:CA15,P2Sun!CK15:CM15,P2Sun!CW15:CY15,P2Sun!DI15:DK15,P2Sun!DU15:DW15,P2Sun!EG15:EI15,P2Sun!ES15:EU15,P2Sun!FE15:FG15,P2Sun!FQ15:FS15)</f>
        <v>29.728399648520639</v>
      </c>
      <c r="AA9" s="168">
        <f>AVERAGE(P2Sun!BP15:BR15,P2Sun!CB15:CD15,P2Sun!CN15:CP15,P2Sun!CZ15:DB15,P2Sun!DL15:DN15,P2Sun!DX15:DZ15,P2Sun!EJ15:EL15,P2Sun!EV15:EX15,P2Sun!FH15:FJ15,P2Sun!FT15:FV15)</f>
        <v>25.546718939387642</v>
      </c>
      <c r="AB9" s="211">
        <f>AVERAGE(P2Sun!BG15:FV15)</f>
        <v>26.429067936454366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18.858974358974361</v>
      </c>
      <c r="L10" s="178">
        <f>P2Sun!U17</f>
        <v>18.125250000000001</v>
      </c>
      <c r="M10" s="178">
        <f>P2Sun!V17</f>
        <v>21.971186046511626</v>
      </c>
      <c r="N10" s="212">
        <f>AVERAGE(P2Sun!S17:V17)</f>
        <v>14.738852601371496</v>
      </c>
      <c r="O10" s="177">
        <f>P2Sun!W17</f>
        <v>22.566951219512198</v>
      </c>
      <c r="P10" s="178">
        <f>P2Sun!X17</f>
        <v>22.489888888888892</v>
      </c>
      <c r="Q10" s="178">
        <f>P2Sun!Y17</f>
        <v>22.476536585365857</v>
      </c>
      <c r="R10" s="178">
        <f>AVERAGE(P2Sun!Z17:AB17)</f>
        <v>23.516246148908859</v>
      </c>
      <c r="S10" s="178">
        <f>AVERAGE(P2Sun!AC17:AE17)</f>
        <v>33.707141755263706</v>
      </c>
      <c r="T10" s="178">
        <f>AVERAGE(P2Sun!AF17:AH17)</f>
        <v>24.488175710594316</v>
      </c>
      <c r="U10" s="212">
        <f>AVERAGE(P2Sun!W17:AH17)</f>
        <v>26.055672294838971</v>
      </c>
      <c r="V10" s="213">
        <f>AVERAGE(P2Sun!AI17:AT17)</f>
        <v>26.388290685509642</v>
      </c>
      <c r="W10" s="177">
        <f>AVERAGE(P2Sun!AU17:BF17)</f>
        <v>26.591787799994972</v>
      </c>
      <c r="X10" s="177">
        <f>AVERAGE(P2Sun!BG17:BI17,P2Sun!BS17:BU17,P2Sun!CE17:CG17,P2Sun!CQ17:CS17,P2Sun!DC17:DE17,P2Sun!DO17:DQ17,P2Sun!EA17:EC17,P2Sun!EM17:EO17,P2Sun!EY17:FA17,P2Sun!FK17:FM17)</f>
        <v>26.200979595778865</v>
      </c>
      <c r="Y10" s="178">
        <f>AVERAGE(P2Sun!BJ17:BL17,P2Sun!BV17:BX17,P2Sun!CH17:CJ17,P2Sun!CT17:CV17,P2Sun!DF17:DH17,P2Sun!DR17:DT17,P2Sun!ED17:EF17,P2Sun!EP17:ER17,P2Sun!FB17:FD17,P2Sun!FN17:FP17)</f>
        <v>26.20312600829925</v>
      </c>
      <c r="Z10" s="178">
        <f>AVERAGE(P2Sun!BM17:BO17,P2Sun!BY17:CA17,P2Sun!CK17:CM17,P2Sun!CW17:CY17,P2Sun!DI17:DK17,P2Sun!DU17:DW17,P2Sun!EG17:EI17,P2Sun!ES17:EU17,P2Sun!FE17:FG17,P2Sun!FQ17:FS17)</f>
        <v>31.441343910819125</v>
      </c>
      <c r="AA10" s="178">
        <f>AVERAGE(P2Sun!BP17:BR17,P2Sun!CB17:CD17,P2Sun!CN17:CP17,P2Sun!CZ17:DB17,P2Sun!DL17:DN17,P2Sun!DX17:DZ17,P2Sun!EJ17:EL17,P2Sun!EV17:EX17,P2Sun!FH17:FJ17,P2Sun!FT17:FV17)</f>
        <v>26.402666705225503</v>
      </c>
      <c r="AB10" s="212">
        <f>AVERAGE(P2Sun!BG17:FV17)</f>
        <v>27.562029055030695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0.7948717948717956</v>
      </c>
      <c r="L16" s="189">
        <f t="shared" si="0"/>
        <v>0</v>
      </c>
      <c r="M16" s="189">
        <f t="shared" si="0"/>
        <v>-3.7209302325535987E-4</v>
      </c>
      <c r="N16" s="200">
        <f t="shared" si="0"/>
        <v>0.19862492546213417</v>
      </c>
      <c r="O16" s="187">
        <f t="shared" ref="O16:Q22" si="1">O4-O27</f>
        <v>9.7560975603983024E-5</v>
      </c>
      <c r="P16" s="189">
        <f t="shared" si="1"/>
        <v>-1.1111111111006267E-4</v>
      </c>
      <c r="Q16" s="189">
        <f t="shared" si="1"/>
        <v>-7.3170731710092696E-5</v>
      </c>
      <c r="R16" s="194">
        <f t="shared" si="0"/>
        <v>0</v>
      </c>
      <c r="S16" s="194">
        <f t="shared" si="0"/>
        <v>-8.1300812979634429E-6</v>
      </c>
      <c r="T16" s="189">
        <f t="shared" si="0"/>
        <v>0</v>
      </c>
      <c r="U16" s="198">
        <f t="shared" si="0"/>
        <v>-9.2592592579876509E-6</v>
      </c>
      <c r="V16" s="194">
        <f t="shared" si="0"/>
        <v>-6.2951671182531754E-6</v>
      </c>
      <c r="W16" s="197">
        <f t="shared" si="0"/>
        <v>-1.0482824173152494E-6</v>
      </c>
      <c r="X16" s="188">
        <f t="shared" si="0"/>
        <v>1.1099622682309018E-4</v>
      </c>
      <c r="Y16" s="194">
        <f t="shared" si="0"/>
        <v>1.140328487103659E-4</v>
      </c>
      <c r="Z16" s="194">
        <f t="shared" si="0"/>
        <v>1.2887657511839734E-5</v>
      </c>
      <c r="AA16" s="194">
        <f t="shared" si="0"/>
        <v>5.8627173544323341E-5</v>
      </c>
      <c r="AB16" s="198">
        <f t="shared" si="0"/>
        <v>7.4135976618094901E-5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0.5961538461538467</v>
      </c>
      <c r="L17" s="189">
        <f t="shared" si="2"/>
        <v>0</v>
      </c>
      <c r="M17" s="189">
        <f t="shared" si="2"/>
        <v>3.4883720930167783E-4</v>
      </c>
      <c r="N17" s="200">
        <f t="shared" si="2"/>
        <v>0.14912567084078887</v>
      </c>
      <c r="O17" s="187">
        <f t="shared" si="1"/>
        <v>9.7560975614641166E-5</v>
      </c>
      <c r="P17" s="189">
        <f t="shared" si="1"/>
        <v>-1.1111111111006267E-4</v>
      </c>
      <c r="Q17" s="189">
        <f t="shared" si="1"/>
        <v>-7.3170731706539982E-5</v>
      </c>
      <c r="R17" s="189">
        <f t="shared" si="2"/>
        <v>0</v>
      </c>
      <c r="S17" s="189">
        <f t="shared" si="2"/>
        <v>-8.1300813050688703E-6</v>
      </c>
      <c r="T17" s="189">
        <f t="shared" si="2"/>
        <v>0</v>
      </c>
      <c r="U17" s="200">
        <f t="shared" si="2"/>
        <v>-9.2592592579876509E-6</v>
      </c>
      <c r="V17" s="189">
        <f t="shared" si="2"/>
        <v>-4.2075822239695526E-5</v>
      </c>
      <c r="W17" s="199">
        <f t="shared" si="2"/>
        <v>8.2193393577512097E-5</v>
      </c>
      <c r="X17" s="187">
        <f t="shared" si="2"/>
        <v>8.373306330256014E-5</v>
      </c>
      <c r="Y17" s="189">
        <f t="shared" si="2"/>
        <v>8.4397980909756143E-5</v>
      </c>
      <c r="Z17" s="189">
        <f t="shared" si="2"/>
        <v>4.3246349981984622E-5</v>
      </c>
      <c r="AA17" s="189">
        <f t="shared" si="2"/>
        <v>6.4025532985567679E-5</v>
      </c>
      <c r="AB17" s="200">
        <f t="shared" si="2"/>
        <v>6.8850731800296217E-5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1.670512820512819</v>
      </c>
      <c r="L18" s="189">
        <f t="shared" si="3"/>
        <v>0.9220000000000006</v>
      </c>
      <c r="M18" s="189">
        <f t="shared" si="3"/>
        <v>1.2497209302325558</v>
      </c>
      <c r="N18" s="200">
        <f t="shared" si="3"/>
        <v>0.96055843768634475</v>
      </c>
      <c r="O18" s="187">
        <f t="shared" si="1"/>
        <v>-2.6829268292516417E-4</v>
      </c>
      <c r="P18" s="189">
        <f t="shared" si="1"/>
        <v>1.1111111111006267E-4</v>
      </c>
      <c r="Q18" s="189">
        <f t="shared" si="1"/>
        <v>0</v>
      </c>
      <c r="R18" s="189">
        <f t="shared" si="3"/>
        <v>1.2195121951208421E-4</v>
      </c>
      <c r="S18" s="189">
        <f t="shared" si="3"/>
        <v>1.5655618095067325E-4</v>
      </c>
      <c r="T18" s="189">
        <f t="shared" si="3"/>
        <v>6.1046511628859434E-5</v>
      </c>
      <c r="U18" s="200">
        <f t="shared" si="3"/>
        <v>7.1790013706163336E-5</v>
      </c>
      <c r="V18" s="189">
        <f t="shared" si="3"/>
        <v>-6.0216206559715602E-5</v>
      </c>
      <c r="W18" s="199">
        <f t="shared" si="3"/>
        <v>1.0335250713566779E-4</v>
      </c>
      <c r="X18" s="187">
        <f t="shared" si="3"/>
        <v>9.4720192514330392E-5</v>
      </c>
      <c r="Y18" s="189">
        <f t="shared" si="3"/>
        <v>7.0294852275054609E-5</v>
      </c>
      <c r="Z18" s="189">
        <f t="shared" si="3"/>
        <v>9.404365408371973E-5</v>
      </c>
      <c r="AA18" s="189">
        <f t="shared" si="3"/>
        <v>1.1950355531809009E-4</v>
      </c>
      <c r="AB18" s="200">
        <f t="shared" si="3"/>
        <v>9.464056355668049E-5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1.0246153846153838</v>
      </c>
      <c r="L20" s="189">
        <f t="shared" si="5"/>
        <v>1.1724999999999994</v>
      </c>
      <c r="M20" s="189">
        <f t="shared" si="5"/>
        <v>0.74999999999999645</v>
      </c>
      <c r="N20" s="200">
        <f t="shared" si="5"/>
        <v>0.73677884615384492</v>
      </c>
      <c r="O20" s="187">
        <f t="shared" si="1"/>
        <v>0.4999756097560919</v>
      </c>
      <c r="P20" s="189">
        <f t="shared" si="1"/>
        <v>0.74977777777777987</v>
      </c>
      <c r="Q20" s="189">
        <f t="shared" si="1"/>
        <v>0.74999999999999645</v>
      </c>
      <c r="R20" s="189">
        <f t="shared" si="5"/>
        <v>0.83329321780060184</v>
      </c>
      <c r="S20" s="189">
        <f t="shared" si="5"/>
        <v>0.50023952470293764</v>
      </c>
      <c r="T20" s="189">
        <f t="shared" si="5"/>
        <v>0.50016276585172292</v>
      </c>
      <c r="U20" s="200">
        <f t="shared" si="5"/>
        <v>0.62506999271664299</v>
      </c>
      <c r="V20" s="189">
        <f t="shared" si="5"/>
        <v>0.49984532010595473</v>
      </c>
      <c r="W20" s="199">
        <f t="shared" si="5"/>
        <v>0.49996246648507281</v>
      </c>
      <c r="X20" s="187">
        <f t="shared" si="5"/>
        <v>0.50069328050507877</v>
      </c>
      <c r="Y20" s="189">
        <f t="shared" si="5"/>
        <v>0.50097405339781176</v>
      </c>
      <c r="Z20" s="189">
        <f t="shared" si="5"/>
        <v>0.4981190783864804</v>
      </c>
      <c r="AA20" s="189">
        <f t="shared" si="5"/>
        <v>0.50003055216195236</v>
      </c>
      <c r="AB20" s="200">
        <f t="shared" si="5"/>
        <v>0.49995424111283882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2.0141025641025649</v>
      </c>
      <c r="L21" s="189">
        <f t="shared" si="6"/>
        <v>0.5</v>
      </c>
      <c r="M21" s="189">
        <f t="shared" si="6"/>
        <v>0.75027906976744063</v>
      </c>
      <c r="N21" s="200">
        <f t="shared" si="6"/>
        <v>0.8160954084675005</v>
      </c>
      <c r="O21" s="187">
        <f t="shared" si="1"/>
        <v>0.50021951219511962</v>
      </c>
      <c r="P21" s="189">
        <f t="shared" si="1"/>
        <v>0.74977777777777987</v>
      </c>
      <c r="Q21" s="189">
        <f t="shared" si="1"/>
        <v>0.75000000000000355</v>
      </c>
      <c r="R21" s="189">
        <f t="shared" si="6"/>
        <v>0.83329321780059828</v>
      </c>
      <c r="S21" s="189">
        <f t="shared" si="6"/>
        <v>0.5002395247029412</v>
      </c>
      <c r="T21" s="189">
        <f t="shared" si="6"/>
        <v>0.49982458755714632</v>
      </c>
      <c r="U21" s="200">
        <f t="shared" si="6"/>
        <v>0.62500577334624907</v>
      </c>
      <c r="V21" s="189">
        <f t="shared" si="6"/>
        <v>0.50000629871008329</v>
      </c>
      <c r="W21" s="199">
        <f t="shared" si="6"/>
        <v>0.50002238012162081</v>
      </c>
      <c r="X21" s="187">
        <f t="shared" si="6"/>
        <v>0.50075791602503017</v>
      </c>
      <c r="Y21" s="189">
        <f t="shared" si="6"/>
        <v>0.50245462031426413</v>
      </c>
      <c r="Z21" s="189">
        <f t="shared" si="6"/>
        <v>0.49706586074873016</v>
      </c>
      <c r="AA21" s="189">
        <f t="shared" si="6"/>
        <v>0.5003726273930873</v>
      </c>
      <c r="AB21" s="200">
        <f t="shared" si="6"/>
        <v>0.50016275612026462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2.0141025641025649</v>
      </c>
      <c r="L22" s="202">
        <f t="shared" si="7"/>
        <v>0.5</v>
      </c>
      <c r="M22" s="202">
        <f t="shared" si="7"/>
        <v>0.75027906976744063</v>
      </c>
      <c r="N22" s="207">
        <f t="shared" si="7"/>
        <v>0.81609540846749873</v>
      </c>
      <c r="O22" s="201">
        <f t="shared" si="1"/>
        <v>0.50021951219512317</v>
      </c>
      <c r="P22" s="202">
        <f t="shared" si="1"/>
        <v>0.74977777777777987</v>
      </c>
      <c r="Q22" s="202">
        <f t="shared" si="1"/>
        <v>0.75</v>
      </c>
      <c r="R22" s="202">
        <f t="shared" si="7"/>
        <v>0.83329321780059828</v>
      </c>
      <c r="S22" s="202">
        <f t="shared" si="7"/>
        <v>0.5002395247029412</v>
      </c>
      <c r="T22" s="202">
        <f t="shared" si="7"/>
        <v>0.49982458755714987</v>
      </c>
      <c r="U22" s="207">
        <f t="shared" si="7"/>
        <v>0.62500577334624907</v>
      </c>
      <c r="V22" s="202">
        <f t="shared" si="7"/>
        <v>0.50000629871009039</v>
      </c>
      <c r="W22" s="206">
        <f t="shared" si="7"/>
        <v>0.50002238012161371</v>
      </c>
      <c r="X22" s="201">
        <f t="shared" si="7"/>
        <v>0.50075791602502306</v>
      </c>
      <c r="Y22" s="202">
        <f t="shared" si="7"/>
        <v>0.50245462031425348</v>
      </c>
      <c r="Z22" s="202">
        <f t="shared" si="7"/>
        <v>0.4970658607487195</v>
      </c>
      <c r="AA22" s="202">
        <f t="shared" si="7"/>
        <v>0.50037262739307664</v>
      </c>
      <c r="AB22" s="207">
        <f t="shared" si="7"/>
        <v>0.50016275612028238</v>
      </c>
    </row>
    <row r="25" spans="1:28" ht="13.5" thickBot="1" x14ac:dyDescent="0.25">
      <c r="A25" s="184">
        <f>A2-1</f>
        <v>37179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20.346153846153847</v>
      </c>
      <c r="L27" s="208">
        <v>24.000375000000002</v>
      </c>
      <c r="M27" s="208">
        <v>29.000232558139533</v>
      </c>
      <c r="N27" s="209">
        <v>18.336690351073344</v>
      </c>
      <c r="O27" s="189">
        <v>27.500341463414639</v>
      </c>
      <c r="P27" s="168">
        <v>23.99977777777778</v>
      </c>
      <c r="Q27" s="168">
        <v>20.999951219512198</v>
      </c>
      <c r="R27" s="168">
        <v>20.000006418485238</v>
      </c>
      <c r="S27" s="168">
        <v>31.000039399624768</v>
      </c>
      <c r="T27" s="168">
        <v>26.666759689922483</v>
      </c>
      <c r="U27" s="168">
        <v>25.458373915400173</v>
      </c>
      <c r="V27" s="210">
        <v>26.937498518925391</v>
      </c>
      <c r="W27" s="168">
        <v>26.958314986652713</v>
      </c>
      <c r="X27" s="167">
        <v>28.62959074608445</v>
      </c>
      <c r="Y27" s="208">
        <v>23.265919836104729</v>
      </c>
      <c r="Z27" s="208">
        <v>33.118342365262201</v>
      </c>
      <c r="AA27" s="208">
        <v>28.868618782693645</v>
      </c>
      <c r="AB27" s="209">
        <v>28.470617932536278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20.942307692307693</v>
      </c>
      <c r="L28" s="168">
        <v>24</v>
      </c>
      <c r="M28" s="168">
        <v>29.000069767441861</v>
      </c>
      <c r="N28" s="211">
        <v>18.485594364937388</v>
      </c>
      <c r="O28" s="189">
        <v>27.000073170731707</v>
      </c>
      <c r="P28" s="168">
        <v>23.500111111111114</v>
      </c>
      <c r="Q28" s="168">
        <v>21.499731707317075</v>
      </c>
      <c r="R28" s="168">
        <v>21.33315618314078</v>
      </c>
      <c r="S28" s="168">
        <v>32.499963310402336</v>
      </c>
      <c r="T28" s="168">
        <v>26.500195040747368</v>
      </c>
      <c r="U28" s="168">
        <v>26.083321632669279</v>
      </c>
      <c r="V28" s="210">
        <v>28.375055240802912</v>
      </c>
      <c r="W28" s="168">
        <v>28.395843561135663</v>
      </c>
      <c r="X28" s="166">
        <v>31.138015064316036</v>
      </c>
      <c r="Y28" s="168">
        <v>27.454641457319564</v>
      </c>
      <c r="Z28" s="168">
        <v>37.524985868018987</v>
      </c>
      <c r="AA28" s="168">
        <v>33.157339248125041</v>
      </c>
      <c r="AB28" s="211">
        <v>32.318745409444915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19.213589743589743</v>
      </c>
      <c r="L29" s="168">
        <v>22.812750000000001</v>
      </c>
      <c r="M29" s="168">
        <v>26.500046511627907</v>
      </c>
      <c r="N29" s="211">
        <v>17.131596563804415</v>
      </c>
      <c r="O29" s="189">
        <v>27.000024390243905</v>
      </c>
      <c r="P29" s="168">
        <v>26.750111111111114</v>
      </c>
      <c r="Q29" s="168">
        <v>25.750317073170734</v>
      </c>
      <c r="R29" s="168">
        <v>24.000073491655968</v>
      </c>
      <c r="S29" s="168">
        <v>30.666535334584115</v>
      </c>
      <c r="T29" s="168">
        <v>27.000059207910951</v>
      </c>
      <c r="U29" s="168">
        <v>27.041704723081569</v>
      </c>
      <c r="V29" s="210">
        <v>27.000059054570453</v>
      </c>
      <c r="W29" s="168">
        <v>27.2508649361443</v>
      </c>
      <c r="X29" s="166">
        <v>28.091402981990669</v>
      </c>
      <c r="Y29" s="168">
        <v>27.579992933944336</v>
      </c>
      <c r="Z29" s="168">
        <v>30.130607182091246</v>
      </c>
      <c r="AA29" s="168">
        <v>28.717659533644021</v>
      </c>
      <c r="AB29" s="211">
        <v>28.629915657917561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18.744102564102565</v>
      </c>
      <c r="L31" s="168">
        <v>18.312750000000001</v>
      </c>
      <c r="M31" s="168">
        <v>22.249697674418606</v>
      </c>
      <c r="N31" s="211">
        <v>14.826637559630294</v>
      </c>
      <c r="O31" s="189">
        <v>23.499926829268297</v>
      </c>
      <c r="P31" s="168">
        <v>23.250222222222227</v>
      </c>
      <c r="Q31" s="168">
        <v>23.250487804878052</v>
      </c>
      <c r="R31" s="168">
        <v>23.416717479674798</v>
      </c>
      <c r="S31" s="168">
        <v>30.166563358051164</v>
      </c>
      <c r="T31" s="168">
        <v>25.166667138739811</v>
      </c>
      <c r="U31" s="168">
        <v>25.520873398813819</v>
      </c>
      <c r="V31" s="210">
        <v>26.750146711123886</v>
      </c>
      <c r="W31" s="168">
        <v>26.950918004712246</v>
      </c>
      <c r="X31" s="166">
        <v>27.127388421651723</v>
      </c>
      <c r="Y31" s="168">
        <v>26.971377793284976</v>
      </c>
      <c r="Z31" s="168">
        <v>30.741318647278852</v>
      </c>
      <c r="AA31" s="168">
        <v>27.376345360074176</v>
      </c>
      <c r="AB31" s="211">
        <v>28.054107555572433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16.447435897435899</v>
      </c>
      <c r="L32" s="168">
        <v>17.250250000000001</v>
      </c>
      <c r="M32" s="168">
        <v>20.499976744186046</v>
      </c>
      <c r="N32" s="211">
        <v>13.549415660405487</v>
      </c>
      <c r="O32" s="189">
        <v>21.499658536585368</v>
      </c>
      <c r="P32" s="168">
        <v>21.250111111111114</v>
      </c>
      <c r="Q32" s="168">
        <v>21.250195121951219</v>
      </c>
      <c r="R32" s="168">
        <v>21.416746255883613</v>
      </c>
      <c r="S32" s="168">
        <v>30.166668751302897</v>
      </c>
      <c r="T32" s="168">
        <v>23.166844464321212</v>
      </c>
      <c r="U32" s="168">
        <v>24.020895265347573</v>
      </c>
      <c r="V32" s="210">
        <v>24.624986320195166</v>
      </c>
      <c r="W32" s="168">
        <v>24.82590744933562</v>
      </c>
      <c r="X32" s="166">
        <v>24.796977078068508</v>
      </c>
      <c r="Y32" s="168">
        <v>24.64096354350141</v>
      </c>
      <c r="Z32" s="168">
        <v>29.231333787771909</v>
      </c>
      <c r="AA32" s="168">
        <v>25.046346311994554</v>
      </c>
      <c r="AB32" s="211">
        <v>25.928905180334102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16.844871794871796</v>
      </c>
      <c r="L33" s="178">
        <v>17.625250000000001</v>
      </c>
      <c r="M33" s="178">
        <v>21.220906976744185</v>
      </c>
      <c r="N33" s="212">
        <v>13.922757192903997</v>
      </c>
      <c r="O33" s="202">
        <v>22.066731707317075</v>
      </c>
      <c r="P33" s="178">
        <v>21.740111111111112</v>
      </c>
      <c r="Q33" s="178">
        <v>21.726536585365857</v>
      </c>
      <c r="R33" s="178">
        <v>22.682952931108261</v>
      </c>
      <c r="S33" s="178">
        <v>33.206902230560765</v>
      </c>
      <c r="T33" s="178">
        <v>23.988351123037166</v>
      </c>
      <c r="U33" s="178">
        <v>25.430666521492721</v>
      </c>
      <c r="V33" s="213">
        <v>25.888284386799551</v>
      </c>
      <c r="W33" s="178">
        <v>26.091765419873358</v>
      </c>
      <c r="X33" s="177">
        <v>25.700221679753842</v>
      </c>
      <c r="Y33" s="178">
        <v>25.700671387984997</v>
      </c>
      <c r="Z33" s="178">
        <v>30.944278050070405</v>
      </c>
      <c r="AA33" s="178">
        <v>25.902294077832426</v>
      </c>
      <c r="AB33" s="212">
        <v>27.061866298910413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27</v>
      </c>
      <c r="D18" s="233">
        <v>27.25</v>
      </c>
      <c r="E18" s="233">
        <v>27.75</v>
      </c>
      <c r="F18" s="233">
        <v>27</v>
      </c>
      <c r="H18" s="239">
        <f t="shared" si="0"/>
        <v>0.5</v>
      </c>
      <c r="I18" s="239">
        <f t="shared" si="1"/>
        <v>1.5</v>
      </c>
      <c r="J18" s="239">
        <f t="shared" si="2"/>
        <v>1.3000000000000007</v>
      </c>
      <c r="K18" s="239">
        <f t="shared" si="3"/>
        <v>1.5</v>
      </c>
      <c r="L18" s="239">
        <f t="shared" si="4"/>
        <v>1.5</v>
      </c>
      <c r="N18" s="233">
        <v>23.5</v>
      </c>
      <c r="O18" s="233">
        <v>25.5</v>
      </c>
      <c r="P18" s="233">
        <v>25.95</v>
      </c>
      <c r="Q18" s="233">
        <v>26.25</v>
      </c>
      <c r="R18" s="233">
        <v>25.5</v>
      </c>
    </row>
    <row r="19" spans="1:18" ht="12.75" customHeight="1" x14ac:dyDescent="0.2">
      <c r="A19" s="238">
        <f t="shared" si="5"/>
        <v>37225</v>
      </c>
      <c r="B19" s="233">
        <v>28</v>
      </c>
      <c r="C19" s="233">
        <v>28.75</v>
      </c>
      <c r="D19" s="233">
        <v>28</v>
      </c>
      <c r="E19" s="233">
        <v>28.25</v>
      </c>
      <c r="F19" s="233">
        <v>27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1.25</v>
      </c>
      <c r="L19" s="239">
        <f t="shared" si="4"/>
        <v>1.5</v>
      </c>
      <c r="N19" s="233">
        <v>27</v>
      </c>
      <c r="O19" s="233">
        <v>27.75</v>
      </c>
      <c r="P19" s="233">
        <v>28</v>
      </c>
      <c r="Q19" s="233">
        <v>27</v>
      </c>
      <c r="R19" s="233">
        <v>25.5</v>
      </c>
    </row>
    <row r="20" spans="1:18" ht="12.75" customHeight="1" x14ac:dyDescent="0.2">
      <c r="A20" s="238">
        <f t="shared" si="5"/>
        <v>37256</v>
      </c>
      <c r="B20" s="233">
        <v>36</v>
      </c>
      <c r="C20" s="233">
        <v>36.25</v>
      </c>
      <c r="D20" s="233">
        <v>36</v>
      </c>
      <c r="E20" s="233">
        <v>33.5</v>
      </c>
      <c r="F20" s="233">
        <v>31.5</v>
      </c>
      <c r="H20" s="239">
        <f t="shared" si="0"/>
        <v>1.5</v>
      </c>
      <c r="I20" s="239">
        <f t="shared" si="1"/>
        <v>1.5</v>
      </c>
      <c r="J20" s="239">
        <f t="shared" si="2"/>
        <v>1.5</v>
      </c>
      <c r="K20" s="239">
        <f t="shared" si="3"/>
        <v>1</v>
      </c>
      <c r="L20" s="239">
        <f t="shared" si="4"/>
        <v>1.25</v>
      </c>
      <c r="N20" s="233">
        <v>34.5</v>
      </c>
      <c r="O20" s="233">
        <v>34.75</v>
      </c>
      <c r="P20" s="233">
        <v>34.5</v>
      </c>
      <c r="Q20" s="233">
        <v>32.5</v>
      </c>
      <c r="R20" s="233">
        <v>30.25</v>
      </c>
    </row>
    <row r="21" spans="1:18" ht="12.75" customHeight="1" x14ac:dyDescent="0.2">
      <c r="A21" s="238">
        <f t="shared" si="5"/>
        <v>37287</v>
      </c>
      <c r="B21" s="233">
        <v>35.85</v>
      </c>
      <c r="C21" s="233">
        <v>35.6</v>
      </c>
      <c r="D21" s="233">
        <v>35.75</v>
      </c>
      <c r="E21" s="233">
        <v>34</v>
      </c>
      <c r="F21" s="233">
        <v>31.75</v>
      </c>
      <c r="H21" s="239">
        <f t="shared" si="0"/>
        <v>1.1000000000000014</v>
      </c>
      <c r="I21" s="239">
        <f t="shared" si="1"/>
        <v>1.1000000000000014</v>
      </c>
      <c r="J21" s="239">
        <f t="shared" si="2"/>
        <v>0.25</v>
      </c>
      <c r="K21" s="239">
        <f t="shared" si="3"/>
        <v>1.25</v>
      </c>
      <c r="L21" s="239">
        <f t="shared" si="4"/>
        <v>1.25</v>
      </c>
      <c r="N21" s="233">
        <v>34.75</v>
      </c>
      <c r="O21" s="233">
        <v>34.5</v>
      </c>
      <c r="P21" s="233">
        <v>35.5</v>
      </c>
      <c r="Q21" s="233">
        <v>32.75</v>
      </c>
      <c r="R21" s="233">
        <v>30.5</v>
      </c>
    </row>
    <row r="22" spans="1:18" ht="12.75" customHeight="1" x14ac:dyDescent="0.2">
      <c r="A22" s="238">
        <f t="shared" si="5"/>
        <v>37315</v>
      </c>
      <c r="B22" s="233">
        <v>34</v>
      </c>
      <c r="C22" s="233">
        <v>33.9</v>
      </c>
      <c r="D22" s="233">
        <v>35.5</v>
      </c>
      <c r="E22" s="233">
        <v>33.25</v>
      </c>
      <c r="F22" s="233">
        <v>31.25</v>
      </c>
      <c r="H22" s="239">
        <f t="shared" si="0"/>
        <v>0.89999999999999858</v>
      </c>
      <c r="I22" s="239">
        <f t="shared" si="1"/>
        <v>0.89999999999999858</v>
      </c>
      <c r="J22" s="239">
        <f t="shared" si="2"/>
        <v>0.5</v>
      </c>
      <c r="K22" s="239">
        <f t="shared" si="3"/>
        <v>1.25</v>
      </c>
      <c r="L22" s="239">
        <f t="shared" si="4"/>
        <v>1.25</v>
      </c>
      <c r="N22" s="233">
        <v>33.1</v>
      </c>
      <c r="O22" s="233">
        <v>33</v>
      </c>
      <c r="P22" s="233">
        <v>35</v>
      </c>
      <c r="Q22" s="233">
        <v>32</v>
      </c>
      <c r="R22" s="233">
        <v>30</v>
      </c>
    </row>
    <row r="23" spans="1:18" x14ac:dyDescent="0.2">
      <c r="A23" s="238">
        <f t="shared" si="5"/>
        <v>37346</v>
      </c>
      <c r="B23" s="233">
        <v>30.5</v>
      </c>
      <c r="C23" s="233">
        <v>30.5</v>
      </c>
      <c r="D23" s="233">
        <v>33</v>
      </c>
      <c r="E23" s="233">
        <v>32.25</v>
      </c>
      <c r="F23" s="233">
        <v>30.5</v>
      </c>
      <c r="H23" s="239">
        <f t="shared" si="0"/>
        <v>1.5</v>
      </c>
      <c r="I23" s="239">
        <f t="shared" si="1"/>
        <v>1.5</v>
      </c>
      <c r="J23" s="239">
        <f t="shared" si="2"/>
        <v>0</v>
      </c>
      <c r="K23" s="239">
        <f t="shared" si="3"/>
        <v>1</v>
      </c>
      <c r="L23" s="239">
        <f t="shared" si="4"/>
        <v>1</v>
      </c>
      <c r="N23" s="233">
        <v>29</v>
      </c>
      <c r="O23" s="233">
        <v>29</v>
      </c>
      <c r="P23" s="233">
        <v>33</v>
      </c>
      <c r="Q23" s="233">
        <v>31.25</v>
      </c>
      <c r="R23" s="233">
        <v>29.5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30.5</v>
      </c>
      <c r="E24" s="233">
        <v>30.25</v>
      </c>
      <c r="F24" s="233">
        <v>29.75</v>
      </c>
      <c r="H24" s="239">
        <f t="shared" si="0"/>
        <v>0.5</v>
      </c>
      <c r="I24" s="239">
        <f t="shared" si="1"/>
        <v>0.5</v>
      </c>
      <c r="J24" s="239">
        <f t="shared" si="2"/>
        <v>0.25</v>
      </c>
      <c r="K24" s="239">
        <f t="shared" si="3"/>
        <v>0.25</v>
      </c>
      <c r="L24" s="239">
        <f t="shared" si="4"/>
        <v>0.25</v>
      </c>
      <c r="N24" s="233">
        <v>27.5</v>
      </c>
      <c r="O24" s="233">
        <v>29.5</v>
      </c>
      <c r="P24" s="233">
        <v>30.25</v>
      </c>
      <c r="Q24" s="233">
        <v>30</v>
      </c>
      <c r="R24" s="233">
        <v>29.5</v>
      </c>
    </row>
    <row r="25" spans="1:18" x14ac:dyDescent="0.2">
      <c r="A25" s="238">
        <f t="shared" si="5"/>
        <v>37407</v>
      </c>
      <c r="B25" s="233">
        <v>26.5</v>
      </c>
      <c r="C25" s="233">
        <v>29</v>
      </c>
      <c r="D25" s="233">
        <v>30.5</v>
      </c>
      <c r="E25" s="233">
        <v>33.5</v>
      </c>
      <c r="F25" s="233">
        <v>34.5</v>
      </c>
      <c r="H25" s="239">
        <f t="shared" si="0"/>
        <v>0</v>
      </c>
      <c r="I25" s="239">
        <f t="shared" si="1"/>
        <v>0</v>
      </c>
      <c r="J25" s="239">
        <f t="shared" si="2"/>
        <v>0.25</v>
      </c>
      <c r="K25" s="239">
        <f t="shared" si="3"/>
        <v>0.5</v>
      </c>
      <c r="L25" s="239">
        <f t="shared" si="4"/>
        <v>0.5</v>
      </c>
      <c r="N25" s="233">
        <v>26.5</v>
      </c>
      <c r="O25" s="233">
        <v>29</v>
      </c>
      <c r="P25" s="233">
        <v>30.25</v>
      </c>
      <c r="Q25" s="233">
        <v>33</v>
      </c>
      <c r="R25" s="233">
        <v>34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38</v>
      </c>
      <c r="F26" s="233">
        <v>42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0.5</v>
      </c>
      <c r="L26" s="239">
        <f t="shared" si="4"/>
        <v>0.5</v>
      </c>
      <c r="N26" s="233">
        <v>28</v>
      </c>
      <c r="O26" s="233">
        <v>30.5</v>
      </c>
      <c r="P26" s="233">
        <v>37</v>
      </c>
      <c r="Q26" s="233">
        <v>37.5</v>
      </c>
      <c r="R26" s="233">
        <v>41.5</v>
      </c>
    </row>
    <row r="27" spans="1:18" x14ac:dyDescent="0.2">
      <c r="A27" s="238">
        <f t="shared" si="5"/>
        <v>37468</v>
      </c>
      <c r="B27" s="233">
        <v>41</v>
      </c>
      <c r="C27" s="233">
        <v>44</v>
      </c>
      <c r="D27" s="233">
        <v>46</v>
      </c>
      <c r="E27" s="233">
        <v>45.75</v>
      </c>
      <c r="F27" s="233">
        <v>50</v>
      </c>
      <c r="H27" s="239">
        <f t="shared" si="0"/>
        <v>0.5</v>
      </c>
      <c r="I27" s="239">
        <f t="shared" si="1"/>
        <v>0.5</v>
      </c>
      <c r="J27" s="239">
        <f t="shared" si="2"/>
        <v>0.75</v>
      </c>
      <c r="K27" s="239">
        <f t="shared" si="3"/>
        <v>1</v>
      </c>
      <c r="L27" s="239">
        <f t="shared" si="4"/>
        <v>1</v>
      </c>
      <c r="N27" s="233">
        <v>40.5</v>
      </c>
      <c r="O27" s="233">
        <v>43.5</v>
      </c>
      <c r="P27" s="233">
        <v>45.25</v>
      </c>
      <c r="Q27" s="233">
        <v>44.75</v>
      </c>
      <c r="R27" s="233">
        <v>49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</v>
      </c>
      <c r="E28" s="233">
        <v>53</v>
      </c>
      <c r="F28" s="233">
        <v>58.5</v>
      </c>
      <c r="H28" s="239">
        <f t="shared" si="0"/>
        <v>0</v>
      </c>
      <c r="I28" s="239">
        <f t="shared" si="1"/>
        <v>0</v>
      </c>
      <c r="J28" s="239">
        <f t="shared" si="2"/>
        <v>0.75</v>
      </c>
      <c r="K28" s="239">
        <f t="shared" si="3"/>
        <v>1.5</v>
      </c>
      <c r="L28" s="239">
        <f t="shared" si="4"/>
        <v>1.5</v>
      </c>
      <c r="N28" s="233">
        <v>48.5</v>
      </c>
      <c r="O28" s="233">
        <v>51</v>
      </c>
      <c r="P28" s="233">
        <v>52.25</v>
      </c>
      <c r="Q28" s="233">
        <v>51.5</v>
      </c>
      <c r="R28" s="233">
        <v>57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44.5</v>
      </c>
      <c r="E29" s="233">
        <v>44.75</v>
      </c>
      <c r="F29" s="233">
        <v>48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1</v>
      </c>
      <c r="L29" s="239">
        <f t="shared" si="4"/>
        <v>1</v>
      </c>
      <c r="N29" s="233">
        <v>41.5</v>
      </c>
      <c r="O29" s="233">
        <v>45</v>
      </c>
      <c r="P29" s="233">
        <v>44.25</v>
      </c>
      <c r="Q29" s="233">
        <v>43.75</v>
      </c>
      <c r="R29" s="233">
        <v>47</v>
      </c>
    </row>
    <row r="30" spans="1:18" x14ac:dyDescent="0.2">
      <c r="A30" s="238">
        <f t="shared" si="5"/>
        <v>37560</v>
      </c>
      <c r="B30" s="233">
        <v>36</v>
      </c>
      <c r="C30" s="233">
        <v>35.5</v>
      </c>
      <c r="D30" s="233">
        <v>38</v>
      </c>
      <c r="E30" s="233">
        <v>37.25</v>
      </c>
      <c r="F30" s="233">
        <v>35.25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1</v>
      </c>
      <c r="L30" s="239">
        <f t="shared" si="4"/>
        <v>1</v>
      </c>
      <c r="N30" s="233">
        <v>36</v>
      </c>
      <c r="O30" s="233">
        <v>35.5</v>
      </c>
      <c r="P30" s="233">
        <v>38</v>
      </c>
      <c r="Q30" s="233">
        <v>36.25</v>
      </c>
      <c r="R30" s="233">
        <v>34.25</v>
      </c>
    </row>
    <row r="31" spans="1:18" x14ac:dyDescent="0.2">
      <c r="A31" s="238">
        <f t="shared" si="5"/>
        <v>37590</v>
      </c>
      <c r="B31" s="233">
        <v>34</v>
      </c>
      <c r="C31" s="233">
        <v>33.5</v>
      </c>
      <c r="D31" s="233">
        <v>34.5</v>
      </c>
      <c r="E31" s="233">
        <v>36.75</v>
      </c>
      <c r="F31" s="233">
        <v>33.75</v>
      </c>
      <c r="H31" s="239">
        <f t="shared" si="0"/>
        <v>0</v>
      </c>
      <c r="I31" s="239">
        <f t="shared" si="1"/>
        <v>0</v>
      </c>
      <c r="J31" s="239">
        <f t="shared" si="2"/>
        <v>-1.25</v>
      </c>
      <c r="K31" s="239">
        <f t="shared" si="3"/>
        <v>1</v>
      </c>
      <c r="L31" s="239">
        <f t="shared" si="4"/>
        <v>1</v>
      </c>
      <c r="N31" s="233">
        <v>34</v>
      </c>
      <c r="O31" s="233">
        <v>33.5</v>
      </c>
      <c r="P31" s="233">
        <v>35.75</v>
      </c>
      <c r="Q31" s="233">
        <v>35.75</v>
      </c>
      <c r="R31" s="233">
        <v>32.75</v>
      </c>
    </row>
    <row r="32" spans="1:18" x14ac:dyDescent="0.2">
      <c r="A32" s="238">
        <f t="shared" si="5"/>
        <v>37621</v>
      </c>
      <c r="B32" s="233">
        <v>36.25</v>
      </c>
      <c r="C32" s="233">
        <v>35.75</v>
      </c>
      <c r="D32" s="233">
        <v>38.25</v>
      </c>
      <c r="E32" s="233">
        <v>38.75</v>
      </c>
      <c r="F32" s="233">
        <v>34.5</v>
      </c>
      <c r="H32" s="239">
        <f t="shared" si="0"/>
        <v>0</v>
      </c>
      <c r="I32" s="239">
        <f t="shared" si="1"/>
        <v>0</v>
      </c>
      <c r="J32" s="239">
        <f t="shared" si="2"/>
        <v>0.25</v>
      </c>
      <c r="K32" s="239">
        <f t="shared" si="3"/>
        <v>1.25</v>
      </c>
      <c r="L32" s="239">
        <f t="shared" si="4"/>
        <v>1.25</v>
      </c>
      <c r="N32" s="233">
        <v>36.25</v>
      </c>
      <c r="O32" s="233">
        <v>35.75</v>
      </c>
      <c r="P32" s="233">
        <v>38</v>
      </c>
      <c r="Q32" s="233">
        <v>37.5</v>
      </c>
      <c r="R32" s="233">
        <v>33.25</v>
      </c>
    </row>
    <row r="33" spans="1:18" x14ac:dyDescent="0.2">
      <c r="A33" s="238">
        <f t="shared" si="5"/>
        <v>37652</v>
      </c>
      <c r="B33" s="233">
        <v>40</v>
      </c>
      <c r="C33" s="233">
        <v>39.75</v>
      </c>
      <c r="D33" s="233">
        <v>40</v>
      </c>
      <c r="E33" s="233">
        <v>39.5</v>
      </c>
      <c r="F33" s="233">
        <v>35.25</v>
      </c>
      <c r="H33" s="239">
        <f t="shared" si="0"/>
        <v>1</v>
      </c>
      <c r="I33" s="239">
        <f t="shared" si="1"/>
        <v>1</v>
      </c>
      <c r="J33" s="239">
        <f t="shared" si="2"/>
        <v>0</v>
      </c>
      <c r="K33" s="239">
        <f t="shared" si="3"/>
        <v>0.5</v>
      </c>
      <c r="L33" s="239">
        <f t="shared" si="4"/>
        <v>0.5</v>
      </c>
      <c r="N33" s="233">
        <v>39</v>
      </c>
      <c r="O33" s="233">
        <v>38.75</v>
      </c>
      <c r="P33" s="233">
        <v>40</v>
      </c>
      <c r="Q33" s="233">
        <v>39</v>
      </c>
      <c r="R33" s="233">
        <v>34.75</v>
      </c>
    </row>
    <row r="34" spans="1:18" x14ac:dyDescent="0.2">
      <c r="A34" s="238">
        <f t="shared" si="5"/>
        <v>37680</v>
      </c>
      <c r="B34" s="233">
        <v>38.5</v>
      </c>
      <c r="C34" s="233">
        <v>38.25</v>
      </c>
      <c r="D34" s="233">
        <v>39</v>
      </c>
      <c r="E34" s="233">
        <v>38</v>
      </c>
      <c r="F34" s="233">
        <v>34.75</v>
      </c>
      <c r="H34" s="239">
        <f t="shared" si="0"/>
        <v>1</v>
      </c>
      <c r="I34" s="239">
        <f t="shared" si="1"/>
        <v>1</v>
      </c>
      <c r="J34" s="239">
        <f t="shared" si="2"/>
        <v>0</v>
      </c>
      <c r="K34" s="239">
        <f t="shared" si="3"/>
        <v>0.5</v>
      </c>
      <c r="L34" s="239">
        <f t="shared" si="4"/>
        <v>0.5</v>
      </c>
      <c r="N34" s="233">
        <v>37.5</v>
      </c>
      <c r="O34" s="233">
        <v>37.25</v>
      </c>
      <c r="P34" s="233">
        <v>39</v>
      </c>
      <c r="Q34" s="233">
        <v>37.5</v>
      </c>
      <c r="R34" s="233">
        <v>34.25</v>
      </c>
    </row>
    <row r="35" spans="1:18" x14ac:dyDescent="0.2">
      <c r="A35" s="238">
        <f t="shared" si="5"/>
        <v>37711</v>
      </c>
      <c r="B35" s="233">
        <v>34</v>
      </c>
      <c r="C35" s="233">
        <v>34</v>
      </c>
      <c r="D35" s="233">
        <v>37</v>
      </c>
      <c r="E35" s="233">
        <v>36.5</v>
      </c>
      <c r="F35" s="233">
        <v>34.75</v>
      </c>
      <c r="H35" s="239">
        <f t="shared" ref="H35:H56" si="6">B35-N35</f>
        <v>0.5</v>
      </c>
      <c r="I35" s="239">
        <f t="shared" ref="I35:I56" si="7">C35-O35</f>
        <v>0.5</v>
      </c>
      <c r="J35" s="239">
        <f t="shared" ref="J35:J56" si="8">D35-P35</f>
        <v>0.75</v>
      </c>
      <c r="K35" s="239">
        <f t="shared" ref="K35:K56" si="9">E35-Q35</f>
        <v>0.5</v>
      </c>
      <c r="L35" s="239">
        <f t="shared" ref="L35:L56" si="10">F35-R35</f>
        <v>0.5</v>
      </c>
      <c r="N35" s="233">
        <v>33.5</v>
      </c>
      <c r="O35" s="233">
        <v>33.5</v>
      </c>
      <c r="P35" s="233">
        <v>36.25</v>
      </c>
      <c r="Q35" s="233">
        <v>36</v>
      </c>
      <c r="R35" s="233">
        <v>34.25</v>
      </c>
    </row>
    <row r="36" spans="1:18" x14ac:dyDescent="0.2">
      <c r="A36" s="238">
        <f t="shared" ref="A36:A56" si="11">EOMONTH(A35,1)</f>
        <v>37741</v>
      </c>
      <c r="B36" s="233">
        <v>31</v>
      </c>
      <c r="C36" s="233">
        <v>34.25</v>
      </c>
      <c r="D36" s="233">
        <v>35</v>
      </c>
      <c r="E36" s="233">
        <v>36</v>
      </c>
      <c r="F36" s="233">
        <v>34.25</v>
      </c>
      <c r="H36" s="239">
        <f t="shared" si="6"/>
        <v>1</v>
      </c>
      <c r="I36" s="239">
        <f t="shared" si="7"/>
        <v>1.25</v>
      </c>
      <c r="J36" s="239">
        <f t="shared" si="8"/>
        <v>0.75</v>
      </c>
      <c r="K36" s="239">
        <f t="shared" si="9"/>
        <v>0.5</v>
      </c>
      <c r="L36" s="239">
        <f t="shared" si="10"/>
        <v>0.5</v>
      </c>
      <c r="N36" s="233">
        <v>30</v>
      </c>
      <c r="O36" s="233">
        <v>33</v>
      </c>
      <c r="P36" s="233">
        <v>34.25</v>
      </c>
      <c r="Q36" s="233">
        <v>35.5</v>
      </c>
      <c r="R36" s="233">
        <v>33.75</v>
      </c>
    </row>
    <row r="37" spans="1:18" x14ac:dyDescent="0.2">
      <c r="A37" s="238">
        <f t="shared" si="11"/>
        <v>37772</v>
      </c>
      <c r="B37" s="233">
        <v>27.5</v>
      </c>
      <c r="C37" s="233">
        <v>30.75</v>
      </c>
      <c r="D37" s="233">
        <v>35</v>
      </c>
      <c r="E37" s="233">
        <v>36.5</v>
      </c>
      <c r="F37" s="233">
        <v>34.25</v>
      </c>
      <c r="H37" s="239">
        <f t="shared" si="6"/>
        <v>0.75</v>
      </c>
      <c r="I37" s="239">
        <f t="shared" si="7"/>
        <v>0.75</v>
      </c>
      <c r="J37" s="239">
        <f t="shared" si="8"/>
        <v>0</v>
      </c>
      <c r="K37" s="239">
        <f t="shared" si="9"/>
        <v>0.5</v>
      </c>
      <c r="L37" s="239">
        <f t="shared" si="10"/>
        <v>0.5</v>
      </c>
      <c r="N37" s="233">
        <v>26.75</v>
      </c>
      <c r="O37" s="233">
        <v>30</v>
      </c>
      <c r="P37" s="233">
        <v>35</v>
      </c>
      <c r="Q37" s="233">
        <v>36</v>
      </c>
      <c r="R37" s="233">
        <v>33.75</v>
      </c>
    </row>
    <row r="38" spans="1:18" x14ac:dyDescent="0.2">
      <c r="A38" s="238">
        <f t="shared" si="11"/>
        <v>37802</v>
      </c>
      <c r="B38" s="233">
        <v>28.75</v>
      </c>
      <c r="C38" s="233">
        <v>32</v>
      </c>
      <c r="D38" s="233">
        <v>39.5</v>
      </c>
      <c r="E38" s="233">
        <v>41</v>
      </c>
      <c r="F38" s="233">
        <v>38.75</v>
      </c>
      <c r="H38" s="239">
        <f t="shared" si="6"/>
        <v>0.75</v>
      </c>
      <c r="I38" s="239">
        <f t="shared" si="7"/>
        <v>0.75</v>
      </c>
      <c r="J38" s="239">
        <f t="shared" si="8"/>
        <v>0.5</v>
      </c>
      <c r="K38" s="239">
        <f t="shared" si="9"/>
        <v>0.5</v>
      </c>
      <c r="L38" s="239">
        <f t="shared" si="10"/>
        <v>0.5</v>
      </c>
      <c r="N38" s="233">
        <v>28</v>
      </c>
      <c r="O38" s="233">
        <v>31.25</v>
      </c>
      <c r="P38" s="233">
        <v>39</v>
      </c>
      <c r="Q38" s="233">
        <v>40.5</v>
      </c>
      <c r="R38" s="233">
        <v>38.25</v>
      </c>
    </row>
    <row r="39" spans="1:18" x14ac:dyDescent="0.2">
      <c r="A39" s="238">
        <f t="shared" si="11"/>
        <v>37833</v>
      </c>
      <c r="B39" s="233">
        <v>47</v>
      </c>
      <c r="C39" s="233">
        <v>51.5</v>
      </c>
      <c r="D39" s="233">
        <v>49.5</v>
      </c>
      <c r="E39" s="233">
        <v>55</v>
      </c>
      <c r="F39" s="233">
        <v>53.25</v>
      </c>
      <c r="H39" s="239">
        <f t="shared" si="6"/>
        <v>0.5</v>
      </c>
      <c r="I39" s="239">
        <f t="shared" si="7"/>
        <v>0.5</v>
      </c>
      <c r="J39" s="239">
        <f t="shared" si="8"/>
        <v>0.25</v>
      </c>
      <c r="K39" s="239">
        <f t="shared" si="9"/>
        <v>0.5</v>
      </c>
      <c r="L39" s="239">
        <f t="shared" si="10"/>
        <v>0.5</v>
      </c>
      <c r="N39" s="233">
        <v>46.5</v>
      </c>
      <c r="O39" s="233">
        <v>51</v>
      </c>
      <c r="P39" s="233">
        <v>49.25</v>
      </c>
      <c r="Q39" s="233">
        <v>54.5</v>
      </c>
      <c r="R39" s="233">
        <v>52.75</v>
      </c>
    </row>
    <row r="40" spans="1:18" x14ac:dyDescent="0.2">
      <c r="A40" s="238">
        <f t="shared" si="11"/>
        <v>37864</v>
      </c>
      <c r="B40" s="233">
        <v>55</v>
      </c>
      <c r="C40" s="233">
        <v>58.5</v>
      </c>
      <c r="D40" s="233">
        <v>58.5</v>
      </c>
      <c r="E40" s="233">
        <v>61.25</v>
      </c>
      <c r="F40" s="233">
        <v>59.75</v>
      </c>
      <c r="H40" s="239">
        <f t="shared" si="6"/>
        <v>0</v>
      </c>
      <c r="I40" s="239">
        <f t="shared" si="7"/>
        <v>0</v>
      </c>
      <c r="J40" s="239">
        <f t="shared" si="8"/>
        <v>0.5</v>
      </c>
      <c r="K40" s="239">
        <f t="shared" si="9"/>
        <v>0.5</v>
      </c>
      <c r="L40" s="239">
        <f t="shared" si="10"/>
        <v>0.5</v>
      </c>
      <c r="N40" s="233">
        <v>55</v>
      </c>
      <c r="O40" s="233">
        <v>58.5</v>
      </c>
      <c r="P40" s="233">
        <v>58</v>
      </c>
      <c r="Q40" s="233">
        <v>60.75</v>
      </c>
      <c r="R40" s="233">
        <v>59.25</v>
      </c>
    </row>
    <row r="41" spans="1:18" x14ac:dyDescent="0.2">
      <c r="A41" s="238">
        <f t="shared" si="11"/>
        <v>37894</v>
      </c>
      <c r="B41" s="233">
        <v>45.5</v>
      </c>
      <c r="C41" s="233">
        <v>49</v>
      </c>
      <c r="D41" s="233">
        <v>53.5</v>
      </c>
      <c r="E41" s="233">
        <v>48.25</v>
      </c>
      <c r="F41" s="233">
        <v>47.25</v>
      </c>
      <c r="H41" s="239">
        <f t="shared" si="6"/>
        <v>1.25</v>
      </c>
      <c r="I41" s="239">
        <f t="shared" si="7"/>
        <v>1.25</v>
      </c>
      <c r="J41" s="239">
        <f t="shared" si="8"/>
        <v>0.5</v>
      </c>
      <c r="K41" s="239">
        <f t="shared" si="9"/>
        <v>0.5</v>
      </c>
      <c r="L41" s="239">
        <f t="shared" si="10"/>
        <v>0.5</v>
      </c>
      <c r="N41" s="233">
        <v>44.25</v>
      </c>
      <c r="O41" s="233">
        <v>47.75</v>
      </c>
      <c r="P41" s="233">
        <v>53</v>
      </c>
      <c r="Q41" s="233">
        <v>47.75</v>
      </c>
      <c r="R41" s="233">
        <v>46.75</v>
      </c>
    </row>
    <row r="42" spans="1:18" x14ac:dyDescent="0.2">
      <c r="A42" s="238">
        <f t="shared" si="11"/>
        <v>37925</v>
      </c>
      <c r="B42" s="233">
        <v>39</v>
      </c>
      <c r="C42" s="233">
        <v>38.75</v>
      </c>
      <c r="D42" s="233">
        <v>39.75</v>
      </c>
      <c r="E42" s="233">
        <v>38</v>
      </c>
      <c r="F42" s="233">
        <v>36.75</v>
      </c>
      <c r="H42" s="239">
        <f t="shared" si="6"/>
        <v>0.75</v>
      </c>
      <c r="I42" s="239">
        <f t="shared" si="7"/>
        <v>0.75</v>
      </c>
      <c r="J42" s="239">
        <f t="shared" si="8"/>
        <v>0.5</v>
      </c>
      <c r="K42" s="239">
        <f t="shared" si="9"/>
        <v>0.5</v>
      </c>
      <c r="L42" s="239">
        <f t="shared" si="10"/>
        <v>0.5</v>
      </c>
      <c r="N42" s="233">
        <v>38.25</v>
      </c>
      <c r="O42" s="233">
        <v>38</v>
      </c>
      <c r="P42" s="233">
        <v>39.25</v>
      </c>
      <c r="Q42" s="233">
        <v>37.5</v>
      </c>
      <c r="R42" s="233">
        <v>36.25</v>
      </c>
    </row>
    <row r="43" spans="1:18" x14ac:dyDescent="0.2">
      <c r="A43" s="238">
        <f t="shared" si="11"/>
        <v>37955</v>
      </c>
      <c r="B43" s="233">
        <v>35</v>
      </c>
      <c r="C43" s="233">
        <v>34.75</v>
      </c>
      <c r="D43" s="233">
        <v>37</v>
      </c>
      <c r="E43" s="233">
        <v>38.25</v>
      </c>
      <c r="F43" s="233">
        <v>35.25</v>
      </c>
      <c r="H43" s="239">
        <f t="shared" si="6"/>
        <v>0</v>
      </c>
      <c r="I43" s="239">
        <f t="shared" si="7"/>
        <v>0</v>
      </c>
      <c r="J43" s="239">
        <f t="shared" si="8"/>
        <v>-1.25</v>
      </c>
      <c r="K43" s="239">
        <f t="shared" si="9"/>
        <v>0.5</v>
      </c>
      <c r="L43" s="239">
        <f t="shared" si="10"/>
        <v>0.5</v>
      </c>
      <c r="N43" s="233">
        <v>35</v>
      </c>
      <c r="O43" s="233">
        <v>34.75</v>
      </c>
      <c r="P43" s="233">
        <v>38.25</v>
      </c>
      <c r="Q43" s="233">
        <v>37.75</v>
      </c>
      <c r="R43" s="233">
        <v>34.75</v>
      </c>
    </row>
    <row r="44" spans="1:18" x14ac:dyDescent="0.2">
      <c r="A44" s="238">
        <f t="shared" si="11"/>
        <v>37986</v>
      </c>
      <c r="B44" s="233">
        <v>37.5</v>
      </c>
      <c r="C44" s="233">
        <v>37.25</v>
      </c>
      <c r="D44" s="233">
        <v>40.25</v>
      </c>
      <c r="E44" s="233">
        <v>39</v>
      </c>
      <c r="F44" s="233">
        <v>35.25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</v>
      </c>
      <c r="L44" s="239">
        <f t="shared" si="10"/>
        <v>0.5</v>
      </c>
      <c r="N44" s="233">
        <v>37.5</v>
      </c>
      <c r="O44" s="233">
        <v>37.25</v>
      </c>
      <c r="P44" s="233">
        <v>40.25</v>
      </c>
      <c r="Q44" s="233">
        <v>38.5</v>
      </c>
      <c r="R44" s="233">
        <v>34.75</v>
      </c>
    </row>
    <row r="45" spans="1:18" x14ac:dyDescent="0.2">
      <c r="A45" s="238">
        <f t="shared" si="11"/>
        <v>38017</v>
      </c>
      <c r="B45" s="233">
        <v>40.1</v>
      </c>
      <c r="C45" s="233">
        <v>40.270000000000003</v>
      </c>
      <c r="D45" s="233">
        <v>40.75</v>
      </c>
      <c r="E45" s="233">
        <v>40.15</v>
      </c>
      <c r="F45" s="233">
        <v>36.229999999999997</v>
      </c>
      <c r="H45" s="239">
        <f t="shared" si="6"/>
        <v>0.95000000000000284</v>
      </c>
      <c r="I45" s="239">
        <f t="shared" si="7"/>
        <v>0.95000000000000284</v>
      </c>
      <c r="J45" s="239">
        <f t="shared" si="8"/>
        <v>0.14000000000000057</v>
      </c>
      <c r="K45" s="239">
        <f t="shared" si="9"/>
        <v>0.5</v>
      </c>
      <c r="L45" s="239">
        <f t="shared" si="10"/>
        <v>0.5</v>
      </c>
      <c r="N45" s="233">
        <v>39.15</v>
      </c>
      <c r="O45" s="233">
        <v>39.32</v>
      </c>
      <c r="P45" s="233">
        <v>40.61</v>
      </c>
      <c r="Q45" s="233">
        <v>39.65</v>
      </c>
      <c r="R45" s="233">
        <v>35.729999999999997</v>
      </c>
    </row>
    <row r="46" spans="1:18" x14ac:dyDescent="0.2">
      <c r="A46" s="238">
        <f t="shared" si="11"/>
        <v>38046</v>
      </c>
      <c r="B46" s="233">
        <v>38.81</v>
      </c>
      <c r="C46" s="233">
        <v>38.979999999999997</v>
      </c>
      <c r="D46" s="233">
        <v>39.89</v>
      </c>
      <c r="E46" s="233">
        <v>38.869999999999997</v>
      </c>
      <c r="F46" s="233">
        <v>35.799999999999997</v>
      </c>
      <c r="H46" s="239">
        <f t="shared" si="6"/>
        <v>0.95000000000000284</v>
      </c>
      <c r="I46" s="239">
        <f t="shared" si="7"/>
        <v>0.94999999999999574</v>
      </c>
      <c r="J46" s="239">
        <f t="shared" si="8"/>
        <v>0.14000000000000057</v>
      </c>
      <c r="K46" s="239">
        <f t="shared" si="9"/>
        <v>0.5</v>
      </c>
      <c r="L46" s="239">
        <f t="shared" si="10"/>
        <v>0.5</v>
      </c>
      <c r="N46" s="233">
        <v>37.86</v>
      </c>
      <c r="O46" s="233">
        <v>38.03</v>
      </c>
      <c r="P46" s="233">
        <v>39.75</v>
      </c>
      <c r="Q46" s="233">
        <v>38.369999999999997</v>
      </c>
      <c r="R46" s="233">
        <v>35.299999999999997</v>
      </c>
    </row>
    <row r="47" spans="1:18" x14ac:dyDescent="0.2">
      <c r="A47" s="238">
        <f t="shared" si="11"/>
        <v>38077</v>
      </c>
      <c r="B47" s="233">
        <v>34.950000000000003</v>
      </c>
      <c r="C47" s="233">
        <v>35.32</v>
      </c>
      <c r="D47" s="233">
        <v>38.17</v>
      </c>
      <c r="E47" s="233">
        <v>37.58</v>
      </c>
      <c r="F47" s="233">
        <v>35.799999999999997</v>
      </c>
      <c r="H47" s="239">
        <f t="shared" si="6"/>
        <v>0.52000000000000313</v>
      </c>
      <c r="I47" s="239">
        <f t="shared" si="7"/>
        <v>0.52000000000000313</v>
      </c>
      <c r="J47" s="239">
        <f t="shared" si="8"/>
        <v>0.78000000000000114</v>
      </c>
      <c r="K47" s="239">
        <f t="shared" si="9"/>
        <v>0.5</v>
      </c>
      <c r="L47" s="239">
        <f t="shared" si="10"/>
        <v>0.5</v>
      </c>
      <c r="N47" s="233">
        <v>34.43</v>
      </c>
      <c r="O47" s="233">
        <v>34.799999999999997</v>
      </c>
      <c r="P47" s="233">
        <v>37.39</v>
      </c>
      <c r="Q47" s="233">
        <v>37.08</v>
      </c>
      <c r="R47" s="233">
        <v>35.299999999999997</v>
      </c>
    </row>
    <row r="48" spans="1:18" x14ac:dyDescent="0.2">
      <c r="A48" s="238">
        <f t="shared" si="11"/>
        <v>38107</v>
      </c>
      <c r="B48" s="233">
        <v>32.380000000000003</v>
      </c>
      <c r="C48" s="233">
        <v>35.54</v>
      </c>
      <c r="D48" s="233">
        <v>36.450000000000003</v>
      </c>
      <c r="E48" s="233">
        <v>37.159999999999997</v>
      </c>
      <c r="F48" s="233">
        <v>35.369999999999997</v>
      </c>
      <c r="H48" s="239">
        <f t="shared" si="6"/>
        <v>0.95000000000000284</v>
      </c>
      <c r="I48" s="239">
        <f t="shared" si="7"/>
        <v>1.1700000000000017</v>
      </c>
      <c r="J48" s="239">
        <f t="shared" si="8"/>
        <v>0.77000000000000313</v>
      </c>
      <c r="K48" s="239">
        <f t="shared" si="9"/>
        <v>0.5</v>
      </c>
      <c r="L48" s="239">
        <f t="shared" si="10"/>
        <v>0.5</v>
      </c>
      <c r="N48" s="233">
        <v>31.43</v>
      </c>
      <c r="O48" s="233">
        <v>34.369999999999997</v>
      </c>
      <c r="P48" s="233">
        <v>35.68</v>
      </c>
      <c r="Q48" s="233">
        <v>36.659999999999997</v>
      </c>
      <c r="R48" s="233">
        <v>34.869999999999997</v>
      </c>
    </row>
    <row r="49" spans="1:18" x14ac:dyDescent="0.2">
      <c r="A49" s="238">
        <f t="shared" si="11"/>
        <v>38138</v>
      </c>
      <c r="B49" s="233">
        <v>29.38</v>
      </c>
      <c r="C49" s="233">
        <v>32.53</v>
      </c>
      <c r="D49" s="233">
        <v>36.450000000000003</v>
      </c>
      <c r="E49" s="233">
        <v>37.590000000000003</v>
      </c>
      <c r="F49" s="233">
        <v>35.369999999999997</v>
      </c>
      <c r="H49" s="239">
        <f t="shared" si="6"/>
        <v>0.73999999999999844</v>
      </c>
      <c r="I49" s="239">
        <f t="shared" si="7"/>
        <v>0.74000000000000199</v>
      </c>
      <c r="J49" s="239">
        <f t="shared" si="8"/>
        <v>0.13000000000000256</v>
      </c>
      <c r="K49" s="239">
        <f t="shared" si="9"/>
        <v>0.5</v>
      </c>
      <c r="L49" s="239">
        <f t="shared" si="10"/>
        <v>0.5</v>
      </c>
      <c r="N49" s="233">
        <v>28.64</v>
      </c>
      <c r="O49" s="233">
        <v>31.79</v>
      </c>
      <c r="P49" s="233">
        <v>36.32</v>
      </c>
      <c r="Q49" s="233">
        <v>37.090000000000003</v>
      </c>
      <c r="R49" s="233">
        <v>34.869999999999997</v>
      </c>
    </row>
    <row r="50" spans="1:18" x14ac:dyDescent="0.2">
      <c r="A50" s="238">
        <f t="shared" si="11"/>
        <v>38168</v>
      </c>
      <c r="B50" s="233">
        <v>30.45</v>
      </c>
      <c r="C50" s="233">
        <v>33.6</v>
      </c>
      <c r="D50" s="233">
        <v>40.32</v>
      </c>
      <c r="E50" s="233">
        <v>41.44</v>
      </c>
      <c r="F50" s="233">
        <v>39.229999999999997</v>
      </c>
      <c r="H50" s="239">
        <f t="shared" si="6"/>
        <v>0.73000000000000043</v>
      </c>
      <c r="I50" s="239">
        <f t="shared" si="7"/>
        <v>0.73000000000000398</v>
      </c>
      <c r="J50" s="239">
        <f t="shared" si="8"/>
        <v>0.57000000000000028</v>
      </c>
      <c r="K50" s="239">
        <f t="shared" si="9"/>
        <v>0.5</v>
      </c>
      <c r="L50" s="239">
        <f t="shared" si="10"/>
        <v>0.5</v>
      </c>
      <c r="N50" s="233">
        <v>29.72</v>
      </c>
      <c r="O50" s="233">
        <v>32.869999999999997</v>
      </c>
      <c r="P50" s="233">
        <v>39.75</v>
      </c>
      <c r="Q50" s="233">
        <v>40.94</v>
      </c>
      <c r="R50" s="233">
        <v>38.729999999999997</v>
      </c>
    </row>
    <row r="51" spans="1:18" x14ac:dyDescent="0.2">
      <c r="A51" s="238">
        <f t="shared" si="11"/>
        <v>38199</v>
      </c>
      <c r="B51" s="233">
        <v>46.11</v>
      </c>
      <c r="C51" s="233">
        <v>50.39</v>
      </c>
      <c r="D51" s="233">
        <v>48.91</v>
      </c>
      <c r="E51" s="233">
        <v>53.41</v>
      </c>
      <c r="F51" s="233">
        <v>51.64</v>
      </c>
      <c r="H51" s="239">
        <f t="shared" si="6"/>
        <v>0.51999999999999602</v>
      </c>
      <c r="I51" s="239">
        <f t="shared" si="7"/>
        <v>0.52000000000000313</v>
      </c>
      <c r="J51" s="239">
        <f t="shared" si="8"/>
        <v>0.36999999999999744</v>
      </c>
      <c r="K51" s="239">
        <f t="shared" si="9"/>
        <v>0.5</v>
      </c>
      <c r="L51" s="239">
        <f t="shared" si="10"/>
        <v>0.49000000000000199</v>
      </c>
      <c r="N51" s="233">
        <v>45.59</v>
      </c>
      <c r="O51" s="233">
        <v>49.87</v>
      </c>
      <c r="P51" s="233">
        <v>48.54</v>
      </c>
      <c r="Q51" s="233">
        <v>52.91</v>
      </c>
      <c r="R51" s="233">
        <v>51.15</v>
      </c>
    </row>
    <row r="52" spans="1:18" x14ac:dyDescent="0.2">
      <c r="A52" s="238">
        <f t="shared" si="11"/>
        <v>38230</v>
      </c>
      <c r="B52" s="233">
        <v>52.97</v>
      </c>
      <c r="C52" s="233">
        <v>56.41</v>
      </c>
      <c r="D52" s="233">
        <v>56.65</v>
      </c>
      <c r="E52" s="233">
        <v>58.75</v>
      </c>
      <c r="F52" s="233">
        <v>57.21</v>
      </c>
      <c r="H52" s="239">
        <f t="shared" si="6"/>
        <v>8.9999999999996305E-2</v>
      </c>
      <c r="I52" s="239">
        <f t="shared" si="7"/>
        <v>7.9999999999998295E-2</v>
      </c>
      <c r="J52" s="239">
        <f t="shared" si="8"/>
        <v>0.60999999999999943</v>
      </c>
      <c r="K52" s="239">
        <f t="shared" si="9"/>
        <v>0.49000000000000199</v>
      </c>
      <c r="L52" s="239">
        <f t="shared" si="10"/>
        <v>0.5</v>
      </c>
      <c r="N52" s="233">
        <v>52.88</v>
      </c>
      <c r="O52" s="233">
        <v>56.33</v>
      </c>
      <c r="P52" s="233">
        <v>56.04</v>
      </c>
      <c r="Q52" s="233">
        <v>58.26</v>
      </c>
      <c r="R52" s="233">
        <v>56.71</v>
      </c>
    </row>
    <row r="53" spans="1:18" x14ac:dyDescent="0.2">
      <c r="A53" s="238">
        <f t="shared" si="11"/>
        <v>38260</v>
      </c>
      <c r="B53" s="233">
        <v>44.82</v>
      </c>
      <c r="C53" s="233">
        <v>48.24</v>
      </c>
      <c r="D53" s="233">
        <v>52.35</v>
      </c>
      <c r="E53" s="233">
        <v>47.64</v>
      </c>
      <c r="F53" s="233">
        <v>46.51</v>
      </c>
      <c r="H53" s="239">
        <f t="shared" si="6"/>
        <v>1.1600000000000037</v>
      </c>
      <c r="I53" s="239">
        <f t="shared" si="7"/>
        <v>1.1700000000000017</v>
      </c>
      <c r="J53" s="239">
        <f t="shared" si="8"/>
        <v>0.60000000000000142</v>
      </c>
      <c r="K53" s="239">
        <f t="shared" si="9"/>
        <v>0.5</v>
      </c>
      <c r="L53" s="239">
        <f t="shared" si="10"/>
        <v>0.5</v>
      </c>
      <c r="N53" s="233">
        <v>43.66</v>
      </c>
      <c r="O53" s="233">
        <v>47.07</v>
      </c>
      <c r="P53" s="233">
        <v>51.75</v>
      </c>
      <c r="Q53" s="233">
        <v>47.14</v>
      </c>
      <c r="R53" s="233">
        <v>46.01</v>
      </c>
    </row>
    <row r="54" spans="1:18" x14ac:dyDescent="0.2">
      <c r="A54" s="238">
        <f t="shared" si="11"/>
        <v>38291</v>
      </c>
      <c r="B54" s="233">
        <v>39.25</v>
      </c>
      <c r="C54" s="233">
        <v>39.42</v>
      </c>
      <c r="D54" s="233">
        <v>40.54</v>
      </c>
      <c r="E54" s="233">
        <v>38.880000000000003</v>
      </c>
      <c r="F54" s="233">
        <v>37.520000000000003</v>
      </c>
      <c r="H54" s="239">
        <f t="shared" si="6"/>
        <v>0.74000000000000199</v>
      </c>
      <c r="I54" s="239">
        <f t="shared" si="7"/>
        <v>0.74000000000000199</v>
      </c>
      <c r="J54" s="239">
        <f t="shared" si="8"/>
        <v>0.57000000000000028</v>
      </c>
      <c r="K54" s="239">
        <f t="shared" si="9"/>
        <v>0.5</v>
      </c>
      <c r="L54" s="239">
        <f t="shared" si="10"/>
        <v>0.5</v>
      </c>
      <c r="N54" s="233">
        <v>38.51</v>
      </c>
      <c r="O54" s="233">
        <v>38.68</v>
      </c>
      <c r="P54" s="233">
        <v>39.97</v>
      </c>
      <c r="Q54" s="233">
        <v>38.380000000000003</v>
      </c>
      <c r="R54" s="233">
        <v>37.020000000000003</v>
      </c>
    </row>
    <row r="55" spans="1:18" x14ac:dyDescent="0.2">
      <c r="A55" s="238">
        <f t="shared" si="11"/>
        <v>38321</v>
      </c>
      <c r="B55" s="233">
        <v>35.82</v>
      </c>
      <c r="C55" s="233">
        <v>35.979999999999997</v>
      </c>
      <c r="D55" s="233">
        <v>38</v>
      </c>
      <c r="E55" s="233">
        <v>39.090000000000003</v>
      </c>
      <c r="F55" s="233">
        <v>36.229999999999997</v>
      </c>
      <c r="H55" s="239">
        <f t="shared" si="6"/>
        <v>9.0000000000003411E-2</v>
      </c>
      <c r="I55" s="239">
        <f t="shared" si="7"/>
        <v>9.9999999999994316E-2</v>
      </c>
      <c r="J55" s="239">
        <f t="shared" si="8"/>
        <v>-1.1099999999999994</v>
      </c>
      <c r="K55" s="239">
        <f t="shared" si="9"/>
        <v>0.5</v>
      </c>
      <c r="L55" s="239">
        <f t="shared" si="10"/>
        <v>0.5</v>
      </c>
      <c r="N55" s="233">
        <v>35.729999999999997</v>
      </c>
      <c r="O55" s="233">
        <v>35.880000000000003</v>
      </c>
      <c r="P55" s="233">
        <v>39.11</v>
      </c>
      <c r="Q55" s="233">
        <v>38.590000000000003</v>
      </c>
      <c r="R55" s="233">
        <v>35.729999999999997</v>
      </c>
    </row>
    <row r="56" spans="1:18" x14ac:dyDescent="0.2">
      <c r="A56" s="238">
        <f t="shared" si="11"/>
        <v>38352</v>
      </c>
      <c r="B56" s="233">
        <v>37.96</v>
      </c>
      <c r="C56" s="233">
        <v>38.130000000000003</v>
      </c>
      <c r="D56" s="233">
        <v>40.97</v>
      </c>
      <c r="E56" s="233">
        <v>39.729999999999997</v>
      </c>
      <c r="F56" s="233">
        <v>36.229999999999997</v>
      </c>
      <c r="H56" s="239">
        <f t="shared" si="6"/>
        <v>9.0000000000003411E-2</v>
      </c>
      <c r="I56" s="239">
        <f t="shared" si="7"/>
        <v>9.0000000000003411E-2</v>
      </c>
      <c r="J56" s="239">
        <f t="shared" si="8"/>
        <v>0.14000000000000057</v>
      </c>
      <c r="K56" s="239">
        <f t="shared" si="9"/>
        <v>0.5</v>
      </c>
      <c r="L56" s="239">
        <f t="shared" si="10"/>
        <v>0.5</v>
      </c>
      <c r="N56" s="233">
        <v>37.869999999999997</v>
      </c>
      <c r="O56" s="233">
        <v>38.04</v>
      </c>
      <c r="P56" s="233">
        <v>40.83</v>
      </c>
      <c r="Q56" s="233">
        <v>39.229999999999997</v>
      </c>
      <c r="R56" s="233">
        <v>35.729999999999997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7.333333333333333</v>
      </c>
      <c r="C58" s="233">
        <f>SUM('P2'!K6:V6)/12</f>
        <v>7.666666666666667</v>
      </c>
      <c r="D58" s="233">
        <f>SUM('P2'!K8:V8)/12</f>
        <v>7.604166666666667</v>
      </c>
      <c r="E58" s="233">
        <f>SUM('P2'!K12:V12)/12</f>
        <v>7.458333333333333</v>
      </c>
      <c r="F58" s="233">
        <f>SUM('P2'!K14:V14)/12</f>
        <v>7.125</v>
      </c>
      <c r="H58" s="239">
        <f t="shared" ref="H58:H67" si="12">B58-N58</f>
        <v>0.25</v>
      </c>
      <c r="I58" s="239">
        <f t="shared" ref="I58:I67" si="13">C58-O58</f>
        <v>0.33333333333333393</v>
      </c>
      <c r="J58" s="239">
        <f t="shared" ref="J58:J67" si="14">D58-P58</f>
        <v>0.23333333333333339</v>
      </c>
      <c r="K58" s="239">
        <f t="shared" ref="K58:K67" si="15">E58-Q58</f>
        <v>0.3125</v>
      </c>
      <c r="L58" s="239">
        <f t="shared" ref="L58:L67" si="16">F58-R58</f>
        <v>0.35416666666666696</v>
      </c>
      <c r="N58" s="233">
        <v>7.083333333333333</v>
      </c>
      <c r="O58" s="233">
        <v>7.333333333333333</v>
      </c>
      <c r="P58" s="233">
        <v>7.3708333333333336</v>
      </c>
      <c r="Q58" s="233">
        <v>7.145833333333333</v>
      </c>
      <c r="R58" s="233">
        <v>6.770833333333333</v>
      </c>
    </row>
    <row r="59" spans="1:18" x14ac:dyDescent="0.2">
      <c r="A59" s="240" t="s">
        <v>170</v>
      </c>
      <c r="B59" s="233">
        <f>SUM('P2'!W4:AH4)/12</f>
        <v>35.008333333333333</v>
      </c>
      <c r="C59" s="233">
        <f>SUM('P2'!W6:AH6)/12</f>
        <v>36.1875</v>
      </c>
      <c r="D59" s="233">
        <f>SUM('P2'!W8:AH8)/12</f>
        <v>38.041666666666664</v>
      </c>
      <c r="E59" s="233">
        <f>SUM('P2'!W12:AH12)/12</f>
        <v>38.125</v>
      </c>
      <c r="F59" s="233">
        <f>SUM('P2'!W14:AH14)/12</f>
        <v>38.3125</v>
      </c>
      <c r="H59" s="239">
        <f t="shared" si="12"/>
        <v>0.375</v>
      </c>
      <c r="I59" s="239">
        <f t="shared" si="13"/>
        <v>0.375</v>
      </c>
      <c r="J59" s="239">
        <f t="shared" si="14"/>
        <v>0.1666666666666643</v>
      </c>
      <c r="K59" s="239">
        <f t="shared" si="15"/>
        <v>0.9583333333333357</v>
      </c>
      <c r="L59" s="239">
        <f t="shared" si="16"/>
        <v>0.9583333333333357</v>
      </c>
      <c r="N59" s="233">
        <v>34.633333333333333</v>
      </c>
      <c r="O59" s="233">
        <v>35.8125</v>
      </c>
      <c r="P59" s="233">
        <v>37.875</v>
      </c>
      <c r="Q59" s="233">
        <v>37.166666666666664</v>
      </c>
      <c r="R59" s="233">
        <v>37.354166666666664</v>
      </c>
    </row>
    <row r="60" spans="1:18" x14ac:dyDescent="0.2">
      <c r="A60" s="240" t="s">
        <v>171</v>
      </c>
      <c r="B60" s="233">
        <f>SUM('P2'!AI4:AT4)/12</f>
        <v>38.229166666666664</v>
      </c>
      <c r="C60" s="233">
        <f>SUM('P2'!AI6:AT6)/12</f>
        <v>39.895833333333336</v>
      </c>
      <c r="D60" s="233">
        <f>SUM('P2'!AI8:AT8)/12</f>
        <v>42</v>
      </c>
      <c r="E60" s="233">
        <f>SUM('P2'!AI12:AT12)/12</f>
        <v>42.270833333333336</v>
      </c>
      <c r="F60" s="233">
        <f>SUM('P2'!AI14:AT14)/12</f>
        <v>39.958333333333336</v>
      </c>
      <c r="H60" s="239">
        <f t="shared" si="12"/>
        <v>0.625</v>
      </c>
      <c r="I60" s="239">
        <f t="shared" si="13"/>
        <v>0.6458333333333357</v>
      </c>
      <c r="J60" s="239">
        <f t="shared" si="14"/>
        <v>0.2083333333333357</v>
      </c>
      <c r="K60" s="239">
        <f t="shared" si="15"/>
        <v>0.5</v>
      </c>
      <c r="L60" s="239">
        <f t="shared" si="16"/>
        <v>0.5</v>
      </c>
      <c r="N60" s="233">
        <v>37.604166666666664</v>
      </c>
      <c r="O60" s="233">
        <v>39.25</v>
      </c>
      <c r="P60" s="233">
        <v>41.791666666666664</v>
      </c>
      <c r="Q60" s="233">
        <v>41.770833333333336</v>
      </c>
      <c r="R60" s="233">
        <v>39.458333333333336</v>
      </c>
    </row>
    <row r="61" spans="1:18" x14ac:dyDescent="0.2">
      <c r="A61" s="240" t="s">
        <v>172</v>
      </c>
      <c r="B61" s="233">
        <f>SUM('P2'!AU4:BF4)/12</f>
        <v>38.583333333333329</v>
      </c>
      <c r="C61" s="233">
        <f>SUM('P2'!AU6:BF6)/12</f>
        <v>40.400833333333331</v>
      </c>
      <c r="D61" s="233">
        <f>SUM('P2'!AU8:BF8)/12</f>
        <v>42.454166666666659</v>
      </c>
      <c r="E61" s="233">
        <f>SUM('P2'!AU12:BF12)/12</f>
        <v>42.524166666666666</v>
      </c>
      <c r="F61" s="233">
        <f>SUM('P2'!AU14:BF14)/12</f>
        <v>40.261666666666663</v>
      </c>
      <c r="H61" s="239">
        <f t="shared" si="12"/>
        <v>0.62749999999999062</v>
      </c>
      <c r="I61" s="239">
        <f t="shared" si="13"/>
        <v>0.64666666666666828</v>
      </c>
      <c r="J61" s="239">
        <f t="shared" si="14"/>
        <v>0.30916666666665549</v>
      </c>
      <c r="K61" s="239">
        <f t="shared" si="15"/>
        <v>0.49916666666666742</v>
      </c>
      <c r="L61" s="239">
        <f t="shared" si="16"/>
        <v>0.49916666666666032</v>
      </c>
      <c r="N61" s="233">
        <v>37.955833333333338</v>
      </c>
      <c r="O61" s="233">
        <v>39.754166666666663</v>
      </c>
      <c r="P61" s="233">
        <v>42.145000000000003</v>
      </c>
      <c r="Q61" s="233">
        <v>42.024999999999999</v>
      </c>
      <c r="R61" s="233">
        <v>39.762500000000003</v>
      </c>
    </row>
    <row r="62" spans="1:18" x14ac:dyDescent="0.2">
      <c r="A62" s="240" t="s">
        <v>173</v>
      </c>
      <c r="B62" s="233">
        <f>SUM('P2'!BG4:BR4)/12</f>
        <v>38.93333333333333</v>
      </c>
      <c r="C62" s="233">
        <f>SUM('P2'!BG6:BR6)/12</f>
        <v>40.901666666666664</v>
      </c>
      <c r="D62" s="233">
        <f>SUM('P2'!BG8:BR8)/12</f>
        <v>42.903333333333336</v>
      </c>
      <c r="E62" s="233">
        <f>SUM('P2'!BG12:BR12)/12</f>
        <v>42.822499999999991</v>
      </c>
      <c r="F62" s="233">
        <f>SUM('P2'!BG14:BR14)/12</f>
        <v>40.559999999999995</v>
      </c>
      <c r="H62" s="239">
        <f t="shared" si="12"/>
        <v>0.625</v>
      </c>
      <c r="I62" s="239">
        <f t="shared" si="13"/>
        <v>0.64499999999999602</v>
      </c>
      <c r="J62" s="239">
        <f t="shared" si="14"/>
        <v>0.41000000000000369</v>
      </c>
      <c r="K62" s="239">
        <f t="shared" si="15"/>
        <v>0.49999999999999289</v>
      </c>
      <c r="L62" s="239">
        <f t="shared" si="16"/>
        <v>0.49999999999999289</v>
      </c>
      <c r="N62" s="233">
        <v>38.30833333333333</v>
      </c>
      <c r="O62" s="233">
        <v>40.256666666666668</v>
      </c>
      <c r="P62" s="233">
        <v>42.493333333333332</v>
      </c>
      <c r="Q62" s="233">
        <v>42.322499999999998</v>
      </c>
      <c r="R62" s="233">
        <v>40.06</v>
      </c>
    </row>
    <row r="63" spans="1:18" x14ac:dyDescent="0.2">
      <c r="A63" s="240" t="s">
        <v>174</v>
      </c>
      <c r="B63" s="233">
        <f>SUM('P2'!BS4:CD4)/12</f>
        <v>39.281666666666666</v>
      </c>
      <c r="C63" s="233">
        <f>SUM('P2'!BS6:CD6)/12</f>
        <v>41.654166666666661</v>
      </c>
      <c r="D63" s="233">
        <f>SUM('P2'!BS8:CD8)/12</f>
        <v>43.302499999999988</v>
      </c>
      <c r="E63" s="233">
        <f>SUM('P2'!BS12:CD12)/12</f>
        <v>43.072499999999998</v>
      </c>
      <c r="F63" s="233">
        <f>SUM('P2'!BS14:CD14)/12</f>
        <v>40.85916666666666</v>
      </c>
      <c r="H63" s="239">
        <f t="shared" si="12"/>
        <v>0.625</v>
      </c>
      <c r="I63" s="239">
        <f t="shared" si="13"/>
        <v>0.64666666666666117</v>
      </c>
      <c r="J63" s="239">
        <f t="shared" si="14"/>
        <v>0.45833333333332149</v>
      </c>
      <c r="K63" s="239">
        <f t="shared" si="15"/>
        <v>0.50083333333333258</v>
      </c>
      <c r="L63" s="239">
        <f t="shared" si="16"/>
        <v>0.49916666666666032</v>
      </c>
      <c r="N63" s="233">
        <v>38.656666666666666</v>
      </c>
      <c r="O63" s="233">
        <v>41.0075</v>
      </c>
      <c r="P63" s="233">
        <v>42.844166666666666</v>
      </c>
      <c r="Q63" s="233">
        <v>42.571666666666665</v>
      </c>
      <c r="R63" s="233">
        <v>40.36</v>
      </c>
    </row>
    <row r="64" spans="1:18" x14ac:dyDescent="0.2">
      <c r="A64" s="240" t="s">
        <v>175</v>
      </c>
      <c r="B64" s="233">
        <f>SUM('P2'!CE4:CP4)/12</f>
        <v>39.531666666666666</v>
      </c>
      <c r="C64" s="233">
        <f>SUM('P2'!CE6:CP6)/12</f>
        <v>42.604999999999997</v>
      </c>
      <c r="D64" s="233">
        <f>SUM('P2'!CE8:CP8)/12</f>
        <v>43.652500000000003</v>
      </c>
      <c r="E64" s="233">
        <f>SUM('P2'!CE12:CP12)/12</f>
        <v>43.322499999999991</v>
      </c>
      <c r="F64" s="233">
        <f>SUM('P2'!CE14:CP14)/12</f>
        <v>41.161666666666669</v>
      </c>
      <c r="H64" s="239">
        <f t="shared" si="12"/>
        <v>0.62333333333333485</v>
      </c>
      <c r="I64" s="239">
        <f t="shared" si="13"/>
        <v>0.6458333333333286</v>
      </c>
      <c r="J64" s="239">
        <f t="shared" si="14"/>
        <v>0.45750000000000313</v>
      </c>
      <c r="K64" s="239">
        <f t="shared" si="15"/>
        <v>0.49916666666666742</v>
      </c>
      <c r="L64" s="239">
        <f t="shared" si="16"/>
        <v>0.49916666666666742</v>
      </c>
      <c r="N64" s="233">
        <v>38.908333333333331</v>
      </c>
      <c r="O64" s="233">
        <v>41.959166666666668</v>
      </c>
      <c r="P64" s="233">
        <v>43.195</v>
      </c>
      <c r="Q64" s="233">
        <v>42.823333333333323</v>
      </c>
      <c r="R64" s="233">
        <v>40.662500000000001</v>
      </c>
    </row>
    <row r="65" spans="1:18" x14ac:dyDescent="0.2">
      <c r="A65" s="240" t="s">
        <v>176</v>
      </c>
      <c r="B65" s="233">
        <f>SUM('P2'!CQ4:DB4)/12</f>
        <v>40.033333333333331</v>
      </c>
      <c r="C65" s="233">
        <f>SUM('P2'!CQ6:DB6)/12</f>
        <v>43.553333333333335</v>
      </c>
      <c r="D65" s="233">
        <f>SUM('P2'!CQ8:DB8)/12</f>
        <v>44.003333333333337</v>
      </c>
      <c r="E65" s="233">
        <f>SUM('P2'!CQ12:DB12)/12</f>
        <v>43.573333333333331</v>
      </c>
      <c r="F65" s="233">
        <f>SUM('P2'!CQ14:DB14)/12</f>
        <v>41.460833333333326</v>
      </c>
      <c r="H65" s="239">
        <f t="shared" si="12"/>
        <v>0.62416666666666032</v>
      </c>
      <c r="I65" s="239">
        <f t="shared" si="13"/>
        <v>0.64500000000000313</v>
      </c>
      <c r="J65" s="239">
        <f t="shared" si="14"/>
        <v>0.45750000000001023</v>
      </c>
      <c r="K65" s="239">
        <f t="shared" si="15"/>
        <v>0.5</v>
      </c>
      <c r="L65" s="239">
        <f t="shared" si="16"/>
        <v>0.50249999999999062</v>
      </c>
      <c r="N65" s="233">
        <v>39.409166666666671</v>
      </c>
      <c r="O65" s="233">
        <v>42.908333333333331</v>
      </c>
      <c r="P65" s="233">
        <v>43.545833333333327</v>
      </c>
      <c r="Q65" s="233">
        <v>43.073333333333331</v>
      </c>
      <c r="R65" s="233">
        <v>40.958333333333336</v>
      </c>
    </row>
    <row r="66" spans="1:18" x14ac:dyDescent="0.2">
      <c r="A66" s="240" t="s">
        <v>177</v>
      </c>
      <c r="B66" s="233">
        <f>SUM('P2'!DC4:DN4)/12</f>
        <v>40.533333333333339</v>
      </c>
      <c r="C66" s="233">
        <f>SUM('P2'!DC6:DN6)/12</f>
        <v>44.603333333333332</v>
      </c>
      <c r="D66" s="233">
        <f>SUM('P2'!DC8:DN8)/12</f>
        <v>44.353333333333332</v>
      </c>
      <c r="E66" s="233">
        <f>SUM('P2'!DC12:DN12)/12</f>
        <v>43.824166666666663</v>
      </c>
      <c r="F66" s="233">
        <f>SUM('P2'!DC14:DN14)/12</f>
        <v>41.760833333333331</v>
      </c>
      <c r="H66" s="239">
        <f t="shared" si="12"/>
        <v>0.62416666666666742</v>
      </c>
      <c r="I66" s="239">
        <f t="shared" si="13"/>
        <v>0.64500000000001023</v>
      </c>
      <c r="J66" s="239">
        <f t="shared" si="14"/>
        <v>0.4583333333333286</v>
      </c>
      <c r="K66" s="239">
        <f t="shared" si="15"/>
        <v>0.5</v>
      </c>
      <c r="L66" s="239">
        <f t="shared" si="16"/>
        <v>0.49916666666666742</v>
      </c>
      <c r="N66" s="233">
        <v>39.909166666666671</v>
      </c>
      <c r="O66" s="233">
        <v>43.958333333333321</v>
      </c>
      <c r="P66" s="233">
        <v>43.895000000000003</v>
      </c>
      <c r="Q66" s="233">
        <v>43.324166666666663</v>
      </c>
      <c r="R66" s="233">
        <v>41.261666666666663</v>
      </c>
    </row>
    <row r="67" spans="1:18" x14ac:dyDescent="0.2">
      <c r="A67" s="240" t="s">
        <v>178</v>
      </c>
      <c r="B67" s="233">
        <f>SUM('P2'!DO4:DZ4)/12</f>
        <v>41.032500000000006</v>
      </c>
      <c r="C67" s="233">
        <f>SUM('P2'!DO6:DZ6)/12</f>
        <v>45.653333333333336</v>
      </c>
      <c r="D67" s="233">
        <f>SUM('P2'!DO8:DZ8)/12</f>
        <v>44.703333333333326</v>
      </c>
      <c r="E67" s="233">
        <f>SUM('P2'!DO12:DZ12)/12</f>
        <v>44.073333333333323</v>
      </c>
      <c r="F67" s="233">
        <f>SUM('P2'!DO14:DZ14)/12</f>
        <v>42.060833333333335</v>
      </c>
      <c r="H67" s="239">
        <f t="shared" si="12"/>
        <v>0.62500000000000711</v>
      </c>
      <c r="I67" s="239">
        <f t="shared" si="13"/>
        <v>0.64500000000000313</v>
      </c>
      <c r="J67" s="239">
        <f t="shared" si="14"/>
        <v>0.4583333333333286</v>
      </c>
      <c r="K67" s="239">
        <f t="shared" si="15"/>
        <v>0.49999999999999289</v>
      </c>
      <c r="L67" s="239">
        <f t="shared" si="16"/>
        <v>0.5</v>
      </c>
      <c r="N67" s="233">
        <v>40.407499999999999</v>
      </c>
      <c r="O67" s="233">
        <v>45.008333333333333</v>
      </c>
      <c r="P67" s="233">
        <v>44.244999999999997</v>
      </c>
      <c r="Q67" s="233">
        <v>43.573333333333331</v>
      </c>
      <c r="R67" s="233">
        <v>41.560833333333335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37180</v>
      </c>
      <c r="D1" s="232">
        <f>A1</f>
        <v>37180</v>
      </c>
      <c r="J1" s="234" t="s">
        <v>94</v>
      </c>
      <c r="P1" s="232">
        <f>A1</f>
        <v>37180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20.5</v>
      </c>
      <c r="C18" s="233">
        <v>21</v>
      </c>
      <c r="D18" s="233">
        <v>21</v>
      </c>
      <c r="E18" s="233">
        <v>19.5</v>
      </c>
      <c r="F18" s="233">
        <v>18</v>
      </c>
      <c r="H18" s="239">
        <f t="shared" si="0"/>
        <v>1</v>
      </c>
      <c r="I18" s="239">
        <f t="shared" si="1"/>
        <v>0.75</v>
      </c>
      <c r="J18" s="239">
        <f t="shared" si="2"/>
        <v>1.8500000000000014</v>
      </c>
      <c r="K18" s="239">
        <f t="shared" si="3"/>
        <v>1</v>
      </c>
      <c r="L18" s="239">
        <f t="shared" si="4"/>
        <v>2.25</v>
      </c>
      <c r="N18" s="233">
        <v>19.5</v>
      </c>
      <c r="O18" s="233">
        <v>20.25</v>
      </c>
      <c r="P18" s="233">
        <v>19.149999999999999</v>
      </c>
      <c r="Q18" s="233">
        <v>18.5</v>
      </c>
      <c r="R18" s="233">
        <v>15.75</v>
      </c>
    </row>
    <row r="19" spans="1:18" ht="12.75" customHeight="1" x14ac:dyDescent="0.2">
      <c r="A19" s="238">
        <f t="shared" si="5"/>
        <v>37225</v>
      </c>
      <c r="B19" s="233">
        <v>25.188000000000002</v>
      </c>
      <c r="C19" s="233">
        <v>25</v>
      </c>
      <c r="D19" s="233">
        <v>24.333000000000002</v>
      </c>
      <c r="E19" s="233">
        <v>18.917000000000002</v>
      </c>
      <c r="F19" s="233">
        <v>16.917000000000002</v>
      </c>
      <c r="H19" s="239">
        <f t="shared" si="0"/>
        <v>0</v>
      </c>
      <c r="I19" s="239">
        <f t="shared" si="1"/>
        <v>0</v>
      </c>
      <c r="J19" s="239">
        <f t="shared" si="2"/>
        <v>0.91600000000000037</v>
      </c>
      <c r="K19" s="239">
        <f t="shared" si="3"/>
        <v>1.25</v>
      </c>
      <c r="L19" s="239">
        <f t="shared" si="4"/>
        <v>0.30000000000000071</v>
      </c>
      <c r="N19" s="233">
        <v>25.188000000000002</v>
      </c>
      <c r="O19" s="233">
        <v>25</v>
      </c>
      <c r="P19" s="233">
        <v>23.417000000000002</v>
      </c>
      <c r="Q19" s="233">
        <v>17.667000000000002</v>
      </c>
      <c r="R19" s="233">
        <v>16.617000000000001</v>
      </c>
    </row>
    <row r="20" spans="1:18" ht="12.75" customHeight="1" x14ac:dyDescent="0.2">
      <c r="A20" s="238">
        <f t="shared" si="5"/>
        <v>37256</v>
      </c>
      <c r="B20" s="233">
        <v>29.774000000000001</v>
      </c>
      <c r="C20" s="233">
        <v>29.702000000000002</v>
      </c>
      <c r="D20" s="233">
        <v>28.04</v>
      </c>
      <c r="E20" s="233">
        <v>22.177</v>
      </c>
      <c r="F20" s="233">
        <v>20.331</v>
      </c>
      <c r="H20" s="239">
        <f t="shared" si="0"/>
        <v>-0.43599999999999994</v>
      </c>
      <c r="I20" s="239">
        <f t="shared" si="1"/>
        <v>-0.43499999999999872</v>
      </c>
      <c r="J20" s="239">
        <f t="shared" si="2"/>
        <v>1.2979999999999983</v>
      </c>
      <c r="K20" s="239">
        <f t="shared" si="3"/>
        <v>0.75</v>
      </c>
      <c r="L20" s="239">
        <f t="shared" si="4"/>
        <v>0.67799999999999727</v>
      </c>
      <c r="N20" s="233">
        <v>30.21</v>
      </c>
      <c r="O20" s="233">
        <v>30.137</v>
      </c>
      <c r="P20" s="233">
        <v>26.742000000000001</v>
      </c>
      <c r="Q20" s="233">
        <v>21.427</v>
      </c>
      <c r="R20" s="233">
        <v>19.653000000000002</v>
      </c>
    </row>
    <row r="21" spans="1:18" ht="12.75" customHeight="1" x14ac:dyDescent="0.2">
      <c r="A21" s="238">
        <f t="shared" si="5"/>
        <v>37287</v>
      </c>
      <c r="B21" s="233">
        <v>27.698</v>
      </c>
      <c r="C21" s="233">
        <v>27.097000000000001</v>
      </c>
      <c r="D21" s="233">
        <v>27.06</v>
      </c>
      <c r="E21" s="233">
        <v>23.516000000000002</v>
      </c>
      <c r="F21" s="233">
        <v>21.414999999999999</v>
      </c>
      <c r="H21" s="239">
        <f t="shared" si="0"/>
        <v>-0.26600000000000179</v>
      </c>
      <c r="I21" s="239">
        <f t="shared" si="1"/>
        <v>-0.26599999999999824</v>
      </c>
      <c r="J21" s="239">
        <f t="shared" si="2"/>
        <v>-6.1000000000003496E-2</v>
      </c>
      <c r="K21" s="239">
        <f t="shared" si="3"/>
        <v>0.35900000000000176</v>
      </c>
      <c r="L21" s="239">
        <f t="shared" si="4"/>
        <v>0.35899999999999821</v>
      </c>
      <c r="N21" s="233">
        <v>27.964000000000002</v>
      </c>
      <c r="O21" s="233">
        <v>27.363</v>
      </c>
      <c r="P21" s="233">
        <v>27.121000000000002</v>
      </c>
      <c r="Q21" s="233">
        <v>23.157</v>
      </c>
      <c r="R21" s="233">
        <v>21.056000000000001</v>
      </c>
    </row>
    <row r="22" spans="1:18" ht="12.75" customHeight="1" x14ac:dyDescent="0.2">
      <c r="A22" s="238">
        <f t="shared" si="5"/>
        <v>37315</v>
      </c>
      <c r="B22" s="233">
        <v>23.571000000000002</v>
      </c>
      <c r="C22" s="233">
        <v>22.95</v>
      </c>
      <c r="D22" s="233">
        <v>26.786000000000001</v>
      </c>
      <c r="E22" s="233">
        <v>23.732000000000003</v>
      </c>
      <c r="F22" s="233">
        <v>21.589000000000002</v>
      </c>
      <c r="H22" s="239">
        <f t="shared" si="0"/>
        <v>-0.19300000000000139</v>
      </c>
      <c r="I22" s="239">
        <f t="shared" si="1"/>
        <v>-0.19300000000000139</v>
      </c>
      <c r="J22" s="239">
        <f t="shared" si="2"/>
        <v>-0.10699999999999932</v>
      </c>
      <c r="K22" s="239">
        <f t="shared" si="3"/>
        <v>0.69600000000000151</v>
      </c>
      <c r="L22" s="239">
        <f t="shared" si="4"/>
        <v>0.69600000000000151</v>
      </c>
      <c r="N22" s="233">
        <v>23.764000000000003</v>
      </c>
      <c r="O22" s="233">
        <v>23.143000000000001</v>
      </c>
      <c r="P22" s="233">
        <v>26.893000000000001</v>
      </c>
      <c r="Q22" s="233">
        <v>23.036000000000001</v>
      </c>
      <c r="R22" s="233">
        <v>20.893000000000001</v>
      </c>
    </row>
    <row r="23" spans="1:18" x14ac:dyDescent="0.2">
      <c r="A23" s="238">
        <f t="shared" si="5"/>
        <v>37346</v>
      </c>
      <c r="B23" s="233">
        <v>20.395</v>
      </c>
      <c r="C23" s="233">
        <v>21.056000000000001</v>
      </c>
      <c r="D23" s="233">
        <v>26.073</v>
      </c>
      <c r="E23" s="233">
        <v>23.94</v>
      </c>
      <c r="F23" s="233">
        <v>21.718</v>
      </c>
      <c r="H23" s="239">
        <f t="shared" si="0"/>
        <v>-0.3630000000000031</v>
      </c>
      <c r="I23" s="239">
        <f t="shared" si="1"/>
        <v>-0.36299999999999955</v>
      </c>
      <c r="J23" s="239">
        <f t="shared" si="2"/>
        <v>0</v>
      </c>
      <c r="K23" s="239">
        <f t="shared" si="3"/>
        <v>0.75</v>
      </c>
      <c r="L23" s="239">
        <f t="shared" si="4"/>
        <v>0.75</v>
      </c>
      <c r="N23" s="233">
        <v>20.758000000000003</v>
      </c>
      <c r="O23" s="233">
        <v>21.419</v>
      </c>
      <c r="P23" s="233">
        <v>26.073</v>
      </c>
      <c r="Q23" s="233">
        <v>23.19</v>
      </c>
      <c r="R23" s="233">
        <v>20.968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21.766999999999999</v>
      </c>
      <c r="E24" s="233">
        <v>24.35</v>
      </c>
      <c r="F24" s="233">
        <v>21.917000000000002</v>
      </c>
      <c r="H24" s="239">
        <f t="shared" si="0"/>
        <v>-9.9999999999997868E-2</v>
      </c>
      <c r="I24" s="239">
        <f t="shared" si="1"/>
        <v>-9.9999999999997868E-2</v>
      </c>
      <c r="J24" s="239">
        <f t="shared" si="2"/>
        <v>-5.0000000000000711E-2</v>
      </c>
      <c r="K24" s="239">
        <f t="shared" si="3"/>
        <v>0.90000000000000213</v>
      </c>
      <c r="L24" s="239">
        <f t="shared" si="4"/>
        <v>0.90000000000000213</v>
      </c>
      <c r="N24" s="233">
        <v>18.567</v>
      </c>
      <c r="O24" s="233">
        <v>19.433</v>
      </c>
      <c r="P24" s="233">
        <v>21.817</v>
      </c>
      <c r="Q24" s="233">
        <v>23.45</v>
      </c>
      <c r="R24" s="233">
        <v>21.016999999999999</v>
      </c>
    </row>
    <row r="25" spans="1:18" x14ac:dyDescent="0.2">
      <c r="A25" s="238">
        <f t="shared" si="5"/>
        <v>37407</v>
      </c>
      <c r="B25" s="233">
        <v>20.04</v>
      </c>
      <c r="C25" s="233">
        <v>21.419</v>
      </c>
      <c r="D25" s="233">
        <v>24.363</v>
      </c>
      <c r="E25" s="233">
        <v>23.637</v>
      </c>
      <c r="F25" s="233">
        <v>20.75</v>
      </c>
      <c r="H25" s="239">
        <f t="shared" si="0"/>
        <v>0</v>
      </c>
      <c r="I25" s="239">
        <f t="shared" si="1"/>
        <v>0</v>
      </c>
      <c r="J25" s="239">
        <f t="shared" si="2"/>
        <v>-6.0000000000002274E-2</v>
      </c>
      <c r="K25" s="239">
        <f t="shared" si="3"/>
        <v>0.87099999999999866</v>
      </c>
      <c r="L25" s="239">
        <f t="shared" si="4"/>
        <v>0.87099999999999866</v>
      </c>
      <c r="N25" s="233">
        <v>20.04</v>
      </c>
      <c r="O25" s="233">
        <v>21.419</v>
      </c>
      <c r="P25" s="233">
        <v>24.423000000000002</v>
      </c>
      <c r="Q25" s="233">
        <v>22.766000000000002</v>
      </c>
      <c r="R25" s="233">
        <v>19.879000000000001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25.417000000000002</v>
      </c>
      <c r="E26" s="233">
        <v>23.5</v>
      </c>
      <c r="F26" s="233">
        <v>19.833000000000002</v>
      </c>
      <c r="H26" s="239">
        <f t="shared" si="0"/>
        <v>0</v>
      </c>
      <c r="I26" s="239">
        <f t="shared" si="1"/>
        <v>0</v>
      </c>
      <c r="J26" s="239">
        <f t="shared" si="2"/>
        <v>0</v>
      </c>
      <c r="K26" s="239">
        <f t="shared" si="3"/>
        <v>1.2079999999999984</v>
      </c>
      <c r="L26" s="239">
        <f t="shared" si="4"/>
        <v>1.208000000000002</v>
      </c>
      <c r="N26" s="233">
        <v>21</v>
      </c>
      <c r="O26" s="233">
        <v>22.375</v>
      </c>
      <c r="P26" s="233">
        <v>25.417000000000002</v>
      </c>
      <c r="Q26" s="233">
        <v>22.292000000000002</v>
      </c>
      <c r="R26" s="233">
        <v>18.625</v>
      </c>
    </row>
    <row r="27" spans="1:18" x14ac:dyDescent="0.2">
      <c r="A27" s="238">
        <f t="shared" si="5"/>
        <v>37468</v>
      </c>
      <c r="B27" s="233">
        <v>29.097000000000001</v>
      </c>
      <c r="C27" s="233">
        <v>30.355</v>
      </c>
      <c r="D27" s="233">
        <v>29.871000000000002</v>
      </c>
      <c r="E27" s="233">
        <v>30.593</v>
      </c>
      <c r="F27" s="233">
        <v>29.565000000000001</v>
      </c>
      <c r="H27" s="239">
        <f t="shared" si="0"/>
        <v>-0.12099999999999866</v>
      </c>
      <c r="I27" s="239">
        <f t="shared" si="1"/>
        <v>-0.12100000000000222</v>
      </c>
      <c r="J27" s="239">
        <f t="shared" si="2"/>
        <v>-0.18100000000000094</v>
      </c>
      <c r="K27" s="239">
        <f t="shared" si="3"/>
        <v>0.41999999999999815</v>
      </c>
      <c r="L27" s="239">
        <f t="shared" si="4"/>
        <v>0.42000000000000171</v>
      </c>
      <c r="N27" s="233">
        <v>29.218</v>
      </c>
      <c r="O27" s="233">
        <v>30.476000000000003</v>
      </c>
      <c r="P27" s="233">
        <v>30.052000000000003</v>
      </c>
      <c r="Q27" s="233">
        <v>30.173000000000002</v>
      </c>
      <c r="R27" s="233">
        <v>29.145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28.742000000000001</v>
      </c>
      <c r="E28" s="233">
        <v>31.258000000000003</v>
      </c>
      <c r="F28" s="233">
        <v>30.194000000000003</v>
      </c>
      <c r="H28" s="239">
        <f t="shared" si="0"/>
        <v>0</v>
      </c>
      <c r="I28" s="239">
        <f t="shared" si="1"/>
        <v>0</v>
      </c>
      <c r="J28" s="239">
        <f t="shared" si="2"/>
        <v>-0.14499999999999957</v>
      </c>
      <c r="K28" s="239">
        <f t="shared" si="3"/>
        <v>0.33900000000000219</v>
      </c>
      <c r="L28" s="239">
        <f t="shared" si="4"/>
        <v>0.33900000000000219</v>
      </c>
      <c r="N28" s="233">
        <v>33.387</v>
      </c>
      <c r="O28" s="233">
        <v>34.79</v>
      </c>
      <c r="P28" s="233">
        <v>28.887</v>
      </c>
      <c r="Q28" s="233">
        <v>30.919</v>
      </c>
      <c r="R28" s="233">
        <v>29.855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28.65</v>
      </c>
      <c r="E29" s="233">
        <v>25.074999999999999</v>
      </c>
      <c r="F29" s="233">
        <v>24.1</v>
      </c>
      <c r="H29" s="239">
        <f t="shared" si="0"/>
        <v>0</v>
      </c>
      <c r="I29" s="239">
        <f t="shared" si="1"/>
        <v>0</v>
      </c>
      <c r="J29" s="239">
        <f t="shared" si="2"/>
        <v>-7.5000000000002842E-2</v>
      </c>
      <c r="K29" s="239">
        <f t="shared" si="3"/>
        <v>0.39999999999999858</v>
      </c>
      <c r="L29" s="239">
        <f t="shared" si="4"/>
        <v>0.40000000000000213</v>
      </c>
      <c r="N29" s="233">
        <v>28.85</v>
      </c>
      <c r="O29" s="233">
        <v>29.9</v>
      </c>
      <c r="P29" s="233">
        <v>28.725000000000001</v>
      </c>
      <c r="Q29" s="233">
        <v>24.675000000000001</v>
      </c>
      <c r="R29" s="233">
        <v>23.7</v>
      </c>
    </row>
    <row r="30" spans="1:18" x14ac:dyDescent="0.2">
      <c r="A30" s="238">
        <f t="shared" si="5"/>
        <v>37560</v>
      </c>
      <c r="B30" s="233">
        <v>27</v>
      </c>
      <c r="C30" s="233">
        <v>28.984000000000002</v>
      </c>
      <c r="D30" s="233">
        <v>25.355</v>
      </c>
      <c r="E30" s="233">
        <v>26.129000000000001</v>
      </c>
      <c r="F30" s="233">
        <v>24.629000000000001</v>
      </c>
      <c r="H30" s="239">
        <f t="shared" si="0"/>
        <v>0</v>
      </c>
      <c r="I30" s="239">
        <f t="shared" si="1"/>
        <v>0</v>
      </c>
      <c r="J30" s="239">
        <f t="shared" si="2"/>
        <v>0</v>
      </c>
      <c r="K30" s="239">
        <f t="shared" si="3"/>
        <v>0.43499999999999872</v>
      </c>
      <c r="L30" s="239">
        <f t="shared" si="4"/>
        <v>0.43499999999999872</v>
      </c>
      <c r="N30" s="233">
        <v>27</v>
      </c>
      <c r="O30" s="233">
        <v>28.984000000000002</v>
      </c>
      <c r="P30" s="233">
        <v>25.355</v>
      </c>
      <c r="Q30" s="233">
        <v>25.694000000000003</v>
      </c>
      <c r="R30" s="233">
        <v>24.194000000000003</v>
      </c>
    </row>
    <row r="31" spans="1:18" x14ac:dyDescent="0.2">
      <c r="A31" s="238">
        <f t="shared" si="5"/>
        <v>37590</v>
      </c>
      <c r="B31" s="233">
        <v>23.5</v>
      </c>
      <c r="C31" s="233">
        <v>22.292000000000002</v>
      </c>
      <c r="D31" s="233">
        <v>27.375</v>
      </c>
      <c r="E31" s="233">
        <v>24.146000000000001</v>
      </c>
      <c r="F31" s="233">
        <v>22.229000000000003</v>
      </c>
      <c r="H31" s="239">
        <f t="shared" si="0"/>
        <v>0</v>
      </c>
      <c r="I31" s="239">
        <f t="shared" si="1"/>
        <v>0</v>
      </c>
      <c r="J31" s="239">
        <f t="shared" si="2"/>
        <v>0.31199999999999761</v>
      </c>
      <c r="K31" s="239">
        <f t="shared" si="3"/>
        <v>0.41699999999999804</v>
      </c>
      <c r="L31" s="239">
        <f t="shared" si="4"/>
        <v>0.41600000000000037</v>
      </c>
      <c r="N31" s="233">
        <v>23.5</v>
      </c>
      <c r="O31" s="233">
        <v>22.292000000000002</v>
      </c>
      <c r="P31" s="233">
        <v>27.063000000000002</v>
      </c>
      <c r="Q31" s="233">
        <v>23.729000000000003</v>
      </c>
      <c r="R31" s="233">
        <v>21.813000000000002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28.46</v>
      </c>
      <c r="D32" s="233">
        <v>27.734000000000002</v>
      </c>
      <c r="E32" s="233">
        <v>24.121000000000002</v>
      </c>
      <c r="F32" s="233">
        <v>21.887</v>
      </c>
      <c r="H32" s="239">
        <f t="shared" si="0"/>
        <v>0</v>
      </c>
      <c r="I32" s="239">
        <f t="shared" si="1"/>
        <v>0</v>
      </c>
      <c r="J32" s="239">
        <f t="shared" si="2"/>
        <v>-7.1999999999999176E-2</v>
      </c>
      <c r="K32" s="239">
        <f t="shared" si="3"/>
        <v>0.33100000000000307</v>
      </c>
      <c r="L32" s="239">
        <f t="shared" si="4"/>
        <v>0.33099999999999952</v>
      </c>
      <c r="N32" s="233">
        <v>29.702000000000002</v>
      </c>
      <c r="O32" s="233">
        <v>28.46</v>
      </c>
      <c r="P32" s="233">
        <v>27.806000000000001</v>
      </c>
      <c r="Q32" s="233">
        <v>23.79</v>
      </c>
      <c r="R32" s="233">
        <v>21.556000000000001</v>
      </c>
    </row>
    <row r="33" spans="1:18" x14ac:dyDescent="0.2">
      <c r="A33" s="238">
        <f t="shared" si="5"/>
        <v>37652</v>
      </c>
      <c r="B33" s="233">
        <v>28.677</v>
      </c>
      <c r="C33" s="233">
        <v>27.414999999999999</v>
      </c>
      <c r="D33" s="233">
        <v>27.024000000000001</v>
      </c>
      <c r="E33" s="233">
        <v>24.5</v>
      </c>
      <c r="F33" s="233">
        <v>22.222000000000001</v>
      </c>
      <c r="H33" s="239">
        <f t="shared" si="0"/>
        <v>-0.24200000000000088</v>
      </c>
      <c r="I33" s="239">
        <f t="shared" si="1"/>
        <v>-0.24200000000000088</v>
      </c>
      <c r="J33" s="239">
        <f t="shared" si="2"/>
        <v>0</v>
      </c>
      <c r="K33" s="239">
        <f t="shared" si="3"/>
        <v>0.53999999999999915</v>
      </c>
      <c r="L33" s="239">
        <f t="shared" si="4"/>
        <v>0.54100000000000037</v>
      </c>
      <c r="N33" s="233">
        <v>28.919</v>
      </c>
      <c r="O33" s="233">
        <v>27.657</v>
      </c>
      <c r="P33" s="233">
        <v>27.024000000000001</v>
      </c>
      <c r="Q33" s="233">
        <v>23.96</v>
      </c>
      <c r="R33" s="233">
        <v>21.681000000000001</v>
      </c>
    </row>
    <row r="34" spans="1:18" x14ac:dyDescent="0.2">
      <c r="A34" s="238">
        <f t="shared" si="5"/>
        <v>37680</v>
      </c>
      <c r="B34" s="233">
        <v>27.75</v>
      </c>
      <c r="C34" s="233">
        <v>26.518000000000001</v>
      </c>
      <c r="D34" s="233">
        <v>24.75</v>
      </c>
      <c r="E34" s="233">
        <v>24.964000000000002</v>
      </c>
      <c r="F34" s="233">
        <v>22.446000000000002</v>
      </c>
      <c r="H34" s="239">
        <f t="shared" si="0"/>
        <v>-0.21400000000000219</v>
      </c>
      <c r="I34" s="239">
        <f t="shared" si="1"/>
        <v>-0.21400000000000219</v>
      </c>
      <c r="J34" s="239">
        <f t="shared" si="2"/>
        <v>0</v>
      </c>
      <c r="K34" s="239">
        <f t="shared" si="3"/>
        <v>0.53500000000000014</v>
      </c>
      <c r="L34" s="239">
        <f t="shared" si="4"/>
        <v>0.53500000000000014</v>
      </c>
      <c r="N34" s="233">
        <v>27.964000000000002</v>
      </c>
      <c r="O34" s="233">
        <v>26.732000000000003</v>
      </c>
      <c r="P34" s="233">
        <v>24.75</v>
      </c>
      <c r="Q34" s="233">
        <v>24.429000000000002</v>
      </c>
      <c r="R34" s="233">
        <v>21.911000000000001</v>
      </c>
    </row>
    <row r="35" spans="1:18" x14ac:dyDescent="0.2">
      <c r="A35" s="238">
        <f t="shared" si="5"/>
        <v>37711</v>
      </c>
      <c r="B35" s="233">
        <v>25.169</v>
      </c>
      <c r="C35" s="233">
        <v>25.831</v>
      </c>
      <c r="D35" s="233">
        <v>23.782</v>
      </c>
      <c r="E35" s="233">
        <v>24.565000000000001</v>
      </c>
      <c r="F35" s="233">
        <v>21.681000000000001</v>
      </c>
      <c r="H35" s="239">
        <f t="shared" ref="H35:H56" si="6">B35-N35</f>
        <v>-0.12099999999999866</v>
      </c>
      <c r="I35" s="239">
        <f t="shared" ref="I35:I56" si="7">C35-O35</f>
        <v>-0.12100000000000222</v>
      </c>
      <c r="J35" s="239">
        <f t="shared" ref="J35:J56" si="8">D35-P35</f>
        <v>-0.18200000000000216</v>
      </c>
      <c r="K35" s="239">
        <f t="shared" ref="K35:K56" si="9">E35-Q35</f>
        <v>0.54100000000000037</v>
      </c>
      <c r="L35" s="239">
        <f t="shared" ref="L35:L56" si="10">F35-R35</f>
        <v>0.53999999999999915</v>
      </c>
      <c r="N35" s="233">
        <v>25.29</v>
      </c>
      <c r="O35" s="233">
        <v>25.952000000000002</v>
      </c>
      <c r="P35" s="233">
        <v>23.964000000000002</v>
      </c>
      <c r="Q35" s="233">
        <v>24.024000000000001</v>
      </c>
      <c r="R35" s="233">
        <v>21.141000000000002</v>
      </c>
    </row>
    <row r="36" spans="1:18" x14ac:dyDescent="0.2">
      <c r="A36" s="238">
        <f t="shared" ref="A36:A56" si="11">EOMONTH(A35,1)</f>
        <v>37741</v>
      </c>
      <c r="B36" s="233">
        <v>21.667000000000002</v>
      </c>
      <c r="C36" s="233">
        <v>23.233000000000001</v>
      </c>
      <c r="D36" s="233">
        <v>23.083000000000002</v>
      </c>
      <c r="E36" s="233">
        <v>24.15</v>
      </c>
      <c r="F36" s="233">
        <v>21.333000000000002</v>
      </c>
      <c r="H36" s="239">
        <f t="shared" si="6"/>
        <v>-0.19999999999999929</v>
      </c>
      <c r="I36" s="239">
        <f t="shared" si="7"/>
        <v>-0.25</v>
      </c>
      <c r="J36" s="239">
        <f t="shared" si="8"/>
        <v>-0.14999999999999858</v>
      </c>
      <c r="K36" s="239">
        <f t="shared" si="9"/>
        <v>0.5329999999999977</v>
      </c>
      <c r="L36" s="239">
        <f t="shared" si="10"/>
        <v>0.53300000000000125</v>
      </c>
      <c r="N36" s="233">
        <v>21.867000000000001</v>
      </c>
      <c r="O36" s="233">
        <v>23.483000000000001</v>
      </c>
      <c r="P36" s="233">
        <v>23.233000000000001</v>
      </c>
      <c r="Q36" s="233">
        <v>23.617000000000001</v>
      </c>
      <c r="R36" s="233">
        <v>20.8</v>
      </c>
    </row>
    <row r="37" spans="1:18" x14ac:dyDescent="0.2">
      <c r="A37" s="238">
        <f t="shared" si="11"/>
        <v>37772</v>
      </c>
      <c r="B37" s="233">
        <v>11.863000000000001</v>
      </c>
      <c r="C37" s="233">
        <v>15.044</v>
      </c>
      <c r="D37" s="233">
        <v>24.266000000000002</v>
      </c>
      <c r="E37" s="233">
        <v>23.903000000000002</v>
      </c>
      <c r="F37" s="233">
        <v>21.141000000000002</v>
      </c>
      <c r="H37" s="239">
        <f t="shared" si="6"/>
        <v>-0.18099999999999916</v>
      </c>
      <c r="I37" s="239">
        <f t="shared" si="7"/>
        <v>-0.18200000000000038</v>
      </c>
      <c r="J37" s="239">
        <f t="shared" si="8"/>
        <v>0</v>
      </c>
      <c r="K37" s="239">
        <f t="shared" si="9"/>
        <v>0.5400000000000027</v>
      </c>
      <c r="L37" s="239">
        <f t="shared" si="10"/>
        <v>0.53999999999999915</v>
      </c>
      <c r="N37" s="233">
        <v>12.044</v>
      </c>
      <c r="O37" s="233">
        <v>15.226000000000001</v>
      </c>
      <c r="P37" s="233">
        <v>24.266000000000002</v>
      </c>
      <c r="Q37" s="233">
        <v>23.363</v>
      </c>
      <c r="R37" s="233">
        <v>20.601000000000003</v>
      </c>
    </row>
    <row r="38" spans="1:18" x14ac:dyDescent="0.2">
      <c r="A38" s="238">
        <f t="shared" si="11"/>
        <v>37802</v>
      </c>
      <c r="B38" s="233">
        <v>14.146000000000001</v>
      </c>
      <c r="C38" s="233">
        <v>18</v>
      </c>
      <c r="D38" s="233">
        <v>25.792000000000002</v>
      </c>
      <c r="E38" s="233">
        <v>24.75</v>
      </c>
      <c r="F38" s="233">
        <v>21.979000000000003</v>
      </c>
      <c r="H38" s="239">
        <f t="shared" si="6"/>
        <v>-0.18699999999999939</v>
      </c>
      <c r="I38" s="239">
        <f t="shared" si="7"/>
        <v>-0.18800000000000239</v>
      </c>
      <c r="J38" s="239">
        <f t="shared" si="8"/>
        <v>-0.125</v>
      </c>
      <c r="K38" s="239">
        <f t="shared" si="9"/>
        <v>0.54199999999999804</v>
      </c>
      <c r="L38" s="239">
        <f t="shared" si="10"/>
        <v>0.54100000000000037</v>
      </c>
      <c r="N38" s="233">
        <v>14.333</v>
      </c>
      <c r="O38" s="233">
        <v>18.188000000000002</v>
      </c>
      <c r="P38" s="233">
        <v>25.917000000000002</v>
      </c>
      <c r="Q38" s="233">
        <v>24.208000000000002</v>
      </c>
      <c r="R38" s="233">
        <v>21.438000000000002</v>
      </c>
    </row>
    <row r="39" spans="1:18" x14ac:dyDescent="0.2">
      <c r="A39" s="238">
        <f t="shared" si="11"/>
        <v>37833</v>
      </c>
      <c r="B39" s="233">
        <v>35.581000000000003</v>
      </c>
      <c r="C39" s="233">
        <v>36.806000000000004</v>
      </c>
      <c r="D39" s="233">
        <v>26.048000000000002</v>
      </c>
      <c r="E39" s="233">
        <v>27.363</v>
      </c>
      <c r="F39" s="233">
        <v>26.464000000000002</v>
      </c>
      <c r="H39" s="239">
        <f t="shared" si="6"/>
        <v>-0.12099999999999511</v>
      </c>
      <c r="I39" s="239">
        <f t="shared" si="7"/>
        <v>-0.12099999999999511</v>
      </c>
      <c r="J39" s="239">
        <f t="shared" si="8"/>
        <v>-6.0999999999999943E-2</v>
      </c>
      <c r="K39" s="239">
        <f t="shared" si="9"/>
        <v>0.53999999999999915</v>
      </c>
      <c r="L39" s="239">
        <f t="shared" si="10"/>
        <v>0.54100000000000037</v>
      </c>
      <c r="N39" s="233">
        <v>35.701999999999998</v>
      </c>
      <c r="O39" s="233">
        <v>36.927</v>
      </c>
      <c r="P39" s="233">
        <v>26.109000000000002</v>
      </c>
      <c r="Q39" s="233">
        <v>26.823</v>
      </c>
      <c r="R39" s="233">
        <v>25.923000000000002</v>
      </c>
    </row>
    <row r="40" spans="1:18" x14ac:dyDescent="0.2">
      <c r="A40" s="238">
        <f t="shared" si="11"/>
        <v>37864</v>
      </c>
      <c r="B40" s="233">
        <v>37.613</v>
      </c>
      <c r="C40" s="233">
        <v>39.081000000000003</v>
      </c>
      <c r="D40" s="233">
        <v>26.516000000000002</v>
      </c>
      <c r="E40" s="233">
        <v>31.141000000000002</v>
      </c>
      <c r="F40" s="233">
        <v>30.181000000000001</v>
      </c>
      <c r="H40" s="239">
        <f t="shared" si="6"/>
        <v>0</v>
      </c>
      <c r="I40" s="239">
        <f t="shared" si="7"/>
        <v>0</v>
      </c>
      <c r="J40" s="239">
        <f t="shared" si="8"/>
        <v>-0.12099999999999866</v>
      </c>
      <c r="K40" s="239">
        <f t="shared" si="9"/>
        <v>0.53999999999999915</v>
      </c>
      <c r="L40" s="239">
        <f t="shared" si="10"/>
        <v>0.53999999999999915</v>
      </c>
      <c r="N40" s="233">
        <v>37.613</v>
      </c>
      <c r="O40" s="233">
        <v>39.081000000000003</v>
      </c>
      <c r="P40" s="233">
        <v>26.637</v>
      </c>
      <c r="Q40" s="233">
        <v>30.601000000000003</v>
      </c>
      <c r="R40" s="233">
        <v>29.641000000000002</v>
      </c>
    </row>
    <row r="41" spans="1:18" x14ac:dyDescent="0.2">
      <c r="A41" s="238">
        <f t="shared" si="11"/>
        <v>37894</v>
      </c>
      <c r="B41" s="233">
        <v>31.958000000000002</v>
      </c>
      <c r="C41" s="233">
        <v>33.417000000000002</v>
      </c>
      <c r="D41" s="233">
        <v>26.292000000000002</v>
      </c>
      <c r="E41" s="233">
        <v>29.604000000000003</v>
      </c>
      <c r="F41" s="233">
        <v>28.521000000000001</v>
      </c>
      <c r="H41" s="239">
        <f t="shared" si="6"/>
        <v>-0.31299999999999883</v>
      </c>
      <c r="I41" s="239">
        <f t="shared" si="7"/>
        <v>-0.31199999999999761</v>
      </c>
      <c r="J41" s="239">
        <f t="shared" si="8"/>
        <v>-0.125</v>
      </c>
      <c r="K41" s="239">
        <f t="shared" si="9"/>
        <v>0.54100000000000037</v>
      </c>
      <c r="L41" s="239">
        <f t="shared" si="10"/>
        <v>0.54199999999999804</v>
      </c>
      <c r="N41" s="233">
        <v>32.271000000000001</v>
      </c>
      <c r="O41" s="233">
        <v>33.728999999999999</v>
      </c>
      <c r="P41" s="233">
        <v>26.417000000000002</v>
      </c>
      <c r="Q41" s="233">
        <v>29.063000000000002</v>
      </c>
      <c r="R41" s="233">
        <v>27.979000000000003</v>
      </c>
    </row>
    <row r="42" spans="1:18" x14ac:dyDescent="0.2">
      <c r="A42" s="238">
        <f t="shared" si="11"/>
        <v>37925</v>
      </c>
      <c r="B42" s="233">
        <v>27.048000000000002</v>
      </c>
      <c r="C42" s="233">
        <v>29.298000000000002</v>
      </c>
      <c r="D42" s="233">
        <v>25.96</v>
      </c>
      <c r="E42" s="233">
        <v>26.927</v>
      </c>
      <c r="F42" s="233">
        <v>24.653000000000002</v>
      </c>
      <c r="H42" s="239">
        <f t="shared" si="6"/>
        <v>-0.1460000000000008</v>
      </c>
      <c r="I42" s="239">
        <f t="shared" si="7"/>
        <v>-0.1460000000000008</v>
      </c>
      <c r="J42" s="239">
        <f t="shared" si="8"/>
        <v>-9.6000000000000085E-2</v>
      </c>
      <c r="K42" s="239">
        <f t="shared" si="9"/>
        <v>0.53200000000000003</v>
      </c>
      <c r="L42" s="239">
        <f t="shared" si="10"/>
        <v>0.53200000000000003</v>
      </c>
      <c r="N42" s="233">
        <v>27.194000000000003</v>
      </c>
      <c r="O42" s="233">
        <v>29.444000000000003</v>
      </c>
      <c r="P42" s="233">
        <v>26.056000000000001</v>
      </c>
      <c r="Q42" s="233">
        <v>26.395</v>
      </c>
      <c r="R42" s="233">
        <v>24.121000000000002</v>
      </c>
    </row>
    <row r="43" spans="1:18" x14ac:dyDescent="0.2">
      <c r="A43" s="238">
        <f t="shared" si="11"/>
        <v>37955</v>
      </c>
      <c r="B43" s="233">
        <v>24.5</v>
      </c>
      <c r="C43" s="233">
        <v>27.024999999999999</v>
      </c>
      <c r="D43" s="233">
        <v>26.35</v>
      </c>
      <c r="E43" s="233">
        <v>23.175000000000001</v>
      </c>
      <c r="F43" s="233">
        <v>20.574999999999999</v>
      </c>
      <c r="H43" s="239">
        <f t="shared" si="6"/>
        <v>0</v>
      </c>
      <c r="I43" s="239">
        <f t="shared" si="7"/>
        <v>0</v>
      </c>
      <c r="J43" s="239">
        <f t="shared" si="8"/>
        <v>0.375</v>
      </c>
      <c r="K43" s="239">
        <f t="shared" si="9"/>
        <v>0.55000000000000071</v>
      </c>
      <c r="L43" s="239">
        <f t="shared" si="10"/>
        <v>0.55000000000000071</v>
      </c>
      <c r="N43" s="233">
        <v>24.5</v>
      </c>
      <c r="O43" s="233">
        <v>27.024999999999999</v>
      </c>
      <c r="P43" s="233">
        <v>25.975000000000001</v>
      </c>
      <c r="Q43" s="233">
        <v>22.625</v>
      </c>
      <c r="R43" s="233">
        <v>20.024999999999999</v>
      </c>
    </row>
    <row r="44" spans="1:18" x14ac:dyDescent="0.2">
      <c r="A44" s="238">
        <f t="shared" si="11"/>
        <v>37986</v>
      </c>
      <c r="B44" s="233">
        <v>30.605</v>
      </c>
      <c r="C44" s="233">
        <v>32.979999999999997</v>
      </c>
      <c r="D44" s="233">
        <v>26.964000000000002</v>
      </c>
      <c r="E44" s="233">
        <v>24.621000000000002</v>
      </c>
      <c r="F44" s="233">
        <v>21.56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0.5400000000000027</v>
      </c>
      <c r="L44" s="239">
        <f t="shared" si="10"/>
        <v>0.53999999999999915</v>
      </c>
      <c r="N44" s="233">
        <v>30.605</v>
      </c>
      <c r="O44" s="233">
        <v>32.979999999999997</v>
      </c>
      <c r="P44" s="233">
        <v>26.964000000000002</v>
      </c>
      <c r="Q44" s="233">
        <v>24.081</v>
      </c>
      <c r="R44" s="233">
        <v>21.02</v>
      </c>
    </row>
    <row r="45" spans="1:18" x14ac:dyDescent="0.2">
      <c r="A45" s="238">
        <f t="shared" si="11"/>
        <v>38017</v>
      </c>
      <c r="B45" s="233">
        <v>27.952000000000002</v>
      </c>
      <c r="C45" s="233">
        <v>27.184000000000001</v>
      </c>
      <c r="D45" s="233">
        <v>26.975000000000001</v>
      </c>
      <c r="E45" s="233">
        <v>24.938000000000002</v>
      </c>
      <c r="F45" s="233">
        <v>22.659000000000002</v>
      </c>
      <c r="H45" s="239">
        <f t="shared" si="6"/>
        <v>-0.23000000000000043</v>
      </c>
      <c r="I45" s="239">
        <f t="shared" si="7"/>
        <v>-0.23000000000000043</v>
      </c>
      <c r="J45" s="239">
        <f t="shared" si="8"/>
        <v>-3.399999999999892E-2</v>
      </c>
      <c r="K45" s="239">
        <f t="shared" si="9"/>
        <v>0.5400000000000027</v>
      </c>
      <c r="L45" s="239">
        <f t="shared" si="10"/>
        <v>0.5400000000000027</v>
      </c>
      <c r="N45" s="233">
        <v>28.182000000000002</v>
      </c>
      <c r="O45" s="233">
        <v>27.414000000000001</v>
      </c>
      <c r="P45" s="233">
        <v>27.009</v>
      </c>
      <c r="Q45" s="233">
        <v>24.398</v>
      </c>
      <c r="R45" s="233">
        <v>22.119</v>
      </c>
    </row>
    <row r="46" spans="1:18" x14ac:dyDescent="0.2">
      <c r="A46" s="238">
        <f t="shared" si="11"/>
        <v>38046</v>
      </c>
      <c r="B46" s="233">
        <v>27.201000000000001</v>
      </c>
      <c r="C46" s="233">
        <v>26.418000000000003</v>
      </c>
      <c r="D46" s="233">
        <v>24.918000000000003</v>
      </c>
      <c r="E46" s="233">
        <v>25.182000000000002</v>
      </c>
      <c r="F46" s="233">
        <v>22.694000000000003</v>
      </c>
      <c r="H46" s="239">
        <f t="shared" si="6"/>
        <v>-0.24600000000000222</v>
      </c>
      <c r="I46" s="239">
        <f t="shared" si="7"/>
        <v>-0.24499999999999744</v>
      </c>
      <c r="J46" s="239">
        <f t="shared" si="8"/>
        <v>-3.5999999999997812E-2</v>
      </c>
      <c r="K46" s="239">
        <f t="shared" si="9"/>
        <v>0.54299999999999926</v>
      </c>
      <c r="L46" s="239">
        <f t="shared" si="10"/>
        <v>0.54300000000000281</v>
      </c>
      <c r="N46" s="233">
        <v>27.447000000000003</v>
      </c>
      <c r="O46" s="233">
        <v>26.663</v>
      </c>
      <c r="P46" s="233">
        <v>24.954000000000001</v>
      </c>
      <c r="Q46" s="233">
        <v>24.639000000000003</v>
      </c>
      <c r="R46" s="233">
        <v>22.151</v>
      </c>
    </row>
    <row r="47" spans="1:18" x14ac:dyDescent="0.2">
      <c r="A47" s="238">
        <f t="shared" si="11"/>
        <v>38077</v>
      </c>
      <c r="B47" s="233">
        <v>25.278000000000002</v>
      </c>
      <c r="C47" s="233">
        <v>26.05</v>
      </c>
      <c r="D47" s="233">
        <v>24.542000000000002</v>
      </c>
      <c r="E47" s="233">
        <v>25.172000000000001</v>
      </c>
      <c r="F47" s="233">
        <v>22.447000000000003</v>
      </c>
      <c r="H47" s="239">
        <f t="shared" si="6"/>
        <v>-0.10099999999999909</v>
      </c>
      <c r="I47" s="239">
        <f t="shared" si="7"/>
        <v>-9.9999999999997868E-2</v>
      </c>
      <c r="J47" s="239">
        <f t="shared" si="8"/>
        <v>-0.1509999999999998</v>
      </c>
      <c r="K47" s="239">
        <f t="shared" si="9"/>
        <v>0.53200000000000003</v>
      </c>
      <c r="L47" s="239">
        <f t="shared" si="10"/>
        <v>0.53200000000000358</v>
      </c>
      <c r="N47" s="233">
        <v>25.379000000000001</v>
      </c>
      <c r="O47" s="233">
        <v>26.15</v>
      </c>
      <c r="P47" s="233">
        <v>24.693000000000001</v>
      </c>
      <c r="Q47" s="233">
        <v>24.64</v>
      </c>
      <c r="R47" s="233">
        <v>21.914999999999999</v>
      </c>
    </row>
    <row r="48" spans="1:18" x14ac:dyDescent="0.2">
      <c r="A48" s="238">
        <f t="shared" si="11"/>
        <v>38107</v>
      </c>
      <c r="B48" s="233">
        <v>22.454999999999998</v>
      </c>
      <c r="C48" s="233">
        <v>23.963000000000001</v>
      </c>
      <c r="D48" s="233">
        <v>23.807000000000002</v>
      </c>
      <c r="E48" s="233">
        <v>24.716000000000001</v>
      </c>
      <c r="F48" s="233">
        <v>21.983000000000001</v>
      </c>
      <c r="H48" s="239">
        <f t="shared" si="6"/>
        <v>-0.19000000000000128</v>
      </c>
      <c r="I48" s="239">
        <f t="shared" si="7"/>
        <v>-0.23400000000000176</v>
      </c>
      <c r="J48" s="239">
        <f t="shared" si="8"/>
        <v>-0.15399999999999991</v>
      </c>
      <c r="K48" s="239">
        <f t="shared" si="9"/>
        <v>0.53300000000000125</v>
      </c>
      <c r="L48" s="239">
        <f t="shared" si="10"/>
        <v>0.53300000000000125</v>
      </c>
      <c r="N48" s="233">
        <v>22.645</v>
      </c>
      <c r="O48" s="233">
        <v>24.197000000000003</v>
      </c>
      <c r="P48" s="233">
        <v>23.961000000000002</v>
      </c>
      <c r="Q48" s="233">
        <v>24.183</v>
      </c>
      <c r="R48" s="233">
        <v>21.45</v>
      </c>
    </row>
    <row r="49" spans="1:18" x14ac:dyDescent="0.2">
      <c r="A49" s="238">
        <f t="shared" si="11"/>
        <v>38138</v>
      </c>
      <c r="B49" s="233">
        <v>14.094000000000001</v>
      </c>
      <c r="C49" s="233">
        <v>16.952000000000002</v>
      </c>
      <c r="D49" s="233">
        <v>24.622</v>
      </c>
      <c r="E49" s="233">
        <v>24.291</v>
      </c>
      <c r="F49" s="233">
        <v>21.565000000000001</v>
      </c>
      <c r="H49" s="239">
        <f t="shared" si="6"/>
        <v>-0.21499999999999986</v>
      </c>
      <c r="I49" s="239">
        <f t="shared" si="7"/>
        <v>-0.21499999999999986</v>
      </c>
      <c r="J49" s="239">
        <f t="shared" si="8"/>
        <v>-3.8000000000000256E-2</v>
      </c>
      <c r="K49" s="239">
        <f t="shared" si="9"/>
        <v>0.54799999999999827</v>
      </c>
      <c r="L49" s="239">
        <f t="shared" si="10"/>
        <v>0.54800000000000182</v>
      </c>
      <c r="N49" s="233">
        <v>14.309000000000001</v>
      </c>
      <c r="O49" s="233">
        <v>17.167000000000002</v>
      </c>
      <c r="P49" s="233">
        <v>24.66</v>
      </c>
      <c r="Q49" s="233">
        <v>23.743000000000002</v>
      </c>
      <c r="R49" s="233">
        <v>21.016999999999999</v>
      </c>
    </row>
    <row r="50" spans="1:18" x14ac:dyDescent="0.2">
      <c r="A50" s="238">
        <f t="shared" si="11"/>
        <v>38168</v>
      </c>
      <c r="B50" s="233">
        <v>16.672000000000001</v>
      </c>
      <c r="C50" s="233">
        <v>20.007000000000001</v>
      </c>
      <c r="D50" s="233">
        <v>26.187000000000001</v>
      </c>
      <c r="E50" s="233">
        <v>25.431000000000001</v>
      </c>
      <c r="F50" s="233">
        <v>22.795000000000002</v>
      </c>
      <c r="H50" s="239">
        <f t="shared" si="6"/>
        <v>-0.1460000000000008</v>
      </c>
      <c r="I50" s="239">
        <f t="shared" si="7"/>
        <v>-0.1460000000000008</v>
      </c>
      <c r="J50" s="239">
        <f t="shared" si="8"/>
        <v>-0.11400000000000077</v>
      </c>
      <c r="K50" s="239">
        <f t="shared" si="9"/>
        <v>0.53399999999999892</v>
      </c>
      <c r="L50" s="239">
        <f t="shared" si="10"/>
        <v>0.53399999999999892</v>
      </c>
      <c r="N50" s="233">
        <v>16.818000000000001</v>
      </c>
      <c r="O50" s="233">
        <v>20.153000000000002</v>
      </c>
      <c r="P50" s="233">
        <v>26.301000000000002</v>
      </c>
      <c r="Q50" s="233">
        <v>24.897000000000002</v>
      </c>
      <c r="R50" s="233">
        <v>22.261000000000003</v>
      </c>
    </row>
    <row r="51" spans="1:18" x14ac:dyDescent="0.2">
      <c r="A51" s="238">
        <f t="shared" si="11"/>
        <v>38199</v>
      </c>
      <c r="B51" s="233">
        <v>33.812000000000005</v>
      </c>
      <c r="C51" s="233">
        <v>35.012</v>
      </c>
      <c r="D51" s="233">
        <v>26.125</v>
      </c>
      <c r="E51" s="233">
        <v>27.204999999999998</v>
      </c>
      <c r="F51" s="233">
        <v>26.06</v>
      </c>
      <c r="H51" s="239">
        <f t="shared" si="6"/>
        <v>-0.12599999999999767</v>
      </c>
      <c r="I51" s="239">
        <f t="shared" si="7"/>
        <v>-0.12600000000000477</v>
      </c>
      <c r="J51" s="239">
        <f t="shared" si="8"/>
        <v>-8.9999999999999858E-2</v>
      </c>
      <c r="K51" s="239">
        <f t="shared" si="9"/>
        <v>0.53999999999999915</v>
      </c>
      <c r="L51" s="239">
        <f t="shared" si="10"/>
        <v>0.54299999999999926</v>
      </c>
      <c r="N51" s="233">
        <v>33.938000000000002</v>
      </c>
      <c r="O51" s="233">
        <v>35.138000000000005</v>
      </c>
      <c r="P51" s="233">
        <v>26.215</v>
      </c>
      <c r="Q51" s="233">
        <v>26.664999999999999</v>
      </c>
      <c r="R51" s="233">
        <v>25.516999999999999</v>
      </c>
    </row>
    <row r="52" spans="1:18" x14ac:dyDescent="0.2">
      <c r="A52" s="238">
        <f t="shared" si="11"/>
        <v>38230</v>
      </c>
      <c r="B52" s="233">
        <v>35.459000000000003</v>
      </c>
      <c r="C52" s="233">
        <v>36.862000000000002</v>
      </c>
      <c r="D52" s="233">
        <v>26.448</v>
      </c>
      <c r="E52" s="233">
        <v>30.291</v>
      </c>
      <c r="F52" s="233">
        <v>29.09</v>
      </c>
      <c r="H52" s="239">
        <f t="shared" si="6"/>
        <v>-2.1999999999998465E-2</v>
      </c>
      <c r="I52" s="239">
        <f t="shared" si="7"/>
        <v>-1.8999999999998352E-2</v>
      </c>
      <c r="J52" s="239">
        <f t="shared" si="8"/>
        <v>-0.14699999999999847</v>
      </c>
      <c r="K52" s="239">
        <f t="shared" si="9"/>
        <v>0.54299999999999926</v>
      </c>
      <c r="L52" s="239">
        <f t="shared" si="10"/>
        <v>0.53999999999999915</v>
      </c>
      <c r="N52" s="233">
        <v>35.481000000000002</v>
      </c>
      <c r="O52" s="233">
        <v>36.881</v>
      </c>
      <c r="P52" s="233">
        <v>26.594999999999999</v>
      </c>
      <c r="Q52" s="233">
        <v>29.748000000000001</v>
      </c>
      <c r="R52" s="233">
        <v>28.55</v>
      </c>
    </row>
    <row r="53" spans="1:18" x14ac:dyDescent="0.2">
      <c r="A53" s="238">
        <f t="shared" si="11"/>
        <v>38260</v>
      </c>
      <c r="B53" s="233">
        <v>30.928000000000001</v>
      </c>
      <c r="C53" s="233">
        <v>32.326999999999998</v>
      </c>
      <c r="D53" s="233">
        <v>26.298999999999999</v>
      </c>
      <c r="E53" s="233">
        <v>29.103000000000002</v>
      </c>
      <c r="F53" s="233">
        <v>27.799000000000003</v>
      </c>
      <c r="H53" s="239">
        <f t="shared" si="6"/>
        <v>-0.28999999999999915</v>
      </c>
      <c r="I53" s="239">
        <f t="shared" si="7"/>
        <v>-0.29200000000000159</v>
      </c>
      <c r="J53" s="239">
        <f t="shared" si="8"/>
        <v>-0.15000000000000213</v>
      </c>
      <c r="K53" s="239">
        <f t="shared" si="9"/>
        <v>0.54100000000000037</v>
      </c>
      <c r="L53" s="239">
        <f t="shared" si="10"/>
        <v>0.54100000000000037</v>
      </c>
      <c r="N53" s="233">
        <v>31.218</v>
      </c>
      <c r="O53" s="233">
        <v>32.619</v>
      </c>
      <c r="P53" s="233">
        <v>26.449000000000002</v>
      </c>
      <c r="Q53" s="233">
        <v>28.562000000000001</v>
      </c>
      <c r="R53" s="233">
        <v>27.258000000000003</v>
      </c>
    </row>
    <row r="54" spans="1:18" x14ac:dyDescent="0.2">
      <c r="A54" s="238">
        <f t="shared" si="11"/>
        <v>38291</v>
      </c>
      <c r="B54" s="233">
        <v>26.901</v>
      </c>
      <c r="C54" s="233">
        <v>29.094999999999999</v>
      </c>
      <c r="D54" s="233">
        <v>25.981000000000002</v>
      </c>
      <c r="E54" s="233">
        <v>26.912000000000003</v>
      </c>
      <c r="F54" s="233">
        <v>24.569000000000003</v>
      </c>
      <c r="H54" s="239">
        <f t="shared" si="6"/>
        <v>-0.17899999999999849</v>
      </c>
      <c r="I54" s="239">
        <f t="shared" si="7"/>
        <v>-0.17999999999999972</v>
      </c>
      <c r="J54" s="239">
        <f t="shared" si="8"/>
        <v>-0.13799999999999812</v>
      </c>
      <c r="K54" s="239">
        <f t="shared" si="9"/>
        <v>0.54100000000000037</v>
      </c>
      <c r="L54" s="239">
        <f t="shared" si="10"/>
        <v>0.5400000000000027</v>
      </c>
      <c r="N54" s="233">
        <v>27.08</v>
      </c>
      <c r="O54" s="233">
        <v>29.274999999999999</v>
      </c>
      <c r="P54" s="233">
        <v>26.119</v>
      </c>
      <c r="Q54" s="233">
        <v>26.371000000000002</v>
      </c>
      <c r="R54" s="233">
        <v>24.029</v>
      </c>
    </row>
    <row r="55" spans="1:18" x14ac:dyDescent="0.2">
      <c r="A55" s="238">
        <f t="shared" si="11"/>
        <v>38321</v>
      </c>
      <c r="B55" s="233">
        <v>25.032</v>
      </c>
      <c r="C55" s="233">
        <v>27.245000000000001</v>
      </c>
      <c r="D55" s="233">
        <v>26.58</v>
      </c>
      <c r="E55" s="233">
        <v>24.094000000000001</v>
      </c>
      <c r="F55" s="233">
        <v>21.556000000000001</v>
      </c>
      <c r="H55" s="239">
        <f t="shared" si="6"/>
        <v>-2.2000000000002018E-2</v>
      </c>
      <c r="I55" s="239">
        <f t="shared" si="7"/>
        <v>-2.4999999999998579E-2</v>
      </c>
      <c r="J55" s="239">
        <f t="shared" si="8"/>
        <v>0.27799999999999869</v>
      </c>
      <c r="K55" s="239">
        <f t="shared" si="9"/>
        <v>0.54200000000000159</v>
      </c>
      <c r="L55" s="239">
        <f t="shared" si="10"/>
        <v>0.54200000000000159</v>
      </c>
      <c r="N55" s="233">
        <v>25.054000000000002</v>
      </c>
      <c r="O55" s="233">
        <v>27.27</v>
      </c>
      <c r="P55" s="233">
        <v>26.302</v>
      </c>
      <c r="Q55" s="233">
        <v>23.552</v>
      </c>
      <c r="R55" s="233">
        <v>21.013999999999999</v>
      </c>
    </row>
    <row r="56" spans="1:18" x14ac:dyDescent="0.2">
      <c r="A56" s="238">
        <f t="shared" si="11"/>
        <v>38352</v>
      </c>
      <c r="B56" s="233">
        <v>30.017000000000003</v>
      </c>
      <c r="C56" s="233">
        <v>32.210999999999999</v>
      </c>
      <c r="D56" s="233">
        <v>26.975000000000001</v>
      </c>
      <c r="E56" s="233">
        <v>25.079000000000001</v>
      </c>
      <c r="F56" s="233">
        <v>22.157</v>
      </c>
      <c r="H56" s="239">
        <f t="shared" si="6"/>
        <v>-2.1999999999998465E-2</v>
      </c>
      <c r="I56" s="239">
        <f t="shared" si="7"/>
        <v>-2.2000000000005571E-2</v>
      </c>
      <c r="J56" s="239">
        <f t="shared" si="8"/>
        <v>-3.399999999999892E-2</v>
      </c>
      <c r="K56" s="239">
        <f t="shared" si="9"/>
        <v>0.53999999999999915</v>
      </c>
      <c r="L56" s="239">
        <f t="shared" si="10"/>
        <v>0.54100000000000037</v>
      </c>
      <c r="N56" s="233">
        <v>30.039000000000001</v>
      </c>
      <c r="O56" s="233">
        <v>32.233000000000004</v>
      </c>
      <c r="P56" s="233">
        <v>27.009</v>
      </c>
      <c r="Q56" s="233">
        <v>24.539000000000001</v>
      </c>
      <c r="R56" s="233">
        <v>21.616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6.2885</v>
      </c>
      <c r="C58" s="233">
        <f>SUM('P2'!K7:V7)/12</f>
        <v>6.3084999999999996</v>
      </c>
      <c r="D58" s="233">
        <f>SUM('P2'!K9:V9)/12</f>
        <v>6.1144166666666662</v>
      </c>
      <c r="E58" s="233">
        <f>SUM('P2'!K13:V13)/12</f>
        <v>5.0495000000000001</v>
      </c>
      <c r="F58" s="233">
        <f>SUM('P2'!K15:V15)/12</f>
        <v>4.6040000000000001</v>
      </c>
      <c r="H58" s="239">
        <f t="shared" ref="H58:H67" si="12">B58-N58</f>
        <v>4.7000000000000597E-2</v>
      </c>
      <c r="I58" s="239">
        <f t="shared" ref="I58:I67" si="13">C58-O58</f>
        <v>2.6249999999999218E-2</v>
      </c>
      <c r="J58" s="239">
        <f t="shared" ref="J58:J67" si="14">D58-P58</f>
        <v>0.33866666666666667</v>
      </c>
      <c r="K58" s="239">
        <f t="shared" ref="K58:K67" si="15">E58-Q58</f>
        <v>0.25</v>
      </c>
      <c r="L58" s="239">
        <f t="shared" ref="L58:L67" si="16">F58-R58</f>
        <v>0.26900000000000013</v>
      </c>
      <c r="N58" s="233">
        <v>6.2414999999999994</v>
      </c>
      <c r="O58" s="233">
        <v>6.2822500000000003</v>
      </c>
      <c r="P58" s="233">
        <v>5.7757499999999995</v>
      </c>
      <c r="Q58" s="233">
        <v>4.7995000000000001</v>
      </c>
      <c r="R58" s="233">
        <v>4.335</v>
      </c>
    </row>
    <row r="59" spans="1:18" x14ac:dyDescent="0.2">
      <c r="A59" s="240" t="s">
        <v>170</v>
      </c>
      <c r="B59" s="233">
        <f>SUM('P2'!W5:AH5)/12</f>
        <v>25.225583333333333</v>
      </c>
      <c r="C59" s="233">
        <f>SUM('P2'!W7:AH7)/12</f>
        <v>25.750916666666658</v>
      </c>
      <c r="D59" s="233">
        <f>SUM('P2'!W9:AH9)/12</f>
        <v>26.599416666666666</v>
      </c>
      <c r="E59" s="233">
        <f>SUM('P2'!W13:AH13)/12</f>
        <v>25.333083333333331</v>
      </c>
      <c r="F59" s="233">
        <f>SUM('P2'!W15:AH15)/12</f>
        <v>23.31883333333333</v>
      </c>
      <c r="H59" s="239">
        <f t="shared" si="12"/>
        <v>-8.6916666666667197E-2</v>
      </c>
      <c r="I59" s="239">
        <f t="shared" si="13"/>
        <v>-8.6916666666667197E-2</v>
      </c>
      <c r="J59" s="239">
        <f t="shared" si="14"/>
        <v>-3.6583333333329193E-2</v>
      </c>
      <c r="K59" s="239">
        <f t="shared" si="15"/>
        <v>0.59383333333332899</v>
      </c>
      <c r="L59" s="239">
        <f t="shared" si="16"/>
        <v>0.59375</v>
      </c>
      <c r="N59" s="233">
        <v>25.3125</v>
      </c>
      <c r="O59" s="233">
        <v>25.837833333333325</v>
      </c>
      <c r="P59" s="233">
        <v>26.635999999999996</v>
      </c>
      <c r="Q59" s="233">
        <v>24.739250000000002</v>
      </c>
      <c r="R59" s="233">
        <v>22.72508333333333</v>
      </c>
    </row>
    <row r="60" spans="1:18" x14ac:dyDescent="0.2">
      <c r="A60" s="240" t="s">
        <v>171</v>
      </c>
      <c r="B60" s="233">
        <f>SUM('P2'!AI5:AT5)/12</f>
        <v>26.381416666666667</v>
      </c>
      <c r="C60" s="233">
        <f>SUM('P2'!AI7:AT7)/12</f>
        <v>27.887333333333334</v>
      </c>
      <c r="D60" s="233">
        <f>SUM('P2'!AI9:AT9)/12</f>
        <v>25.568916666666667</v>
      </c>
      <c r="E60" s="233">
        <f>SUM('P2'!AI13:AT13)/12</f>
        <v>25.805250000000001</v>
      </c>
      <c r="F60" s="233">
        <f>SUM('P2'!AI15:AT15)/12</f>
        <v>23.563000000000002</v>
      </c>
      <c r="H60" s="239">
        <f t="shared" si="12"/>
        <v>-0.14375000000000071</v>
      </c>
      <c r="I60" s="239">
        <f t="shared" si="13"/>
        <v>-0.14799999999999613</v>
      </c>
      <c r="J60" s="239">
        <f t="shared" si="14"/>
        <v>-4.0416666666668988E-2</v>
      </c>
      <c r="K60" s="239">
        <f t="shared" si="15"/>
        <v>0.53950000000000031</v>
      </c>
      <c r="L60" s="239">
        <f t="shared" si="16"/>
        <v>0.53958333333333641</v>
      </c>
      <c r="N60" s="233">
        <v>26.525166666666667</v>
      </c>
      <c r="O60" s="233">
        <v>28.03533333333333</v>
      </c>
      <c r="P60" s="233">
        <v>25.609333333333336</v>
      </c>
      <c r="Q60" s="233">
        <v>25.265750000000001</v>
      </c>
      <c r="R60" s="233">
        <v>23.023416666666666</v>
      </c>
    </row>
    <row r="61" spans="1:18" x14ac:dyDescent="0.2">
      <c r="A61" s="240" t="s">
        <v>172</v>
      </c>
      <c r="B61" s="233">
        <f>SUM('P2'!AU5:BF5)/12</f>
        <v>26.316749999999999</v>
      </c>
      <c r="C61" s="233">
        <f>SUM('P2'!AU7:BF7)/12</f>
        <v>27.77716666666667</v>
      </c>
      <c r="D61" s="233">
        <f>SUM('P2'!AU9:BF9)/12</f>
        <v>25.788250000000005</v>
      </c>
      <c r="E61" s="233">
        <f>SUM('P2'!AU13:BF13)/12</f>
        <v>26.034499999999998</v>
      </c>
      <c r="F61" s="233">
        <f>SUM('P2'!AU15:BF15)/12</f>
        <v>23.781166666666667</v>
      </c>
      <c r="H61" s="239">
        <f t="shared" si="12"/>
        <v>-0.14908333333333701</v>
      </c>
      <c r="I61" s="239">
        <f t="shared" si="13"/>
        <v>-0.15283333333333005</v>
      </c>
      <c r="J61" s="239">
        <f t="shared" si="14"/>
        <v>-6.7333333333333911E-2</v>
      </c>
      <c r="K61" s="239">
        <f t="shared" si="15"/>
        <v>0.53974999999999795</v>
      </c>
      <c r="L61" s="239">
        <f t="shared" si="16"/>
        <v>0.53975000000000151</v>
      </c>
      <c r="N61" s="233">
        <v>26.465833333333336</v>
      </c>
      <c r="O61" s="233">
        <v>27.93</v>
      </c>
      <c r="P61" s="233">
        <v>25.855583333333339</v>
      </c>
      <c r="Q61" s="233">
        <v>25.49475</v>
      </c>
      <c r="R61" s="233">
        <v>23.241416666666666</v>
      </c>
    </row>
    <row r="62" spans="1:18" x14ac:dyDescent="0.2">
      <c r="A62" s="240" t="s">
        <v>173</v>
      </c>
      <c r="B62" s="233">
        <f>SUM('P2'!BG5:BR5)/12</f>
        <v>26.702250000000003</v>
      </c>
      <c r="C62" s="233">
        <f>SUM('P2'!BG7:BR7)/12</f>
        <v>28.130000000000006</v>
      </c>
      <c r="D62" s="233">
        <f>SUM('P2'!BG9:BR9)/12</f>
        <v>26.035833333333333</v>
      </c>
      <c r="E62" s="233">
        <f>SUM('P2'!BG13:BR13)/12</f>
        <v>26.227500000000003</v>
      </c>
      <c r="F62" s="233">
        <f>SUM('P2'!BG15:BR15)/12</f>
        <v>23.976833333333332</v>
      </c>
      <c r="H62" s="239">
        <f t="shared" si="12"/>
        <v>-0.14999999999999503</v>
      </c>
      <c r="I62" s="239">
        <f t="shared" si="13"/>
        <v>-0.15441666666666265</v>
      </c>
      <c r="J62" s="239">
        <f t="shared" si="14"/>
        <v>-9.108333333333718E-2</v>
      </c>
      <c r="K62" s="239">
        <f t="shared" si="15"/>
        <v>0.53858333333333519</v>
      </c>
      <c r="L62" s="239">
        <f t="shared" si="16"/>
        <v>0.54091666666666427</v>
      </c>
      <c r="N62" s="233">
        <v>26.852249999999998</v>
      </c>
      <c r="O62" s="233">
        <v>28.284416666666669</v>
      </c>
      <c r="P62" s="233">
        <v>26.12691666666667</v>
      </c>
      <c r="Q62" s="233">
        <v>25.688916666666668</v>
      </c>
      <c r="R62" s="233">
        <v>23.435916666666667</v>
      </c>
    </row>
    <row r="63" spans="1:18" x14ac:dyDescent="0.2">
      <c r="A63" s="240" t="s">
        <v>174</v>
      </c>
      <c r="B63" s="233">
        <f>SUM('P2'!BS5:CD5)/12</f>
        <v>27.033333333333331</v>
      </c>
      <c r="C63" s="233">
        <f>SUM('P2'!BS7:CD7)/12</f>
        <v>28.439166666666669</v>
      </c>
      <c r="D63" s="233">
        <f>SUM('P2'!BS9:CD9)/12</f>
        <v>26.248666666666669</v>
      </c>
      <c r="E63" s="233">
        <f>SUM('P2'!BS13:CD13)/12</f>
        <v>26.410666666666668</v>
      </c>
      <c r="F63" s="233">
        <f>SUM('P2'!BS15:CD15)/12</f>
        <v>24.144666666666669</v>
      </c>
      <c r="H63" s="239">
        <f t="shared" si="12"/>
        <v>-0.15166666666666728</v>
      </c>
      <c r="I63" s="239">
        <f t="shared" si="13"/>
        <v>-0.15708333333333258</v>
      </c>
      <c r="J63" s="239">
        <f t="shared" si="14"/>
        <v>-0.10666666666666558</v>
      </c>
      <c r="K63" s="239">
        <f t="shared" si="15"/>
        <v>0.54016666666666069</v>
      </c>
      <c r="L63" s="239">
        <f t="shared" si="16"/>
        <v>0.54075000000000273</v>
      </c>
      <c r="N63" s="233">
        <v>27.184999999999999</v>
      </c>
      <c r="O63" s="233">
        <v>28.596250000000001</v>
      </c>
      <c r="P63" s="233">
        <v>26.355333333333334</v>
      </c>
      <c r="Q63" s="233">
        <v>25.870500000000007</v>
      </c>
      <c r="R63" s="233">
        <v>23.603916666666667</v>
      </c>
    </row>
    <row r="64" spans="1:18" x14ac:dyDescent="0.2">
      <c r="A64" s="240" t="s">
        <v>175</v>
      </c>
      <c r="B64" s="233">
        <f>SUM('P2'!CE5:CP5)/12</f>
        <v>27.3065</v>
      </c>
      <c r="C64" s="233">
        <f>SUM('P2'!CE7:CP7)/12</f>
        <v>28.84866666666667</v>
      </c>
      <c r="D64" s="233">
        <f>SUM('P2'!CE9:CP9)/12</f>
        <v>26.487083333333334</v>
      </c>
      <c r="E64" s="233">
        <f>SUM('P2'!CE13:CP13)/12</f>
        <v>26.629000000000001</v>
      </c>
      <c r="F64" s="233">
        <f>SUM('P2'!CE15:CP15)/12</f>
        <v>24.351166666666671</v>
      </c>
      <c r="H64" s="239">
        <f t="shared" si="12"/>
        <v>-0.14900000000000091</v>
      </c>
      <c r="I64" s="239">
        <f t="shared" si="13"/>
        <v>-0.15466666666666029</v>
      </c>
      <c r="J64" s="239">
        <f t="shared" si="14"/>
        <v>-0.10558333333333536</v>
      </c>
      <c r="K64" s="239">
        <f t="shared" si="15"/>
        <v>0.54108333333333292</v>
      </c>
      <c r="L64" s="239">
        <f t="shared" si="16"/>
        <v>0.53958333333333641</v>
      </c>
      <c r="N64" s="233">
        <v>27.455500000000001</v>
      </c>
      <c r="O64" s="233">
        <v>29.00333333333333</v>
      </c>
      <c r="P64" s="233">
        <v>26.59266666666667</v>
      </c>
      <c r="Q64" s="233">
        <v>26.087916666666668</v>
      </c>
      <c r="R64" s="233">
        <v>23.811583333333335</v>
      </c>
    </row>
    <row r="65" spans="1:18" x14ac:dyDescent="0.2">
      <c r="A65" s="240" t="s">
        <v>176</v>
      </c>
      <c r="B65" s="233">
        <f>SUM('P2'!CQ5:DB5)/12</f>
        <v>27.488499999999998</v>
      </c>
      <c r="C65" s="233">
        <f>SUM('P2'!CQ7:DB7)/12</f>
        <v>29.863416666666669</v>
      </c>
      <c r="D65" s="233">
        <f>SUM('P2'!CQ9:DB9)/12</f>
        <v>26.753749999999997</v>
      </c>
      <c r="E65" s="233">
        <f>SUM('P2'!CQ13:DB13)/12</f>
        <v>26.835666666666668</v>
      </c>
      <c r="F65" s="233">
        <f>SUM('P2'!CQ15:DB15)/12</f>
        <v>24.543916666666661</v>
      </c>
      <c r="H65" s="239">
        <f t="shared" si="12"/>
        <v>-0.14541666666666586</v>
      </c>
      <c r="I65" s="239">
        <f t="shared" si="13"/>
        <v>-0.14966666666666839</v>
      </c>
      <c r="J65" s="239">
        <f t="shared" si="14"/>
        <v>-0.10091666666667365</v>
      </c>
      <c r="K65" s="239">
        <f t="shared" si="15"/>
        <v>0.53966666666666541</v>
      </c>
      <c r="L65" s="239">
        <f t="shared" si="16"/>
        <v>0.53899999999999793</v>
      </c>
      <c r="N65" s="233">
        <v>27.633916666666664</v>
      </c>
      <c r="O65" s="233">
        <v>30.013083333333338</v>
      </c>
      <c r="P65" s="233">
        <v>26.85466666666667</v>
      </c>
      <c r="Q65" s="233">
        <v>26.296000000000003</v>
      </c>
      <c r="R65" s="233">
        <v>24.004916666666663</v>
      </c>
    </row>
    <row r="66" spans="1:18" x14ac:dyDescent="0.2">
      <c r="A66" s="240" t="s">
        <v>177</v>
      </c>
      <c r="B66" s="233">
        <f>SUM('P2'!DC5:DN5)/12</f>
        <v>27.696333333333332</v>
      </c>
      <c r="C66" s="233">
        <f>SUM('P2'!DC7:DN7)/12</f>
        <v>30.989000000000001</v>
      </c>
      <c r="D66" s="233">
        <f>SUM('P2'!DC9:DN9)/12</f>
        <v>27.000083333333336</v>
      </c>
      <c r="E66" s="233">
        <f>SUM('P2'!DC13:DN13)/12</f>
        <v>27.043000000000003</v>
      </c>
      <c r="F66" s="233">
        <f>SUM('P2'!DC15:DN15)/12</f>
        <v>24.736916666666669</v>
      </c>
      <c r="H66" s="239">
        <f t="shared" si="12"/>
        <v>-0.1459166666666647</v>
      </c>
      <c r="I66" s="239">
        <f t="shared" si="13"/>
        <v>-0.15024999999999977</v>
      </c>
      <c r="J66" s="239">
        <f t="shared" si="14"/>
        <v>-0.10000000000000497</v>
      </c>
      <c r="K66" s="239">
        <f t="shared" si="15"/>
        <v>0.53966666666667606</v>
      </c>
      <c r="L66" s="239">
        <f t="shared" si="16"/>
        <v>0.53891666666666538</v>
      </c>
      <c r="N66" s="233">
        <v>27.842249999999996</v>
      </c>
      <c r="O66" s="233">
        <v>31.139250000000001</v>
      </c>
      <c r="P66" s="233">
        <v>27.100083333333341</v>
      </c>
      <c r="Q66" s="233">
        <v>26.503333333333327</v>
      </c>
      <c r="R66" s="233">
        <v>24.198000000000004</v>
      </c>
    </row>
    <row r="67" spans="1:18" x14ac:dyDescent="0.2">
      <c r="A67" s="240" t="s">
        <v>178</v>
      </c>
      <c r="B67" s="233">
        <f>SUM('P2'!DO5:DZ5)/12</f>
        <v>27.901166666666668</v>
      </c>
      <c r="C67" s="233">
        <f>SUM('P2'!DO7:DZ7)/12</f>
        <v>32.112166666666667</v>
      </c>
      <c r="D67" s="233">
        <f>SUM('P2'!DO9:DZ9)/12</f>
        <v>27.240583333333333</v>
      </c>
      <c r="E67" s="233">
        <f>SUM('P2'!DO13:DZ13)/12</f>
        <v>27.251500000000004</v>
      </c>
      <c r="F67" s="233">
        <f>SUM('P2'!DO15:DZ15)/12</f>
        <v>24.936750000000004</v>
      </c>
      <c r="H67" s="239">
        <f t="shared" si="12"/>
        <v>-0.14841666666666598</v>
      </c>
      <c r="I67" s="239">
        <f t="shared" si="13"/>
        <v>-0.15308333333333479</v>
      </c>
      <c r="J67" s="239">
        <f t="shared" si="14"/>
        <v>-0.10508333333333653</v>
      </c>
      <c r="K67" s="239">
        <f t="shared" si="15"/>
        <v>0.54099999999999682</v>
      </c>
      <c r="L67" s="239">
        <f t="shared" si="16"/>
        <v>0.54050000000000509</v>
      </c>
      <c r="N67" s="233">
        <v>28.049583333333334</v>
      </c>
      <c r="O67" s="233">
        <v>32.265250000000002</v>
      </c>
      <c r="P67" s="233">
        <v>27.34566666666667</v>
      </c>
      <c r="Q67" s="233">
        <v>26.710500000000007</v>
      </c>
      <c r="R67" s="233">
        <v>24.396249999999998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37184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37186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37187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">
      <c r="A13" s="82">
        <v>37188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">
      <c r="A14" s="82">
        <v>37189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">
      <c r="A15" s="82">
        <v>37190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">
      <c r="A16" s="82">
        <v>37191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25.5</v>
      </c>
      <c r="J16" s="57"/>
      <c r="K16" s="58"/>
      <c r="L16" s="57"/>
      <c r="M16" s="58"/>
      <c r="N16" s="57"/>
      <c r="O16" s="58"/>
      <c r="Q16" s="57"/>
      <c r="R16" s="58">
        <v>41.5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37193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82">
        <v>37194</v>
      </c>
      <c r="B18" s="57">
        <v>27</v>
      </c>
      <c r="C18" s="58">
        <v>27</v>
      </c>
      <c r="D18" s="57">
        <v>24</v>
      </c>
      <c r="E18" s="58">
        <v>27.25</v>
      </c>
      <c r="F18" s="57">
        <v>27.75</v>
      </c>
      <c r="G18" s="58">
        <v>28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49.5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82">
        <v>37195</v>
      </c>
      <c r="B19" s="57">
        <v>27</v>
      </c>
      <c r="C19" s="58">
        <v>27</v>
      </c>
      <c r="D19" s="57">
        <v>24</v>
      </c>
      <c r="E19" s="58">
        <v>27.25</v>
      </c>
      <c r="F19" s="57">
        <v>27.75</v>
      </c>
      <c r="G19" s="58">
        <v>28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82">
        <v>37196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24.9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">
      <c r="A21" s="82">
        <v>37197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24.9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">
      <c r="A22" s="82">
        <v>37198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24.899999618530298</v>
      </c>
      <c r="J22" s="57"/>
      <c r="K22" s="58"/>
      <c r="L22" s="57"/>
      <c r="M22" s="58"/>
      <c r="N22" s="57"/>
      <c r="O22" s="58"/>
      <c r="P22" s="40"/>
      <c r="Q22" s="57"/>
      <c r="R22" s="58">
        <v>36.629997253417969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">
      <c r="A23" s="82">
        <v>37200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82">
        <v>37201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82">
        <v>37202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82">
        <v>37203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82">
        <v>37204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">
      <c r="A28" s="82">
        <v>37205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36.629997253417969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">
      <c r="A29" s="82">
        <v>37207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">
      <c r="A30" s="82">
        <v>37208</v>
      </c>
      <c r="B30" s="57">
        <v>27</v>
      </c>
      <c r="C30" s="58">
        <v>28.75</v>
      </c>
      <c r="D30" s="57">
        <v>28</v>
      </c>
      <c r="E30" s="58">
        <v>29.25</v>
      </c>
      <c r="F30" s="57">
        <v>28.25</v>
      </c>
      <c r="G30" s="58">
        <v>28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82">
        <v>37209</v>
      </c>
      <c r="B31" s="57">
        <v>27</v>
      </c>
      <c r="C31" s="58">
        <v>28.75</v>
      </c>
      <c r="D31" s="57">
        <v>28</v>
      </c>
      <c r="E31" s="58">
        <v>29.25</v>
      </c>
      <c r="F31" s="57">
        <v>28.25</v>
      </c>
      <c r="G31" s="58">
        <v>28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46.499996185302734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82">
        <v>37210</v>
      </c>
      <c r="B32" s="57">
        <v>27</v>
      </c>
      <c r="C32" s="58">
        <v>28.75</v>
      </c>
      <c r="D32" s="57">
        <v>28</v>
      </c>
      <c r="E32" s="58">
        <v>29.25</v>
      </c>
      <c r="F32" s="57">
        <v>28.25</v>
      </c>
      <c r="G32" s="58">
        <v>28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46.499996185302734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82">
        <v>37211</v>
      </c>
      <c r="B33" s="57">
        <v>27</v>
      </c>
      <c r="C33" s="58">
        <v>28.75</v>
      </c>
      <c r="D33" s="57">
        <v>28</v>
      </c>
      <c r="E33" s="58">
        <v>29.25</v>
      </c>
      <c r="F33" s="57">
        <v>28.25</v>
      </c>
      <c r="G33" s="58">
        <v>28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82">
        <v>37225</v>
      </c>
      <c r="B34" s="57">
        <v>27</v>
      </c>
      <c r="C34" s="58">
        <v>28.75</v>
      </c>
      <c r="D34" s="57">
        <v>28</v>
      </c>
      <c r="E34" s="58">
        <v>28</v>
      </c>
      <c r="F34" s="57">
        <v>28.25</v>
      </c>
      <c r="G34" s="58">
        <v>28</v>
      </c>
      <c r="H34" s="57"/>
      <c r="I34" s="58">
        <v>26</v>
      </c>
      <c r="J34" s="57"/>
      <c r="K34" s="58"/>
      <c r="L34" s="57"/>
      <c r="M34" s="58"/>
      <c r="N34" s="57"/>
      <c r="O34" s="58"/>
      <c r="Q34" s="57"/>
      <c r="R34" s="58"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">
      <c r="A35" s="82">
        <v>37226</v>
      </c>
      <c r="B35" s="57">
        <v>31.5</v>
      </c>
      <c r="C35" s="58">
        <v>36.25</v>
      </c>
      <c r="D35" s="57">
        <v>36</v>
      </c>
      <c r="E35" s="58">
        <v>36</v>
      </c>
      <c r="F35" s="57">
        <v>33.5</v>
      </c>
      <c r="G35" s="58">
        <v>33.5</v>
      </c>
      <c r="H35" s="57"/>
      <c r="I35" s="58">
        <v>32.5</v>
      </c>
      <c r="J35" s="57"/>
      <c r="K35" s="58"/>
      <c r="L35" s="57"/>
      <c r="M35" s="58"/>
      <c r="N35" s="57"/>
      <c r="O35" s="58"/>
      <c r="P35" s="40"/>
      <c r="Q35" s="57"/>
      <c r="R35" s="58">
        <v>51.549999237060547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">
      <c r="A36" s="82">
        <v>37257</v>
      </c>
      <c r="B36" s="57">
        <v>31.75</v>
      </c>
      <c r="C36" s="58">
        <v>35.6</v>
      </c>
      <c r="D36" s="57">
        <v>35.85</v>
      </c>
      <c r="E36" s="58">
        <v>35.75</v>
      </c>
      <c r="F36" s="57">
        <v>34</v>
      </c>
      <c r="G36" s="58">
        <v>33.25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51.388511352539062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">
      <c r="A37" s="82">
        <v>37288</v>
      </c>
      <c r="B37" s="57">
        <v>31.25</v>
      </c>
      <c r="C37" s="58">
        <v>33.9</v>
      </c>
      <c r="D37" s="57">
        <v>34</v>
      </c>
      <c r="E37" s="58">
        <v>35.5</v>
      </c>
      <c r="F37" s="57">
        <v>33.25</v>
      </c>
      <c r="G37" s="58">
        <v>32.5</v>
      </c>
      <c r="H37" s="57"/>
      <c r="I37" s="58">
        <v>33.25</v>
      </c>
      <c r="J37" s="57"/>
      <c r="K37" s="58"/>
      <c r="L37" s="57"/>
      <c r="M37" s="58"/>
      <c r="N37" s="57"/>
      <c r="O37" s="58"/>
      <c r="Q37" s="57"/>
      <c r="R37" s="58">
        <v>50.794737091064455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82">
        <v>37316</v>
      </c>
      <c r="B38" s="57">
        <v>30.5</v>
      </c>
      <c r="C38" s="58">
        <v>30.5</v>
      </c>
      <c r="D38" s="57">
        <v>30.5</v>
      </c>
      <c r="E38" s="58">
        <v>33</v>
      </c>
      <c r="F38" s="57">
        <v>32.25</v>
      </c>
      <c r="G38" s="58">
        <v>31.75</v>
      </c>
      <c r="H38" s="57"/>
      <c r="I38" s="58">
        <v>31</v>
      </c>
      <c r="J38" s="57"/>
      <c r="K38" s="58"/>
      <c r="L38" s="57"/>
      <c r="M38" s="58"/>
      <c r="N38" s="57"/>
      <c r="O38" s="58"/>
      <c r="Q38" s="57"/>
      <c r="R38" s="58">
        <v>49.529055633544921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82">
        <v>37347</v>
      </c>
      <c r="B39" s="57">
        <v>29.75</v>
      </c>
      <c r="C39" s="58">
        <v>30</v>
      </c>
      <c r="D39" s="57">
        <v>28</v>
      </c>
      <c r="E39" s="58">
        <v>30.5</v>
      </c>
      <c r="F39" s="57">
        <v>30.25</v>
      </c>
      <c r="G39" s="58">
        <v>31.75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44.259272460937503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82">
        <v>37377</v>
      </c>
      <c r="B40" s="57">
        <v>34.5</v>
      </c>
      <c r="C40" s="58">
        <v>29</v>
      </c>
      <c r="D40" s="57">
        <v>26.5</v>
      </c>
      <c r="E40" s="58">
        <v>30.5</v>
      </c>
      <c r="F40" s="57">
        <v>33.5</v>
      </c>
      <c r="G40" s="58">
        <v>37.5</v>
      </c>
      <c r="H40" s="57"/>
      <c r="I40" s="58">
        <v>29.75</v>
      </c>
      <c r="J40" s="57"/>
      <c r="K40" s="58"/>
      <c r="L40" s="57"/>
      <c r="M40" s="58"/>
      <c r="N40" s="57"/>
      <c r="O40" s="58"/>
      <c r="Q40" s="57"/>
      <c r="R40" s="58">
        <v>44.689287414550783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82">
        <v>37408</v>
      </c>
      <c r="B41" s="57">
        <v>42</v>
      </c>
      <c r="C41" s="58">
        <v>30.5</v>
      </c>
      <c r="D41" s="57">
        <v>28</v>
      </c>
      <c r="E41" s="58">
        <v>37</v>
      </c>
      <c r="F41" s="57">
        <v>38</v>
      </c>
      <c r="G41" s="58">
        <v>47</v>
      </c>
      <c r="H41" s="57"/>
      <c r="I41" s="58">
        <v>36.5</v>
      </c>
      <c r="J41" s="57"/>
      <c r="K41" s="58"/>
      <c r="L41" s="57"/>
      <c r="M41" s="58"/>
      <c r="N41" s="57"/>
      <c r="O41" s="58"/>
      <c r="Q41" s="57"/>
      <c r="R41" s="58">
        <v>45.540896326672573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82">
        <v>37438</v>
      </c>
      <c r="B42" s="57">
        <v>50</v>
      </c>
      <c r="C42" s="58">
        <v>44</v>
      </c>
      <c r="D42" s="57">
        <v>41</v>
      </c>
      <c r="E42" s="58">
        <v>46</v>
      </c>
      <c r="F42" s="57">
        <v>45.75</v>
      </c>
      <c r="G42" s="58">
        <v>57</v>
      </c>
      <c r="H42" s="57"/>
      <c r="I42" s="58">
        <v>45.25</v>
      </c>
      <c r="J42" s="57"/>
      <c r="K42" s="58"/>
      <c r="L42" s="57"/>
      <c r="M42" s="58"/>
      <c r="N42" s="57"/>
      <c r="O42" s="58"/>
      <c r="Q42" s="57"/>
      <c r="R42" s="58">
        <v>48.207210570192267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82">
        <v>37469</v>
      </c>
      <c r="B43" s="57">
        <v>58.5</v>
      </c>
      <c r="C43" s="58">
        <v>51</v>
      </c>
      <c r="D43" s="57">
        <v>48.5</v>
      </c>
      <c r="E43" s="58">
        <v>53</v>
      </c>
      <c r="F43" s="57">
        <v>53</v>
      </c>
      <c r="G43" s="58">
        <v>68.5</v>
      </c>
      <c r="H43" s="57"/>
      <c r="I43" s="58">
        <v>52.25</v>
      </c>
      <c r="J43" s="57"/>
      <c r="K43" s="58"/>
      <c r="L43" s="57"/>
      <c r="M43" s="58"/>
      <c r="N43" s="57"/>
      <c r="O43" s="58"/>
      <c r="Q43" s="57"/>
      <c r="R43" s="58">
        <v>49.049641055147006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82">
        <v>37500</v>
      </c>
      <c r="B44" s="57">
        <v>48</v>
      </c>
      <c r="C44" s="58">
        <v>45</v>
      </c>
      <c r="D44" s="57">
        <v>41.5</v>
      </c>
      <c r="E44" s="58">
        <v>44.5</v>
      </c>
      <c r="F44" s="57">
        <v>44.75</v>
      </c>
      <c r="G44" s="58">
        <v>55</v>
      </c>
      <c r="H44" s="57"/>
      <c r="I44" s="58">
        <v>40.25</v>
      </c>
      <c r="J44" s="57"/>
      <c r="K44" s="58"/>
      <c r="L44" s="57"/>
      <c r="M44" s="58"/>
      <c r="N44" s="57"/>
      <c r="O44" s="58"/>
      <c r="Q44" s="57"/>
      <c r="R44" s="58">
        <v>49.001102207998734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82">
        <v>37530</v>
      </c>
      <c r="B45" s="57">
        <v>35.25</v>
      </c>
      <c r="C45" s="58">
        <v>35.5</v>
      </c>
      <c r="D45" s="57">
        <v>36</v>
      </c>
      <c r="E45" s="58">
        <v>38</v>
      </c>
      <c r="F45" s="57">
        <v>37.25</v>
      </c>
      <c r="G45" s="58">
        <v>37.75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45.595879581737037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82">
        <v>37561</v>
      </c>
      <c r="B46" s="57">
        <v>33.75</v>
      </c>
      <c r="C46" s="58">
        <v>33.5</v>
      </c>
      <c r="D46" s="57">
        <v>34</v>
      </c>
      <c r="E46" s="58">
        <v>34.5</v>
      </c>
      <c r="F46" s="57">
        <v>36.75</v>
      </c>
      <c r="G46" s="58">
        <v>35.75</v>
      </c>
      <c r="H46" s="57"/>
      <c r="I46" s="58">
        <v>35.5</v>
      </c>
      <c r="J46" s="57"/>
      <c r="K46" s="58"/>
      <c r="L46" s="57"/>
      <c r="M46" s="58"/>
      <c r="N46" s="57"/>
      <c r="O46" s="58"/>
      <c r="Q46" s="57"/>
      <c r="R46" s="58">
        <v>50.367871144314918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82">
        <v>37591</v>
      </c>
      <c r="B47" s="57">
        <v>34.5</v>
      </c>
      <c r="C47" s="58">
        <v>35.75</v>
      </c>
      <c r="D47" s="57">
        <v>36.25</v>
      </c>
      <c r="E47" s="58">
        <v>38.25</v>
      </c>
      <c r="F47" s="57">
        <v>38.75</v>
      </c>
      <c r="G47" s="58">
        <v>36.5</v>
      </c>
      <c r="H47" s="57"/>
      <c r="I47" s="58">
        <v>37.75</v>
      </c>
      <c r="J47" s="57"/>
      <c r="K47" s="58"/>
      <c r="L47" s="57"/>
      <c r="M47" s="58"/>
      <c r="N47" s="57"/>
      <c r="O47" s="58"/>
      <c r="Q47" s="57"/>
      <c r="R47" s="58">
        <v>54.085133104138905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82">
        <v>37622</v>
      </c>
      <c r="B48" s="57">
        <v>35.25</v>
      </c>
      <c r="C48" s="58">
        <v>39.75</v>
      </c>
      <c r="D48" s="57">
        <v>40</v>
      </c>
      <c r="E48" s="58">
        <v>40</v>
      </c>
      <c r="F48" s="57">
        <v>39.5</v>
      </c>
      <c r="G48" s="58">
        <v>37.25</v>
      </c>
      <c r="H48" s="57"/>
      <c r="I48" s="58">
        <v>28.5</v>
      </c>
      <c r="J48" s="57"/>
      <c r="K48" s="58"/>
      <c r="L48" s="57"/>
      <c r="M48" s="58"/>
      <c r="N48" s="57"/>
      <c r="O48" s="58"/>
      <c r="Q48" s="57"/>
      <c r="R48" s="58">
        <v>49.250628029826629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82">
        <v>37653</v>
      </c>
      <c r="B49" s="57">
        <v>34.75</v>
      </c>
      <c r="C49" s="58">
        <v>38.25</v>
      </c>
      <c r="D49" s="57">
        <v>38.5</v>
      </c>
      <c r="E49" s="58">
        <v>39</v>
      </c>
      <c r="F49" s="57">
        <v>38</v>
      </c>
      <c r="G49" s="58">
        <v>36.75</v>
      </c>
      <c r="H49" s="57"/>
      <c r="I49" s="58">
        <v>27.5</v>
      </c>
      <c r="J49" s="57"/>
      <c r="K49" s="58"/>
      <c r="L49" s="57"/>
      <c r="M49" s="58"/>
      <c r="N49" s="57"/>
      <c r="O49" s="58"/>
      <c r="Q49" s="57"/>
      <c r="R49" s="58">
        <v>47.771043507245999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82">
        <v>37681</v>
      </c>
      <c r="B50" s="57">
        <v>34.75</v>
      </c>
      <c r="C50" s="58">
        <v>34</v>
      </c>
      <c r="D50" s="57">
        <v>34</v>
      </c>
      <c r="E50" s="58">
        <v>37</v>
      </c>
      <c r="F50" s="57">
        <v>36.5</v>
      </c>
      <c r="G50" s="58">
        <v>36.75</v>
      </c>
      <c r="H50" s="57"/>
      <c r="I50" s="58">
        <v>25</v>
      </c>
      <c r="J50" s="57"/>
      <c r="K50" s="58"/>
      <c r="L50" s="57"/>
      <c r="M50" s="58"/>
      <c r="N50" s="57"/>
      <c r="O50" s="58"/>
      <c r="Q50" s="57"/>
      <c r="R50" s="58">
        <v>46.211572021689889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82">
        <v>37712</v>
      </c>
      <c r="B51" s="57">
        <v>34.25</v>
      </c>
      <c r="C51" s="58">
        <v>34.25</v>
      </c>
      <c r="D51" s="57">
        <v>31</v>
      </c>
      <c r="E51" s="58">
        <v>35</v>
      </c>
      <c r="F51" s="57">
        <v>36</v>
      </c>
      <c r="G51" s="58">
        <v>36.25</v>
      </c>
      <c r="H51" s="57"/>
      <c r="I51" s="58">
        <v>23.5</v>
      </c>
      <c r="J51" s="57"/>
      <c r="K51" s="58"/>
      <c r="L51" s="57"/>
      <c r="M51" s="58"/>
      <c r="N51" s="57"/>
      <c r="O51" s="58"/>
      <c r="Q51" s="57"/>
      <c r="R51" s="58">
        <v>43.9638332927547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82">
        <v>37742</v>
      </c>
      <c r="B52" s="57">
        <v>34.25</v>
      </c>
      <c r="C52" s="58">
        <v>30.75</v>
      </c>
      <c r="D52" s="57">
        <v>27.5</v>
      </c>
      <c r="E52" s="58">
        <v>35</v>
      </c>
      <c r="F52" s="57">
        <v>36.5</v>
      </c>
      <c r="G52" s="58">
        <v>36.25</v>
      </c>
      <c r="H52" s="57"/>
      <c r="I52" s="58">
        <v>24.5</v>
      </c>
      <c r="J52" s="57"/>
      <c r="K52" s="58"/>
      <c r="L52" s="57"/>
      <c r="M52" s="58"/>
      <c r="N52" s="57"/>
      <c r="O52" s="58"/>
      <c r="Q52" s="57"/>
      <c r="R52" s="58">
        <v>44.122687400189164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82">
        <v>37773</v>
      </c>
      <c r="B53" s="57">
        <v>38.75</v>
      </c>
      <c r="C53" s="58">
        <v>32</v>
      </c>
      <c r="D53" s="57">
        <v>28.75</v>
      </c>
      <c r="E53" s="58">
        <v>39.5</v>
      </c>
      <c r="F53" s="57">
        <v>41</v>
      </c>
      <c r="G53" s="58">
        <v>43.25</v>
      </c>
      <c r="H53" s="57"/>
      <c r="I53" s="58">
        <v>28.5</v>
      </c>
      <c r="J53" s="57"/>
      <c r="K53" s="58"/>
      <c r="L53" s="57"/>
      <c r="M53" s="58"/>
      <c r="N53" s="57"/>
      <c r="O53" s="58"/>
      <c r="Q53" s="57"/>
      <c r="R53" s="58">
        <v>44.593311446247398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82">
        <v>37803</v>
      </c>
      <c r="B54" s="57">
        <v>53.25</v>
      </c>
      <c r="C54" s="58">
        <v>51.5</v>
      </c>
      <c r="D54" s="57">
        <v>47</v>
      </c>
      <c r="E54" s="58">
        <v>49.5</v>
      </c>
      <c r="F54" s="57">
        <v>55</v>
      </c>
      <c r="G54" s="58">
        <v>59.25</v>
      </c>
      <c r="H54" s="57"/>
      <c r="I54" s="58">
        <v>38.75</v>
      </c>
      <c r="J54" s="57"/>
      <c r="K54" s="58"/>
      <c r="L54" s="57"/>
      <c r="M54" s="58"/>
      <c r="N54" s="57"/>
      <c r="O54" s="58"/>
      <c r="Q54" s="57"/>
      <c r="R54" s="58">
        <v>45.000312850289468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82">
        <v>37834</v>
      </c>
      <c r="B55" s="40">
        <v>59.75</v>
      </c>
      <c r="C55" s="40">
        <v>58.5</v>
      </c>
      <c r="D55" s="40">
        <v>55</v>
      </c>
      <c r="E55" s="40">
        <v>58.5</v>
      </c>
      <c r="F55" s="40">
        <v>61.25</v>
      </c>
      <c r="G55" s="40">
        <v>67.75</v>
      </c>
      <c r="I55" s="40">
        <v>47.5</v>
      </c>
      <c r="R55" s="40">
        <v>45.453022998386302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82">
        <v>37865</v>
      </c>
      <c r="B56" s="40">
        <v>47.25</v>
      </c>
      <c r="C56" s="40">
        <v>49</v>
      </c>
      <c r="D56" s="40">
        <v>45.5</v>
      </c>
      <c r="E56" s="40">
        <v>53.5</v>
      </c>
      <c r="F56" s="40">
        <v>48.25</v>
      </c>
      <c r="G56" s="40">
        <v>53.25</v>
      </c>
      <c r="I56" s="40">
        <v>37.5</v>
      </c>
      <c r="R56" s="40">
        <v>45.513949597181167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82">
        <v>37895</v>
      </c>
      <c r="B57" s="40">
        <v>36.75</v>
      </c>
      <c r="C57" s="40">
        <v>38.75</v>
      </c>
      <c r="D57" s="40">
        <v>39</v>
      </c>
      <c r="E57" s="40">
        <v>39.75</v>
      </c>
      <c r="F57" s="40">
        <v>38</v>
      </c>
      <c r="G57" s="40">
        <v>39</v>
      </c>
      <c r="I57" s="40">
        <v>28</v>
      </c>
      <c r="R57" s="40">
        <v>45.699850666102577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82">
        <v>37926</v>
      </c>
      <c r="B58" s="40">
        <v>35.25</v>
      </c>
      <c r="C58" s="40">
        <v>34.75</v>
      </c>
      <c r="D58" s="40">
        <v>35</v>
      </c>
      <c r="E58" s="40">
        <v>37</v>
      </c>
      <c r="F58" s="40">
        <v>38.25</v>
      </c>
      <c r="G58" s="40">
        <v>37</v>
      </c>
      <c r="I58" s="40">
        <v>25.5</v>
      </c>
      <c r="R58" s="40">
        <v>49.150437633164174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82">
        <v>37956</v>
      </c>
      <c r="B59" s="40">
        <v>35.25</v>
      </c>
      <c r="C59" s="40">
        <v>37.25</v>
      </c>
      <c r="D59" s="40">
        <v>37.5</v>
      </c>
      <c r="E59" s="40">
        <v>40.25</v>
      </c>
      <c r="F59" s="40">
        <v>39</v>
      </c>
      <c r="G59" s="40">
        <v>36.75</v>
      </c>
      <c r="I59" s="40">
        <v>29</v>
      </c>
      <c r="R59" s="40">
        <v>51.597628489178113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82">
        <v>37987</v>
      </c>
      <c r="B60" s="40">
        <v>36.229999999999997</v>
      </c>
      <c r="C60" s="40">
        <v>40.270000000000003</v>
      </c>
      <c r="D60" s="40">
        <v>40.1</v>
      </c>
      <c r="E60" s="40">
        <v>40.75</v>
      </c>
      <c r="F60" s="40">
        <v>40.15</v>
      </c>
      <c r="G60" s="40">
        <v>38.43</v>
      </c>
      <c r="I60" s="40">
        <v>19.25</v>
      </c>
      <c r="R60" s="40">
        <v>49.952315628690897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82">
        <v>38018</v>
      </c>
      <c r="B61" s="40">
        <v>35.799999999999997</v>
      </c>
      <c r="C61" s="40">
        <v>38.979999999999997</v>
      </c>
      <c r="D61" s="40">
        <v>38.81</v>
      </c>
      <c r="E61" s="40">
        <v>39.89</v>
      </c>
      <c r="F61" s="40">
        <v>38.869999999999997</v>
      </c>
      <c r="G61" s="40">
        <v>38</v>
      </c>
      <c r="I61" s="40">
        <v>21.5</v>
      </c>
      <c r="R61" s="40">
        <v>48.234320025443076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82">
        <v>38047</v>
      </c>
      <c r="B62" s="40">
        <v>35.799999999999997</v>
      </c>
      <c r="C62" s="40">
        <v>35.32</v>
      </c>
      <c r="D62" s="40">
        <v>34.950000000000003</v>
      </c>
      <c r="E62" s="40">
        <v>38.17</v>
      </c>
      <c r="F62" s="40">
        <v>37.58</v>
      </c>
      <c r="G62" s="40">
        <v>38</v>
      </c>
      <c r="I62" s="40">
        <v>18.5</v>
      </c>
      <c r="R62" s="40">
        <v>46.040284063646283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82">
        <v>38078</v>
      </c>
      <c r="B63" s="40">
        <v>35.369999999999997</v>
      </c>
      <c r="C63" s="40">
        <v>35.54</v>
      </c>
      <c r="D63" s="40">
        <v>32.380000000000003</v>
      </c>
      <c r="E63" s="40">
        <v>36.450000000000003</v>
      </c>
      <c r="F63" s="40">
        <v>37.159999999999997</v>
      </c>
      <c r="G63" s="40">
        <v>37.57</v>
      </c>
      <c r="I63" s="40">
        <v>26.5</v>
      </c>
      <c r="R63" s="40">
        <v>42.986459723805524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82">
        <v>38108</v>
      </c>
      <c r="B64" s="40">
        <v>35.369999999999997</v>
      </c>
      <c r="C64" s="40">
        <v>32.53</v>
      </c>
      <c r="D64" s="40">
        <v>29.38</v>
      </c>
      <c r="E64" s="40">
        <v>36.450000000000003</v>
      </c>
      <c r="F64" s="40">
        <v>37.590000000000003</v>
      </c>
      <c r="G64" s="40">
        <v>37.57</v>
      </c>
      <c r="I64" s="40">
        <v>26.5</v>
      </c>
      <c r="R64" s="40">
        <v>42.911065342231716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82">
        <v>38139</v>
      </c>
      <c r="B65" s="40">
        <v>39.229999999999997</v>
      </c>
      <c r="C65" s="40">
        <v>33.6</v>
      </c>
      <c r="D65" s="40">
        <v>30.45</v>
      </c>
      <c r="E65" s="40">
        <v>40.32</v>
      </c>
      <c r="F65" s="40">
        <v>41.44</v>
      </c>
      <c r="G65" s="40">
        <v>43.56</v>
      </c>
      <c r="I65" s="40">
        <v>32.5</v>
      </c>
      <c r="R65" s="40">
        <v>43.474767062059911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82">
        <v>38169</v>
      </c>
      <c r="B66" s="40">
        <v>51.64</v>
      </c>
      <c r="C66" s="40">
        <v>50.39</v>
      </c>
      <c r="D66" s="40">
        <v>46.11</v>
      </c>
      <c r="E66" s="40">
        <v>48.91</v>
      </c>
      <c r="F66" s="40">
        <v>53.41</v>
      </c>
      <c r="G66" s="40">
        <v>57.24</v>
      </c>
      <c r="I66" s="40">
        <v>36.5</v>
      </c>
      <c r="R66" s="40">
        <v>44.144409539715419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82">
        <v>38200</v>
      </c>
      <c r="B67" s="40">
        <v>57.21</v>
      </c>
      <c r="C67" s="40">
        <v>56.41</v>
      </c>
      <c r="D67" s="40">
        <v>52.97</v>
      </c>
      <c r="E67" s="40">
        <v>56.65</v>
      </c>
      <c r="F67" s="40">
        <v>58.75</v>
      </c>
      <c r="G67" s="40">
        <v>64.510000000000005</v>
      </c>
      <c r="I67" s="40">
        <v>45.5</v>
      </c>
      <c r="R67" s="40">
        <v>44.712231915030436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82">
        <v>38231</v>
      </c>
      <c r="B68" s="40">
        <v>46.51</v>
      </c>
      <c r="C68" s="40">
        <v>48.24</v>
      </c>
      <c r="D68" s="40">
        <v>44.82</v>
      </c>
      <c r="E68" s="40">
        <v>52.35</v>
      </c>
      <c r="F68" s="40">
        <v>47.64</v>
      </c>
      <c r="G68" s="40">
        <v>52.11</v>
      </c>
      <c r="I68" s="40">
        <v>29.25</v>
      </c>
      <c r="R68" s="40">
        <v>44.62546159346131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82">
        <v>38261</v>
      </c>
      <c r="B69" s="40">
        <v>37.520000000000003</v>
      </c>
      <c r="C69" s="40">
        <v>39.42</v>
      </c>
      <c r="D69" s="40">
        <v>39.25</v>
      </c>
      <c r="E69" s="40">
        <v>40.54</v>
      </c>
      <c r="F69" s="40">
        <v>38.880000000000003</v>
      </c>
      <c r="G69" s="40">
        <v>39.93</v>
      </c>
      <c r="I69" s="40">
        <v>30.5</v>
      </c>
      <c r="R69" s="40">
        <v>44.63008302839291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82">
        <v>38292</v>
      </c>
      <c r="B70" s="40">
        <v>36.229999999999997</v>
      </c>
      <c r="C70" s="40">
        <v>35.979999999999997</v>
      </c>
      <c r="D70" s="40">
        <v>35.82</v>
      </c>
      <c r="E70" s="40">
        <v>38</v>
      </c>
      <c r="F70" s="40">
        <v>39.090000000000003</v>
      </c>
      <c r="G70" s="40">
        <v>38.21</v>
      </c>
      <c r="I70" s="40">
        <v>26</v>
      </c>
      <c r="R70" s="40">
        <v>47.753782527877284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82">
        <v>38322</v>
      </c>
      <c r="B71" s="40">
        <v>36.229999999999997</v>
      </c>
      <c r="C71" s="40">
        <v>38.130000000000003</v>
      </c>
      <c r="D71" s="40">
        <v>37.96</v>
      </c>
      <c r="E71" s="40">
        <v>40.97</v>
      </c>
      <c r="F71" s="40">
        <v>39.729999999999997</v>
      </c>
      <c r="G71" s="40">
        <v>38</v>
      </c>
      <c r="I71" s="40">
        <v>28.75</v>
      </c>
      <c r="R71" s="40">
        <v>50.004171589615716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82">
        <v>38353</v>
      </c>
      <c r="B72" s="40">
        <v>37.1</v>
      </c>
      <c r="C72" s="40">
        <v>40.76</v>
      </c>
      <c r="D72" s="40">
        <v>40.229999999999997</v>
      </c>
      <c r="E72" s="40">
        <v>41.45</v>
      </c>
      <c r="F72" s="40">
        <v>40.79</v>
      </c>
      <c r="G72" s="40">
        <v>39.42</v>
      </c>
      <c r="I72" s="40">
        <v>19.25</v>
      </c>
      <c r="R72" s="40">
        <v>48.730254981607843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82">
        <v>38384</v>
      </c>
      <c r="B73" s="40">
        <v>36.74</v>
      </c>
      <c r="C73" s="40">
        <v>39.659999999999997</v>
      </c>
      <c r="D73" s="40">
        <v>39.130000000000003</v>
      </c>
      <c r="E73" s="40">
        <v>40.71</v>
      </c>
      <c r="F73" s="40">
        <v>39.69</v>
      </c>
      <c r="G73" s="40">
        <v>39.06</v>
      </c>
      <c r="I73" s="40">
        <v>21.5</v>
      </c>
      <c r="R73" s="40">
        <v>47.096617558933218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82">
        <v>38412</v>
      </c>
      <c r="B74" s="40">
        <v>36.74</v>
      </c>
      <c r="C74" s="40">
        <v>36.520000000000003</v>
      </c>
      <c r="D74" s="40">
        <v>35.82</v>
      </c>
      <c r="E74" s="40">
        <v>39.24</v>
      </c>
      <c r="F74" s="40">
        <v>38.6</v>
      </c>
      <c r="G74" s="40">
        <v>39.06</v>
      </c>
      <c r="I74" s="40">
        <v>18.5</v>
      </c>
      <c r="R74" s="40">
        <v>45.012001574728345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82">
        <v>38443</v>
      </c>
      <c r="B75" s="40">
        <v>36.369999999999997</v>
      </c>
      <c r="C75" s="40">
        <v>36.71</v>
      </c>
      <c r="D75" s="40">
        <v>33.61</v>
      </c>
      <c r="E75" s="40">
        <v>37.76</v>
      </c>
      <c r="F75" s="40">
        <v>38.229999999999997</v>
      </c>
      <c r="G75" s="40">
        <v>38.69</v>
      </c>
      <c r="I75" s="40">
        <v>25.5</v>
      </c>
      <c r="R75" s="40">
        <v>41.970654535876051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82">
        <v>38473</v>
      </c>
      <c r="B76" s="40">
        <v>36.369999999999997</v>
      </c>
      <c r="C76" s="40">
        <v>34.119999999999997</v>
      </c>
      <c r="D76" s="40">
        <v>31.04</v>
      </c>
      <c r="E76" s="40">
        <v>37.76</v>
      </c>
      <c r="F76" s="40">
        <v>38.6</v>
      </c>
      <c r="G76" s="40">
        <v>38.69</v>
      </c>
      <c r="I76" s="40">
        <v>25.5</v>
      </c>
      <c r="R76" s="40">
        <v>41.898140431752019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82">
        <v>38504</v>
      </c>
      <c r="B77" s="40">
        <v>39.67</v>
      </c>
      <c r="C77" s="40">
        <v>35.049999999999997</v>
      </c>
      <c r="D77" s="40">
        <v>31.96</v>
      </c>
      <c r="E77" s="40">
        <v>41.09</v>
      </c>
      <c r="F77" s="40">
        <v>41.89</v>
      </c>
      <c r="G77" s="40">
        <v>43.8</v>
      </c>
      <c r="I77" s="40">
        <v>30.5</v>
      </c>
      <c r="R77" s="40">
        <v>42.432420071372484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82">
        <v>38534</v>
      </c>
      <c r="B78" s="40">
        <v>50.31</v>
      </c>
      <c r="C78" s="40">
        <v>49.5</v>
      </c>
      <c r="D78" s="40">
        <v>45.39</v>
      </c>
      <c r="E78" s="40">
        <v>48.47</v>
      </c>
      <c r="F78" s="40">
        <v>52.14</v>
      </c>
      <c r="G78" s="40">
        <v>55.51</v>
      </c>
      <c r="I78" s="40">
        <v>27.5</v>
      </c>
      <c r="R78" s="40">
        <v>43.067443981447816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82">
        <v>38565</v>
      </c>
      <c r="B79" s="40">
        <v>55.08</v>
      </c>
      <c r="C79" s="40">
        <v>54.69</v>
      </c>
      <c r="D79" s="40">
        <v>51.27</v>
      </c>
      <c r="E79" s="40">
        <v>55.11</v>
      </c>
      <c r="F79" s="40">
        <v>56.72</v>
      </c>
      <c r="G79" s="40">
        <v>61.72</v>
      </c>
      <c r="I79" s="40">
        <v>36.5</v>
      </c>
      <c r="R79" s="40">
        <v>43.60560924559217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82">
        <v>38596</v>
      </c>
      <c r="B80" s="40">
        <v>45.91</v>
      </c>
      <c r="C80" s="40">
        <v>47.66</v>
      </c>
      <c r="D80" s="40">
        <v>44.29</v>
      </c>
      <c r="E80" s="40">
        <v>51.42</v>
      </c>
      <c r="F80" s="40">
        <v>47.2</v>
      </c>
      <c r="G80" s="40">
        <v>51.11</v>
      </c>
      <c r="I80" s="40">
        <v>23.25</v>
      </c>
      <c r="R80" s="40">
        <v>43.522517745439444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82">
        <v>38626</v>
      </c>
      <c r="B81" s="40">
        <v>38.21</v>
      </c>
      <c r="C81" s="40">
        <v>40.07</v>
      </c>
      <c r="D81" s="40">
        <v>39.5</v>
      </c>
      <c r="E81" s="40">
        <v>41.27</v>
      </c>
      <c r="F81" s="40">
        <v>39.700000000000003</v>
      </c>
      <c r="G81" s="40">
        <v>40.71</v>
      </c>
      <c r="I81" s="40">
        <v>27.5</v>
      </c>
      <c r="R81" s="40">
        <v>43.525332299741024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82">
        <v>38657</v>
      </c>
      <c r="B82" s="40">
        <v>37.11</v>
      </c>
      <c r="C82" s="40">
        <v>37.11</v>
      </c>
      <c r="D82" s="40">
        <v>36.56</v>
      </c>
      <c r="E82" s="40">
        <v>38.92</v>
      </c>
      <c r="F82" s="40">
        <v>39.880000000000003</v>
      </c>
      <c r="G82" s="40">
        <v>39.25</v>
      </c>
      <c r="I82" s="40">
        <v>23.5</v>
      </c>
      <c r="R82" s="40">
        <v>46.567545693185373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82">
        <v>38687</v>
      </c>
      <c r="B83" s="40">
        <v>37.11</v>
      </c>
      <c r="C83" s="40">
        <v>38.97</v>
      </c>
      <c r="D83" s="40">
        <v>38.4</v>
      </c>
      <c r="E83" s="40">
        <v>41.64</v>
      </c>
      <c r="F83" s="40">
        <v>40.43</v>
      </c>
      <c r="G83" s="40">
        <v>39.07</v>
      </c>
      <c r="I83" s="40">
        <v>26.25</v>
      </c>
      <c r="R83" s="40">
        <v>48.720705791261871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82">
        <v>38718</v>
      </c>
      <c r="B84" s="40">
        <v>37.9</v>
      </c>
      <c r="C84" s="40">
        <v>41.51</v>
      </c>
      <c r="D84" s="40">
        <v>40.46</v>
      </c>
      <c r="E84" s="40">
        <v>41.99</v>
      </c>
      <c r="F84" s="40">
        <v>41.33</v>
      </c>
      <c r="G84" s="40">
        <v>40.32</v>
      </c>
      <c r="I84" s="40">
        <v>19.5</v>
      </c>
      <c r="R84" s="40">
        <v>44.214110226525356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82">
        <v>38749</v>
      </c>
      <c r="B85" s="40">
        <v>37.58</v>
      </c>
      <c r="C85" s="40">
        <v>40.5</v>
      </c>
      <c r="D85" s="40">
        <v>39.46</v>
      </c>
      <c r="E85" s="40">
        <v>41.32</v>
      </c>
      <c r="F85" s="40">
        <v>40.39</v>
      </c>
      <c r="G85" s="40">
        <v>40</v>
      </c>
      <c r="I85" s="40">
        <v>21.75</v>
      </c>
      <c r="R85" s="40">
        <v>42.79629632964798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82">
        <v>38777</v>
      </c>
      <c r="B86" s="40">
        <v>37.58</v>
      </c>
      <c r="C86" s="40">
        <v>37.619999999999997</v>
      </c>
      <c r="D86" s="40">
        <v>36.450000000000003</v>
      </c>
      <c r="E86" s="40">
        <v>39.979999999999997</v>
      </c>
      <c r="F86" s="40">
        <v>39.46</v>
      </c>
      <c r="G86" s="40">
        <v>40</v>
      </c>
      <c r="I86" s="40">
        <v>18.75</v>
      </c>
      <c r="R86" s="40">
        <v>40.975923036218333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82">
        <v>38808</v>
      </c>
      <c r="B87" s="40">
        <v>37.270000000000003</v>
      </c>
      <c r="C87" s="40">
        <v>37.799999999999997</v>
      </c>
      <c r="D87" s="40">
        <v>34.450000000000003</v>
      </c>
      <c r="E87" s="40">
        <v>38.64</v>
      </c>
      <c r="F87" s="40">
        <v>39.15</v>
      </c>
      <c r="G87" s="40">
        <v>39.69</v>
      </c>
      <c r="I87" s="40">
        <v>25.75</v>
      </c>
      <c r="R87" s="40">
        <v>38.243220719618293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82">
        <v>38838</v>
      </c>
      <c r="B88" s="40">
        <v>37.270000000000003</v>
      </c>
      <c r="C88" s="40">
        <v>35.43</v>
      </c>
      <c r="D88" s="40">
        <v>32.11</v>
      </c>
      <c r="E88" s="40">
        <v>38.64</v>
      </c>
      <c r="F88" s="40">
        <v>39.46</v>
      </c>
      <c r="G88" s="40">
        <v>39.69</v>
      </c>
      <c r="I88" s="40">
        <v>25.75</v>
      </c>
      <c r="R88" s="40">
        <v>38.198389679906398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82">
        <v>38869</v>
      </c>
      <c r="B89" s="40">
        <v>40.1</v>
      </c>
      <c r="C89" s="40">
        <v>36.29</v>
      </c>
      <c r="D89" s="40">
        <v>32.950000000000003</v>
      </c>
      <c r="E89" s="40">
        <v>41.66</v>
      </c>
      <c r="F89" s="40">
        <v>42.28</v>
      </c>
      <c r="G89" s="40">
        <v>44.06</v>
      </c>
      <c r="I89" s="40">
        <v>30.75</v>
      </c>
      <c r="R89" s="40">
        <v>38.692997933500202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82">
        <v>38899</v>
      </c>
      <c r="B90" s="40">
        <v>49.21</v>
      </c>
      <c r="C90" s="40">
        <v>49.54</v>
      </c>
      <c r="D90" s="40">
        <v>45.14</v>
      </c>
      <c r="E90" s="40">
        <v>48.37</v>
      </c>
      <c r="F90" s="40">
        <v>51.04</v>
      </c>
      <c r="G90" s="40">
        <v>54.07</v>
      </c>
      <c r="I90" s="40">
        <v>27.75</v>
      </c>
      <c r="R90" s="40">
        <v>39.275681043018515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82">
        <v>38930</v>
      </c>
      <c r="B91" s="40">
        <v>53.29</v>
      </c>
      <c r="C91" s="40">
        <v>54.3</v>
      </c>
      <c r="D91" s="40">
        <v>50.49</v>
      </c>
      <c r="E91" s="40">
        <v>54.4</v>
      </c>
      <c r="F91" s="40">
        <v>54.95</v>
      </c>
      <c r="G91" s="40">
        <v>59.37</v>
      </c>
      <c r="I91" s="40">
        <v>36.75</v>
      </c>
      <c r="R91" s="40">
        <v>39.77241505471175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82">
        <v>38961</v>
      </c>
      <c r="B92" s="40">
        <v>45.44</v>
      </c>
      <c r="C92" s="40">
        <v>47.86</v>
      </c>
      <c r="D92" s="40">
        <v>44.14</v>
      </c>
      <c r="E92" s="40">
        <v>51.05</v>
      </c>
      <c r="F92" s="40">
        <v>46.82</v>
      </c>
      <c r="G92" s="40">
        <v>50.3</v>
      </c>
      <c r="I92" s="40">
        <v>23.5</v>
      </c>
      <c r="R92" s="40">
        <v>39.718502615513756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82">
        <v>38991</v>
      </c>
      <c r="B93" s="40">
        <v>38.85</v>
      </c>
      <c r="C93" s="40">
        <v>40.9</v>
      </c>
      <c r="D93" s="40">
        <v>39.799999999999997</v>
      </c>
      <c r="E93" s="40">
        <v>41.83</v>
      </c>
      <c r="F93" s="40">
        <v>40.4</v>
      </c>
      <c r="G93" s="40">
        <v>41.42</v>
      </c>
      <c r="I93" s="40">
        <v>27.75</v>
      </c>
      <c r="R93" s="40">
        <v>39.739654116729049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82">
        <v>39022</v>
      </c>
      <c r="B94" s="40">
        <v>37.909999999999997</v>
      </c>
      <c r="C94" s="40">
        <v>38.200000000000003</v>
      </c>
      <c r="D94" s="40">
        <v>37.130000000000003</v>
      </c>
      <c r="E94" s="40">
        <v>39.58</v>
      </c>
      <c r="F94" s="40">
        <v>40.56</v>
      </c>
      <c r="G94" s="40">
        <v>40.17</v>
      </c>
      <c r="I94" s="40">
        <v>23.75</v>
      </c>
      <c r="R94" s="40">
        <v>42.5133749729643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82">
        <v>39052</v>
      </c>
      <c r="B95" s="40">
        <v>37.909999999999997</v>
      </c>
      <c r="C95" s="40">
        <v>39.9</v>
      </c>
      <c r="D95" s="40">
        <v>38.799999999999997</v>
      </c>
      <c r="E95" s="40">
        <v>42.17</v>
      </c>
      <c r="F95" s="40">
        <v>41.03</v>
      </c>
      <c r="G95" s="40">
        <v>40.020000000000003</v>
      </c>
      <c r="I95" s="40">
        <v>26.5</v>
      </c>
      <c r="R95" s="40">
        <v>44.42604965047088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82">
        <v>39083</v>
      </c>
      <c r="B96" s="40">
        <v>38.47</v>
      </c>
      <c r="C96" s="40">
        <v>42.46</v>
      </c>
      <c r="D96" s="40">
        <v>40.58</v>
      </c>
      <c r="E96" s="40">
        <v>42.47</v>
      </c>
      <c r="F96" s="40">
        <v>41.74</v>
      </c>
      <c r="G96" s="40">
        <v>40.92</v>
      </c>
      <c r="I96" s="40">
        <v>28.85</v>
      </c>
      <c r="R96" s="40">
        <v>45.592404485475811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82">
        <v>39114</v>
      </c>
      <c r="B97" s="40">
        <v>38.19</v>
      </c>
      <c r="C97" s="40">
        <v>41.54</v>
      </c>
      <c r="D97" s="40">
        <v>39.68</v>
      </c>
      <c r="E97" s="40">
        <v>41.86</v>
      </c>
      <c r="F97" s="40">
        <v>40.9</v>
      </c>
      <c r="G97" s="40">
        <v>40.64</v>
      </c>
      <c r="I97" s="40">
        <v>31.1</v>
      </c>
      <c r="R97" s="40">
        <v>44.153956110410334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82">
        <v>39142</v>
      </c>
      <c r="B98" s="40">
        <v>38.19</v>
      </c>
      <c r="C98" s="40">
        <v>38.89</v>
      </c>
      <c r="D98" s="40">
        <v>36.96</v>
      </c>
      <c r="E98" s="40">
        <v>40.65</v>
      </c>
      <c r="F98" s="40">
        <v>40.049999999999997</v>
      </c>
      <c r="G98" s="40">
        <v>40.64</v>
      </c>
      <c r="I98" s="40">
        <v>28.1</v>
      </c>
      <c r="R98" s="40">
        <v>42.312882641346818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82">
        <v>39173</v>
      </c>
      <c r="B99" s="40">
        <v>37.909999999999997</v>
      </c>
      <c r="C99" s="40">
        <v>39.049999999999997</v>
      </c>
      <c r="D99" s="40">
        <v>35.15</v>
      </c>
      <c r="E99" s="40">
        <v>39.43</v>
      </c>
      <c r="F99" s="40">
        <v>39.770000000000003</v>
      </c>
      <c r="G99" s="40">
        <v>40.369999999999997</v>
      </c>
      <c r="I99" s="40">
        <v>35.1</v>
      </c>
      <c r="R99" s="40">
        <v>39.555176799537421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82">
        <v>39203</v>
      </c>
      <c r="B100" s="40">
        <v>37.909999999999997</v>
      </c>
      <c r="C100" s="40">
        <v>36.880000000000003</v>
      </c>
      <c r="D100" s="40">
        <v>33.03</v>
      </c>
      <c r="E100" s="40">
        <v>39.43</v>
      </c>
      <c r="F100" s="40">
        <v>40.049999999999997</v>
      </c>
      <c r="G100" s="40">
        <v>40.36</v>
      </c>
      <c r="I100" s="40">
        <v>35.1</v>
      </c>
      <c r="R100" s="40">
        <v>39.496772494620842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82">
        <v>39234</v>
      </c>
      <c r="B101" s="40">
        <v>40.47</v>
      </c>
      <c r="C101" s="40">
        <v>37.659999999999997</v>
      </c>
      <c r="D101" s="40">
        <v>33.79</v>
      </c>
      <c r="E101" s="40">
        <v>42.17</v>
      </c>
      <c r="F101" s="40">
        <v>42.6</v>
      </c>
      <c r="G101" s="40">
        <v>44.31</v>
      </c>
      <c r="I101" s="40">
        <v>41.1</v>
      </c>
      <c r="R101" s="40">
        <v>39.978556644218564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82">
        <v>39264</v>
      </c>
      <c r="B102" s="40">
        <v>48.73</v>
      </c>
      <c r="C102" s="40">
        <v>49.86</v>
      </c>
      <c r="D102" s="40">
        <v>44.84</v>
      </c>
      <c r="E102" s="40">
        <v>48.26</v>
      </c>
      <c r="F102" s="40">
        <v>50.53</v>
      </c>
      <c r="G102" s="40">
        <v>53.37</v>
      </c>
      <c r="I102" s="40">
        <v>48.1</v>
      </c>
      <c r="R102" s="40">
        <v>40.548206359768379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82">
        <v>39295</v>
      </c>
      <c r="B103" s="40">
        <v>52.43</v>
      </c>
      <c r="C103" s="40">
        <v>54.25</v>
      </c>
      <c r="D103" s="40">
        <v>49.69</v>
      </c>
      <c r="E103" s="40">
        <v>53.73</v>
      </c>
      <c r="F103" s="40">
        <v>54.08</v>
      </c>
      <c r="G103" s="40">
        <v>58.17</v>
      </c>
      <c r="I103" s="40">
        <v>57.1</v>
      </c>
      <c r="R103" s="40">
        <v>41.030165220813679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82">
        <v>39326</v>
      </c>
      <c r="B104" s="40">
        <v>45.32</v>
      </c>
      <c r="C104" s="40">
        <v>48.32</v>
      </c>
      <c r="D104" s="40">
        <v>43.94</v>
      </c>
      <c r="E104" s="40">
        <v>50.69</v>
      </c>
      <c r="F104" s="40">
        <v>46.71</v>
      </c>
      <c r="G104" s="40">
        <v>49.96</v>
      </c>
      <c r="I104" s="40">
        <v>39.85</v>
      </c>
      <c r="R104" s="40">
        <v>40.95937955971516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82">
        <v>39356</v>
      </c>
      <c r="B105" s="40">
        <v>39.340000000000003</v>
      </c>
      <c r="C105" s="40">
        <v>41.92</v>
      </c>
      <c r="D105" s="40">
        <v>40.01</v>
      </c>
      <c r="E105" s="40">
        <v>42.33</v>
      </c>
      <c r="F105" s="40">
        <v>40.909999999999997</v>
      </c>
      <c r="G105" s="40">
        <v>41.92</v>
      </c>
      <c r="I105" s="40">
        <v>40.1</v>
      </c>
      <c r="R105" s="40">
        <v>40.963798110599399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82">
        <v>39387</v>
      </c>
      <c r="B106" s="40">
        <v>38.49</v>
      </c>
      <c r="C106" s="40">
        <v>39.43</v>
      </c>
      <c r="D106" s="40">
        <v>37.6</v>
      </c>
      <c r="E106" s="40">
        <v>40.17</v>
      </c>
      <c r="F106" s="40">
        <v>41.05</v>
      </c>
      <c r="G106" s="40">
        <v>40.799999999999997</v>
      </c>
      <c r="I106" s="40">
        <v>36.1</v>
      </c>
      <c r="R106" s="40">
        <v>43.670238158210701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82">
        <v>39417</v>
      </c>
      <c r="B107" s="40">
        <v>38.49</v>
      </c>
      <c r="C107" s="40">
        <v>41</v>
      </c>
      <c r="D107" s="40">
        <v>39.11</v>
      </c>
      <c r="E107" s="40">
        <v>42.64</v>
      </c>
      <c r="F107" s="40">
        <v>41.48</v>
      </c>
      <c r="G107" s="40">
        <v>40.659999999999997</v>
      </c>
      <c r="I107" s="40">
        <v>38.85</v>
      </c>
      <c r="R107" s="40">
        <v>45.585279606182972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82">
        <v>39448</v>
      </c>
      <c r="B108" s="40">
        <v>38.97</v>
      </c>
      <c r="C108" s="40">
        <v>43.41</v>
      </c>
      <c r="D108" s="40">
        <v>41.01</v>
      </c>
      <c r="E108" s="40">
        <v>42.91</v>
      </c>
      <c r="F108" s="40">
        <v>42.11</v>
      </c>
      <c r="G108" s="40">
        <v>41.43</v>
      </c>
      <c r="I108" s="40">
        <v>29.2</v>
      </c>
      <c r="R108" s="40">
        <v>46.784395400178553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82">
        <v>39479</v>
      </c>
      <c r="B109" s="40">
        <v>38.700000000000003</v>
      </c>
      <c r="C109" s="40">
        <v>42.54</v>
      </c>
      <c r="D109" s="40">
        <v>40.17</v>
      </c>
      <c r="E109" s="40">
        <v>42.35</v>
      </c>
      <c r="F109" s="40">
        <v>41.33</v>
      </c>
      <c r="G109" s="40">
        <v>41.16</v>
      </c>
      <c r="I109" s="40">
        <v>31.45</v>
      </c>
      <c r="R109" s="40">
        <v>45.343819644594227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82">
        <v>39508</v>
      </c>
      <c r="B110" s="40">
        <v>38.71</v>
      </c>
      <c r="C110" s="40">
        <v>40.049999999999997</v>
      </c>
      <c r="D110" s="40">
        <v>37.630000000000003</v>
      </c>
      <c r="E110" s="40">
        <v>41.22</v>
      </c>
      <c r="F110" s="40">
        <v>40.54</v>
      </c>
      <c r="G110" s="40">
        <v>41.17</v>
      </c>
      <c r="I110" s="40">
        <v>28.45</v>
      </c>
      <c r="R110" s="40">
        <v>43.500280693611288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82">
        <v>39539</v>
      </c>
      <c r="B111" s="40">
        <v>38.44</v>
      </c>
      <c r="C111" s="40">
        <v>40.21</v>
      </c>
      <c r="D111" s="40">
        <v>35.950000000000003</v>
      </c>
      <c r="E111" s="40">
        <v>40.1</v>
      </c>
      <c r="F111" s="40">
        <v>40.28</v>
      </c>
      <c r="G111" s="40">
        <v>40.909999999999997</v>
      </c>
      <c r="I111" s="40">
        <v>35.450000000000003</v>
      </c>
      <c r="R111" s="40">
        <v>40.738753555854792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82">
        <v>39569</v>
      </c>
      <c r="B112" s="40">
        <v>38.450000000000003</v>
      </c>
      <c r="C112" s="40">
        <v>38.159999999999997</v>
      </c>
      <c r="D112" s="40">
        <v>33.979999999999997</v>
      </c>
      <c r="E112" s="40">
        <v>40.1</v>
      </c>
      <c r="F112" s="40">
        <v>40.549999999999997</v>
      </c>
      <c r="G112" s="40">
        <v>40.92</v>
      </c>
      <c r="I112" s="40">
        <v>35.450000000000003</v>
      </c>
      <c r="R112" s="40">
        <v>40.680099302359956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82">
        <v>39600</v>
      </c>
      <c r="B113" s="40">
        <v>40.82</v>
      </c>
      <c r="C113" s="40">
        <v>38.909999999999997</v>
      </c>
      <c r="D113" s="40">
        <v>34.69</v>
      </c>
      <c r="E113" s="40">
        <v>42.64</v>
      </c>
      <c r="F113" s="40">
        <v>42.91</v>
      </c>
      <c r="G113" s="40">
        <v>44.56</v>
      </c>
      <c r="I113" s="40">
        <v>41.45</v>
      </c>
      <c r="R113" s="40">
        <v>41.162329294203502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82">
        <v>39630</v>
      </c>
      <c r="B114" s="40">
        <v>48.47</v>
      </c>
      <c r="C114" s="40">
        <v>50.38</v>
      </c>
      <c r="D114" s="40">
        <v>44.98</v>
      </c>
      <c r="E114" s="40">
        <v>48.28</v>
      </c>
      <c r="F114" s="40">
        <v>50.25</v>
      </c>
      <c r="G114" s="40">
        <v>52.94</v>
      </c>
      <c r="I114" s="40">
        <v>48.45</v>
      </c>
      <c r="R114" s="40">
        <v>41.732536393826251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82">
        <v>39661</v>
      </c>
      <c r="B115" s="40">
        <v>51.91</v>
      </c>
      <c r="C115" s="40">
        <v>54.51</v>
      </c>
      <c r="D115" s="40">
        <v>49.5</v>
      </c>
      <c r="E115" s="40">
        <v>53.36</v>
      </c>
      <c r="F115" s="40">
        <v>53.52</v>
      </c>
      <c r="G115" s="40">
        <v>57.39</v>
      </c>
      <c r="I115" s="40">
        <v>57.45</v>
      </c>
      <c r="R115" s="40">
        <v>42.214924902429011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82">
        <v>39692</v>
      </c>
      <c r="B116" s="40">
        <v>45.31</v>
      </c>
      <c r="C116" s="40">
        <v>48.93</v>
      </c>
      <c r="D116" s="40">
        <v>44.14</v>
      </c>
      <c r="E116" s="40">
        <v>50.54</v>
      </c>
      <c r="F116" s="40">
        <v>46.71</v>
      </c>
      <c r="G116" s="40">
        <v>49.78</v>
      </c>
      <c r="I116" s="40">
        <v>40.200000000000003</v>
      </c>
      <c r="R116" s="40">
        <v>42.143855791515499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82">
        <v>39722</v>
      </c>
      <c r="B117" s="40">
        <v>39.770000000000003</v>
      </c>
      <c r="C117" s="40">
        <v>42.92</v>
      </c>
      <c r="D117" s="40">
        <v>40.479999999999997</v>
      </c>
      <c r="E117" s="40">
        <v>42.78</v>
      </c>
      <c r="F117" s="40">
        <v>41.34</v>
      </c>
      <c r="G117" s="40">
        <v>42.35</v>
      </c>
      <c r="I117" s="40">
        <v>40.450000000000003</v>
      </c>
      <c r="R117" s="40">
        <v>42.148092956587327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82">
        <v>39753</v>
      </c>
      <c r="B118" s="40">
        <v>38.99</v>
      </c>
      <c r="C118" s="40">
        <v>40.57</v>
      </c>
      <c r="D118" s="40">
        <v>38.229999999999997</v>
      </c>
      <c r="E118" s="40">
        <v>40.69</v>
      </c>
      <c r="F118" s="40">
        <v>41.47</v>
      </c>
      <c r="G118" s="40">
        <v>41.32</v>
      </c>
      <c r="I118" s="40">
        <v>36.450000000000003</v>
      </c>
      <c r="R118" s="40">
        <v>44.615971957357011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82">
        <v>39783</v>
      </c>
      <c r="B119" s="40">
        <v>38.99</v>
      </c>
      <c r="C119" s="40">
        <v>42.05</v>
      </c>
      <c r="D119" s="40">
        <v>39.64</v>
      </c>
      <c r="E119" s="40">
        <v>43.07</v>
      </c>
      <c r="F119" s="40">
        <v>41.87</v>
      </c>
      <c r="G119" s="40">
        <v>41.19</v>
      </c>
      <c r="I119" s="40">
        <v>39.200000000000003</v>
      </c>
      <c r="R119" s="40">
        <v>46.559786956262549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82">
        <v>39814</v>
      </c>
      <c r="B120" s="40">
        <v>39.450000000000003</v>
      </c>
      <c r="C120" s="40">
        <v>44.46</v>
      </c>
      <c r="D120" s="40">
        <v>41.44</v>
      </c>
      <c r="E120" s="40">
        <v>43.35</v>
      </c>
      <c r="F120" s="40">
        <v>42.47</v>
      </c>
      <c r="G120" s="40">
        <v>41.92</v>
      </c>
      <c r="I120" s="40">
        <v>29.7</v>
      </c>
      <c r="R120" s="40">
        <v>47.821001182943313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82">
        <v>39845</v>
      </c>
      <c r="B121" s="40">
        <v>39.200000000000003</v>
      </c>
      <c r="C121" s="40">
        <v>43.64</v>
      </c>
      <c r="D121" s="40">
        <v>40.659999999999997</v>
      </c>
      <c r="E121" s="40">
        <v>42.83</v>
      </c>
      <c r="F121" s="40">
        <v>41.74</v>
      </c>
      <c r="G121" s="40">
        <v>41.67</v>
      </c>
      <c r="I121" s="40">
        <v>31.95</v>
      </c>
      <c r="R121" s="40">
        <v>46.404613064113285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82">
        <v>39873</v>
      </c>
      <c r="B122" s="40">
        <v>39.21</v>
      </c>
      <c r="C122" s="40">
        <v>41.3</v>
      </c>
      <c r="D122" s="40">
        <v>38.299999999999997</v>
      </c>
      <c r="E122" s="40">
        <v>41.78</v>
      </c>
      <c r="F122" s="40">
        <v>41.02</v>
      </c>
      <c r="G122" s="40">
        <v>41.68</v>
      </c>
      <c r="I122" s="40">
        <v>28.95</v>
      </c>
      <c r="R122" s="40">
        <v>44.579767729443084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82">
        <v>39904</v>
      </c>
      <c r="B123" s="40">
        <v>38.96</v>
      </c>
      <c r="C123" s="40">
        <v>41.45</v>
      </c>
      <c r="D123" s="40">
        <v>36.729999999999997</v>
      </c>
      <c r="E123" s="40">
        <v>40.74</v>
      </c>
      <c r="F123" s="40">
        <v>40.78</v>
      </c>
      <c r="G123" s="40">
        <v>41.43</v>
      </c>
      <c r="I123" s="40">
        <v>36</v>
      </c>
      <c r="R123" s="40">
        <v>41.392090112346203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82">
        <v>39934</v>
      </c>
      <c r="B124" s="40">
        <v>38.97</v>
      </c>
      <c r="C124" s="40">
        <v>39.520000000000003</v>
      </c>
      <c r="D124" s="40">
        <v>34.89</v>
      </c>
      <c r="E124" s="40">
        <v>40.74</v>
      </c>
      <c r="F124" s="40">
        <v>41.02</v>
      </c>
      <c r="G124" s="40">
        <v>41.44</v>
      </c>
      <c r="I124" s="40">
        <v>36</v>
      </c>
      <c r="R124" s="40">
        <v>41.358848578451884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82">
        <v>39965</v>
      </c>
      <c r="B125" s="40">
        <v>41.17</v>
      </c>
      <c r="C125" s="40">
        <v>40.229999999999997</v>
      </c>
      <c r="D125" s="40">
        <v>35.549999999999997</v>
      </c>
      <c r="E125" s="40">
        <v>43.09</v>
      </c>
      <c r="F125" s="40">
        <v>43.21</v>
      </c>
      <c r="G125" s="40">
        <v>44.82</v>
      </c>
      <c r="I125" s="40">
        <v>42</v>
      </c>
      <c r="R125" s="40">
        <v>41.870924234759592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82">
        <v>39995</v>
      </c>
      <c r="B126" s="40">
        <v>48.26</v>
      </c>
      <c r="C126" s="40">
        <v>51.04</v>
      </c>
      <c r="D126" s="40">
        <v>45.14</v>
      </c>
      <c r="E126" s="40">
        <v>48.33</v>
      </c>
      <c r="F126" s="40">
        <v>50</v>
      </c>
      <c r="G126" s="40">
        <v>52.56</v>
      </c>
      <c r="I126" s="40">
        <v>49</v>
      </c>
      <c r="R126" s="40">
        <v>42.471843250398024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82">
        <v>40026</v>
      </c>
      <c r="B127" s="40">
        <v>51.44</v>
      </c>
      <c r="C127" s="40">
        <v>54.92</v>
      </c>
      <c r="D127" s="40">
        <v>49.35</v>
      </c>
      <c r="E127" s="40">
        <v>53.03</v>
      </c>
      <c r="F127" s="40">
        <v>53.03</v>
      </c>
      <c r="G127" s="40">
        <v>56.67</v>
      </c>
      <c r="I127" s="40">
        <v>58</v>
      </c>
      <c r="R127" s="40">
        <v>42.986593549490216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82">
        <v>40057</v>
      </c>
      <c r="B128" s="40">
        <v>45.33</v>
      </c>
      <c r="C128" s="40">
        <v>49.67</v>
      </c>
      <c r="D128" s="40">
        <v>44.36</v>
      </c>
      <c r="E128" s="40">
        <v>50.42</v>
      </c>
      <c r="F128" s="40">
        <v>46.73</v>
      </c>
      <c r="G128" s="40">
        <v>49.64</v>
      </c>
      <c r="I128" s="40">
        <v>40.700000000000003</v>
      </c>
      <c r="R128" s="40">
        <v>42.944885804298529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">
      <c r="A129" s="82">
        <v>40087</v>
      </c>
      <c r="B129" s="40">
        <v>40.200000000000003</v>
      </c>
      <c r="C129" s="40">
        <v>44.01</v>
      </c>
      <c r="D129" s="40">
        <v>40.950000000000003</v>
      </c>
      <c r="E129" s="40">
        <v>43.23</v>
      </c>
      <c r="F129" s="40">
        <v>41.76</v>
      </c>
      <c r="G129" s="40">
        <v>42.77</v>
      </c>
      <c r="I129" s="40">
        <v>41</v>
      </c>
      <c r="R129" s="40">
        <v>42.978634988796273</v>
      </c>
      <c r="AI129" s="50"/>
      <c r="AJ129" s="70"/>
    </row>
    <row r="130" spans="1:36" x14ac:dyDescent="0.2">
      <c r="A130" s="82">
        <v>40118</v>
      </c>
      <c r="B130" s="40">
        <v>39.47</v>
      </c>
      <c r="C130" s="40">
        <v>41.8</v>
      </c>
      <c r="D130" s="40">
        <v>38.86</v>
      </c>
      <c r="E130" s="40">
        <v>41.2</v>
      </c>
      <c r="F130" s="40">
        <v>41.88</v>
      </c>
      <c r="G130" s="40">
        <v>41.81</v>
      </c>
      <c r="I130" s="40">
        <v>37</v>
      </c>
      <c r="R130" s="40">
        <v>45.934602026093472</v>
      </c>
      <c r="AI130" s="50"/>
      <c r="AJ130" s="70"/>
    </row>
    <row r="131" spans="1:36" x14ac:dyDescent="0.2">
      <c r="A131" s="82">
        <v>40148</v>
      </c>
      <c r="B131" s="40">
        <v>39.47</v>
      </c>
      <c r="C131" s="40">
        <v>43.2</v>
      </c>
      <c r="D131" s="40">
        <v>40.17</v>
      </c>
      <c r="E131" s="40">
        <v>43.5</v>
      </c>
      <c r="F131" s="40">
        <v>42.25</v>
      </c>
      <c r="G131" s="40">
        <v>41.69</v>
      </c>
      <c r="I131" s="40">
        <v>39.700000000000003</v>
      </c>
      <c r="R131" s="40">
        <v>47.903484317511044</v>
      </c>
      <c r="AI131" s="50"/>
      <c r="AJ131" s="70"/>
    </row>
    <row r="132" spans="1:36" x14ac:dyDescent="0.2">
      <c r="A132" s="82">
        <v>40179</v>
      </c>
      <c r="B132" s="40">
        <v>39.92</v>
      </c>
      <c r="C132" s="40">
        <v>45.52</v>
      </c>
      <c r="D132" s="40">
        <v>41.87</v>
      </c>
      <c r="E132" s="40">
        <v>43.78</v>
      </c>
      <c r="F132" s="40">
        <v>42.82</v>
      </c>
      <c r="G132" s="40">
        <v>42.34</v>
      </c>
      <c r="I132" s="40">
        <v>30.2</v>
      </c>
      <c r="R132" s="40">
        <v>49.21612755026834</v>
      </c>
      <c r="AI132" s="50"/>
      <c r="AJ132" s="70"/>
    </row>
    <row r="133" spans="1:36" x14ac:dyDescent="0.2">
      <c r="A133" s="82">
        <v>40210</v>
      </c>
      <c r="B133" s="40">
        <v>39.69</v>
      </c>
      <c r="C133" s="40">
        <v>44.75</v>
      </c>
      <c r="D133" s="40">
        <v>41.14</v>
      </c>
      <c r="E133" s="40">
        <v>43.29</v>
      </c>
      <c r="F133" s="40">
        <v>42.15</v>
      </c>
      <c r="G133" s="40">
        <v>42.11</v>
      </c>
      <c r="I133" s="40">
        <v>32.450000000000003</v>
      </c>
      <c r="R133" s="40">
        <v>47.794682735737112</v>
      </c>
      <c r="AI133" s="50"/>
      <c r="AJ133" s="70"/>
    </row>
    <row r="134" spans="1:36" x14ac:dyDescent="0.2">
      <c r="A134" s="82">
        <v>40238</v>
      </c>
      <c r="B134" s="40">
        <v>39.69</v>
      </c>
      <c r="C134" s="40">
        <v>42.54</v>
      </c>
      <c r="D134" s="40">
        <v>38.950000000000003</v>
      </c>
      <c r="E134" s="40">
        <v>42.33</v>
      </c>
      <c r="F134" s="40">
        <v>41.48</v>
      </c>
      <c r="G134" s="40">
        <v>42.12</v>
      </c>
      <c r="I134" s="40">
        <v>29.45</v>
      </c>
      <c r="R134" s="40">
        <v>45.959709964555763</v>
      </c>
      <c r="AI134" s="50"/>
      <c r="AJ134" s="70"/>
    </row>
    <row r="135" spans="1:36" x14ac:dyDescent="0.2">
      <c r="A135" s="82">
        <v>40269</v>
      </c>
      <c r="B135" s="40">
        <v>39.47</v>
      </c>
      <c r="C135" s="40">
        <v>42.68</v>
      </c>
      <c r="D135" s="40">
        <v>37.49</v>
      </c>
      <c r="E135" s="40">
        <v>41.36</v>
      </c>
      <c r="F135" s="40">
        <v>41.25</v>
      </c>
      <c r="G135" s="40">
        <v>41.9</v>
      </c>
      <c r="I135" s="40">
        <v>36.75</v>
      </c>
      <c r="R135" s="40">
        <v>42.302644137617314</v>
      </c>
      <c r="AI135" s="50"/>
      <c r="AJ135" s="70"/>
    </row>
    <row r="136" spans="1:36" x14ac:dyDescent="0.2">
      <c r="A136" s="82">
        <v>40299</v>
      </c>
      <c r="B136" s="40">
        <v>39.47</v>
      </c>
      <c r="C136" s="40">
        <v>40.869999999999997</v>
      </c>
      <c r="D136" s="40">
        <v>35.78</v>
      </c>
      <c r="E136" s="40">
        <v>41.36</v>
      </c>
      <c r="F136" s="40">
        <v>41.48</v>
      </c>
      <c r="G136" s="40">
        <v>41.9</v>
      </c>
      <c r="I136" s="40">
        <v>36.75</v>
      </c>
      <c r="R136" s="40">
        <v>42.275723777663693</v>
      </c>
      <c r="AI136" s="50"/>
      <c r="AJ136" s="70"/>
    </row>
    <row r="137" spans="1:36" x14ac:dyDescent="0.2">
      <c r="A137" s="82">
        <v>40330</v>
      </c>
      <c r="B137" s="40">
        <v>41.51</v>
      </c>
      <c r="C137" s="40">
        <v>41.53</v>
      </c>
      <c r="D137" s="40">
        <v>36.39</v>
      </c>
      <c r="E137" s="40">
        <v>43.54</v>
      </c>
      <c r="F137" s="40">
        <v>43.5</v>
      </c>
      <c r="G137" s="40">
        <v>45.01</v>
      </c>
      <c r="I137" s="40">
        <v>42.75</v>
      </c>
      <c r="R137" s="40">
        <v>42.799780962257536</v>
      </c>
      <c r="AI137" s="50"/>
      <c r="AJ137" s="70"/>
    </row>
    <row r="138" spans="1:36" x14ac:dyDescent="0.2">
      <c r="A138" s="82">
        <v>40360</v>
      </c>
      <c r="B138" s="40">
        <v>48.08</v>
      </c>
      <c r="C138" s="40">
        <v>51.71</v>
      </c>
      <c r="D138" s="40">
        <v>45.33</v>
      </c>
      <c r="E138" s="40">
        <v>48.39</v>
      </c>
      <c r="F138" s="40">
        <v>49.79</v>
      </c>
      <c r="G138" s="40">
        <v>52.17</v>
      </c>
      <c r="I138" s="40">
        <v>49.75</v>
      </c>
      <c r="R138" s="40">
        <v>43.413519684215643</v>
      </c>
      <c r="AI138" s="50"/>
      <c r="AJ138" s="70"/>
    </row>
    <row r="139" spans="1:36" x14ac:dyDescent="0.2">
      <c r="A139" s="82">
        <v>40391</v>
      </c>
      <c r="B139" s="40">
        <v>51.03</v>
      </c>
      <c r="C139" s="40">
        <v>55.37</v>
      </c>
      <c r="D139" s="40">
        <v>49.24</v>
      </c>
      <c r="E139" s="40">
        <v>52.76</v>
      </c>
      <c r="F139" s="40">
        <v>52.59</v>
      </c>
      <c r="G139" s="40">
        <v>55.97</v>
      </c>
      <c r="I139" s="40">
        <v>58.75</v>
      </c>
      <c r="R139" s="40">
        <v>43.940620487375497</v>
      </c>
      <c r="AI139" s="50"/>
      <c r="AJ139" s="70"/>
    </row>
    <row r="140" spans="1:36" x14ac:dyDescent="0.2">
      <c r="A140" s="82">
        <v>40422</v>
      </c>
      <c r="B140" s="40">
        <v>45.37</v>
      </c>
      <c r="C140" s="40">
        <v>50.43</v>
      </c>
      <c r="D140" s="40">
        <v>44.6</v>
      </c>
      <c r="E140" s="40">
        <v>50.34</v>
      </c>
      <c r="F140" s="40">
        <v>46.76</v>
      </c>
      <c r="G140" s="40">
        <v>49.47</v>
      </c>
      <c r="I140" s="40">
        <v>41.2</v>
      </c>
      <c r="R140" s="40">
        <v>43.90561993377208</v>
      </c>
      <c r="AI140" s="50"/>
      <c r="AJ140" s="70"/>
    </row>
    <row r="141" spans="1:36" x14ac:dyDescent="0.2">
      <c r="A141" s="82">
        <v>40452</v>
      </c>
      <c r="B141" s="40">
        <v>40.619999999999997</v>
      </c>
      <c r="C141" s="40">
        <v>45.09</v>
      </c>
      <c r="D141" s="40">
        <v>41.43</v>
      </c>
      <c r="E141" s="40">
        <v>43.67</v>
      </c>
      <c r="F141" s="40">
        <v>42.16</v>
      </c>
      <c r="G141" s="40">
        <v>43.14</v>
      </c>
      <c r="I141" s="40">
        <v>41.75</v>
      </c>
      <c r="R141" s="40">
        <v>43.946638858281155</v>
      </c>
      <c r="AI141" s="50"/>
      <c r="AJ141" s="70"/>
    </row>
    <row r="142" spans="1:36" x14ac:dyDescent="0.2">
      <c r="A142" s="82">
        <v>40483</v>
      </c>
      <c r="B142" s="40">
        <v>39.94</v>
      </c>
      <c r="C142" s="40">
        <v>43.02</v>
      </c>
      <c r="D142" s="40">
        <v>39.47</v>
      </c>
      <c r="E142" s="40">
        <v>41.7</v>
      </c>
      <c r="F142" s="40">
        <v>42.28</v>
      </c>
      <c r="G142" s="40">
        <v>42.25</v>
      </c>
      <c r="I142" s="40">
        <v>37.75</v>
      </c>
      <c r="R142" s="40">
        <v>46.556491434784114</v>
      </c>
      <c r="AI142" s="50"/>
      <c r="AJ142" s="70"/>
    </row>
    <row r="143" spans="1:36" x14ac:dyDescent="0.2">
      <c r="A143" s="82">
        <v>40513</v>
      </c>
      <c r="B143" s="40">
        <v>39.94</v>
      </c>
      <c r="C143" s="40">
        <v>44.33</v>
      </c>
      <c r="D143" s="40">
        <v>40.700000000000003</v>
      </c>
      <c r="E143" s="40">
        <v>43.92</v>
      </c>
      <c r="F143" s="40">
        <v>42.62</v>
      </c>
      <c r="G143" s="40">
        <v>42.14</v>
      </c>
      <c r="I143" s="40">
        <v>40.200000000000003</v>
      </c>
      <c r="R143" s="40">
        <v>48.553827137326444</v>
      </c>
      <c r="AI143" s="50"/>
      <c r="AJ143" s="70"/>
    </row>
    <row r="144" spans="1:36" x14ac:dyDescent="0.2">
      <c r="A144" s="82">
        <v>40544</v>
      </c>
      <c r="B144" s="40">
        <v>40.369999999999997</v>
      </c>
      <c r="C144" s="40">
        <v>46.57</v>
      </c>
      <c r="D144" s="40">
        <v>42.31</v>
      </c>
      <c r="E144" s="40">
        <v>44.2</v>
      </c>
      <c r="F144" s="40">
        <v>43.16</v>
      </c>
      <c r="G144" s="40">
        <v>42.74</v>
      </c>
      <c r="I144" s="40">
        <v>30.7</v>
      </c>
      <c r="R144" s="40">
        <v>43.420407240221181</v>
      </c>
      <c r="AI144" s="50"/>
      <c r="AJ144" s="70"/>
    </row>
    <row r="145" spans="1:36" x14ac:dyDescent="0.2">
      <c r="A145" s="82">
        <v>40575</v>
      </c>
      <c r="B145" s="40">
        <v>40.159999999999997</v>
      </c>
      <c r="C145" s="40">
        <v>45.84</v>
      </c>
      <c r="D145" s="40">
        <v>41.64</v>
      </c>
      <c r="E145" s="40">
        <v>43.75</v>
      </c>
      <c r="F145" s="40">
        <v>42.54</v>
      </c>
      <c r="G145" s="40">
        <v>42.53</v>
      </c>
      <c r="I145" s="40">
        <v>32.950000000000003</v>
      </c>
      <c r="R145" s="40">
        <v>42.134358278290485</v>
      </c>
      <c r="AI145" s="50"/>
      <c r="AJ145" s="70"/>
    </row>
    <row r="146" spans="1:36" x14ac:dyDescent="0.2">
      <c r="A146" s="82">
        <v>40603</v>
      </c>
      <c r="B146" s="40">
        <v>40.17</v>
      </c>
      <c r="C146" s="40">
        <v>43.77</v>
      </c>
      <c r="D146" s="40">
        <v>39.590000000000003</v>
      </c>
      <c r="E146" s="40">
        <v>42.85</v>
      </c>
      <c r="F146" s="40">
        <v>41.92</v>
      </c>
      <c r="G146" s="40">
        <v>42.55</v>
      </c>
      <c r="I146" s="40">
        <v>29.95</v>
      </c>
      <c r="R146" s="40">
        <v>40.47743923390086</v>
      </c>
      <c r="AI146" s="50"/>
      <c r="AJ146" s="70"/>
    </row>
    <row r="147" spans="1:36" x14ac:dyDescent="0.2">
      <c r="A147" s="82">
        <v>40634</v>
      </c>
      <c r="B147" s="40">
        <v>39.96</v>
      </c>
      <c r="C147" s="40">
        <v>43.9</v>
      </c>
      <c r="D147" s="40">
        <v>38.229999999999997</v>
      </c>
      <c r="E147" s="40">
        <v>41.96</v>
      </c>
      <c r="F147" s="40">
        <v>41.71</v>
      </c>
      <c r="G147" s="40">
        <v>42.34</v>
      </c>
      <c r="I147" s="40">
        <v>37.25</v>
      </c>
      <c r="R147" s="40">
        <v>37.583098737862642</v>
      </c>
      <c r="AI147" s="50"/>
      <c r="AJ147" s="70"/>
    </row>
    <row r="148" spans="1:36" x14ac:dyDescent="0.2">
      <c r="A148" s="82">
        <v>40664</v>
      </c>
      <c r="B148" s="40">
        <v>39.96</v>
      </c>
      <c r="C148" s="40">
        <v>42.2</v>
      </c>
      <c r="D148" s="40">
        <v>36.64</v>
      </c>
      <c r="E148" s="40">
        <v>41.96</v>
      </c>
      <c r="F148" s="40">
        <v>41.92</v>
      </c>
      <c r="G148" s="40">
        <v>42.34</v>
      </c>
      <c r="I148" s="40">
        <v>37.25</v>
      </c>
      <c r="R148" s="40">
        <v>37.552916163193004</v>
      </c>
      <c r="AI148" s="50"/>
      <c r="AJ148" s="70"/>
    </row>
    <row r="149" spans="1:36" x14ac:dyDescent="0.2">
      <c r="A149" s="82">
        <v>40695</v>
      </c>
      <c r="B149" s="40">
        <v>41.85</v>
      </c>
      <c r="C149" s="40">
        <v>42.82</v>
      </c>
      <c r="D149" s="40">
        <v>37.21</v>
      </c>
      <c r="E149" s="40">
        <v>43.99</v>
      </c>
      <c r="F149" s="40">
        <v>43.79</v>
      </c>
      <c r="G149" s="40">
        <v>45.21</v>
      </c>
      <c r="I149" s="40">
        <v>43.25</v>
      </c>
      <c r="R149" s="40">
        <v>38.017869488817119</v>
      </c>
      <c r="AI149" s="50"/>
      <c r="AJ149" s="70"/>
    </row>
    <row r="150" spans="1:36" x14ac:dyDescent="0.2">
      <c r="A150" s="82">
        <v>40725</v>
      </c>
      <c r="B150" s="40">
        <v>47.94</v>
      </c>
      <c r="C150" s="40">
        <v>52.41</v>
      </c>
      <c r="D150" s="40">
        <v>45.53</v>
      </c>
      <c r="E150" s="40">
        <v>48.48</v>
      </c>
      <c r="F150" s="40">
        <v>49.61</v>
      </c>
      <c r="G150" s="40">
        <v>51.83</v>
      </c>
      <c r="I150" s="40">
        <v>50.25</v>
      </c>
      <c r="R150" s="40">
        <v>38.563490612005147</v>
      </c>
      <c r="AI150" s="50"/>
      <c r="AJ150" s="70"/>
    </row>
    <row r="151" spans="1:36" x14ac:dyDescent="0.2">
      <c r="A151" s="82">
        <v>40756</v>
      </c>
      <c r="B151" s="40">
        <v>50.67</v>
      </c>
      <c r="C151" s="40">
        <v>55.85</v>
      </c>
      <c r="D151" s="40">
        <v>49.18</v>
      </c>
      <c r="E151" s="40">
        <v>52.53</v>
      </c>
      <c r="F151" s="40">
        <v>52.21</v>
      </c>
      <c r="G151" s="40">
        <v>55.34</v>
      </c>
      <c r="I151" s="40">
        <v>59.25</v>
      </c>
      <c r="R151" s="40">
        <v>39.030872453888882</v>
      </c>
      <c r="AI151" s="50"/>
      <c r="AJ151" s="70"/>
    </row>
    <row r="152" spans="1:36" x14ac:dyDescent="0.2">
      <c r="A152" s="82">
        <v>40787</v>
      </c>
      <c r="B152" s="40">
        <v>45.43</v>
      </c>
      <c r="C152" s="40">
        <v>51.2</v>
      </c>
      <c r="D152" s="40">
        <v>44.86</v>
      </c>
      <c r="E152" s="40">
        <v>50.29</v>
      </c>
      <c r="F152" s="40">
        <v>46.81</v>
      </c>
      <c r="G152" s="40">
        <v>49.33</v>
      </c>
      <c r="I152" s="40">
        <v>41.7</v>
      </c>
      <c r="R152" s="40">
        <v>38.993002747347902</v>
      </c>
      <c r="AI152" s="50"/>
      <c r="AJ152" s="70"/>
    </row>
    <row r="153" spans="1:36" x14ac:dyDescent="0.2">
      <c r="A153" s="82">
        <v>40817</v>
      </c>
      <c r="B153" s="40">
        <v>41.02</v>
      </c>
      <c r="C153" s="40">
        <v>46.18</v>
      </c>
      <c r="D153" s="40">
        <v>41.9</v>
      </c>
      <c r="E153" s="40">
        <v>44.11</v>
      </c>
      <c r="F153" s="40">
        <v>42.56</v>
      </c>
      <c r="G153" s="40">
        <v>43.48</v>
      </c>
      <c r="I153" s="40">
        <v>42.25</v>
      </c>
      <c r="R153" s="40">
        <v>39.023646257493397</v>
      </c>
      <c r="AI153" s="50"/>
      <c r="AJ153" s="70"/>
    </row>
    <row r="154" spans="1:36" x14ac:dyDescent="0.2">
      <c r="A154" s="82">
        <v>40848</v>
      </c>
      <c r="B154" s="40">
        <v>40.4</v>
      </c>
      <c r="C154" s="40">
        <v>44.23</v>
      </c>
      <c r="D154" s="40">
        <v>40.08</v>
      </c>
      <c r="E154" s="40">
        <v>42.18</v>
      </c>
      <c r="F154" s="40">
        <v>42.66</v>
      </c>
      <c r="G154" s="40">
        <v>42.67</v>
      </c>
      <c r="I154" s="40">
        <v>38.25</v>
      </c>
      <c r="R154" s="40">
        <v>41.707598692054589</v>
      </c>
      <c r="AI154" s="50"/>
      <c r="AJ154" s="70"/>
    </row>
    <row r="155" spans="1:36" x14ac:dyDescent="0.2">
      <c r="A155" s="82">
        <v>40878</v>
      </c>
      <c r="B155" s="40">
        <v>40.4</v>
      </c>
      <c r="C155" s="40">
        <v>45.47</v>
      </c>
      <c r="D155" s="40">
        <v>41.23</v>
      </c>
      <c r="E155" s="40">
        <v>44.33</v>
      </c>
      <c r="F155" s="40">
        <v>42.98</v>
      </c>
      <c r="G155" s="40">
        <v>42.56</v>
      </c>
      <c r="I155" s="40">
        <v>40.700000000000003</v>
      </c>
      <c r="R155" s="40">
        <v>43.4953000949249</v>
      </c>
      <c r="AI155" s="50"/>
      <c r="AJ155" s="70"/>
    </row>
    <row r="156" spans="1:36" x14ac:dyDescent="0.2">
      <c r="A156" s="82">
        <v>40909</v>
      </c>
      <c r="B156" s="40">
        <v>40.82</v>
      </c>
      <c r="C156" s="40">
        <v>47.67</v>
      </c>
      <c r="D156" s="40">
        <v>42.76</v>
      </c>
      <c r="E156" s="40">
        <v>44.62</v>
      </c>
      <c r="F156" s="40">
        <v>43.5</v>
      </c>
      <c r="G156" s="40">
        <v>43.14</v>
      </c>
      <c r="I156" s="40">
        <v>30.95</v>
      </c>
      <c r="R156" s="40">
        <v>43.420407240221181</v>
      </c>
      <c r="AI156" s="50"/>
      <c r="AJ156" s="70"/>
    </row>
    <row r="157" spans="1:36" x14ac:dyDescent="0.2">
      <c r="A157" s="82">
        <v>40940</v>
      </c>
      <c r="B157" s="40">
        <v>40.619999999999997</v>
      </c>
      <c r="C157" s="40">
        <v>46.99</v>
      </c>
      <c r="D157" s="40">
        <v>42.13</v>
      </c>
      <c r="E157" s="40">
        <v>44.2</v>
      </c>
      <c r="F157" s="40">
        <v>42.92</v>
      </c>
      <c r="G157" s="40">
        <v>42.94</v>
      </c>
      <c r="I157" s="40">
        <v>33.200000000000003</v>
      </c>
      <c r="R157" s="40">
        <v>42.134358278290485</v>
      </c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37181</v>
      </c>
      <c r="B7" s="57">
        <v>25.9</v>
      </c>
      <c r="C7" s="58">
        <v>25.25</v>
      </c>
      <c r="D7" s="57">
        <v>22.75</v>
      </c>
      <c r="E7" s="58">
        <v>26.31</v>
      </c>
      <c r="F7" s="57">
        <v>26.78</v>
      </c>
      <c r="G7" s="58">
        <v>26.9</v>
      </c>
      <c r="H7" s="57"/>
      <c r="I7" s="58">
        <v>26.78</v>
      </c>
      <c r="J7" s="57"/>
      <c r="K7" s="58"/>
      <c r="L7" s="57"/>
      <c r="M7" s="58"/>
      <c r="N7" s="57"/>
      <c r="O7" s="58"/>
      <c r="Q7" s="57"/>
      <c r="R7" s="58">
        <v>62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37182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0.05</v>
      </c>
      <c r="AQ8" s="40">
        <v>6.343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37183</v>
      </c>
      <c r="B9" s="57">
        <v>27</v>
      </c>
      <c r="C9" s="58">
        <v>27</v>
      </c>
      <c r="D9" s="57">
        <v>24</v>
      </c>
      <c r="E9" s="58">
        <v>27.25</v>
      </c>
      <c r="F9" s="57">
        <v>27.75</v>
      </c>
      <c r="G9" s="58">
        <v>28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7.4999999999999997E-2</v>
      </c>
      <c r="AQ9" s="40">
        <v>5.0730000000000004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37186</v>
      </c>
      <c r="B10" s="57">
        <v>27</v>
      </c>
      <c r="C10" s="58">
        <v>27</v>
      </c>
      <c r="D10" s="57">
        <v>24</v>
      </c>
      <c r="E10" s="58">
        <v>27.25</v>
      </c>
      <c r="F10" s="57">
        <v>27.75</v>
      </c>
      <c r="G10" s="58">
        <v>28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49.5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0.13500000000000001</v>
      </c>
      <c r="AQ10" s="40">
        <v>5.5190000000000001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37187</v>
      </c>
      <c r="B11" s="57">
        <v>27</v>
      </c>
      <c r="C11" s="58">
        <v>27</v>
      </c>
      <c r="D11" s="57">
        <v>24</v>
      </c>
      <c r="E11" s="58">
        <v>27.25</v>
      </c>
      <c r="F11" s="57">
        <v>27.75</v>
      </c>
      <c r="G11" s="58">
        <v>28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49.5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0.47499999999999998</v>
      </c>
      <c r="AO11" s="40">
        <v>5.3659999999999997</v>
      </c>
      <c r="AP11" s="40">
        <v>0.14000000000000001</v>
      </c>
      <c r="AQ11" s="40">
        <v>5.0309999999999997</v>
      </c>
      <c r="AR11" s="40">
        <v>0.375</v>
      </c>
      <c r="AS11" s="40">
        <v>5.266</v>
      </c>
      <c r="AT11" s="40">
        <v>0.48</v>
      </c>
      <c r="AU11" s="40">
        <v>5.3710000000000004</v>
      </c>
    </row>
    <row r="12" spans="1:47" x14ac:dyDescent="0.2">
      <c r="A12" s="82">
        <v>37188</v>
      </c>
      <c r="B12" s="57">
        <v>27</v>
      </c>
      <c r="C12" s="58">
        <v>27</v>
      </c>
      <c r="D12" s="57">
        <v>24</v>
      </c>
      <c r="E12" s="58">
        <v>27.25</v>
      </c>
      <c r="F12" s="57">
        <v>27.75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0.71</v>
      </c>
      <c r="AO12" s="40">
        <v>4.4480000000000004</v>
      </c>
      <c r="AP12" s="40">
        <v>0.125</v>
      </c>
      <c r="AQ12" s="40">
        <v>3.863</v>
      </c>
      <c r="AR12" s="40">
        <v>0.71</v>
      </c>
      <c r="AS12" s="40">
        <v>4.4480000000000004</v>
      </c>
      <c r="AT12" s="40">
        <v>0.94</v>
      </c>
      <c r="AU12" s="40">
        <v>4.6779999999999999</v>
      </c>
    </row>
    <row r="13" spans="1:47" x14ac:dyDescent="0.2">
      <c r="A13" s="82">
        <v>37189</v>
      </c>
      <c r="B13" s="57">
        <v>27</v>
      </c>
      <c r="C13" s="58">
        <v>27</v>
      </c>
      <c r="D13" s="57">
        <v>24</v>
      </c>
      <c r="E13" s="58">
        <v>27.25</v>
      </c>
      <c r="F13" s="57">
        <v>27.75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1.135</v>
      </c>
      <c r="AO13" s="40">
        <v>4.3170000000000002</v>
      </c>
      <c r="AP13" s="40">
        <v>2.75E-2</v>
      </c>
      <c r="AQ13" s="40">
        <v>3.2094999999999998</v>
      </c>
      <c r="AR13" s="40">
        <v>1.135</v>
      </c>
      <c r="AS13" s="40">
        <v>4.3170000000000002</v>
      </c>
      <c r="AT13" s="40">
        <v>1.9550000000000001</v>
      </c>
      <c r="AU13" s="40">
        <v>5.1370000000000005</v>
      </c>
    </row>
    <row r="14" spans="1:47" s="83" customFormat="1" x14ac:dyDescent="0.2">
      <c r="A14" s="82">
        <v>37190</v>
      </c>
      <c r="B14" s="57">
        <v>27</v>
      </c>
      <c r="C14" s="58">
        <v>27</v>
      </c>
      <c r="D14" s="57">
        <v>24</v>
      </c>
      <c r="E14" s="58">
        <v>27.25</v>
      </c>
      <c r="F14" s="57">
        <v>27.75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49.5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1.115</v>
      </c>
      <c r="AO14" s="83">
        <v>4.282</v>
      </c>
      <c r="AP14" s="83">
        <v>2.75E-2</v>
      </c>
      <c r="AQ14" s="83">
        <v>3.1945000000000001</v>
      </c>
      <c r="AR14" s="83">
        <v>1.115</v>
      </c>
      <c r="AS14" s="83">
        <v>4.282</v>
      </c>
      <c r="AT14" s="83">
        <v>1.915</v>
      </c>
      <c r="AU14" s="83">
        <v>5.0820000000000007</v>
      </c>
    </row>
    <row r="15" spans="1:47" s="83" customFormat="1" x14ac:dyDescent="0.2">
      <c r="A15" s="82">
        <v>37193</v>
      </c>
      <c r="B15" s="57">
        <v>27</v>
      </c>
      <c r="C15" s="58">
        <v>27</v>
      </c>
      <c r="D15" s="57">
        <v>24</v>
      </c>
      <c r="E15" s="58">
        <v>27.25</v>
      </c>
      <c r="F15" s="57">
        <v>27.75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49.5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0.61</v>
      </c>
      <c r="AO15" s="83">
        <v>2.9049999999999998</v>
      </c>
      <c r="AP15" s="83">
        <v>2.75E-2</v>
      </c>
      <c r="AQ15" s="83">
        <v>2.3224999999999998</v>
      </c>
      <c r="AR15" s="83">
        <v>0.61</v>
      </c>
      <c r="AS15" s="83">
        <v>2.9049999999999998</v>
      </c>
      <c r="AT15" s="83">
        <v>0.72499999999999998</v>
      </c>
      <c r="AU15" s="83">
        <v>3.02</v>
      </c>
    </row>
    <row r="16" spans="1:47" x14ac:dyDescent="0.2">
      <c r="A16" s="82">
        <v>37194</v>
      </c>
      <c r="B16" s="57">
        <v>27</v>
      </c>
      <c r="C16" s="58">
        <v>27</v>
      </c>
      <c r="D16" s="57">
        <v>24</v>
      </c>
      <c r="E16" s="58">
        <v>27.25</v>
      </c>
      <c r="F16" s="57">
        <v>27.75</v>
      </c>
      <c r="G16" s="58">
        <v>28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2.75E-2</v>
      </c>
      <c r="AQ16" s="40">
        <v>1.8574999999999999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37195</v>
      </c>
      <c r="B17" s="57">
        <v>27</v>
      </c>
      <c r="C17" s="58">
        <v>27</v>
      </c>
      <c r="D17" s="57">
        <v>24</v>
      </c>
      <c r="E17" s="58">
        <v>27.25</v>
      </c>
      <c r="F17" s="57">
        <v>27.75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49.5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2.5920000000000001</v>
      </c>
      <c r="AN17" s="40">
        <v>0.31</v>
      </c>
      <c r="AO17" s="40">
        <v>2.9020000000000001</v>
      </c>
      <c r="AP17" s="40">
        <v>2.75E-2</v>
      </c>
      <c r="AQ17" s="40">
        <v>2.6194999999999999</v>
      </c>
      <c r="AR17" s="40">
        <v>0.31</v>
      </c>
      <c r="AS17" s="40">
        <v>2.9020000000000001</v>
      </c>
      <c r="AT17" s="40">
        <v>0.36</v>
      </c>
      <c r="AU17" s="40">
        <v>2.952</v>
      </c>
    </row>
    <row r="18" spans="1:47" x14ac:dyDescent="0.2">
      <c r="A18" s="82">
        <v>37196</v>
      </c>
      <c r="B18" s="57">
        <v>27</v>
      </c>
      <c r="C18" s="58">
        <v>28.75</v>
      </c>
      <c r="D18" s="57">
        <v>28</v>
      </c>
      <c r="E18" s="58">
        <v>29.25</v>
      </c>
      <c r="F18" s="57">
        <v>28.25</v>
      </c>
      <c r="G18" s="58">
        <v>28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46.499996185302734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2.8520000000000003</v>
      </c>
      <c r="AN18" s="40">
        <v>0.31</v>
      </c>
      <c r="AO18" s="40">
        <v>3.1620000000000004</v>
      </c>
      <c r="AP18" s="40">
        <v>2.75E-2</v>
      </c>
      <c r="AQ18" s="40">
        <v>2.8795000000000002</v>
      </c>
      <c r="AR18" s="40">
        <v>0.31</v>
      </c>
      <c r="AS18" s="40">
        <v>3.1620000000000004</v>
      </c>
      <c r="AT18" s="40">
        <v>0.35</v>
      </c>
      <c r="AU18" s="40">
        <v>3.2020000000000004</v>
      </c>
    </row>
    <row r="19" spans="1:47" x14ac:dyDescent="0.2">
      <c r="A19" s="82">
        <v>37197</v>
      </c>
      <c r="B19" s="57">
        <v>27</v>
      </c>
      <c r="C19" s="58">
        <v>28.75</v>
      </c>
      <c r="D19" s="57">
        <v>28</v>
      </c>
      <c r="E19" s="58">
        <v>29.25</v>
      </c>
      <c r="F19" s="57">
        <v>28.25</v>
      </c>
      <c r="G19" s="58">
        <v>28</v>
      </c>
      <c r="H19" s="57"/>
      <c r="I19" s="58">
        <v>24.9</v>
      </c>
      <c r="J19" s="57"/>
      <c r="K19" s="58"/>
      <c r="L19" s="57"/>
      <c r="M19" s="58"/>
      <c r="N19" s="57"/>
      <c r="O19" s="58"/>
      <c r="Q19" s="57"/>
      <c r="R19" s="58">
        <v>46.499996185302734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3.0370000000000004</v>
      </c>
      <c r="AN19" s="40">
        <v>0.42</v>
      </c>
      <c r="AO19" s="40">
        <v>3.4570000000000003</v>
      </c>
      <c r="AP19" s="40">
        <v>2.75E-2</v>
      </c>
      <c r="AQ19" s="40">
        <v>3.0645000000000002</v>
      </c>
      <c r="AR19" s="40">
        <v>0.32</v>
      </c>
      <c r="AS19" s="40">
        <v>3.3570000000000002</v>
      </c>
      <c r="AT19" s="40">
        <v>0.41</v>
      </c>
      <c r="AU19" s="40">
        <v>3.4470000000000005</v>
      </c>
    </row>
    <row r="20" spans="1:47" x14ac:dyDescent="0.2">
      <c r="A20" s="82">
        <v>37200</v>
      </c>
      <c r="B20" s="57">
        <v>27</v>
      </c>
      <c r="C20" s="58">
        <v>28.75</v>
      </c>
      <c r="D20" s="57">
        <v>28</v>
      </c>
      <c r="E20" s="58">
        <v>29.25</v>
      </c>
      <c r="F20" s="57">
        <v>28.25</v>
      </c>
      <c r="G20" s="58">
        <v>28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46.499996185302734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3.032</v>
      </c>
      <c r="AN20" s="40">
        <v>0.42</v>
      </c>
      <c r="AO20" s="40">
        <v>3.452</v>
      </c>
      <c r="AP20" s="40">
        <v>8.5000000000000006E-2</v>
      </c>
      <c r="AQ20" s="40">
        <v>3.117</v>
      </c>
      <c r="AR20" s="40">
        <v>0.32</v>
      </c>
      <c r="AS20" s="40">
        <v>3.3519999999999999</v>
      </c>
      <c r="AT20" s="40">
        <v>0.41</v>
      </c>
      <c r="AU20" s="40">
        <v>3.4420000000000002</v>
      </c>
    </row>
    <row r="21" spans="1:47" s="83" customFormat="1" x14ac:dyDescent="0.2">
      <c r="A21" s="82">
        <v>37201</v>
      </c>
      <c r="B21" s="57">
        <v>27</v>
      </c>
      <c r="C21" s="58">
        <v>28.75</v>
      </c>
      <c r="D21" s="57">
        <v>28</v>
      </c>
      <c r="E21" s="58">
        <v>29.25</v>
      </c>
      <c r="F21" s="57">
        <v>28.25</v>
      </c>
      <c r="G21" s="58">
        <v>28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46.499996185302734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2.9820000000000002</v>
      </c>
      <c r="AN21" s="83">
        <v>0.41</v>
      </c>
      <c r="AO21" s="83">
        <v>3.3920000000000003</v>
      </c>
      <c r="AP21" s="83">
        <v>0.12</v>
      </c>
      <c r="AQ21" s="83">
        <v>3.1020000000000003</v>
      </c>
      <c r="AR21" s="83">
        <v>0.31</v>
      </c>
      <c r="AS21" s="83">
        <v>3.2920000000000003</v>
      </c>
      <c r="AT21" s="83">
        <v>0.37</v>
      </c>
      <c r="AU21" s="83">
        <v>3.3520000000000003</v>
      </c>
    </row>
    <row r="22" spans="1:47" s="83" customFormat="1" x14ac:dyDescent="0.2">
      <c r="A22" s="82">
        <v>37202</v>
      </c>
      <c r="B22" s="57">
        <v>27</v>
      </c>
      <c r="C22" s="58">
        <v>28.75</v>
      </c>
      <c r="D22" s="57">
        <v>28</v>
      </c>
      <c r="E22" s="58">
        <v>29.25</v>
      </c>
      <c r="F22" s="57">
        <v>28.25</v>
      </c>
      <c r="G22" s="58">
        <v>28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46.499996185302734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2.8890000000000002</v>
      </c>
      <c r="AN22" s="83">
        <v>0.44</v>
      </c>
      <c r="AO22" s="83">
        <v>3.3290000000000002</v>
      </c>
      <c r="AP22" s="83">
        <v>0.14499999999999999</v>
      </c>
      <c r="AQ22" s="83">
        <v>3.0340000000000003</v>
      </c>
      <c r="AR22" s="83">
        <v>0.34</v>
      </c>
      <c r="AS22" s="83">
        <v>3.2290000000000001</v>
      </c>
      <c r="AT22" s="83">
        <v>0.38</v>
      </c>
      <c r="AU22" s="83">
        <v>3.2690000000000001</v>
      </c>
    </row>
    <row r="23" spans="1:47" x14ac:dyDescent="0.2">
      <c r="A23" s="82">
        <v>37203</v>
      </c>
      <c r="B23" s="57">
        <v>27</v>
      </c>
      <c r="C23" s="58">
        <v>28.75</v>
      </c>
      <c r="D23" s="57">
        <v>28</v>
      </c>
      <c r="E23" s="58">
        <v>29.25</v>
      </c>
      <c r="F23" s="57">
        <v>28.25</v>
      </c>
      <c r="G23" s="58">
        <v>28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2.911</v>
      </c>
      <c r="AN23" s="40">
        <v>0.56999999999999995</v>
      </c>
      <c r="AO23" s="40">
        <v>3.4809999999999999</v>
      </c>
      <c r="AP23" s="40">
        <v>0.14000000000000001</v>
      </c>
      <c r="AQ23" s="40">
        <v>3.0510000000000002</v>
      </c>
      <c r="AR23" s="40">
        <v>0.47</v>
      </c>
      <c r="AS23" s="40">
        <v>3.3810000000000002</v>
      </c>
      <c r="AT23" s="40">
        <v>0.57999999999999996</v>
      </c>
      <c r="AU23" s="40">
        <v>3.4910000000000001</v>
      </c>
    </row>
    <row r="24" spans="1:47" x14ac:dyDescent="0.2">
      <c r="A24" s="82">
        <v>37204</v>
      </c>
      <c r="B24" s="57">
        <v>27</v>
      </c>
      <c r="C24" s="58">
        <v>28.75</v>
      </c>
      <c r="D24" s="57">
        <v>28</v>
      </c>
      <c r="E24" s="58">
        <v>29.25</v>
      </c>
      <c r="F24" s="57">
        <v>28.25</v>
      </c>
      <c r="G24" s="58">
        <v>28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46.499996185302734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2.956</v>
      </c>
      <c r="AN24" s="40">
        <v>0.79</v>
      </c>
      <c r="AO24" s="40">
        <v>3.746</v>
      </c>
      <c r="AP24" s="40">
        <v>0.13500000000000001</v>
      </c>
      <c r="AQ24" s="40">
        <v>3.0910000000000002</v>
      </c>
      <c r="AR24" s="40">
        <v>0.79</v>
      </c>
      <c r="AS24" s="40">
        <v>3.746</v>
      </c>
      <c r="AT24" s="40">
        <v>0.92</v>
      </c>
      <c r="AU24" s="40">
        <v>3.8759999999999999</v>
      </c>
    </row>
    <row r="25" spans="1:47" x14ac:dyDescent="0.2">
      <c r="A25" s="82">
        <v>37207</v>
      </c>
      <c r="B25" s="57">
        <v>27</v>
      </c>
      <c r="C25" s="58">
        <v>28.75</v>
      </c>
      <c r="D25" s="57">
        <v>28</v>
      </c>
      <c r="E25" s="58">
        <v>29.25</v>
      </c>
      <c r="F25" s="57">
        <v>28.25</v>
      </c>
      <c r="G25" s="58">
        <v>28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46.499996185302734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2.9990000000000001</v>
      </c>
      <c r="AN25" s="40">
        <v>1.06</v>
      </c>
      <c r="AO25" s="40">
        <v>4.0590000000000002</v>
      </c>
      <c r="AP25" s="40">
        <v>3.5000000000000003E-2</v>
      </c>
      <c r="AQ25" s="40">
        <v>3.0340000000000003</v>
      </c>
      <c r="AR25" s="40">
        <v>1.06</v>
      </c>
      <c r="AS25" s="40">
        <v>4.0590000000000002</v>
      </c>
      <c r="AT25" s="40">
        <v>1.7749999999999999</v>
      </c>
      <c r="AU25" s="40">
        <v>4.774</v>
      </c>
    </row>
    <row r="26" spans="1:47" x14ac:dyDescent="0.2">
      <c r="A26" s="82">
        <v>37208</v>
      </c>
      <c r="B26" s="57">
        <v>27</v>
      </c>
      <c r="C26" s="58">
        <v>28.75</v>
      </c>
      <c r="D26" s="57">
        <v>28</v>
      </c>
      <c r="E26" s="58">
        <v>29.25</v>
      </c>
      <c r="F26" s="57">
        <v>28.25</v>
      </c>
      <c r="G26" s="58">
        <v>28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3.0420000000000003</v>
      </c>
      <c r="AN26" s="40">
        <v>1.06</v>
      </c>
      <c r="AO26" s="40">
        <v>4.1020000000000003</v>
      </c>
      <c r="AP26" s="40">
        <v>3.5000000000000003E-2</v>
      </c>
      <c r="AQ26" s="40">
        <v>3.0770000000000004</v>
      </c>
      <c r="AR26" s="40">
        <v>1.06</v>
      </c>
      <c r="AS26" s="40">
        <v>4.1020000000000003</v>
      </c>
      <c r="AT26" s="40">
        <v>1.7749999999999999</v>
      </c>
      <c r="AU26" s="40">
        <v>4.8170000000000002</v>
      </c>
    </row>
    <row r="27" spans="1:47" x14ac:dyDescent="0.2">
      <c r="A27" s="82">
        <v>37209</v>
      </c>
      <c r="B27" s="57">
        <v>27</v>
      </c>
      <c r="C27" s="58">
        <v>28.75</v>
      </c>
      <c r="D27" s="57">
        <v>28</v>
      </c>
      <c r="E27" s="58">
        <v>29.25</v>
      </c>
      <c r="F27" s="57">
        <v>28.25</v>
      </c>
      <c r="G27" s="58">
        <v>28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3.0390000000000001</v>
      </c>
      <c r="AN27" s="40">
        <v>0.56999999999999995</v>
      </c>
      <c r="AO27" s="40">
        <v>3.609</v>
      </c>
      <c r="AP27" s="40">
        <v>3.5000000000000003E-2</v>
      </c>
      <c r="AQ27" s="40">
        <v>3.0740000000000003</v>
      </c>
      <c r="AR27" s="40">
        <v>0.56999999999999995</v>
      </c>
      <c r="AS27" s="40">
        <v>3.609</v>
      </c>
      <c r="AT27" s="40">
        <v>0.65</v>
      </c>
      <c r="AU27" s="40">
        <v>3.6890000000000001</v>
      </c>
    </row>
    <row r="28" spans="1:47" s="83" customFormat="1" x14ac:dyDescent="0.2">
      <c r="A28" s="82">
        <v>37210</v>
      </c>
      <c r="B28" s="57">
        <v>27</v>
      </c>
      <c r="C28" s="58">
        <v>28.75</v>
      </c>
      <c r="D28" s="57">
        <v>28</v>
      </c>
      <c r="E28" s="58">
        <v>29.25</v>
      </c>
      <c r="F28" s="57">
        <v>28.25</v>
      </c>
      <c r="G28" s="58">
        <v>28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46.499996185302734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3.0590000000000002</v>
      </c>
      <c r="AN28" s="83">
        <v>0.36</v>
      </c>
      <c r="AO28" s="83">
        <v>3.419</v>
      </c>
      <c r="AP28" s="83">
        <v>3.5000000000000003E-2</v>
      </c>
      <c r="AQ28" s="83">
        <v>3.0940000000000003</v>
      </c>
      <c r="AR28" s="83">
        <v>0.36</v>
      </c>
      <c r="AS28" s="83">
        <v>3.419</v>
      </c>
      <c r="AT28" s="83">
        <v>0.38</v>
      </c>
      <c r="AU28" s="83">
        <v>3.4390000000000001</v>
      </c>
    </row>
    <row r="29" spans="1:47" s="83" customFormat="1" x14ac:dyDescent="0.2">
      <c r="A29" s="82">
        <v>37211</v>
      </c>
      <c r="B29" s="57">
        <v>27</v>
      </c>
      <c r="C29" s="58">
        <v>28.75</v>
      </c>
      <c r="D29" s="57">
        <v>28</v>
      </c>
      <c r="E29" s="58">
        <v>29.25</v>
      </c>
      <c r="F29" s="57">
        <v>28.25</v>
      </c>
      <c r="G29" s="58">
        <v>28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46.499996185302734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3.2410000000000001</v>
      </c>
      <c r="AN29" s="83">
        <v>0.32500000000000001</v>
      </c>
      <c r="AO29" s="83">
        <v>3.5660000000000003</v>
      </c>
      <c r="AP29" s="83">
        <v>3.5000000000000003E-2</v>
      </c>
      <c r="AQ29" s="83">
        <v>3.2760000000000002</v>
      </c>
      <c r="AR29" s="83">
        <v>0.32500000000000001</v>
      </c>
      <c r="AS29" s="83">
        <v>3.5660000000000003</v>
      </c>
      <c r="AT29" s="83">
        <v>0.33</v>
      </c>
      <c r="AU29" s="83">
        <v>3.5710000000000002</v>
      </c>
    </row>
    <row r="30" spans="1:47" x14ac:dyDescent="0.2">
      <c r="A30" s="82">
        <v>37225</v>
      </c>
      <c r="B30" s="57">
        <v>27</v>
      </c>
      <c r="C30" s="58">
        <v>28.75</v>
      </c>
      <c r="D30" s="57">
        <v>28</v>
      </c>
      <c r="E30" s="58">
        <v>28</v>
      </c>
      <c r="F30" s="57">
        <v>28.25</v>
      </c>
      <c r="G30" s="58">
        <v>28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3.4490000000000003</v>
      </c>
      <c r="AN30" s="40">
        <v>0.33500000000000002</v>
      </c>
      <c r="AO30" s="40">
        <v>3.7840000000000003</v>
      </c>
      <c r="AP30" s="40">
        <v>3.5000000000000003E-2</v>
      </c>
      <c r="AQ30" s="40">
        <v>3.4840000000000004</v>
      </c>
      <c r="AR30" s="40">
        <v>0.33500000000000002</v>
      </c>
      <c r="AS30" s="40">
        <v>3.7840000000000003</v>
      </c>
      <c r="AT30" s="40">
        <v>0.37</v>
      </c>
      <c r="AU30" s="40">
        <v>3.8190000000000004</v>
      </c>
    </row>
    <row r="31" spans="1:47" x14ac:dyDescent="0.2">
      <c r="A31" s="82">
        <v>37226</v>
      </c>
      <c r="B31" s="57">
        <v>31.5</v>
      </c>
      <c r="C31" s="58">
        <v>36.25</v>
      </c>
      <c r="D31" s="57">
        <v>36</v>
      </c>
      <c r="E31" s="58">
        <v>36</v>
      </c>
      <c r="F31" s="57">
        <v>33.5</v>
      </c>
      <c r="G31" s="58">
        <v>33.5</v>
      </c>
      <c r="H31" s="57"/>
      <c r="I31" s="58">
        <v>32.5</v>
      </c>
      <c r="J31" s="57"/>
      <c r="K31" s="58"/>
      <c r="L31" s="57"/>
      <c r="M31" s="58"/>
      <c r="N31" s="57"/>
      <c r="O31" s="58"/>
      <c r="Q31" s="57"/>
      <c r="R31" s="58">
        <v>51.549999237060547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3.5720000000000001</v>
      </c>
      <c r="AN31" s="40">
        <v>0.45</v>
      </c>
      <c r="AO31" s="40">
        <v>4.0220000000000002</v>
      </c>
      <c r="AP31" s="40">
        <v>3.5000000000000003E-2</v>
      </c>
      <c r="AQ31" s="40">
        <v>3.6070000000000002</v>
      </c>
      <c r="AR31" s="40">
        <v>0.35</v>
      </c>
      <c r="AS31" s="40">
        <v>3.9220000000000002</v>
      </c>
      <c r="AT31" s="40">
        <v>0.41</v>
      </c>
      <c r="AU31" s="40">
        <v>3.9820000000000002</v>
      </c>
    </row>
    <row r="32" spans="1:47" x14ac:dyDescent="0.2">
      <c r="A32" s="82">
        <v>37257</v>
      </c>
      <c r="B32" s="57">
        <v>31.75</v>
      </c>
      <c r="C32" s="58">
        <v>35.6</v>
      </c>
      <c r="D32" s="57">
        <v>35.85</v>
      </c>
      <c r="E32" s="58">
        <v>35.75</v>
      </c>
      <c r="F32" s="57">
        <v>34</v>
      </c>
      <c r="G32" s="58">
        <v>33.25</v>
      </c>
      <c r="H32" s="57"/>
      <c r="I32" s="58">
        <v>33.25</v>
      </c>
      <c r="J32" s="57"/>
      <c r="K32" s="58"/>
      <c r="L32" s="57"/>
      <c r="M32" s="58"/>
      <c r="N32" s="57"/>
      <c r="O32" s="58"/>
      <c r="Q32" s="57"/>
      <c r="R32" s="58">
        <v>51.388511352539062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3.4770000000000003</v>
      </c>
      <c r="AN32" s="40">
        <v>0.45</v>
      </c>
      <c r="AO32" s="40">
        <v>3.9270000000000005</v>
      </c>
      <c r="AP32" s="40">
        <v>0.13</v>
      </c>
      <c r="AQ32" s="40">
        <v>3.6070000000000002</v>
      </c>
      <c r="AR32" s="40">
        <v>0.35</v>
      </c>
      <c r="AS32" s="40">
        <v>3.8270000000000004</v>
      </c>
      <c r="AT32" s="40">
        <v>0.41</v>
      </c>
      <c r="AU32" s="40">
        <v>3.8870000000000005</v>
      </c>
    </row>
    <row r="33" spans="1:47" x14ac:dyDescent="0.2">
      <c r="A33" s="82">
        <v>37288</v>
      </c>
      <c r="B33" s="57">
        <v>31.25</v>
      </c>
      <c r="C33" s="58">
        <v>33.9</v>
      </c>
      <c r="D33" s="57">
        <v>34</v>
      </c>
      <c r="E33" s="58">
        <v>35.5</v>
      </c>
      <c r="F33" s="57">
        <v>33.25</v>
      </c>
      <c r="G33" s="58">
        <v>32.5</v>
      </c>
      <c r="H33" s="57"/>
      <c r="I33" s="58">
        <v>33.25</v>
      </c>
      <c r="J33" s="57"/>
      <c r="K33" s="58"/>
      <c r="L33" s="57"/>
      <c r="M33" s="58"/>
      <c r="N33" s="57"/>
      <c r="O33" s="58"/>
      <c r="Q33" s="57"/>
      <c r="R33" s="58">
        <v>50.794737091064455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3.3770000000000002</v>
      </c>
      <c r="AN33" s="40">
        <v>0.41499999999999998</v>
      </c>
      <c r="AO33" s="40">
        <v>3.7920000000000003</v>
      </c>
      <c r="AP33" s="40">
        <v>0.13</v>
      </c>
      <c r="AQ33" s="40">
        <v>3.5070000000000001</v>
      </c>
      <c r="AR33" s="40">
        <v>0.315</v>
      </c>
      <c r="AS33" s="40">
        <v>3.6920000000000002</v>
      </c>
      <c r="AT33" s="40">
        <v>0.36</v>
      </c>
      <c r="AU33" s="40">
        <v>3.7370000000000001</v>
      </c>
    </row>
    <row r="34" spans="1:47" x14ac:dyDescent="0.2">
      <c r="A34" s="82">
        <v>37316</v>
      </c>
      <c r="B34" s="57">
        <v>30.5</v>
      </c>
      <c r="C34" s="58">
        <v>30.5</v>
      </c>
      <c r="D34" s="57">
        <v>30.5</v>
      </c>
      <c r="E34" s="58">
        <v>33</v>
      </c>
      <c r="F34" s="57">
        <v>32.25</v>
      </c>
      <c r="G34" s="58">
        <v>31.75</v>
      </c>
      <c r="H34" s="57"/>
      <c r="I34" s="58">
        <v>31</v>
      </c>
      <c r="J34" s="57"/>
      <c r="K34" s="58"/>
      <c r="L34" s="57"/>
      <c r="M34" s="58"/>
      <c r="N34" s="57"/>
      <c r="O34" s="58"/>
      <c r="Q34" s="57"/>
      <c r="R34" s="58">
        <v>49.529055633544921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3.2530000000000001</v>
      </c>
      <c r="AN34" s="40">
        <v>0.46</v>
      </c>
      <c r="AO34" s="40">
        <v>3.7130000000000001</v>
      </c>
      <c r="AP34" s="40">
        <v>0.13</v>
      </c>
      <c r="AQ34" s="40">
        <v>3.383</v>
      </c>
      <c r="AR34" s="40">
        <v>0.36</v>
      </c>
      <c r="AS34" s="40">
        <v>3.613</v>
      </c>
      <c r="AT34" s="40">
        <v>0.4</v>
      </c>
      <c r="AU34" s="40">
        <v>3.653</v>
      </c>
    </row>
    <row r="35" spans="1:47" s="83" customFormat="1" x14ac:dyDescent="0.2">
      <c r="A35" s="82">
        <v>37347</v>
      </c>
      <c r="B35" s="57">
        <v>29.75</v>
      </c>
      <c r="C35" s="58">
        <v>30</v>
      </c>
      <c r="D35" s="57">
        <v>28</v>
      </c>
      <c r="E35" s="58">
        <v>30.5</v>
      </c>
      <c r="F35" s="57">
        <v>30.25</v>
      </c>
      <c r="G35" s="58">
        <v>31.75</v>
      </c>
      <c r="H35" s="57"/>
      <c r="I35" s="58">
        <v>29.75</v>
      </c>
      <c r="J35" s="57"/>
      <c r="K35" s="58"/>
      <c r="L35" s="57"/>
      <c r="M35" s="58"/>
      <c r="N35" s="57"/>
      <c r="O35" s="58"/>
      <c r="P35" s="40"/>
      <c r="Q35" s="57"/>
      <c r="R35" s="58">
        <v>44.259272460937503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3.2630000000000003</v>
      </c>
      <c r="AN35" s="83">
        <v>0.56000000000000005</v>
      </c>
      <c r="AO35" s="83">
        <v>3.8230000000000004</v>
      </c>
      <c r="AP35" s="83">
        <v>0.13</v>
      </c>
      <c r="AQ35" s="83">
        <v>3.3930000000000002</v>
      </c>
      <c r="AR35" s="83">
        <v>0.46</v>
      </c>
      <c r="AS35" s="83">
        <v>3.7230000000000003</v>
      </c>
      <c r="AT35" s="83">
        <v>0.72</v>
      </c>
      <c r="AU35" s="83">
        <v>3.9830000000000005</v>
      </c>
    </row>
    <row r="36" spans="1:47" s="83" customFormat="1" x14ac:dyDescent="0.2">
      <c r="A36" s="82">
        <v>37377</v>
      </c>
      <c r="B36" s="57">
        <v>34.5</v>
      </c>
      <c r="C36" s="58">
        <v>29</v>
      </c>
      <c r="D36" s="57">
        <v>26.5</v>
      </c>
      <c r="E36" s="58">
        <v>30.5</v>
      </c>
      <c r="F36" s="57">
        <v>33.5</v>
      </c>
      <c r="G36" s="58">
        <v>37.5</v>
      </c>
      <c r="H36" s="57"/>
      <c r="I36" s="58">
        <v>29.75</v>
      </c>
      <c r="J36" s="57"/>
      <c r="K36" s="58"/>
      <c r="L36" s="57"/>
      <c r="M36" s="58"/>
      <c r="N36" s="57"/>
      <c r="O36" s="58"/>
      <c r="P36" s="40"/>
      <c r="Q36" s="57"/>
      <c r="R36" s="58">
        <v>44.689287414550783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3.2930000000000001</v>
      </c>
      <c r="AN36" s="83">
        <v>0.77</v>
      </c>
      <c r="AO36" s="83">
        <v>4.0630000000000006</v>
      </c>
      <c r="AP36" s="83">
        <v>0.13</v>
      </c>
      <c r="AQ36" s="83">
        <v>3.423</v>
      </c>
      <c r="AR36" s="83">
        <v>0.77</v>
      </c>
      <c r="AS36" s="83">
        <v>4.0630000000000006</v>
      </c>
      <c r="AT36" s="83">
        <v>0.97</v>
      </c>
      <c r="AU36" s="83">
        <v>4.2629999999999999</v>
      </c>
    </row>
    <row r="37" spans="1:47" x14ac:dyDescent="0.2">
      <c r="A37" s="82">
        <v>37408</v>
      </c>
      <c r="B37" s="57">
        <v>42</v>
      </c>
      <c r="C37" s="58">
        <v>30.5</v>
      </c>
      <c r="D37" s="57">
        <v>28</v>
      </c>
      <c r="E37" s="58">
        <v>37</v>
      </c>
      <c r="F37" s="57">
        <v>38</v>
      </c>
      <c r="G37" s="58">
        <v>47</v>
      </c>
      <c r="H37" s="57"/>
      <c r="I37" s="58">
        <v>36.5</v>
      </c>
      <c r="J37" s="57"/>
      <c r="K37" s="58"/>
      <c r="L37" s="57"/>
      <c r="M37" s="58"/>
      <c r="N37" s="57"/>
      <c r="O37" s="58"/>
      <c r="Q37" s="57"/>
      <c r="R37" s="58">
        <v>45.540896326672573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3.319</v>
      </c>
      <c r="AN37" s="40">
        <v>1.04</v>
      </c>
      <c r="AO37" s="40">
        <v>4.359</v>
      </c>
      <c r="AP37" s="40">
        <v>3.5000000000000003E-2</v>
      </c>
      <c r="AQ37" s="40">
        <v>3.3540000000000001</v>
      </c>
      <c r="AR37" s="40">
        <v>1.04</v>
      </c>
      <c r="AS37" s="40">
        <v>4.359</v>
      </c>
      <c r="AT37" s="40">
        <v>1.6</v>
      </c>
      <c r="AU37" s="40">
        <v>4.9190000000000005</v>
      </c>
    </row>
    <row r="38" spans="1:47" x14ac:dyDescent="0.2">
      <c r="A38" s="82">
        <v>37438</v>
      </c>
      <c r="B38" s="57">
        <v>50</v>
      </c>
      <c r="C38" s="58">
        <v>44</v>
      </c>
      <c r="D38" s="57">
        <v>41</v>
      </c>
      <c r="E38" s="58">
        <v>46</v>
      </c>
      <c r="F38" s="57">
        <v>45.75</v>
      </c>
      <c r="G38" s="58">
        <v>57</v>
      </c>
      <c r="H38" s="57"/>
      <c r="I38" s="58">
        <v>45.25</v>
      </c>
      <c r="J38" s="57"/>
      <c r="K38" s="58"/>
      <c r="L38" s="57"/>
      <c r="M38" s="58"/>
      <c r="N38" s="57"/>
      <c r="O38" s="58"/>
      <c r="Q38" s="57"/>
      <c r="R38" s="58">
        <v>48.207210570192267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3.3480000000000003</v>
      </c>
      <c r="AN38" s="40">
        <v>1.04</v>
      </c>
      <c r="AO38" s="40">
        <v>4.3879999999999999</v>
      </c>
      <c r="AP38" s="40">
        <v>3.5000000000000003E-2</v>
      </c>
      <c r="AQ38" s="40">
        <v>3.3830000000000005</v>
      </c>
      <c r="AR38" s="40">
        <v>1.04</v>
      </c>
      <c r="AS38" s="40">
        <v>4.3879999999999999</v>
      </c>
      <c r="AT38" s="40">
        <v>1.6</v>
      </c>
      <c r="AU38" s="40">
        <v>4.9480000000000004</v>
      </c>
    </row>
    <row r="39" spans="1:47" x14ac:dyDescent="0.2">
      <c r="A39" s="82">
        <v>37469</v>
      </c>
      <c r="B39" s="57">
        <v>58.5</v>
      </c>
      <c r="C39" s="58">
        <v>51</v>
      </c>
      <c r="D39" s="57">
        <v>48.5</v>
      </c>
      <c r="E39" s="58">
        <v>53</v>
      </c>
      <c r="F39" s="57">
        <v>53</v>
      </c>
      <c r="G39" s="58">
        <v>68.5</v>
      </c>
      <c r="H39" s="57"/>
      <c r="I39" s="58">
        <v>52.25</v>
      </c>
      <c r="J39" s="57"/>
      <c r="K39" s="58"/>
      <c r="L39" s="57"/>
      <c r="M39" s="58"/>
      <c r="N39" s="57"/>
      <c r="O39" s="58"/>
      <c r="Q39" s="57"/>
      <c r="R39" s="58">
        <v>49.049641055147006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3.3520000000000003</v>
      </c>
      <c r="AN39" s="40">
        <v>0.54</v>
      </c>
      <c r="AO39" s="40">
        <v>3.8920000000000003</v>
      </c>
      <c r="AP39" s="40">
        <v>3.5000000000000003E-2</v>
      </c>
      <c r="AQ39" s="40">
        <v>3.3870000000000005</v>
      </c>
      <c r="AR39" s="40">
        <v>0.54</v>
      </c>
      <c r="AS39" s="40">
        <v>3.8920000000000003</v>
      </c>
      <c r="AT39" s="40">
        <v>0.71</v>
      </c>
      <c r="AU39" s="40">
        <v>4.0620000000000003</v>
      </c>
    </row>
    <row r="40" spans="1:47" x14ac:dyDescent="0.2">
      <c r="A40" s="82">
        <v>37500</v>
      </c>
      <c r="B40" s="57">
        <v>48</v>
      </c>
      <c r="C40" s="58">
        <v>45</v>
      </c>
      <c r="D40" s="57">
        <v>41.5</v>
      </c>
      <c r="E40" s="58">
        <v>44.5</v>
      </c>
      <c r="F40" s="57">
        <v>44.75</v>
      </c>
      <c r="G40" s="58">
        <v>55</v>
      </c>
      <c r="H40" s="57"/>
      <c r="I40" s="58">
        <v>40.25</v>
      </c>
      <c r="J40" s="57"/>
      <c r="K40" s="58"/>
      <c r="L40" s="57"/>
      <c r="M40" s="58"/>
      <c r="N40" s="57"/>
      <c r="O40" s="58"/>
      <c r="Q40" s="57"/>
      <c r="R40" s="58">
        <v>49.001102207998734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3.3640000000000003</v>
      </c>
      <c r="AN40" s="40">
        <v>0.36</v>
      </c>
      <c r="AO40" s="40">
        <v>3.7240000000000002</v>
      </c>
      <c r="AP40" s="40">
        <v>3.5000000000000003E-2</v>
      </c>
      <c r="AQ40" s="40">
        <v>3.3990000000000005</v>
      </c>
      <c r="AR40" s="40">
        <v>0.36</v>
      </c>
      <c r="AS40" s="40">
        <v>3.7240000000000002</v>
      </c>
      <c r="AT40" s="40">
        <v>0.38</v>
      </c>
      <c r="AU40" s="40">
        <v>3.7440000000000002</v>
      </c>
    </row>
    <row r="41" spans="1:47" x14ac:dyDescent="0.2">
      <c r="A41" s="82">
        <v>37530</v>
      </c>
      <c r="B41" s="57">
        <v>35.25</v>
      </c>
      <c r="C41" s="58">
        <v>35.5</v>
      </c>
      <c r="D41" s="57">
        <v>36</v>
      </c>
      <c r="E41" s="58">
        <v>38</v>
      </c>
      <c r="F41" s="57">
        <v>37.25</v>
      </c>
      <c r="G41" s="58">
        <v>37.75</v>
      </c>
      <c r="H41" s="57"/>
      <c r="I41" s="58">
        <v>36.25</v>
      </c>
      <c r="J41" s="57"/>
      <c r="K41" s="58"/>
      <c r="L41" s="57"/>
      <c r="M41" s="58"/>
      <c r="N41" s="57"/>
      <c r="O41" s="58"/>
      <c r="Q41" s="57"/>
      <c r="R41" s="58">
        <v>45.595879581737037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3.5350000000000001</v>
      </c>
      <c r="AN41" s="40">
        <v>0.32500000000000001</v>
      </c>
      <c r="AO41" s="40">
        <v>3.86</v>
      </c>
      <c r="AP41" s="40">
        <v>3.5000000000000003E-2</v>
      </c>
      <c r="AQ41" s="40">
        <v>3.57</v>
      </c>
      <c r="AR41" s="40">
        <v>0.32500000000000001</v>
      </c>
      <c r="AS41" s="40">
        <v>3.86</v>
      </c>
      <c r="AT41" s="40">
        <v>0.33</v>
      </c>
      <c r="AU41" s="40">
        <v>3.8650000000000002</v>
      </c>
    </row>
    <row r="42" spans="1:47" x14ac:dyDescent="0.2">
      <c r="A42" s="82">
        <v>37561</v>
      </c>
      <c r="B42" s="57">
        <v>33.75</v>
      </c>
      <c r="C42" s="58">
        <v>33.5</v>
      </c>
      <c r="D42" s="57">
        <v>34</v>
      </c>
      <c r="E42" s="58">
        <v>34.5</v>
      </c>
      <c r="F42" s="57">
        <v>36.75</v>
      </c>
      <c r="G42" s="58">
        <v>35.75</v>
      </c>
      <c r="H42" s="57"/>
      <c r="I42" s="58">
        <v>35.5</v>
      </c>
      <c r="J42" s="57"/>
      <c r="K42" s="58"/>
      <c r="L42" s="57"/>
      <c r="M42" s="58"/>
      <c r="N42" s="57"/>
      <c r="O42" s="58"/>
      <c r="Q42" s="57"/>
      <c r="R42" s="58">
        <v>50.367871144314918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3.6920000000000002</v>
      </c>
      <c r="AN42" s="40">
        <v>0.33500000000000002</v>
      </c>
      <c r="AO42" s="40">
        <v>4.0270000000000001</v>
      </c>
      <c r="AP42" s="40">
        <v>3.5000000000000003E-2</v>
      </c>
      <c r="AQ42" s="40">
        <v>3.7270000000000003</v>
      </c>
      <c r="AR42" s="40">
        <v>0.33500000000000002</v>
      </c>
      <c r="AS42" s="40">
        <v>4.0270000000000001</v>
      </c>
      <c r="AT42" s="40">
        <v>0.37</v>
      </c>
      <c r="AU42" s="40">
        <v>4.0620000000000003</v>
      </c>
    </row>
    <row r="43" spans="1:47" x14ac:dyDescent="0.2">
      <c r="A43" s="82">
        <v>37591</v>
      </c>
      <c r="B43" s="57">
        <v>34.5</v>
      </c>
      <c r="C43" s="58">
        <v>35.75</v>
      </c>
      <c r="D43" s="57">
        <v>36.25</v>
      </c>
      <c r="E43" s="58">
        <v>38.25</v>
      </c>
      <c r="F43" s="57">
        <v>38.75</v>
      </c>
      <c r="G43" s="58">
        <v>36.5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54.085133104138905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3.7470000000000003</v>
      </c>
      <c r="AN43" s="40">
        <v>0.45</v>
      </c>
      <c r="AO43" s="40">
        <v>4.1970000000000001</v>
      </c>
      <c r="AP43" s="40">
        <v>3.5000000000000003E-2</v>
      </c>
      <c r="AQ43" s="40">
        <v>3.7820000000000005</v>
      </c>
      <c r="AR43" s="40">
        <v>0.35</v>
      </c>
      <c r="AS43" s="40">
        <v>4.0970000000000004</v>
      </c>
      <c r="AT43" s="40">
        <v>0.41</v>
      </c>
      <c r="AU43" s="40">
        <v>4.157</v>
      </c>
    </row>
    <row r="44" spans="1:47" x14ac:dyDescent="0.2">
      <c r="A44" s="82">
        <v>37622</v>
      </c>
      <c r="B44" s="57">
        <v>35.25</v>
      </c>
      <c r="C44" s="58">
        <v>39.75</v>
      </c>
      <c r="D44" s="57">
        <v>40</v>
      </c>
      <c r="E44" s="58">
        <v>40</v>
      </c>
      <c r="F44" s="57">
        <v>39.5</v>
      </c>
      <c r="G44" s="58">
        <v>37.25</v>
      </c>
      <c r="H44" s="57"/>
      <c r="I44" s="58">
        <v>28.5</v>
      </c>
      <c r="J44" s="57"/>
      <c r="K44" s="58"/>
      <c r="L44" s="57"/>
      <c r="M44" s="58"/>
      <c r="N44" s="57"/>
      <c r="O44" s="58"/>
      <c r="Q44" s="57"/>
      <c r="R44" s="58">
        <v>49.250628029826629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3.6320000000000001</v>
      </c>
      <c r="AN44" s="40">
        <v>0.45</v>
      </c>
      <c r="AO44" s="40">
        <v>4.0819999999999999</v>
      </c>
      <c r="AP44" s="40">
        <v>0.13</v>
      </c>
      <c r="AQ44" s="40">
        <v>3.762</v>
      </c>
      <c r="AR44" s="40">
        <v>0.35</v>
      </c>
      <c r="AS44" s="40">
        <v>3.9820000000000002</v>
      </c>
      <c r="AT44" s="40">
        <v>0.41</v>
      </c>
      <c r="AU44" s="40">
        <v>4.0419999999999998</v>
      </c>
    </row>
    <row r="45" spans="1:47" x14ac:dyDescent="0.2">
      <c r="A45" s="82">
        <v>37653</v>
      </c>
      <c r="B45" s="57">
        <v>34.75</v>
      </c>
      <c r="C45" s="58">
        <v>38.25</v>
      </c>
      <c r="D45" s="57">
        <v>38.5</v>
      </c>
      <c r="E45" s="58">
        <v>39</v>
      </c>
      <c r="F45" s="57">
        <v>38</v>
      </c>
      <c r="G45" s="58">
        <v>36.75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47.771043507245999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3.4849999999999999</v>
      </c>
      <c r="AN45" s="40">
        <v>0.41499999999999998</v>
      </c>
      <c r="AO45" s="40">
        <v>3.9</v>
      </c>
      <c r="AP45" s="40">
        <v>0.13</v>
      </c>
      <c r="AQ45" s="40">
        <v>3.6150000000000002</v>
      </c>
      <c r="AR45" s="40">
        <v>0.315</v>
      </c>
      <c r="AS45" s="40">
        <v>3.8</v>
      </c>
      <c r="AT45" s="40">
        <v>0.36</v>
      </c>
      <c r="AU45" s="40">
        <v>3.8450000000000002</v>
      </c>
    </row>
    <row r="46" spans="1:47" x14ac:dyDescent="0.2">
      <c r="A46" s="82">
        <v>37681</v>
      </c>
      <c r="B46" s="57">
        <v>34.75</v>
      </c>
      <c r="C46" s="58">
        <v>34</v>
      </c>
      <c r="D46" s="57">
        <v>34</v>
      </c>
      <c r="E46" s="58">
        <v>37</v>
      </c>
      <c r="F46" s="57">
        <v>36.5</v>
      </c>
      <c r="G46" s="58">
        <v>36.75</v>
      </c>
      <c r="H46" s="57"/>
      <c r="I46" s="58">
        <v>25</v>
      </c>
      <c r="J46" s="57"/>
      <c r="K46" s="58"/>
      <c r="L46" s="57"/>
      <c r="M46" s="58"/>
      <c r="N46" s="57"/>
      <c r="O46" s="58"/>
      <c r="Q46" s="57"/>
      <c r="R46" s="58">
        <v>46.211572021689889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3.32</v>
      </c>
      <c r="AN46" s="40">
        <v>0.46</v>
      </c>
      <c r="AO46" s="40">
        <v>3.78</v>
      </c>
      <c r="AP46" s="40">
        <v>0.13</v>
      </c>
      <c r="AQ46" s="40">
        <v>3.45</v>
      </c>
      <c r="AR46" s="40">
        <v>0.36</v>
      </c>
      <c r="AS46" s="40">
        <v>3.68</v>
      </c>
      <c r="AT46" s="40">
        <v>0.4</v>
      </c>
      <c r="AU46" s="40">
        <v>3.72</v>
      </c>
    </row>
    <row r="47" spans="1:47" x14ac:dyDescent="0.2">
      <c r="A47" s="82">
        <v>37712</v>
      </c>
      <c r="B47" s="57">
        <v>34.25</v>
      </c>
      <c r="C47" s="58">
        <v>34.25</v>
      </c>
      <c r="D47" s="57">
        <v>31</v>
      </c>
      <c r="E47" s="58">
        <v>35</v>
      </c>
      <c r="F47" s="57">
        <v>36</v>
      </c>
      <c r="G47" s="58">
        <v>36.25</v>
      </c>
      <c r="H47" s="57"/>
      <c r="I47" s="58">
        <v>23.5</v>
      </c>
      <c r="J47" s="57"/>
      <c r="K47" s="58"/>
      <c r="L47" s="57"/>
      <c r="M47" s="58"/>
      <c r="N47" s="57"/>
      <c r="O47" s="58"/>
      <c r="Q47" s="57"/>
      <c r="R47" s="58">
        <v>43.9638332927547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3.3149999999999999</v>
      </c>
      <c r="AN47" s="40">
        <v>0.56000000000000005</v>
      </c>
      <c r="AO47" s="40">
        <v>3.875</v>
      </c>
      <c r="AP47" s="40">
        <v>0.13</v>
      </c>
      <c r="AQ47" s="40">
        <v>3.4449999999999998</v>
      </c>
      <c r="AR47" s="40">
        <v>0.46</v>
      </c>
      <c r="AS47" s="40">
        <v>3.7749999999999999</v>
      </c>
      <c r="AT47" s="40">
        <v>0.72499999999999998</v>
      </c>
      <c r="AU47" s="40">
        <v>4.04</v>
      </c>
    </row>
    <row r="48" spans="1:47" x14ac:dyDescent="0.2">
      <c r="A48" s="82">
        <v>37742</v>
      </c>
      <c r="B48" s="57">
        <v>34.25</v>
      </c>
      <c r="C48" s="58">
        <v>30.75</v>
      </c>
      <c r="D48" s="57">
        <v>27.5</v>
      </c>
      <c r="E48" s="58">
        <v>35</v>
      </c>
      <c r="F48" s="57">
        <v>36.5</v>
      </c>
      <c r="G48" s="58">
        <v>36.25</v>
      </c>
      <c r="H48" s="57"/>
      <c r="I48" s="58">
        <v>24.5</v>
      </c>
      <c r="J48" s="57"/>
      <c r="K48" s="58"/>
      <c r="L48" s="57"/>
      <c r="M48" s="58"/>
      <c r="N48" s="57"/>
      <c r="O48" s="58"/>
      <c r="Q48" s="57"/>
      <c r="R48" s="58">
        <v>44.122687400189164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3.3530000000000002</v>
      </c>
      <c r="AN48" s="40">
        <v>0.77</v>
      </c>
      <c r="AO48" s="40">
        <v>4.1230000000000002</v>
      </c>
      <c r="AP48" s="40">
        <v>0.13</v>
      </c>
      <c r="AQ48" s="40">
        <v>3.4830000000000001</v>
      </c>
      <c r="AR48" s="40">
        <v>0.77</v>
      </c>
      <c r="AS48" s="40">
        <v>4.1230000000000002</v>
      </c>
      <c r="AT48" s="40">
        <v>0.98</v>
      </c>
      <c r="AU48" s="40">
        <v>4.3330000000000002</v>
      </c>
    </row>
    <row r="49" spans="1:47" x14ac:dyDescent="0.2">
      <c r="A49" s="82">
        <v>37773</v>
      </c>
      <c r="B49" s="57">
        <v>38.75</v>
      </c>
      <c r="C49" s="58">
        <v>32</v>
      </c>
      <c r="D49" s="57">
        <v>28.75</v>
      </c>
      <c r="E49" s="58">
        <v>39.5</v>
      </c>
      <c r="F49" s="57">
        <v>41</v>
      </c>
      <c r="G49" s="58">
        <v>43.25</v>
      </c>
      <c r="H49" s="57"/>
      <c r="I49" s="58">
        <v>28.5</v>
      </c>
      <c r="J49" s="57"/>
      <c r="K49" s="58"/>
      <c r="L49" s="57"/>
      <c r="M49" s="58"/>
      <c r="N49" s="57"/>
      <c r="O49" s="58"/>
      <c r="Q49" s="57"/>
      <c r="R49" s="58">
        <v>44.593311446247398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3.3980000000000001</v>
      </c>
      <c r="AN49" s="40">
        <v>1.04</v>
      </c>
      <c r="AO49" s="40">
        <v>4.4380000000000006</v>
      </c>
      <c r="AP49" s="40">
        <v>4.4999999999999998E-2</v>
      </c>
      <c r="AQ49" s="40">
        <v>3.4430000000000001</v>
      </c>
      <c r="AR49" s="40">
        <v>1.04</v>
      </c>
      <c r="AS49" s="40">
        <v>4.4380000000000006</v>
      </c>
      <c r="AT49" s="40">
        <v>1.615</v>
      </c>
      <c r="AU49" s="40">
        <v>5.0129999999999999</v>
      </c>
    </row>
    <row r="50" spans="1:47" x14ac:dyDescent="0.2">
      <c r="A50" s="82">
        <v>37803</v>
      </c>
      <c r="B50" s="57">
        <v>53.25</v>
      </c>
      <c r="C50" s="58">
        <v>51.5</v>
      </c>
      <c r="D50" s="57">
        <v>47</v>
      </c>
      <c r="E50" s="58">
        <v>49.5</v>
      </c>
      <c r="F50" s="57">
        <v>55</v>
      </c>
      <c r="G50" s="58">
        <v>59.25</v>
      </c>
      <c r="H50" s="57"/>
      <c r="I50" s="58">
        <v>38.75</v>
      </c>
      <c r="J50" s="57"/>
      <c r="K50" s="58"/>
      <c r="L50" s="57"/>
      <c r="M50" s="58"/>
      <c r="N50" s="57"/>
      <c r="O50" s="58"/>
      <c r="Q50" s="57"/>
      <c r="R50" s="58">
        <v>45.000312850289468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3.4359999999999999</v>
      </c>
      <c r="AN50" s="40">
        <v>1.04</v>
      </c>
      <c r="AO50" s="40">
        <v>4.476</v>
      </c>
      <c r="AP50" s="40">
        <v>4.4999999999999998E-2</v>
      </c>
      <c r="AQ50" s="40">
        <v>3.4809999999999999</v>
      </c>
      <c r="AR50" s="40">
        <v>1.04</v>
      </c>
      <c r="AS50" s="40">
        <v>4.476</v>
      </c>
      <c r="AT50" s="40">
        <v>1.615</v>
      </c>
      <c r="AU50" s="40">
        <v>5.0510000000000002</v>
      </c>
    </row>
    <row r="51" spans="1:47" x14ac:dyDescent="0.2">
      <c r="A51" s="82">
        <v>37834</v>
      </c>
      <c r="B51" s="57">
        <v>59.75</v>
      </c>
      <c r="C51" s="58">
        <v>58.5</v>
      </c>
      <c r="D51" s="57">
        <v>55</v>
      </c>
      <c r="E51" s="58">
        <v>58.5</v>
      </c>
      <c r="F51" s="57">
        <v>61.25</v>
      </c>
      <c r="G51" s="58">
        <v>67.75</v>
      </c>
      <c r="H51" s="57"/>
      <c r="I51" s="58">
        <v>47.5</v>
      </c>
      <c r="J51" s="57"/>
      <c r="K51" s="58"/>
      <c r="L51" s="57"/>
      <c r="M51" s="58"/>
      <c r="N51" s="57"/>
      <c r="O51" s="58"/>
      <c r="Q51" s="57"/>
      <c r="R51" s="58">
        <v>45.453022998386302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3.43</v>
      </c>
      <c r="AN51" s="40">
        <v>0.54</v>
      </c>
      <c r="AO51" s="40">
        <v>3.97</v>
      </c>
      <c r="AP51" s="40">
        <v>4.4999999999999998E-2</v>
      </c>
      <c r="AQ51" s="40">
        <v>3.4750000000000001</v>
      </c>
      <c r="AR51" s="40">
        <v>0.54</v>
      </c>
      <c r="AS51" s="40">
        <v>3.97</v>
      </c>
      <c r="AT51" s="40">
        <v>0.71499999999999997</v>
      </c>
      <c r="AU51" s="40">
        <v>4.1449999999999996</v>
      </c>
    </row>
    <row r="52" spans="1:47" x14ac:dyDescent="0.2">
      <c r="A52" s="82">
        <v>37865</v>
      </c>
      <c r="B52" s="57">
        <v>47.25</v>
      </c>
      <c r="C52" s="58">
        <v>49</v>
      </c>
      <c r="D52" s="57">
        <v>45.5</v>
      </c>
      <c r="E52" s="58">
        <v>53.5</v>
      </c>
      <c r="F52" s="57">
        <v>48.25</v>
      </c>
      <c r="G52" s="58">
        <v>53.25</v>
      </c>
      <c r="H52" s="57"/>
      <c r="I52" s="58">
        <v>37.5</v>
      </c>
      <c r="J52" s="57"/>
      <c r="K52" s="58"/>
      <c r="L52" s="57"/>
      <c r="M52" s="58"/>
      <c r="N52" s="57"/>
      <c r="O52" s="58"/>
      <c r="Q52" s="57"/>
      <c r="R52" s="58">
        <v>45.513949597181167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3.43</v>
      </c>
      <c r="AN52" s="40">
        <v>0.36</v>
      </c>
      <c r="AO52" s="40">
        <v>3.79</v>
      </c>
      <c r="AP52" s="40">
        <v>4.4999999999999998E-2</v>
      </c>
      <c r="AQ52" s="40">
        <v>3.4750000000000001</v>
      </c>
      <c r="AR52" s="40">
        <v>0.36</v>
      </c>
      <c r="AS52" s="40">
        <v>3.79</v>
      </c>
      <c r="AT52" s="40">
        <v>0.38</v>
      </c>
      <c r="AU52" s="40">
        <v>3.81</v>
      </c>
    </row>
    <row r="53" spans="1:47" x14ac:dyDescent="0.2">
      <c r="A53" s="82">
        <v>37895</v>
      </c>
      <c r="B53" s="57">
        <v>36.75</v>
      </c>
      <c r="C53" s="58">
        <v>38.75</v>
      </c>
      <c r="D53" s="57">
        <v>39</v>
      </c>
      <c r="E53" s="58">
        <v>39.75</v>
      </c>
      <c r="F53" s="57">
        <v>38</v>
      </c>
      <c r="G53" s="58">
        <v>39</v>
      </c>
      <c r="H53" s="57"/>
      <c r="I53" s="58">
        <v>28</v>
      </c>
      <c r="J53" s="57"/>
      <c r="K53" s="58"/>
      <c r="L53" s="57"/>
      <c r="M53" s="58"/>
      <c r="N53" s="57"/>
      <c r="O53" s="58"/>
      <c r="Q53" s="57"/>
      <c r="R53" s="58">
        <v>45.699850666102577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3.6</v>
      </c>
      <c r="AN53" s="40">
        <v>0.32500000000000001</v>
      </c>
      <c r="AO53" s="40">
        <v>3.9249999999999998</v>
      </c>
      <c r="AP53" s="40">
        <v>4.4999999999999998E-2</v>
      </c>
      <c r="AQ53" s="40">
        <v>3.645</v>
      </c>
      <c r="AR53" s="40">
        <v>0.32500000000000001</v>
      </c>
      <c r="AS53" s="40">
        <v>3.9249999999999998</v>
      </c>
      <c r="AT53" s="40">
        <v>0.33</v>
      </c>
      <c r="AU53" s="40">
        <v>3.93</v>
      </c>
    </row>
    <row r="54" spans="1:47" x14ac:dyDescent="0.2">
      <c r="A54" s="82">
        <v>37926</v>
      </c>
      <c r="B54" s="57">
        <v>35.25</v>
      </c>
      <c r="C54" s="58">
        <v>34.75</v>
      </c>
      <c r="D54" s="57">
        <v>35</v>
      </c>
      <c r="E54" s="58">
        <v>37</v>
      </c>
      <c r="F54" s="57">
        <v>38.25</v>
      </c>
      <c r="G54" s="58">
        <v>37</v>
      </c>
      <c r="H54" s="57"/>
      <c r="I54" s="58">
        <v>25.5</v>
      </c>
      <c r="J54" s="57"/>
      <c r="K54" s="58"/>
      <c r="L54" s="57"/>
      <c r="M54" s="58"/>
      <c r="N54" s="57"/>
      <c r="O54" s="58"/>
      <c r="Q54" s="57"/>
      <c r="R54" s="58">
        <v>49.150437633164174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3.7520000000000002</v>
      </c>
      <c r="AN54" s="40">
        <v>0.33500000000000002</v>
      </c>
      <c r="AO54" s="40">
        <v>4.0870000000000006</v>
      </c>
      <c r="AP54" s="40">
        <v>4.4999999999999998E-2</v>
      </c>
      <c r="AQ54" s="40">
        <v>3.7970000000000002</v>
      </c>
      <c r="AR54" s="40">
        <v>0.33500000000000002</v>
      </c>
      <c r="AS54" s="40">
        <v>4.0870000000000006</v>
      </c>
      <c r="AT54" s="40">
        <v>0.37</v>
      </c>
      <c r="AU54" s="40">
        <v>4.1219999999999999</v>
      </c>
    </row>
    <row r="55" spans="1:47" x14ac:dyDescent="0.2">
      <c r="A55" s="82">
        <v>37956</v>
      </c>
      <c r="B55" s="40">
        <v>35.25</v>
      </c>
      <c r="C55" s="40">
        <v>37.25</v>
      </c>
      <c r="D55" s="40">
        <v>37.5</v>
      </c>
      <c r="E55" s="40">
        <v>40.25</v>
      </c>
      <c r="F55" s="40">
        <v>39</v>
      </c>
      <c r="G55" s="40">
        <v>36.75</v>
      </c>
      <c r="I55" s="40">
        <v>29</v>
      </c>
      <c r="R55" s="40">
        <v>51.597628489178113</v>
      </c>
      <c r="AI55" s="50"/>
      <c r="AJ55" s="70"/>
      <c r="AL55" s="40">
        <v>38534</v>
      </c>
      <c r="AM55" s="40">
        <v>3.8395000000000001</v>
      </c>
      <c r="AN55" s="40">
        <v>0.45</v>
      </c>
      <c r="AO55" s="40">
        <v>4.2895000000000003</v>
      </c>
      <c r="AP55" s="40">
        <v>4.4999999999999998E-2</v>
      </c>
      <c r="AQ55" s="40">
        <v>3.8845000000000001</v>
      </c>
      <c r="AR55" s="40">
        <v>0.35</v>
      </c>
      <c r="AS55" s="40">
        <v>4.1894999999999998</v>
      </c>
      <c r="AT55" s="40">
        <v>0.41</v>
      </c>
      <c r="AU55" s="40">
        <v>4.2495000000000003</v>
      </c>
    </row>
    <row r="56" spans="1:47" x14ac:dyDescent="0.2">
      <c r="A56" s="82">
        <v>37987</v>
      </c>
      <c r="B56" s="40">
        <v>36.229999999999997</v>
      </c>
      <c r="C56" s="40">
        <v>40.270000000000003</v>
      </c>
      <c r="D56" s="40">
        <v>40.1</v>
      </c>
      <c r="E56" s="40">
        <v>40.75</v>
      </c>
      <c r="F56" s="40">
        <v>40.15</v>
      </c>
      <c r="G56" s="40">
        <v>38.43</v>
      </c>
      <c r="I56" s="40">
        <v>19.25</v>
      </c>
      <c r="R56" s="40">
        <v>49.952315628690897</v>
      </c>
      <c r="AI56" s="50"/>
      <c r="AJ56" s="70"/>
      <c r="AL56" s="40">
        <v>38565</v>
      </c>
      <c r="AM56" s="40">
        <v>3.7245000000000004</v>
      </c>
      <c r="AN56" s="40">
        <v>0.45</v>
      </c>
      <c r="AO56" s="40">
        <v>4.1745000000000001</v>
      </c>
      <c r="AP56" s="40">
        <v>0.13</v>
      </c>
      <c r="AQ56" s="40">
        <v>3.8545000000000003</v>
      </c>
      <c r="AR56" s="40">
        <v>0.35</v>
      </c>
      <c r="AS56" s="40">
        <v>4.0745000000000005</v>
      </c>
      <c r="AT56" s="40">
        <v>0.41</v>
      </c>
      <c r="AU56" s="40">
        <v>4.1345000000000001</v>
      </c>
    </row>
    <row r="57" spans="1:47" x14ac:dyDescent="0.2">
      <c r="A57" s="82">
        <v>38018</v>
      </c>
      <c r="B57" s="40">
        <v>35.799999999999997</v>
      </c>
      <c r="C57" s="40">
        <v>38.979999999999997</v>
      </c>
      <c r="D57" s="40">
        <v>38.81</v>
      </c>
      <c r="E57" s="40">
        <v>39.89</v>
      </c>
      <c r="F57" s="40">
        <v>38.869999999999997</v>
      </c>
      <c r="G57" s="40">
        <v>38</v>
      </c>
      <c r="I57" s="40">
        <v>21.5</v>
      </c>
      <c r="R57" s="40">
        <v>48.234320025443076</v>
      </c>
      <c r="AI57" s="50"/>
      <c r="AJ57" s="70"/>
      <c r="AL57" s="40">
        <v>38596</v>
      </c>
      <c r="AM57" s="40">
        <v>3.5775000000000001</v>
      </c>
      <c r="AN57" s="40">
        <v>0.41499999999999998</v>
      </c>
      <c r="AO57" s="40">
        <v>3.9925000000000002</v>
      </c>
      <c r="AP57" s="40">
        <v>0.13</v>
      </c>
      <c r="AQ57" s="40">
        <v>3.7075</v>
      </c>
      <c r="AR57" s="40">
        <v>0.315</v>
      </c>
      <c r="AS57" s="40">
        <v>3.8925000000000001</v>
      </c>
      <c r="AT57" s="40">
        <v>0.36</v>
      </c>
      <c r="AU57" s="40">
        <v>3.9375</v>
      </c>
    </row>
    <row r="58" spans="1:47" x14ac:dyDescent="0.2">
      <c r="A58" s="82">
        <v>38047</v>
      </c>
      <c r="B58" s="40">
        <v>35.799999999999997</v>
      </c>
      <c r="C58" s="40">
        <v>35.32</v>
      </c>
      <c r="D58" s="40">
        <v>34.950000000000003</v>
      </c>
      <c r="E58" s="40">
        <v>38.17</v>
      </c>
      <c r="F58" s="40">
        <v>37.58</v>
      </c>
      <c r="G58" s="40">
        <v>38</v>
      </c>
      <c r="I58" s="40">
        <v>18.5</v>
      </c>
      <c r="R58" s="40">
        <v>46.040284063646283</v>
      </c>
      <c r="AI58" s="50"/>
      <c r="AJ58" s="70"/>
      <c r="AL58" s="40">
        <v>38626</v>
      </c>
      <c r="AM58" s="40">
        <v>3.4125000000000001</v>
      </c>
      <c r="AN58" s="40">
        <v>0.46</v>
      </c>
      <c r="AO58" s="40">
        <v>3.8725000000000001</v>
      </c>
      <c r="AP58" s="40">
        <v>0.13</v>
      </c>
      <c r="AQ58" s="40">
        <v>3.5425</v>
      </c>
      <c r="AR58" s="40">
        <v>0.36</v>
      </c>
      <c r="AS58" s="40">
        <v>3.7725</v>
      </c>
      <c r="AT58" s="40">
        <v>0.4</v>
      </c>
      <c r="AU58" s="40">
        <v>3.8125</v>
      </c>
    </row>
    <row r="59" spans="1:47" x14ac:dyDescent="0.2">
      <c r="A59" s="82">
        <v>38078</v>
      </c>
      <c r="B59" s="40">
        <v>35.369999999999997</v>
      </c>
      <c r="C59" s="40">
        <v>35.54</v>
      </c>
      <c r="D59" s="40">
        <v>32.380000000000003</v>
      </c>
      <c r="E59" s="40">
        <v>36.450000000000003</v>
      </c>
      <c r="F59" s="40">
        <v>37.159999999999997</v>
      </c>
      <c r="G59" s="40">
        <v>37.57</v>
      </c>
      <c r="I59" s="40">
        <v>26.5</v>
      </c>
      <c r="R59" s="40">
        <v>42.986459723805524</v>
      </c>
      <c r="AI59" s="50"/>
      <c r="AJ59" s="70"/>
      <c r="AL59" s="40">
        <v>38657</v>
      </c>
      <c r="AM59" s="40">
        <v>3.4075000000000002</v>
      </c>
      <c r="AN59" s="40">
        <v>0.56000000000000005</v>
      </c>
      <c r="AO59" s="40">
        <v>3.9674999999999998</v>
      </c>
      <c r="AP59" s="40">
        <v>0.13</v>
      </c>
      <c r="AQ59" s="40">
        <v>3.5375000000000001</v>
      </c>
      <c r="AR59" s="40">
        <v>0.46</v>
      </c>
      <c r="AS59" s="40">
        <v>3.8675000000000002</v>
      </c>
      <c r="AT59" s="40">
        <v>0.73</v>
      </c>
      <c r="AU59" s="40">
        <v>4.1375000000000002</v>
      </c>
    </row>
    <row r="60" spans="1:47" x14ac:dyDescent="0.2">
      <c r="A60" s="82">
        <v>38108</v>
      </c>
      <c r="B60" s="40">
        <v>35.369999999999997</v>
      </c>
      <c r="C60" s="40">
        <v>32.53</v>
      </c>
      <c r="D60" s="40">
        <v>29.38</v>
      </c>
      <c r="E60" s="40">
        <v>36.450000000000003</v>
      </c>
      <c r="F60" s="40">
        <v>37.590000000000003</v>
      </c>
      <c r="G60" s="40">
        <v>37.57</v>
      </c>
      <c r="I60" s="40">
        <v>26.5</v>
      </c>
      <c r="R60" s="40">
        <v>42.911065342231716</v>
      </c>
      <c r="AI60" s="50"/>
      <c r="AJ60" s="70"/>
      <c r="AL60" s="40">
        <v>38687</v>
      </c>
      <c r="AM60" s="40">
        <v>3.4455</v>
      </c>
      <c r="AN60" s="40">
        <v>0.77</v>
      </c>
      <c r="AO60" s="40">
        <v>4.2155000000000005</v>
      </c>
      <c r="AP60" s="40">
        <v>0.13</v>
      </c>
      <c r="AQ60" s="40">
        <v>3.5754999999999999</v>
      </c>
      <c r="AR60" s="40">
        <v>0.77</v>
      </c>
      <c r="AS60" s="40">
        <v>4.2155000000000005</v>
      </c>
      <c r="AT60" s="40">
        <v>0.98</v>
      </c>
      <c r="AU60" s="40">
        <v>4.4254999999999995</v>
      </c>
    </row>
    <row r="61" spans="1:47" x14ac:dyDescent="0.2">
      <c r="A61" s="82">
        <v>38139</v>
      </c>
      <c r="B61" s="40">
        <v>39.229999999999997</v>
      </c>
      <c r="C61" s="40">
        <v>33.6</v>
      </c>
      <c r="D61" s="40">
        <v>30.45</v>
      </c>
      <c r="E61" s="40">
        <v>40.32</v>
      </c>
      <c r="F61" s="40">
        <v>41.44</v>
      </c>
      <c r="G61" s="40">
        <v>43.56</v>
      </c>
      <c r="I61" s="40">
        <v>32.5</v>
      </c>
      <c r="R61" s="40">
        <v>43.474767062059911</v>
      </c>
      <c r="AI61" s="50"/>
      <c r="AJ61" s="70"/>
      <c r="AL61" s="40">
        <v>38718</v>
      </c>
      <c r="AM61" s="40">
        <v>3.4905000000000004</v>
      </c>
      <c r="AN61" s="40">
        <v>1.04</v>
      </c>
      <c r="AO61" s="40">
        <v>4.5305</v>
      </c>
      <c r="AP61" s="40">
        <v>4.4999999999999998E-2</v>
      </c>
      <c r="AQ61" s="40">
        <v>3.5355000000000003</v>
      </c>
      <c r="AR61" s="40">
        <v>1.04</v>
      </c>
      <c r="AS61" s="40">
        <v>4.5305</v>
      </c>
      <c r="AT61" s="40">
        <v>1.6</v>
      </c>
      <c r="AU61" s="40">
        <v>5.0905000000000005</v>
      </c>
    </row>
    <row r="62" spans="1:47" x14ac:dyDescent="0.2">
      <c r="A62" s="82">
        <v>38169</v>
      </c>
      <c r="B62" s="40">
        <v>51.64</v>
      </c>
      <c r="C62" s="40">
        <v>50.39</v>
      </c>
      <c r="D62" s="40">
        <v>46.11</v>
      </c>
      <c r="E62" s="40">
        <v>48.91</v>
      </c>
      <c r="F62" s="40">
        <v>53.41</v>
      </c>
      <c r="G62" s="40">
        <v>57.24</v>
      </c>
      <c r="I62" s="40">
        <v>36.5</v>
      </c>
      <c r="R62" s="40">
        <v>44.144409539715419</v>
      </c>
      <c r="AI62" s="50"/>
      <c r="AJ62" s="70"/>
      <c r="AL62" s="40">
        <v>38749</v>
      </c>
      <c r="AM62" s="40">
        <v>3.5285000000000002</v>
      </c>
      <c r="AN62" s="40">
        <v>1.04</v>
      </c>
      <c r="AO62" s="40">
        <v>4.5685000000000002</v>
      </c>
      <c r="AP62" s="40">
        <v>4.4999999999999998E-2</v>
      </c>
      <c r="AQ62" s="40">
        <v>3.5735000000000001</v>
      </c>
      <c r="AR62" s="40">
        <v>1.04</v>
      </c>
      <c r="AS62" s="40">
        <v>4.5685000000000002</v>
      </c>
      <c r="AT62" s="40">
        <v>1.6</v>
      </c>
      <c r="AU62" s="40">
        <v>5.1285000000000007</v>
      </c>
    </row>
    <row r="63" spans="1:47" x14ac:dyDescent="0.2">
      <c r="A63" s="82">
        <v>38200</v>
      </c>
      <c r="B63" s="40">
        <v>57.21</v>
      </c>
      <c r="C63" s="40">
        <v>56.41</v>
      </c>
      <c r="D63" s="40">
        <v>52.97</v>
      </c>
      <c r="E63" s="40">
        <v>56.65</v>
      </c>
      <c r="F63" s="40">
        <v>58.75</v>
      </c>
      <c r="G63" s="40">
        <v>64.510000000000005</v>
      </c>
      <c r="I63" s="40">
        <v>45.5</v>
      </c>
      <c r="R63" s="40">
        <v>44.712231915030436</v>
      </c>
      <c r="AI63" s="50"/>
      <c r="AJ63" s="70"/>
      <c r="AL63" s="40">
        <v>38777</v>
      </c>
      <c r="AM63" s="40">
        <v>3.5225</v>
      </c>
      <c r="AN63" s="40">
        <v>0.54</v>
      </c>
      <c r="AO63" s="40">
        <v>4.0625</v>
      </c>
      <c r="AP63" s="40">
        <v>4.4999999999999998E-2</v>
      </c>
      <c r="AQ63" s="40">
        <v>3.5674999999999999</v>
      </c>
      <c r="AR63" s="40">
        <v>0.54</v>
      </c>
      <c r="AS63" s="40">
        <v>4.0625</v>
      </c>
      <c r="AT63" s="40">
        <v>0.72</v>
      </c>
      <c r="AU63" s="40">
        <v>4.2424999999999997</v>
      </c>
    </row>
    <row r="64" spans="1:47" x14ac:dyDescent="0.2">
      <c r="A64" s="82">
        <v>38231</v>
      </c>
      <c r="B64" s="40">
        <v>46.51</v>
      </c>
      <c r="C64" s="40">
        <v>48.24</v>
      </c>
      <c r="D64" s="40">
        <v>44.82</v>
      </c>
      <c r="E64" s="40">
        <v>52.35</v>
      </c>
      <c r="F64" s="40">
        <v>47.64</v>
      </c>
      <c r="G64" s="40">
        <v>52.11</v>
      </c>
      <c r="I64" s="40">
        <v>29.25</v>
      </c>
      <c r="R64" s="40">
        <v>44.62546159346131</v>
      </c>
      <c r="AI64" s="50"/>
      <c r="AJ64" s="70"/>
      <c r="AL64" s="40">
        <v>38808</v>
      </c>
      <c r="AM64" s="40">
        <v>3.5225</v>
      </c>
      <c r="AN64" s="40">
        <v>0.36</v>
      </c>
      <c r="AO64" s="40">
        <v>3.8824999999999998</v>
      </c>
      <c r="AP64" s="40">
        <v>4.4999999999999998E-2</v>
      </c>
      <c r="AQ64" s="40">
        <v>3.5674999999999999</v>
      </c>
      <c r="AR64" s="40">
        <v>0.36</v>
      </c>
      <c r="AS64" s="40">
        <v>3.8824999999999998</v>
      </c>
      <c r="AT64" s="40">
        <v>0.38</v>
      </c>
      <c r="AU64" s="40">
        <v>3.9024999999999999</v>
      </c>
    </row>
    <row r="65" spans="1:47" x14ac:dyDescent="0.2">
      <c r="A65" s="82">
        <v>38261</v>
      </c>
      <c r="B65" s="40">
        <v>37.520000000000003</v>
      </c>
      <c r="C65" s="40">
        <v>39.42</v>
      </c>
      <c r="D65" s="40">
        <v>39.25</v>
      </c>
      <c r="E65" s="40">
        <v>40.54</v>
      </c>
      <c r="F65" s="40">
        <v>38.880000000000003</v>
      </c>
      <c r="G65" s="40">
        <v>39.93</v>
      </c>
      <c r="I65" s="40">
        <v>30.5</v>
      </c>
      <c r="R65" s="40">
        <v>44.63008302839291</v>
      </c>
      <c r="AI65" s="50"/>
      <c r="AJ65" s="70"/>
      <c r="AL65" s="40">
        <v>38838</v>
      </c>
      <c r="AM65" s="40">
        <v>3.6924999999999999</v>
      </c>
      <c r="AN65" s="40">
        <v>0.32500000000000001</v>
      </c>
      <c r="AO65" s="40">
        <v>4.0175000000000001</v>
      </c>
      <c r="AP65" s="40">
        <v>4.4999999999999998E-2</v>
      </c>
      <c r="AQ65" s="40">
        <v>3.7374999999999998</v>
      </c>
      <c r="AR65" s="40">
        <v>0.32500000000000001</v>
      </c>
      <c r="AS65" s="40">
        <v>4.0175000000000001</v>
      </c>
      <c r="AT65" s="40">
        <v>0.33</v>
      </c>
      <c r="AU65" s="40">
        <v>4.0225</v>
      </c>
    </row>
    <row r="66" spans="1:47" x14ac:dyDescent="0.2">
      <c r="A66" s="82">
        <v>38292</v>
      </c>
      <c r="B66" s="40">
        <v>36.229999999999997</v>
      </c>
      <c r="C66" s="40">
        <v>35.979999999999997</v>
      </c>
      <c r="D66" s="40">
        <v>35.82</v>
      </c>
      <c r="E66" s="40">
        <v>38</v>
      </c>
      <c r="F66" s="40">
        <v>39.090000000000003</v>
      </c>
      <c r="G66" s="40">
        <v>38.21</v>
      </c>
      <c r="I66" s="40">
        <v>26</v>
      </c>
      <c r="R66" s="40">
        <v>47.753782527877284</v>
      </c>
      <c r="AI66" s="50"/>
      <c r="AJ66" s="70"/>
      <c r="AL66" s="40">
        <v>38869</v>
      </c>
      <c r="AM66" s="40">
        <v>3.8445</v>
      </c>
      <c r="AN66" s="40">
        <v>0.33500000000000002</v>
      </c>
      <c r="AO66" s="40">
        <v>4.1795</v>
      </c>
      <c r="AP66" s="40">
        <v>4.4999999999999998E-2</v>
      </c>
      <c r="AQ66" s="40">
        <v>3.8895</v>
      </c>
      <c r="AR66" s="40">
        <v>0.33500000000000002</v>
      </c>
      <c r="AS66" s="40">
        <v>4.1795</v>
      </c>
      <c r="AT66" s="40">
        <v>0.37</v>
      </c>
      <c r="AU66" s="40">
        <v>4.2145000000000001</v>
      </c>
    </row>
    <row r="67" spans="1:47" x14ac:dyDescent="0.2">
      <c r="A67" s="82">
        <v>38322</v>
      </c>
      <c r="B67" s="40">
        <v>36.229999999999997</v>
      </c>
      <c r="C67" s="40">
        <v>38.130000000000003</v>
      </c>
      <c r="D67" s="40">
        <v>37.96</v>
      </c>
      <c r="E67" s="40">
        <v>40.97</v>
      </c>
      <c r="F67" s="40">
        <v>39.729999999999997</v>
      </c>
      <c r="G67" s="40">
        <v>38</v>
      </c>
      <c r="I67" s="40">
        <v>28.75</v>
      </c>
      <c r="R67" s="40">
        <v>50.004171589615716</v>
      </c>
      <c r="AI67" s="50"/>
      <c r="AJ67" s="70"/>
      <c r="AL67" s="40">
        <v>38899</v>
      </c>
      <c r="AM67" s="40">
        <v>3.9345000000000003</v>
      </c>
      <c r="AN67" s="40">
        <v>0.45</v>
      </c>
      <c r="AO67" s="40">
        <v>4.3845000000000001</v>
      </c>
      <c r="AP67" s="40">
        <v>4.4999999999999998E-2</v>
      </c>
      <c r="AQ67" s="40">
        <v>3.9795000000000003</v>
      </c>
      <c r="AR67" s="40">
        <v>0.35</v>
      </c>
      <c r="AS67" s="40">
        <v>4.2845000000000004</v>
      </c>
      <c r="AT67" s="40">
        <v>0.41</v>
      </c>
      <c r="AU67" s="40">
        <v>4.3445</v>
      </c>
    </row>
    <row r="68" spans="1:47" x14ac:dyDescent="0.2">
      <c r="A68" s="82">
        <v>38353</v>
      </c>
      <c r="B68" s="40">
        <v>37.1</v>
      </c>
      <c r="C68" s="40">
        <v>40.76</v>
      </c>
      <c r="D68" s="40">
        <v>40.229999999999997</v>
      </c>
      <c r="E68" s="40">
        <v>41.45</v>
      </c>
      <c r="F68" s="40">
        <v>40.79</v>
      </c>
      <c r="G68" s="40">
        <v>39.42</v>
      </c>
      <c r="I68" s="40">
        <v>19.25</v>
      </c>
      <c r="R68" s="40">
        <v>48.730254981607843</v>
      </c>
      <c r="AI68" s="50"/>
      <c r="AJ68" s="70"/>
      <c r="AL68" s="40">
        <v>38930</v>
      </c>
      <c r="AM68" s="40">
        <v>3.8195000000000001</v>
      </c>
      <c r="AN68" s="40">
        <v>0.45</v>
      </c>
      <c r="AO68" s="40">
        <v>4.2694999999999999</v>
      </c>
      <c r="AP68" s="40">
        <v>0.13</v>
      </c>
      <c r="AQ68" s="40">
        <v>3.9495</v>
      </c>
      <c r="AR68" s="40">
        <v>0.35</v>
      </c>
      <c r="AS68" s="40">
        <v>4.1695000000000002</v>
      </c>
      <c r="AT68" s="40">
        <v>0.41</v>
      </c>
      <c r="AU68" s="40">
        <v>4.2294999999999998</v>
      </c>
    </row>
    <row r="69" spans="1:47" x14ac:dyDescent="0.2">
      <c r="A69" s="82">
        <v>38384</v>
      </c>
      <c r="B69" s="40">
        <v>36.74</v>
      </c>
      <c r="C69" s="40">
        <v>39.659999999999997</v>
      </c>
      <c r="D69" s="40">
        <v>39.130000000000003</v>
      </c>
      <c r="E69" s="40">
        <v>40.71</v>
      </c>
      <c r="F69" s="40">
        <v>39.69</v>
      </c>
      <c r="G69" s="40">
        <v>39.06</v>
      </c>
      <c r="I69" s="40">
        <v>21.5</v>
      </c>
      <c r="R69" s="40">
        <v>47.096617558933218</v>
      </c>
      <c r="AI69" s="50"/>
      <c r="AJ69" s="70"/>
      <c r="AL69" s="40">
        <v>38961</v>
      </c>
      <c r="AM69" s="40">
        <v>3.6724999999999999</v>
      </c>
      <c r="AN69" s="40">
        <v>0.41499999999999998</v>
      </c>
      <c r="AO69" s="40">
        <v>4.0875000000000004</v>
      </c>
      <c r="AP69" s="40">
        <v>0.13</v>
      </c>
      <c r="AQ69" s="40">
        <v>3.8025000000000002</v>
      </c>
      <c r="AR69" s="40">
        <v>0.315</v>
      </c>
      <c r="AS69" s="40">
        <v>3.9874999999999998</v>
      </c>
      <c r="AT69" s="40">
        <v>0.36</v>
      </c>
      <c r="AU69" s="40">
        <v>4.0324999999999998</v>
      </c>
    </row>
    <row r="70" spans="1:47" x14ac:dyDescent="0.2">
      <c r="A70" s="82">
        <v>38412</v>
      </c>
      <c r="B70" s="40">
        <v>36.74</v>
      </c>
      <c r="C70" s="40">
        <v>36.520000000000003</v>
      </c>
      <c r="D70" s="40">
        <v>35.82</v>
      </c>
      <c r="E70" s="40">
        <v>39.24</v>
      </c>
      <c r="F70" s="40">
        <v>38.6</v>
      </c>
      <c r="G70" s="40">
        <v>39.06</v>
      </c>
      <c r="I70" s="40">
        <v>18.5</v>
      </c>
      <c r="R70" s="40">
        <v>45.012001574728345</v>
      </c>
      <c r="AI70" s="50"/>
      <c r="AJ70" s="70"/>
      <c r="AL70" s="40">
        <v>38991</v>
      </c>
      <c r="AM70" s="40">
        <v>3.5074999999999998</v>
      </c>
      <c r="AN70" s="40">
        <v>0.46</v>
      </c>
      <c r="AO70" s="40">
        <v>3.9674999999999998</v>
      </c>
      <c r="AP70" s="40">
        <v>0.13</v>
      </c>
      <c r="AQ70" s="40">
        <v>3.6375000000000002</v>
      </c>
      <c r="AR70" s="40">
        <v>0.36</v>
      </c>
      <c r="AS70" s="40">
        <v>3.8675000000000002</v>
      </c>
      <c r="AT70" s="40">
        <v>0.4</v>
      </c>
      <c r="AU70" s="40">
        <v>3.9075000000000002</v>
      </c>
    </row>
    <row r="71" spans="1:47" x14ac:dyDescent="0.2">
      <c r="A71" s="82">
        <v>38443</v>
      </c>
      <c r="B71" s="40">
        <v>36.369999999999997</v>
      </c>
      <c r="C71" s="40">
        <v>36.71</v>
      </c>
      <c r="D71" s="40">
        <v>33.61</v>
      </c>
      <c r="E71" s="40">
        <v>37.76</v>
      </c>
      <c r="F71" s="40">
        <v>38.229999999999997</v>
      </c>
      <c r="G71" s="40">
        <v>38.69</v>
      </c>
      <c r="I71" s="40">
        <v>25.5</v>
      </c>
      <c r="R71" s="40">
        <v>41.970654535876051</v>
      </c>
      <c r="AI71" s="50"/>
      <c r="AJ71" s="70"/>
      <c r="AL71" s="40">
        <v>39022</v>
      </c>
      <c r="AM71" s="40">
        <v>3.5024999999999999</v>
      </c>
      <c r="AN71" s="40">
        <v>0.56000000000000005</v>
      </c>
      <c r="AO71" s="40">
        <v>4.0625</v>
      </c>
      <c r="AP71" s="40">
        <v>0.13</v>
      </c>
      <c r="AQ71" s="40">
        <v>3.6324999999999998</v>
      </c>
      <c r="AR71" s="40">
        <v>0.46</v>
      </c>
      <c r="AS71" s="40">
        <v>3.9624999999999999</v>
      </c>
      <c r="AT71" s="40">
        <v>0.73</v>
      </c>
      <c r="AU71" s="40">
        <v>4.2324999999999999</v>
      </c>
    </row>
    <row r="72" spans="1:47" x14ac:dyDescent="0.2">
      <c r="A72" s="82">
        <v>38473</v>
      </c>
      <c r="B72" s="40">
        <v>36.369999999999997</v>
      </c>
      <c r="C72" s="40">
        <v>34.119999999999997</v>
      </c>
      <c r="D72" s="40">
        <v>31.04</v>
      </c>
      <c r="E72" s="40">
        <v>37.76</v>
      </c>
      <c r="F72" s="40">
        <v>38.6</v>
      </c>
      <c r="G72" s="40">
        <v>38.69</v>
      </c>
      <c r="I72" s="40">
        <v>25.5</v>
      </c>
      <c r="R72" s="40">
        <v>41.898140431752019</v>
      </c>
      <c r="AI72" s="50"/>
      <c r="AJ72" s="70"/>
      <c r="AL72" s="40">
        <v>39052</v>
      </c>
      <c r="AM72" s="40">
        <v>3.5405000000000002</v>
      </c>
      <c r="AN72" s="40">
        <v>0.77</v>
      </c>
      <c r="AO72" s="40">
        <v>4.3105000000000002</v>
      </c>
      <c r="AP72" s="40">
        <v>0.13</v>
      </c>
      <c r="AQ72" s="40">
        <v>3.6705000000000001</v>
      </c>
      <c r="AR72" s="40">
        <v>0.77</v>
      </c>
      <c r="AS72" s="40">
        <v>4.3105000000000002</v>
      </c>
      <c r="AT72" s="40">
        <v>0.98</v>
      </c>
      <c r="AU72" s="40">
        <v>4.5205000000000002</v>
      </c>
    </row>
    <row r="73" spans="1:47" x14ac:dyDescent="0.2">
      <c r="A73" s="82">
        <v>38504</v>
      </c>
      <c r="B73" s="40">
        <v>39.67</v>
      </c>
      <c r="C73" s="40">
        <v>35.049999999999997</v>
      </c>
      <c r="D73" s="40">
        <v>31.96</v>
      </c>
      <c r="E73" s="40">
        <v>41.09</v>
      </c>
      <c r="F73" s="40">
        <v>41.89</v>
      </c>
      <c r="G73" s="40">
        <v>43.8</v>
      </c>
      <c r="I73" s="40">
        <v>30.5</v>
      </c>
      <c r="R73" s="40">
        <v>42.432420071372484</v>
      </c>
      <c r="AI73" s="50"/>
      <c r="AJ73" s="70"/>
      <c r="AL73" s="40">
        <v>39083</v>
      </c>
      <c r="AM73" s="40">
        <v>3.5855000000000001</v>
      </c>
      <c r="AN73" s="40">
        <v>1.04</v>
      </c>
      <c r="AO73" s="40">
        <v>4.6255000000000006</v>
      </c>
      <c r="AP73" s="40">
        <v>4.4999999999999998E-2</v>
      </c>
      <c r="AQ73" s="40">
        <v>3.6305000000000001</v>
      </c>
      <c r="AR73" s="40">
        <v>1.04</v>
      </c>
      <c r="AS73" s="40">
        <v>4.6255000000000006</v>
      </c>
      <c r="AT73" s="40">
        <v>1.6</v>
      </c>
      <c r="AU73" s="40">
        <v>5.1855000000000002</v>
      </c>
    </row>
    <row r="74" spans="1:47" x14ac:dyDescent="0.2">
      <c r="A74" s="82">
        <v>38534</v>
      </c>
      <c r="B74" s="40">
        <v>50.31</v>
      </c>
      <c r="C74" s="40">
        <v>49.5</v>
      </c>
      <c r="D74" s="40">
        <v>45.39</v>
      </c>
      <c r="E74" s="40">
        <v>48.47</v>
      </c>
      <c r="F74" s="40">
        <v>52.14</v>
      </c>
      <c r="G74" s="40">
        <v>55.51</v>
      </c>
      <c r="I74" s="40">
        <v>27.5</v>
      </c>
      <c r="R74" s="40">
        <v>43.067443981447816</v>
      </c>
      <c r="AI74" s="50"/>
      <c r="AJ74" s="70"/>
      <c r="AL74" s="40">
        <v>39114</v>
      </c>
      <c r="AM74" s="40">
        <v>3.6235000000000004</v>
      </c>
      <c r="AN74" s="40">
        <v>1.04</v>
      </c>
      <c r="AO74" s="40">
        <v>4.6635000000000009</v>
      </c>
      <c r="AP74" s="40">
        <v>4.4999999999999998E-2</v>
      </c>
      <c r="AQ74" s="40">
        <v>3.6685000000000003</v>
      </c>
      <c r="AR74" s="40">
        <v>1.04</v>
      </c>
      <c r="AS74" s="40">
        <v>4.6635000000000009</v>
      </c>
      <c r="AT74" s="40">
        <v>1.6</v>
      </c>
      <c r="AU74" s="40">
        <v>5.2235000000000005</v>
      </c>
    </row>
    <row r="75" spans="1:47" x14ac:dyDescent="0.2">
      <c r="A75" s="82">
        <v>38565</v>
      </c>
      <c r="B75" s="40">
        <v>55.08</v>
      </c>
      <c r="C75" s="40">
        <v>54.69</v>
      </c>
      <c r="D75" s="40">
        <v>51.27</v>
      </c>
      <c r="E75" s="40">
        <v>55.11</v>
      </c>
      <c r="F75" s="40">
        <v>56.72</v>
      </c>
      <c r="G75" s="40">
        <v>61.72</v>
      </c>
      <c r="I75" s="40">
        <v>36.5</v>
      </c>
      <c r="R75" s="40">
        <v>43.60560924559217</v>
      </c>
      <c r="AI75" s="50"/>
      <c r="AJ75" s="70"/>
      <c r="AL75" s="40">
        <v>39142</v>
      </c>
      <c r="AM75" s="40">
        <v>3.6175000000000002</v>
      </c>
      <c r="AN75" s="40">
        <v>0.54</v>
      </c>
      <c r="AO75" s="40">
        <v>4.1574999999999998</v>
      </c>
      <c r="AP75" s="40">
        <v>4.4999999999999998E-2</v>
      </c>
      <c r="AQ75" s="40">
        <v>3.6625000000000001</v>
      </c>
      <c r="AR75" s="40">
        <v>0.54</v>
      </c>
      <c r="AS75" s="40">
        <v>4.1574999999999998</v>
      </c>
      <c r="AT75" s="40">
        <v>0.72</v>
      </c>
      <c r="AU75" s="40">
        <v>4.3375000000000004</v>
      </c>
    </row>
    <row r="76" spans="1:47" x14ac:dyDescent="0.2">
      <c r="A76" s="82">
        <v>38596</v>
      </c>
      <c r="B76" s="40">
        <v>45.91</v>
      </c>
      <c r="C76" s="40">
        <v>47.66</v>
      </c>
      <c r="D76" s="40">
        <v>44.29</v>
      </c>
      <c r="E76" s="40">
        <v>51.42</v>
      </c>
      <c r="F76" s="40">
        <v>47.2</v>
      </c>
      <c r="G76" s="40">
        <v>51.11</v>
      </c>
      <c r="I76" s="40">
        <v>23.25</v>
      </c>
      <c r="R76" s="40">
        <v>43.522517745439444</v>
      </c>
      <c r="AI76" s="50"/>
      <c r="AJ76" s="70"/>
      <c r="AL76" s="40">
        <v>39173</v>
      </c>
      <c r="AM76" s="40">
        <v>3.6175000000000002</v>
      </c>
      <c r="AN76" s="40">
        <v>0.36</v>
      </c>
      <c r="AO76" s="40">
        <v>3.9775</v>
      </c>
      <c r="AP76" s="40">
        <v>4.4999999999999998E-2</v>
      </c>
      <c r="AQ76" s="40">
        <v>3.6625000000000001</v>
      </c>
      <c r="AR76" s="40">
        <v>0.36</v>
      </c>
      <c r="AS76" s="40">
        <v>3.9775</v>
      </c>
      <c r="AT76" s="40">
        <v>0.38</v>
      </c>
      <c r="AU76" s="40">
        <v>3.9975000000000001</v>
      </c>
    </row>
    <row r="77" spans="1:47" x14ac:dyDescent="0.2">
      <c r="A77" s="82">
        <v>38626</v>
      </c>
      <c r="B77" s="40">
        <v>38.21</v>
      </c>
      <c r="C77" s="40">
        <v>40.07</v>
      </c>
      <c r="D77" s="40">
        <v>39.5</v>
      </c>
      <c r="E77" s="40">
        <v>41.27</v>
      </c>
      <c r="F77" s="40">
        <v>39.700000000000003</v>
      </c>
      <c r="G77" s="40">
        <v>40.71</v>
      </c>
      <c r="I77" s="40">
        <v>27.5</v>
      </c>
      <c r="R77" s="40">
        <v>43.525332299741024</v>
      </c>
      <c r="AI77" s="50"/>
      <c r="AJ77" s="70"/>
      <c r="AL77" s="40">
        <v>39203</v>
      </c>
      <c r="AM77" s="40">
        <v>3.7875000000000001</v>
      </c>
      <c r="AN77" s="40">
        <v>0.32500000000000001</v>
      </c>
      <c r="AO77" s="40">
        <v>4.1124999999999998</v>
      </c>
      <c r="AP77" s="40">
        <v>4.4999999999999998E-2</v>
      </c>
      <c r="AQ77" s="40">
        <v>3.8325</v>
      </c>
      <c r="AR77" s="40">
        <v>0.32500000000000001</v>
      </c>
      <c r="AS77" s="40">
        <v>4.1124999999999998</v>
      </c>
      <c r="AT77" s="40">
        <v>0.33</v>
      </c>
      <c r="AU77" s="40">
        <v>4.1174999999999997</v>
      </c>
    </row>
    <row r="78" spans="1:47" x14ac:dyDescent="0.2">
      <c r="A78" s="82">
        <v>38657</v>
      </c>
      <c r="B78" s="40">
        <v>37.11</v>
      </c>
      <c r="C78" s="40">
        <v>37.11</v>
      </c>
      <c r="D78" s="40">
        <v>36.56</v>
      </c>
      <c r="E78" s="40">
        <v>38.92</v>
      </c>
      <c r="F78" s="40">
        <v>39.880000000000003</v>
      </c>
      <c r="G78" s="40">
        <v>39.25</v>
      </c>
      <c r="I78" s="40">
        <v>23.5</v>
      </c>
      <c r="R78" s="40">
        <v>46.567545693185373</v>
      </c>
      <c r="AI78" s="50"/>
      <c r="AJ78" s="70"/>
      <c r="AL78" s="40">
        <v>39234</v>
      </c>
      <c r="AM78" s="40">
        <v>3.9395000000000002</v>
      </c>
      <c r="AN78" s="40">
        <v>0.33500000000000002</v>
      </c>
      <c r="AO78" s="40">
        <v>4.2745000000000006</v>
      </c>
      <c r="AP78" s="40">
        <v>4.4999999999999998E-2</v>
      </c>
      <c r="AQ78" s="40">
        <v>3.9845000000000002</v>
      </c>
      <c r="AR78" s="40">
        <v>0.33500000000000002</v>
      </c>
      <c r="AS78" s="40">
        <v>4.2745000000000006</v>
      </c>
      <c r="AT78" s="40">
        <v>0.37</v>
      </c>
      <c r="AU78" s="40">
        <v>4.3094999999999999</v>
      </c>
    </row>
    <row r="79" spans="1:47" x14ac:dyDescent="0.2">
      <c r="A79" s="82">
        <v>38687</v>
      </c>
      <c r="B79" s="40">
        <v>37.11</v>
      </c>
      <c r="C79" s="40">
        <v>38.97</v>
      </c>
      <c r="D79" s="40">
        <v>38.4</v>
      </c>
      <c r="E79" s="40">
        <v>41.64</v>
      </c>
      <c r="F79" s="40">
        <v>40.43</v>
      </c>
      <c r="G79" s="40">
        <v>39.07</v>
      </c>
      <c r="I79" s="40">
        <v>26.25</v>
      </c>
      <c r="R79" s="40">
        <v>48.720705791261871</v>
      </c>
      <c r="AI79" s="50"/>
      <c r="AJ79" s="70"/>
      <c r="AL79" s="40">
        <v>39264</v>
      </c>
      <c r="AM79" s="40">
        <v>4.032</v>
      </c>
      <c r="AN79" s="40">
        <v>0.45</v>
      </c>
      <c r="AO79" s="40">
        <v>4.4820000000000002</v>
      </c>
      <c r="AP79" s="40">
        <v>4.4999999999999998E-2</v>
      </c>
      <c r="AQ79" s="40">
        <v>4.077</v>
      </c>
      <c r="AR79" s="40">
        <v>0.35</v>
      </c>
      <c r="AS79" s="40">
        <v>4.3819999999999997</v>
      </c>
      <c r="AT79" s="40">
        <v>0.41</v>
      </c>
      <c r="AU79" s="40">
        <v>4.4420000000000002</v>
      </c>
    </row>
    <row r="80" spans="1:47" x14ac:dyDescent="0.2">
      <c r="A80" s="82">
        <v>38718</v>
      </c>
      <c r="B80" s="40">
        <v>37.9</v>
      </c>
      <c r="C80" s="40">
        <v>41.51</v>
      </c>
      <c r="D80" s="40">
        <v>40.46</v>
      </c>
      <c r="E80" s="40">
        <v>41.99</v>
      </c>
      <c r="F80" s="40">
        <v>41.33</v>
      </c>
      <c r="G80" s="40">
        <v>40.32</v>
      </c>
      <c r="I80" s="40">
        <v>19.5</v>
      </c>
      <c r="R80" s="40">
        <v>44.214110226525356</v>
      </c>
      <c r="AI80" s="50"/>
      <c r="AJ80" s="70"/>
      <c r="AL80" s="40">
        <v>39295</v>
      </c>
      <c r="AM80" s="40">
        <v>3.9170000000000003</v>
      </c>
      <c r="AN80" s="40">
        <v>0.45</v>
      </c>
      <c r="AO80" s="40">
        <v>4.367</v>
      </c>
      <c r="AP80" s="40">
        <v>0.13</v>
      </c>
      <c r="AQ80" s="40">
        <v>4.0470000000000006</v>
      </c>
      <c r="AR80" s="40">
        <v>0.35</v>
      </c>
      <c r="AS80" s="40">
        <v>4.2670000000000003</v>
      </c>
      <c r="AT80" s="40">
        <v>0.41</v>
      </c>
      <c r="AU80" s="40">
        <v>4.327</v>
      </c>
    </row>
    <row r="81" spans="1:47" x14ac:dyDescent="0.2">
      <c r="A81" s="82">
        <v>38749</v>
      </c>
      <c r="B81" s="40">
        <v>37.58</v>
      </c>
      <c r="C81" s="40">
        <v>40.5</v>
      </c>
      <c r="D81" s="40">
        <v>39.46</v>
      </c>
      <c r="E81" s="40">
        <v>41.32</v>
      </c>
      <c r="F81" s="40">
        <v>40.39</v>
      </c>
      <c r="G81" s="40">
        <v>40</v>
      </c>
      <c r="I81" s="40">
        <v>21.75</v>
      </c>
      <c r="R81" s="40">
        <v>42.79629632964798</v>
      </c>
      <c r="AI81" s="50"/>
      <c r="AJ81" s="70"/>
      <c r="AL81" s="40">
        <v>39326</v>
      </c>
      <c r="AM81" s="40">
        <v>3.77</v>
      </c>
      <c r="AN81" s="40">
        <v>0.41499999999999998</v>
      </c>
      <c r="AO81" s="40">
        <v>4.1849999999999996</v>
      </c>
      <c r="AP81" s="40">
        <v>0.13</v>
      </c>
      <c r="AQ81" s="40">
        <v>3.9</v>
      </c>
      <c r="AR81" s="40">
        <v>0.315</v>
      </c>
      <c r="AS81" s="40">
        <v>4.085</v>
      </c>
      <c r="AT81" s="40">
        <v>0.36</v>
      </c>
      <c r="AU81" s="40">
        <v>4.13</v>
      </c>
    </row>
    <row r="82" spans="1:47" x14ac:dyDescent="0.2">
      <c r="A82" s="82">
        <v>38777</v>
      </c>
      <c r="B82" s="40">
        <v>37.58</v>
      </c>
      <c r="C82" s="40">
        <v>37.619999999999997</v>
      </c>
      <c r="D82" s="40">
        <v>36.450000000000003</v>
      </c>
      <c r="E82" s="40">
        <v>39.979999999999997</v>
      </c>
      <c r="F82" s="40">
        <v>39.46</v>
      </c>
      <c r="G82" s="40">
        <v>40</v>
      </c>
      <c r="I82" s="40">
        <v>18.75</v>
      </c>
      <c r="R82" s="40">
        <v>40.975923036218333</v>
      </c>
      <c r="AI82" s="50"/>
      <c r="AJ82" s="70"/>
      <c r="AL82" s="40">
        <v>39356</v>
      </c>
      <c r="AM82" s="40">
        <v>3.605</v>
      </c>
      <c r="AN82" s="40">
        <v>0.46</v>
      </c>
      <c r="AO82" s="40">
        <v>4.0650000000000004</v>
      </c>
      <c r="AP82" s="40">
        <v>0.13</v>
      </c>
      <c r="AQ82" s="40">
        <v>3.7349999999999999</v>
      </c>
      <c r="AR82" s="40">
        <v>0.36</v>
      </c>
      <c r="AS82" s="40">
        <v>3.9649999999999999</v>
      </c>
      <c r="AT82" s="40">
        <v>0.4</v>
      </c>
      <c r="AU82" s="40">
        <v>4.0049999999999999</v>
      </c>
    </row>
    <row r="83" spans="1:47" x14ac:dyDescent="0.2">
      <c r="A83" s="82">
        <v>38808</v>
      </c>
      <c r="B83" s="40">
        <v>37.270000000000003</v>
      </c>
      <c r="C83" s="40">
        <v>37.799999999999997</v>
      </c>
      <c r="D83" s="40">
        <v>34.450000000000003</v>
      </c>
      <c r="E83" s="40">
        <v>38.64</v>
      </c>
      <c r="F83" s="40">
        <v>39.15</v>
      </c>
      <c r="G83" s="40">
        <v>39.69</v>
      </c>
      <c r="I83" s="40">
        <v>25.75</v>
      </c>
      <c r="R83" s="40">
        <v>38.243220719618293</v>
      </c>
      <c r="AI83" s="50"/>
      <c r="AJ83" s="70"/>
      <c r="AL83" s="40">
        <v>39387</v>
      </c>
      <c r="AM83" s="40">
        <v>3.6</v>
      </c>
      <c r="AN83" s="40">
        <v>0.56000000000000005</v>
      </c>
      <c r="AO83" s="40">
        <v>4.16</v>
      </c>
      <c r="AP83" s="40">
        <v>0.13</v>
      </c>
      <c r="AQ83" s="40">
        <v>3.73</v>
      </c>
      <c r="AR83" s="40">
        <v>0.46</v>
      </c>
      <c r="AS83" s="40">
        <v>4.0599999999999996</v>
      </c>
      <c r="AT83" s="40">
        <v>0.73</v>
      </c>
      <c r="AU83" s="40">
        <v>4.33</v>
      </c>
    </row>
    <row r="84" spans="1:47" x14ac:dyDescent="0.2">
      <c r="A84" s="82">
        <v>38838</v>
      </c>
      <c r="B84" s="40">
        <v>37.270000000000003</v>
      </c>
      <c r="C84" s="40">
        <v>35.43</v>
      </c>
      <c r="D84" s="40">
        <v>32.11</v>
      </c>
      <c r="E84" s="40">
        <v>38.64</v>
      </c>
      <c r="F84" s="40">
        <v>39.46</v>
      </c>
      <c r="G84" s="40">
        <v>39.69</v>
      </c>
      <c r="I84" s="40">
        <v>25.75</v>
      </c>
      <c r="R84" s="40">
        <v>38.198389679906398</v>
      </c>
      <c r="AI84" s="50"/>
      <c r="AJ84" s="70"/>
      <c r="AL84" s="40">
        <v>39417</v>
      </c>
      <c r="AM84" s="40">
        <v>3.6380000000000003</v>
      </c>
      <c r="AN84" s="40">
        <v>0.77</v>
      </c>
      <c r="AO84" s="40">
        <v>4.4080000000000004</v>
      </c>
      <c r="AP84" s="40">
        <v>0.13</v>
      </c>
      <c r="AQ84" s="40">
        <v>3.7680000000000002</v>
      </c>
      <c r="AR84" s="40">
        <v>0.77</v>
      </c>
      <c r="AS84" s="40">
        <v>4.4080000000000004</v>
      </c>
      <c r="AT84" s="40">
        <v>0.98</v>
      </c>
      <c r="AU84" s="40">
        <v>4.6180000000000003</v>
      </c>
    </row>
    <row r="85" spans="1:47" x14ac:dyDescent="0.2">
      <c r="A85" s="82">
        <v>38869</v>
      </c>
      <c r="B85" s="40">
        <v>40.1</v>
      </c>
      <c r="C85" s="40">
        <v>36.29</v>
      </c>
      <c r="D85" s="40">
        <v>32.950000000000003</v>
      </c>
      <c r="E85" s="40">
        <v>41.66</v>
      </c>
      <c r="F85" s="40">
        <v>42.28</v>
      </c>
      <c r="G85" s="40">
        <v>44.06</v>
      </c>
      <c r="I85" s="40">
        <v>30.75</v>
      </c>
      <c r="R85" s="40">
        <v>38.692997933500202</v>
      </c>
      <c r="AI85" s="50"/>
      <c r="AJ85" s="70"/>
      <c r="AL85" s="40">
        <v>39448</v>
      </c>
      <c r="AM85" s="40">
        <v>3.6830000000000003</v>
      </c>
      <c r="AN85" s="40">
        <v>1.04</v>
      </c>
      <c r="AO85" s="40">
        <v>4.7230000000000008</v>
      </c>
      <c r="AP85" s="40">
        <v>4.4999999999999998E-2</v>
      </c>
      <c r="AQ85" s="40">
        <v>3.7280000000000002</v>
      </c>
      <c r="AR85" s="40">
        <v>1.04</v>
      </c>
      <c r="AS85" s="40">
        <v>4.7230000000000008</v>
      </c>
      <c r="AT85" s="40">
        <v>1.6</v>
      </c>
      <c r="AU85" s="40">
        <v>5.2830000000000004</v>
      </c>
    </row>
    <row r="86" spans="1:47" x14ac:dyDescent="0.2">
      <c r="A86" s="82">
        <v>38899</v>
      </c>
      <c r="B86" s="40">
        <v>49.21</v>
      </c>
      <c r="C86" s="40">
        <v>49.54</v>
      </c>
      <c r="D86" s="40">
        <v>45.14</v>
      </c>
      <c r="E86" s="40">
        <v>48.37</v>
      </c>
      <c r="F86" s="40">
        <v>51.04</v>
      </c>
      <c r="G86" s="40">
        <v>54.07</v>
      </c>
      <c r="I86" s="40">
        <v>27.75</v>
      </c>
      <c r="R86" s="40">
        <v>39.275681043018515</v>
      </c>
      <c r="AI86" s="50"/>
      <c r="AJ86" s="70"/>
      <c r="AL86" s="40">
        <v>39479</v>
      </c>
      <c r="AM86" s="40">
        <v>3.7210000000000001</v>
      </c>
      <c r="AN86" s="40">
        <v>1.04</v>
      </c>
      <c r="AO86" s="40">
        <v>4.7610000000000001</v>
      </c>
      <c r="AP86" s="40">
        <v>4.4999999999999998E-2</v>
      </c>
      <c r="AQ86" s="40">
        <v>3.766</v>
      </c>
      <c r="AR86" s="40">
        <v>1.04</v>
      </c>
      <c r="AS86" s="40">
        <v>4.7610000000000001</v>
      </c>
      <c r="AT86" s="40">
        <v>1.6</v>
      </c>
      <c r="AU86" s="40">
        <v>5.3209999999999997</v>
      </c>
    </row>
    <row r="87" spans="1:47" x14ac:dyDescent="0.2">
      <c r="A87" s="82">
        <v>38930</v>
      </c>
      <c r="B87" s="40">
        <v>53.29</v>
      </c>
      <c r="C87" s="40">
        <v>54.3</v>
      </c>
      <c r="D87" s="40">
        <v>50.49</v>
      </c>
      <c r="E87" s="40">
        <v>54.4</v>
      </c>
      <c r="F87" s="40">
        <v>54.95</v>
      </c>
      <c r="G87" s="40">
        <v>59.37</v>
      </c>
      <c r="I87" s="40">
        <v>36.75</v>
      </c>
      <c r="R87" s="40">
        <v>39.77241505471175</v>
      </c>
      <c r="AI87" s="50"/>
      <c r="AJ87" s="70"/>
      <c r="AL87" s="40">
        <v>39508</v>
      </c>
      <c r="AM87" s="40">
        <v>3.7149999999999999</v>
      </c>
      <c r="AN87" s="40">
        <v>0.54</v>
      </c>
      <c r="AO87" s="40">
        <v>4.2549999999999999</v>
      </c>
      <c r="AP87" s="40">
        <v>4.4999999999999998E-2</v>
      </c>
      <c r="AQ87" s="40">
        <v>3.76</v>
      </c>
      <c r="AR87" s="40">
        <v>0.54</v>
      </c>
      <c r="AS87" s="40">
        <v>4.2549999999999999</v>
      </c>
      <c r="AT87" s="40">
        <v>0.72</v>
      </c>
      <c r="AU87" s="40">
        <v>4.4349999999999996</v>
      </c>
    </row>
    <row r="88" spans="1:47" x14ac:dyDescent="0.2">
      <c r="A88" s="82">
        <v>38961</v>
      </c>
      <c r="B88" s="40">
        <v>45.44</v>
      </c>
      <c r="C88" s="40">
        <v>47.86</v>
      </c>
      <c r="D88" s="40">
        <v>44.14</v>
      </c>
      <c r="E88" s="40">
        <v>51.05</v>
      </c>
      <c r="F88" s="40">
        <v>46.82</v>
      </c>
      <c r="G88" s="40">
        <v>50.3</v>
      </c>
      <c r="I88" s="40">
        <v>23.5</v>
      </c>
      <c r="R88" s="40">
        <v>39.718502615513756</v>
      </c>
      <c r="AI88" s="50"/>
      <c r="AJ88" s="70"/>
      <c r="AL88" s="40">
        <v>39539</v>
      </c>
      <c r="AM88" s="40">
        <v>3.7149999999999999</v>
      </c>
      <c r="AN88" s="40">
        <v>0.36</v>
      </c>
      <c r="AO88" s="40">
        <v>4.0750000000000002</v>
      </c>
      <c r="AP88" s="40">
        <v>4.4999999999999998E-2</v>
      </c>
      <c r="AQ88" s="40">
        <v>3.76</v>
      </c>
      <c r="AR88" s="40">
        <v>0.36</v>
      </c>
      <c r="AS88" s="40">
        <v>4.0750000000000002</v>
      </c>
      <c r="AT88" s="40">
        <v>0.38</v>
      </c>
      <c r="AU88" s="40">
        <v>4.0949999999999998</v>
      </c>
    </row>
    <row r="89" spans="1:47" x14ac:dyDescent="0.2">
      <c r="A89" s="82">
        <v>38991</v>
      </c>
      <c r="B89" s="40">
        <v>38.85</v>
      </c>
      <c r="C89" s="40">
        <v>40.9</v>
      </c>
      <c r="D89" s="40">
        <v>39.799999999999997</v>
      </c>
      <c r="E89" s="40">
        <v>41.83</v>
      </c>
      <c r="F89" s="40">
        <v>40.4</v>
      </c>
      <c r="G89" s="40">
        <v>41.42</v>
      </c>
      <c r="I89" s="40">
        <v>27.75</v>
      </c>
      <c r="R89" s="40">
        <v>39.739654116729049</v>
      </c>
      <c r="AI89" s="50"/>
      <c r="AJ89" s="70"/>
      <c r="AL89" s="40">
        <v>39569</v>
      </c>
      <c r="AM89" s="40">
        <v>3.8849999999999998</v>
      </c>
      <c r="AN89" s="40">
        <v>0.32500000000000001</v>
      </c>
      <c r="AO89" s="40">
        <v>4.21</v>
      </c>
      <c r="AP89" s="40">
        <v>4.4999999999999998E-2</v>
      </c>
      <c r="AQ89" s="40">
        <v>3.93</v>
      </c>
      <c r="AR89" s="40">
        <v>0.32500000000000001</v>
      </c>
      <c r="AS89" s="40">
        <v>4.21</v>
      </c>
      <c r="AT89" s="40">
        <v>0.33</v>
      </c>
      <c r="AU89" s="40">
        <v>4.2149999999999999</v>
      </c>
    </row>
    <row r="90" spans="1:47" x14ac:dyDescent="0.2">
      <c r="A90" s="82">
        <v>39022</v>
      </c>
      <c r="B90" s="40">
        <v>37.909999999999997</v>
      </c>
      <c r="C90" s="40">
        <v>38.200000000000003</v>
      </c>
      <c r="D90" s="40">
        <v>37.130000000000003</v>
      </c>
      <c r="E90" s="40">
        <v>39.58</v>
      </c>
      <c r="F90" s="40">
        <v>40.56</v>
      </c>
      <c r="G90" s="40">
        <v>40.17</v>
      </c>
      <c r="I90" s="40">
        <v>23.75</v>
      </c>
      <c r="R90" s="40">
        <v>42.5133749729643</v>
      </c>
      <c r="AI90" s="50"/>
      <c r="AJ90" s="70"/>
      <c r="AL90" s="40">
        <v>39600</v>
      </c>
      <c r="AM90" s="40">
        <v>4.0369999999999999</v>
      </c>
      <c r="AN90" s="40">
        <v>0.33500000000000002</v>
      </c>
      <c r="AO90" s="40">
        <v>4.3719999999999999</v>
      </c>
      <c r="AP90" s="40">
        <v>4.4999999999999998E-2</v>
      </c>
      <c r="AQ90" s="40">
        <v>4.0819999999999999</v>
      </c>
      <c r="AR90" s="40">
        <v>0.33500000000000002</v>
      </c>
      <c r="AS90" s="40">
        <v>4.3719999999999999</v>
      </c>
      <c r="AT90" s="40">
        <v>0.37</v>
      </c>
      <c r="AU90" s="40">
        <v>4.407</v>
      </c>
    </row>
    <row r="91" spans="1:47" x14ac:dyDescent="0.2">
      <c r="A91" s="82">
        <v>39052</v>
      </c>
      <c r="B91" s="40">
        <v>37.909999999999997</v>
      </c>
      <c r="C91" s="40">
        <v>39.9</v>
      </c>
      <c r="D91" s="40">
        <v>38.799999999999997</v>
      </c>
      <c r="E91" s="40">
        <v>42.17</v>
      </c>
      <c r="F91" s="40">
        <v>41.03</v>
      </c>
      <c r="G91" s="40">
        <v>40.020000000000003</v>
      </c>
      <c r="I91" s="40">
        <v>26.5</v>
      </c>
      <c r="R91" s="40">
        <v>44.42604965047088</v>
      </c>
      <c r="AI91" s="50"/>
      <c r="AJ91" s="70"/>
      <c r="AL91" s="40">
        <v>39630</v>
      </c>
      <c r="AM91" s="40">
        <v>4.1320000000000006</v>
      </c>
      <c r="AN91" s="40">
        <v>0.45</v>
      </c>
      <c r="AO91" s="40">
        <v>4.5820000000000007</v>
      </c>
      <c r="AP91" s="40">
        <v>4.4999999999999998E-2</v>
      </c>
      <c r="AQ91" s="40">
        <v>4.1770000000000005</v>
      </c>
      <c r="AR91" s="40">
        <v>0.35</v>
      </c>
      <c r="AS91" s="40">
        <v>4.4820000000000002</v>
      </c>
      <c r="AT91" s="40">
        <v>0.41</v>
      </c>
      <c r="AU91" s="40">
        <v>4.5420000000000007</v>
      </c>
    </row>
    <row r="92" spans="1:47" x14ac:dyDescent="0.2">
      <c r="A92" s="82">
        <v>39083</v>
      </c>
      <c r="B92" s="40">
        <v>38.47</v>
      </c>
      <c r="C92" s="40">
        <v>42.46</v>
      </c>
      <c r="D92" s="40">
        <v>40.58</v>
      </c>
      <c r="E92" s="40">
        <v>42.47</v>
      </c>
      <c r="F92" s="40">
        <v>41.74</v>
      </c>
      <c r="G92" s="40">
        <v>40.92</v>
      </c>
      <c r="I92" s="40">
        <v>28.85</v>
      </c>
      <c r="R92" s="40">
        <v>45.592404485475811</v>
      </c>
      <c r="AI92" s="50"/>
      <c r="AJ92" s="70"/>
      <c r="AL92" s="40">
        <v>39661</v>
      </c>
      <c r="AM92" s="40">
        <v>4.0170000000000003</v>
      </c>
      <c r="AN92" s="40">
        <v>0.45</v>
      </c>
      <c r="AO92" s="40">
        <v>4.4670000000000005</v>
      </c>
      <c r="AP92" s="40">
        <v>0.13</v>
      </c>
      <c r="AQ92" s="40">
        <v>4.1470000000000002</v>
      </c>
      <c r="AR92" s="40">
        <v>0.35</v>
      </c>
      <c r="AS92" s="40">
        <v>4.367</v>
      </c>
      <c r="AT92" s="40">
        <v>0.41</v>
      </c>
      <c r="AU92" s="40">
        <v>4.4270000000000005</v>
      </c>
    </row>
    <row r="93" spans="1:47" x14ac:dyDescent="0.2">
      <c r="A93" s="82">
        <v>39114</v>
      </c>
      <c r="B93" s="40">
        <v>38.19</v>
      </c>
      <c r="C93" s="40">
        <v>41.54</v>
      </c>
      <c r="D93" s="40">
        <v>39.68</v>
      </c>
      <c r="E93" s="40">
        <v>41.86</v>
      </c>
      <c r="F93" s="40">
        <v>40.9</v>
      </c>
      <c r="G93" s="40">
        <v>40.64</v>
      </c>
      <c r="I93" s="40">
        <v>31.1</v>
      </c>
      <c r="R93" s="40">
        <v>44.153956110410334</v>
      </c>
      <c r="AI93" s="50"/>
      <c r="AJ93" s="70"/>
      <c r="AL93" s="40">
        <v>39692</v>
      </c>
      <c r="AM93" s="40">
        <v>3.87</v>
      </c>
      <c r="AN93" s="40">
        <v>0.41499999999999998</v>
      </c>
      <c r="AO93" s="40">
        <v>4.2850000000000001</v>
      </c>
      <c r="AP93" s="40">
        <v>0.13</v>
      </c>
      <c r="AQ93" s="40">
        <v>4</v>
      </c>
      <c r="AR93" s="40">
        <v>0.315</v>
      </c>
      <c r="AS93" s="40">
        <v>4.1849999999999996</v>
      </c>
      <c r="AT93" s="40">
        <v>0.36</v>
      </c>
      <c r="AU93" s="40">
        <v>4.2300000000000004</v>
      </c>
    </row>
    <row r="94" spans="1:47" x14ac:dyDescent="0.2">
      <c r="A94" s="82">
        <v>39142</v>
      </c>
      <c r="B94" s="40">
        <v>38.19</v>
      </c>
      <c r="C94" s="40">
        <v>38.89</v>
      </c>
      <c r="D94" s="40">
        <v>36.96</v>
      </c>
      <c r="E94" s="40">
        <v>40.65</v>
      </c>
      <c r="F94" s="40">
        <v>40.049999999999997</v>
      </c>
      <c r="G94" s="40">
        <v>40.64</v>
      </c>
      <c r="I94" s="40">
        <v>28.1</v>
      </c>
      <c r="R94" s="40">
        <v>42.312882641346818</v>
      </c>
      <c r="AI94" s="50"/>
      <c r="AJ94" s="70"/>
      <c r="AL94" s="40">
        <v>39722</v>
      </c>
      <c r="AM94" s="40">
        <v>3.7050000000000001</v>
      </c>
      <c r="AN94" s="40">
        <v>0.46</v>
      </c>
      <c r="AO94" s="40">
        <v>4.165</v>
      </c>
      <c r="AP94" s="40">
        <v>0.13</v>
      </c>
      <c r="AQ94" s="40">
        <v>3.835</v>
      </c>
      <c r="AR94" s="40">
        <v>0.36</v>
      </c>
      <c r="AS94" s="40">
        <v>4.0650000000000004</v>
      </c>
      <c r="AT94" s="40">
        <v>0.4</v>
      </c>
      <c r="AU94" s="40">
        <v>4.1050000000000004</v>
      </c>
    </row>
    <row r="95" spans="1:47" x14ac:dyDescent="0.2">
      <c r="A95" s="82">
        <v>39173</v>
      </c>
      <c r="B95" s="40">
        <v>37.909999999999997</v>
      </c>
      <c r="C95" s="40">
        <v>39.049999999999997</v>
      </c>
      <c r="D95" s="40">
        <v>35.15</v>
      </c>
      <c r="E95" s="40">
        <v>39.43</v>
      </c>
      <c r="F95" s="40">
        <v>39.770000000000003</v>
      </c>
      <c r="G95" s="40">
        <v>40.369999999999997</v>
      </c>
      <c r="I95" s="40">
        <v>35.1</v>
      </c>
      <c r="R95" s="40">
        <v>39.555176799537421</v>
      </c>
      <c r="AI95" s="50"/>
      <c r="AJ95" s="70"/>
      <c r="AL95" s="40">
        <v>39753</v>
      </c>
      <c r="AM95" s="40">
        <v>3.7</v>
      </c>
      <c r="AN95" s="40">
        <v>0.56000000000000005</v>
      </c>
      <c r="AO95" s="40">
        <v>4.26</v>
      </c>
      <c r="AP95" s="40">
        <v>0.13</v>
      </c>
      <c r="AQ95" s="40">
        <v>3.83</v>
      </c>
      <c r="AR95" s="40">
        <v>0.46</v>
      </c>
      <c r="AS95" s="40">
        <v>4.16</v>
      </c>
      <c r="AT95" s="40">
        <v>0.73</v>
      </c>
      <c r="AU95" s="40">
        <v>4.43</v>
      </c>
    </row>
    <row r="96" spans="1:47" x14ac:dyDescent="0.2">
      <c r="A96" s="82">
        <v>39203</v>
      </c>
      <c r="B96" s="40">
        <v>37.909999999999997</v>
      </c>
      <c r="C96" s="40">
        <v>36.880000000000003</v>
      </c>
      <c r="D96" s="40">
        <v>33.03</v>
      </c>
      <c r="E96" s="40">
        <v>39.43</v>
      </c>
      <c r="F96" s="40">
        <v>40.049999999999997</v>
      </c>
      <c r="G96" s="40">
        <v>40.36</v>
      </c>
      <c r="I96" s="40">
        <v>35.1</v>
      </c>
      <c r="R96" s="40">
        <v>39.496772494620842</v>
      </c>
      <c r="AI96" s="50"/>
      <c r="AJ96" s="70"/>
      <c r="AL96" s="40">
        <v>39783</v>
      </c>
      <c r="AM96" s="40">
        <v>3.738</v>
      </c>
      <c r="AN96" s="40">
        <v>0.77</v>
      </c>
      <c r="AO96" s="40">
        <v>4.508</v>
      </c>
      <c r="AP96" s="40">
        <v>0.13</v>
      </c>
      <c r="AQ96" s="40">
        <v>3.8679999999999999</v>
      </c>
      <c r="AR96" s="40">
        <v>0.77</v>
      </c>
      <c r="AS96" s="40">
        <v>4.508</v>
      </c>
      <c r="AT96" s="40">
        <v>0.98</v>
      </c>
      <c r="AU96" s="40">
        <v>4.718</v>
      </c>
    </row>
    <row r="97" spans="1:47" x14ac:dyDescent="0.2">
      <c r="A97" s="82">
        <v>39234</v>
      </c>
      <c r="B97" s="40">
        <v>40.47</v>
      </c>
      <c r="C97" s="40">
        <v>37.659999999999997</v>
      </c>
      <c r="D97" s="40">
        <v>33.79</v>
      </c>
      <c r="E97" s="40">
        <v>42.17</v>
      </c>
      <c r="F97" s="40">
        <v>42.6</v>
      </c>
      <c r="G97" s="40">
        <v>44.31</v>
      </c>
      <c r="I97" s="40">
        <v>41.1</v>
      </c>
      <c r="R97" s="40">
        <v>39.978556644218564</v>
      </c>
      <c r="AI97" s="50"/>
      <c r="AJ97" s="70"/>
      <c r="AL97" s="40">
        <v>39814</v>
      </c>
      <c r="AM97" s="40">
        <v>3.7830000000000004</v>
      </c>
      <c r="AN97" s="40">
        <v>1.04</v>
      </c>
      <c r="AO97" s="40">
        <v>4.8230000000000004</v>
      </c>
      <c r="AP97" s="40">
        <v>4.4999999999999998E-2</v>
      </c>
      <c r="AQ97" s="40">
        <v>3.8280000000000003</v>
      </c>
      <c r="AR97" s="40">
        <v>1.04</v>
      </c>
      <c r="AS97" s="40">
        <v>4.8230000000000004</v>
      </c>
      <c r="AT97" s="40">
        <v>1.6</v>
      </c>
      <c r="AU97" s="40">
        <v>5.3830000000000009</v>
      </c>
    </row>
    <row r="98" spans="1:47" x14ac:dyDescent="0.2">
      <c r="A98" s="82">
        <v>39264</v>
      </c>
      <c r="B98" s="40">
        <v>48.73</v>
      </c>
      <c r="C98" s="40">
        <v>49.86</v>
      </c>
      <c r="D98" s="40">
        <v>44.84</v>
      </c>
      <c r="E98" s="40">
        <v>48.26</v>
      </c>
      <c r="F98" s="40">
        <v>50.53</v>
      </c>
      <c r="G98" s="40">
        <v>53.37</v>
      </c>
      <c r="I98" s="40">
        <v>48.1</v>
      </c>
      <c r="R98" s="40">
        <v>40.548206359768379</v>
      </c>
      <c r="AI98" s="50"/>
      <c r="AJ98" s="70"/>
      <c r="AL98" s="40">
        <v>39845</v>
      </c>
      <c r="AM98" s="40">
        <v>3.8210000000000002</v>
      </c>
      <c r="AN98" s="40">
        <v>1.04</v>
      </c>
      <c r="AO98" s="40">
        <v>4.8610000000000007</v>
      </c>
      <c r="AP98" s="40">
        <v>4.4999999999999998E-2</v>
      </c>
      <c r="AQ98" s="40">
        <v>3.8660000000000001</v>
      </c>
      <c r="AR98" s="40">
        <v>1.04</v>
      </c>
      <c r="AS98" s="40">
        <v>4.8610000000000007</v>
      </c>
      <c r="AT98" s="40">
        <v>1.6</v>
      </c>
      <c r="AU98" s="40">
        <v>5.4210000000000003</v>
      </c>
    </row>
    <row r="99" spans="1:47" x14ac:dyDescent="0.2">
      <c r="A99" s="82">
        <v>39295</v>
      </c>
      <c r="B99" s="40">
        <v>52.43</v>
      </c>
      <c r="C99" s="40">
        <v>54.25</v>
      </c>
      <c r="D99" s="40">
        <v>49.69</v>
      </c>
      <c r="E99" s="40">
        <v>53.73</v>
      </c>
      <c r="F99" s="40">
        <v>54.08</v>
      </c>
      <c r="G99" s="40">
        <v>58.17</v>
      </c>
      <c r="I99" s="40">
        <v>57.1</v>
      </c>
      <c r="R99" s="40">
        <v>41.030165220813679</v>
      </c>
      <c r="AI99" s="50"/>
      <c r="AJ99" s="70"/>
      <c r="AL99" s="40">
        <v>39873</v>
      </c>
      <c r="AM99" s="40">
        <v>3.8149999999999999</v>
      </c>
      <c r="AN99" s="40">
        <v>0.54</v>
      </c>
      <c r="AO99" s="40">
        <v>4.3550000000000004</v>
      </c>
      <c r="AP99" s="40">
        <v>4.4999999999999998E-2</v>
      </c>
      <c r="AQ99" s="40">
        <v>3.86</v>
      </c>
      <c r="AR99" s="40">
        <v>0.54</v>
      </c>
      <c r="AS99" s="40">
        <v>4.3550000000000004</v>
      </c>
      <c r="AT99" s="40">
        <v>0.72</v>
      </c>
      <c r="AU99" s="40">
        <v>4.5350000000000001</v>
      </c>
    </row>
    <row r="100" spans="1:47" x14ac:dyDescent="0.2">
      <c r="A100" s="82">
        <v>39326</v>
      </c>
      <c r="B100" s="40">
        <v>45.32</v>
      </c>
      <c r="C100" s="40">
        <v>48.32</v>
      </c>
      <c r="D100" s="40">
        <v>43.94</v>
      </c>
      <c r="E100" s="40">
        <v>50.69</v>
      </c>
      <c r="F100" s="40">
        <v>46.71</v>
      </c>
      <c r="G100" s="40">
        <v>49.96</v>
      </c>
      <c r="I100" s="40">
        <v>39.85</v>
      </c>
      <c r="R100" s="40">
        <v>40.95937955971516</v>
      </c>
      <c r="AI100" s="50"/>
      <c r="AJ100" s="70"/>
      <c r="AL100" s="40">
        <v>39904</v>
      </c>
      <c r="AM100" s="40">
        <v>3.8149999999999999</v>
      </c>
      <c r="AN100" s="40">
        <v>0.36</v>
      </c>
      <c r="AO100" s="40">
        <v>4.1749999999999998</v>
      </c>
      <c r="AP100" s="40">
        <v>4.4999999999999998E-2</v>
      </c>
      <c r="AQ100" s="40">
        <v>3.86</v>
      </c>
      <c r="AR100" s="40">
        <v>0.36</v>
      </c>
      <c r="AS100" s="40">
        <v>4.1749999999999998</v>
      </c>
      <c r="AT100" s="40">
        <v>0.38</v>
      </c>
      <c r="AU100" s="40">
        <v>4.1950000000000003</v>
      </c>
    </row>
    <row r="101" spans="1:47" x14ac:dyDescent="0.2">
      <c r="A101" s="82">
        <v>39356</v>
      </c>
      <c r="B101" s="40">
        <v>39.340000000000003</v>
      </c>
      <c r="C101" s="40">
        <v>41.92</v>
      </c>
      <c r="D101" s="40">
        <v>40.01</v>
      </c>
      <c r="E101" s="40">
        <v>42.33</v>
      </c>
      <c r="F101" s="40">
        <v>40.909999999999997</v>
      </c>
      <c r="G101" s="40">
        <v>41.92</v>
      </c>
      <c r="I101" s="40">
        <v>40.1</v>
      </c>
      <c r="R101" s="40">
        <v>40.963798110599399</v>
      </c>
      <c r="AI101" s="50"/>
      <c r="AJ101" s="70"/>
      <c r="AL101" s="40">
        <v>39934</v>
      </c>
      <c r="AM101" s="40">
        <v>3.9849999999999999</v>
      </c>
      <c r="AN101" s="40">
        <v>0.32500000000000001</v>
      </c>
      <c r="AO101" s="40">
        <v>4.3099999999999996</v>
      </c>
      <c r="AP101" s="40">
        <v>4.4999999999999998E-2</v>
      </c>
      <c r="AQ101" s="40">
        <v>4.03</v>
      </c>
      <c r="AR101" s="40">
        <v>0.32500000000000001</v>
      </c>
      <c r="AS101" s="40">
        <v>4.3099999999999996</v>
      </c>
      <c r="AT101" s="40">
        <v>0.33</v>
      </c>
      <c r="AU101" s="40">
        <v>4.3150000000000004</v>
      </c>
    </row>
    <row r="102" spans="1:47" x14ac:dyDescent="0.2">
      <c r="A102" s="82">
        <v>39387</v>
      </c>
      <c r="B102" s="40">
        <v>38.49</v>
      </c>
      <c r="C102" s="40">
        <v>39.43</v>
      </c>
      <c r="D102" s="40">
        <v>37.6</v>
      </c>
      <c r="E102" s="40">
        <v>40.17</v>
      </c>
      <c r="F102" s="40">
        <v>41.05</v>
      </c>
      <c r="G102" s="40">
        <v>40.799999999999997</v>
      </c>
      <c r="I102" s="40">
        <v>36.1</v>
      </c>
      <c r="R102" s="40">
        <v>43.670238158210701</v>
      </c>
      <c r="AI102" s="50"/>
      <c r="AJ102" s="70"/>
      <c r="AL102" s="40">
        <v>39965</v>
      </c>
      <c r="AM102" s="40">
        <v>4.1370000000000005</v>
      </c>
      <c r="AN102" s="40">
        <v>0.33500000000000002</v>
      </c>
      <c r="AO102" s="40">
        <v>4.4720000000000004</v>
      </c>
      <c r="AP102" s="40">
        <v>4.4999999999999998E-2</v>
      </c>
      <c r="AQ102" s="40">
        <v>4.1820000000000004</v>
      </c>
      <c r="AR102" s="40">
        <v>0.33500000000000002</v>
      </c>
      <c r="AS102" s="40">
        <v>4.4720000000000004</v>
      </c>
      <c r="AT102" s="40">
        <v>0.37</v>
      </c>
      <c r="AU102" s="40">
        <v>4.5070000000000006</v>
      </c>
    </row>
    <row r="103" spans="1:47" x14ac:dyDescent="0.2">
      <c r="A103" s="82">
        <v>39417</v>
      </c>
      <c r="B103" s="40">
        <v>38.49</v>
      </c>
      <c r="C103" s="40">
        <v>41</v>
      </c>
      <c r="D103" s="40">
        <v>39.11</v>
      </c>
      <c r="E103" s="40">
        <v>42.64</v>
      </c>
      <c r="F103" s="40">
        <v>41.48</v>
      </c>
      <c r="G103" s="40">
        <v>40.659999999999997</v>
      </c>
      <c r="I103" s="40">
        <v>38.85</v>
      </c>
      <c r="R103" s="40">
        <v>45.585279606182972</v>
      </c>
      <c r="AI103" s="50"/>
      <c r="AJ103" s="70"/>
      <c r="AL103" s="40">
        <v>39995</v>
      </c>
      <c r="AM103" s="40">
        <v>4.2345000000000006</v>
      </c>
      <c r="AN103" s="40">
        <v>0.45</v>
      </c>
      <c r="AO103" s="40">
        <v>4.6845000000000008</v>
      </c>
      <c r="AP103" s="40">
        <v>4.4999999999999998E-2</v>
      </c>
      <c r="AQ103" s="40">
        <v>4.2795000000000005</v>
      </c>
      <c r="AR103" s="40">
        <v>0.35</v>
      </c>
      <c r="AS103" s="40">
        <v>4.5845000000000002</v>
      </c>
      <c r="AT103" s="40">
        <v>0.41</v>
      </c>
      <c r="AU103" s="40">
        <v>4.6445000000000007</v>
      </c>
    </row>
    <row r="104" spans="1:47" x14ac:dyDescent="0.2">
      <c r="A104" s="82">
        <v>39448</v>
      </c>
      <c r="B104" s="40">
        <v>38.97</v>
      </c>
      <c r="C104" s="40">
        <v>43.41</v>
      </c>
      <c r="D104" s="40">
        <v>41.01</v>
      </c>
      <c r="E104" s="40">
        <v>42.91</v>
      </c>
      <c r="F104" s="40">
        <v>42.11</v>
      </c>
      <c r="G104" s="40">
        <v>41.43</v>
      </c>
      <c r="I104" s="40">
        <v>29.2</v>
      </c>
      <c r="R104" s="40">
        <v>46.784395400178553</v>
      </c>
      <c r="AI104" s="50"/>
      <c r="AJ104" s="70"/>
      <c r="AL104" s="40">
        <v>40026</v>
      </c>
      <c r="AM104" s="40">
        <v>4.1195000000000004</v>
      </c>
      <c r="AN104" s="40">
        <v>0.45</v>
      </c>
      <c r="AO104" s="40">
        <v>4.5695000000000006</v>
      </c>
      <c r="AP104" s="40">
        <v>0.13</v>
      </c>
      <c r="AQ104" s="40">
        <v>4.2495000000000003</v>
      </c>
      <c r="AR104" s="40">
        <v>0.35</v>
      </c>
      <c r="AS104" s="40">
        <v>4.4695</v>
      </c>
      <c r="AT104" s="40">
        <v>0.41</v>
      </c>
      <c r="AU104" s="40">
        <v>4.5295000000000005</v>
      </c>
    </row>
    <row r="105" spans="1:47" x14ac:dyDescent="0.2">
      <c r="A105" s="82">
        <v>39479</v>
      </c>
      <c r="B105" s="40">
        <v>38.700000000000003</v>
      </c>
      <c r="C105" s="40">
        <v>42.54</v>
      </c>
      <c r="D105" s="40">
        <v>40.17</v>
      </c>
      <c r="E105" s="40">
        <v>42.35</v>
      </c>
      <c r="F105" s="40">
        <v>41.33</v>
      </c>
      <c r="G105" s="40">
        <v>41.16</v>
      </c>
      <c r="I105" s="40">
        <v>31.45</v>
      </c>
      <c r="R105" s="40">
        <v>45.343819644594227</v>
      </c>
      <c r="AI105" s="50"/>
      <c r="AJ105" s="70"/>
      <c r="AL105" s="40">
        <v>40057</v>
      </c>
      <c r="AM105" s="40">
        <v>3.9725000000000001</v>
      </c>
      <c r="AN105" s="40">
        <v>0.41499999999999998</v>
      </c>
      <c r="AO105" s="40">
        <v>4.3875000000000002</v>
      </c>
      <c r="AP105" s="40">
        <v>0.13</v>
      </c>
      <c r="AQ105" s="40">
        <v>4.1025</v>
      </c>
      <c r="AR105" s="40">
        <v>0.315</v>
      </c>
      <c r="AS105" s="40">
        <v>4.2874999999999996</v>
      </c>
      <c r="AT105" s="40">
        <v>0.36</v>
      </c>
      <c r="AU105" s="40">
        <v>4.3324999999999996</v>
      </c>
    </row>
    <row r="106" spans="1:47" x14ac:dyDescent="0.2">
      <c r="A106" s="82">
        <v>39508</v>
      </c>
      <c r="B106" s="40">
        <v>38.71</v>
      </c>
      <c r="C106" s="40">
        <v>40.049999999999997</v>
      </c>
      <c r="D106" s="40">
        <v>37.630000000000003</v>
      </c>
      <c r="E106" s="40">
        <v>41.22</v>
      </c>
      <c r="F106" s="40">
        <v>40.54</v>
      </c>
      <c r="G106" s="40">
        <v>41.17</v>
      </c>
      <c r="I106" s="40">
        <v>28.45</v>
      </c>
      <c r="R106" s="40">
        <v>43.500280693611288</v>
      </c>
      <c r="AI106" s="50"/>
      <c r="AJ106" s="70"/>
      <c r="AL106" s="40">
        <v>40087</v>
      </c>
      <c r="AM106" s="40">
        <v>3.8075000000000001</v>
      </c>
      <c r="AN106" s="40">
        <v>0.46</v>
      </c>
      <c r="AO106" s="40">
        <v>4.2675000000000001</v>
      </c>
      <c r="AP106" s="40">
        <v>0.13</v>
      </c>
      <c r="AQ106" s="40">
        <v>3.9375</v>
      </c>
      <c r="AR106" s="40">
        <v>0.36</v>
      </c>
      <c r="AS106" s="40">
        <v>4.1675000000000004</v>
      </c>
      <c r="AT106" s="40">
        <v>0.4</v>
      </c>
      <c r="AU106" s="40">
        <v>4.2074999999999996</v>
      </c>
    </row>
    <row r="107" spans="1:47" x14ac:dyDescent="0.2">
      <c r="A107" s="82">
        <v>39539</v>
      </c>
      <c r="B107" s="40">
        <v>38.44</v>
      </c>
      <c r="C107" s="40">
        <v>40.21</v>
      </c>
      <c r="D107" s="40">
        <v>35.950000000000003</v>
      </c>
      <c r="E107" s="40">
        <v>40.1</v>
      </c>
      <c r="F107" s="40">
        <v>40.28</v>
      </c>
      <c r="G107" s="40">
        <v>40.909999999999997</v>
      </c>
      <c r="I107" s="40">
        <v>35.450000000000003</v>
      </c>
      <c r="R107" s="40">
        <v>40.738753555854792</v>
      </c>
      <c r="AI107" s="50"/>
      <c r="AJ107" s="70"/>
      <c r="AL107" s="40">
        <v>40118</v>
      </c>
      <c r="AM107" s="40">
        <v>3.8025000000000002</v>
      </c>
      <c r="AN107" s="40">
        <v>0.56000000000000005</v>
      </c>
      <c r="AO107" s="40">
        <v>4.3624999999999998</v>
      </c>
      <c r="AP107" s="40">
        <v>0.13</v>
      </c>
      <c r="AQ107" s="40">
        <v>3.9325000000000001</v>
      </c>
      <c r="AR107" s="40">
        <v>0.46</v>
      </c>
      <c r="AS107" s="40">
        <v>4.2625000000000002</v>
      </c>
      <c r="AT107" s="40">
        <v>0.73</v>
      </c>
      <c r="AU107" s="40">
        <v>4.5324999999999998</v>
      </c>
    </row>
    <row r="108" spans="1:47" x14ac:dyDescent="0.2">
      <c r="A108" s="82">
        <v>39569</v>
      </c>
      <c r="B108" s="40">
        <v>38.450000000000003</v>
      </c>
      <c r="C108" s="40">
        <v>38.159999999999997</v>
      </c>
      <c r="D108" s="40">
        <v>33.979999999999997</v>
      </c>
      <c r="E108" s="40">
        <v>40.1</v>
      </c>
      <c r="F108" s="40">
        <v>40.549999999999997</v>
      </c>
      <c r="G108" s="40">
        <v>40.92</v>
      </c>
      <c r="I108" s="40">
        <v>35.450000000000003</v>
      </c>
      <c r="R108" s="40">
        <v>40.680099302359956</v>
      </c>
      <c r="AI108" s="50"/>
      <c r="AJ108" s="70"/>
      <c r="AL108" s="40">
        <v>40148</v>
      </c>
      <c r="AM108" s="40">
        <v>3.8405</v>
      </c>
      <c r="AN108" s="40">
        <v>0.77</v>
      </c>
      <c r="AO108" s="40">
        <v>4.6105</v>
      </c>
      <c r="AP108" s="40">
        <v>0.13</v>
      </c>
      <c r="AQ108" s="40">
        <v>3.9704999999999999</v>
      </c>
      <c r="AR108" s="40">
        <v>0.77</v>
      </c>
      <c r="AS108" s="40">
        <v>4.6105</v>
      </c>
      <c r="AT108" s="40">
        <v>0.98</v>
      </c>
      <c r="AU108" s="40">
        <v>4.8205</v>
      </c>
    </row>
    <row r="109" spans="1:47" x14ac:dyDescent="0.2">
      <c r="A109" s="82">
        <v>39600</v>
      </c>
      <c r="B109" s="40">
        <v>40.82</v>
      </c>
      <c r="C109" s="40">
        <v>38.909999999999997</v>
      </c>
      <c r="D109" s="40">
        <v>34.69</v>
      </c>
      <c r="E109" s="40">
        <v>42.64</v>
      </c>
      <c r="F109" s="40">
        <v>42.91</v>
      </c>
      <c r="G109" s="40">
        <v>44.56</v>
      </c>
      <c r="I109" s="40">
        <v>41.45</v>
      </c>
      <c r="R109" s="40">
        <v>41.162329294203502</v>
      </c>
      <c r="AI109" s="50"/>
      <c r="AJ109" s="70"/>
      <c r="AL109" s="40">
        <v>40179</v>
      </c>
      <c r="AM109" s="40">
        <v>3.8855000000000004</v>
      </c>
      <c r="AN109" s="40">
        <v>1.04</v>
      </c>
      <c r="AO109" s="40">
        <v>4.9255000000000004</v>
      </c>
      <c r="AP109" s="40">
        <v>4.4999999999999998E-2</v>
      </c>
      <c r="AQ109" s="40">
        <v>3.9305000000000003</v>
      </c>
      <c r="AR109" s="40">
        <v>1.04</v>
      </c>
      <c r="AS109" s="40">
        <v>4.9255000000000004</v>
      </c>
      <c r="AT109" s="40">
        <v>1.6</v>
      </c>
      <c r="AU109" s="40">
        <v>5.4855</v>
      </c>
    </row>
    <row r="110" spans="1:47" x14ac:dyDescent="0.2">
      <c r="A110" s="82">
        <v>39630</v>
      </c>
      <c r="B110" s="40">
        <v>48.47</v>
      </c>
      <c r="C110" s="40">
        <v>50.38</v>
      </c>
      <c r="D110" s="40">
        <v>44.98</v>
      </c>
      <c r="E110" s="40">
        <v>48.28</v>
      </c>
      <c r="F110" s="40">
        <v>50.25</v>
      </c>
      <c r="G110" s="40">
        <v>52.94</v>
      </c>
      <c r="I110" s="40">
        <v>48.45</v>
      </c>
      <c r="R110" s="40">
        <v>41.732536393826251</v>
      </c>
      <c r="AI110" s="50"/>
      <c r="AJ110" s="70"/>
      <c r="AL110" s="40">
        <v>40210</v>
      </c>
      <c r="AM110" s="40">
        <v>3.9235000000000002</v>
      </c>
      <c r="AN110" s="40">
        <v>1.04</v>
      </c>
      <c r="AO110" s="40">
        <v>4.9634999999999998</v>
      </c>
      <c r="AP110" s="40">
        <v>4.4999999999999998E-2</v>
      </c>
      <c r="AQ110" s="40">
        <v>3.9685000000000001</v>
      </c>
      <c r="AR110" s="40">
        <v>1.04</v>
      </c>
      <c r="AS110" s="40">
        <v>4.9634999999999998</v>
      </c>
      <c r="AT110" s="40">
        <v>1.6</v>
      </c>
      <c r="AU110" s="40">
        <v>5.5235000000000003</v>
      </c>
    </row>
    <row r="111" spans="1:47" x14ac:dyDescent="0.2">
      <c r="A111" s="82">
        <v>39661</v>
      </c>
      <c r="B111" s="40">
        <v>51.91</v>
      </c>
      <c r="C111" s="40">
        <v>54.51</v>
      </c>
      <c r="D111" s="40">
        <v>49.5</v>
      </c>
      <c r="E111" s="40">
        <v>53.36</v>
      </c>
      <c r="F111" s="40">
        <v>53.52</v>
      </c>
      <c r="G111" s="40">
        <v>57.39</v>
      </c>
      <c r="I111" s="40">
        <v>57.45</v>
      </c>
      <c r="R111" s="40">
        <v>42.214924902429011</v>
      </c>
      <c r="AI111" s="50"/>
      <c r="AJ111" s="70"/>
      <c r="AL111" s="40">
        <v>40238</v>
      </c>
      <c r="AM111" s="40">
        <v>3.9175</v>
      </c>
      <c r="AN111" s="40">
        <v>0.54</v>
      </c>
      <c r="AO111" s="40">
        <v>4.4574999999999996</v>
      </c>
      <c r="AP111" s="40">
        <v>4.4999999999999998E-2</v>
      </c>
      <c r="AQ111" s="40">
        <v>3.9624999999999999</v>
      </c>
      <c r="AR111" s="40">
        <v>0.54</v>
      </c>
      <c r="AS111" s="40">
        <v>4.4574999999999996</v>
      </c>
      <c r="AT111" s="40">
        <v>0.72</v>
      </c>
      <c r="AU111" s="40">
        <v>4.6375000000000002</v>
      </c>
    </row>
    <row r="112" spans="1:47" x14ac:dyDescent="0.2">
      <c r="A112" s="82">
        <v>39692</v>
      </c>
      <c r="B112" s="40">
        <v>45.31</v>
      </c>
      <c r="C112" s="40">
        <v>48.93</v>
      </c>
      <c r="D112" s="40">
        <v>44.14</v>
      </c>
      <c r="E112" s="40">
        <v>50.54</v>
      </c>
      <c r="F112" s="40">
        <v>46.71</v>
      </c>
      <c r="G112" s="40">
        <v>49.78</v>
      </c>
      <c r="I112" s="40">
        <v>40.200000000000003</v>
      </c>
      <c r="R112" s="40">
        <v>42.143855791515499</v>
      </c>
      <c r="AI112" s="50"/>
      <c r="AJ112" s="70"/>
      <c r="AL112" s="40">
        <v>40269</v>
      </c>
      <c r="AM112" s="40">
        <v>3.9175</v>
      </c>
      <c r="AN112" s="40">
        <v>0.36</v>
      </c>
      <c r="AO112" s="40">
        <v>4.2774999999999999</v>
      </c>
      <c r="AP112" s="40">
        <v>4.4999999999999998E-2</v>
      </c>
      <c r="AQ112" s="40">
        <v>3.9624999999999999</v>
      </c>
      <c r="AR112" s="40">
        <v>0.36</v>
      </c>
      <c r="AS112" s="40">
        <v>4.2774999999999999</v>
      </c>
      <c r="AT112" s="40">
        <v>0.38</v>
      </c>
      <c r="AU112" s="40">
        <v>4.2975000000000003</v>
      </c>
    </row>
    <row r="113" spans="1:47" x14ac:dyDescent="0.2">
      <c r="A113" s="82">
        <v>39722</v>
      </c>
      <c r="B113" s="40">
        <v>39.770000000000003</v>
      </c>
      <c r="C113" s="40">
        <v>42.92</v>
      </c>
      <c r="D113" s="40">
        <v>40.479999999999997</v>
      </c>
      <c r="E113" s="40">
        <v>42.78</v>
      </c>
      <c r="F113" s="40">
        <v>41.34</v>
      </c>
      <c r="G113" s="40">
        <v>42.35</v>
      </c>
      <c r="I113" s="40">
        <v>40.450000000000003</v>
      </c>
      <c r="R113" s="40">
        <v>42.148092956587327</v>
      </c>
      <c r="AI113" s="50"/>
      <c r="AJ113" s="70"/>
      <c r="AL113" s="40">
        <v>40299</v>
      </c>
      <c r="AM113" s="40">
        <v>4.0875000000000004</v>
      </c>
      <c r="AN113" s="40">
        <v>0.32500000000000001</v>
      </c>
      <c r="AO113" s="40">
        <v>4.4124999999999996</v>
      </c>
      <c r="AP113" s="40">
        <v>4.4999999999999998E-2</v>
      </c>
      <c r="AQ113" s="40">
        <v>4.1325000000000003</v>
      </c>
      <c r="AR113" s="40">
        <v>0.32500000000000001</v>
      </c>
      <c r="AS113" s="40">
        <v>4.4124999999999996</v>
      </c>
      <c r="AT113" s="40">
        <v>0.33</v>
      </c>
      <c r="AU113" s="40">
        <v>4.4175000000000004</v>
      </c>
    </row>
    <row r="114" spans="1:47" x14ac:dyDescent="0.2">
      <c r="A114" s="82">
        <v>39753</v>
      </c>
      <c r="B114" s="40">
        <v>38.99</v>
      </c>
      <c r="C114" s="40">
        <v>40.57</v>
      </c>
      <c r="D114" s="40">
        <v>38.229999999999997</v>
      </c>
      <c r="E114" s="40">
        <v>40.69</v>
      </c>
      <c r="F114" s="40">
        <v>41.47</v>
      </c>
      <c r="G114" s="40">
        <v>41.32</v>
      </c>
      <c r="I114" s="40">
        <v>36.450000000000003</v>
      </c>
      <c r="R114" s="40">
        <v>44.615971957357011</v>
      </c>
      <c r="AI114" s="50"/>
      <c r="AJ114" s="70"/>
      <c r="AL114" s="40">
        <v>40330</v>
      </c>
      <c r="AM114" s="40">
        <v>4.2395000000000005</v>
      </c>
      <c r="AN114" s="40">
        <v>0.33500000000000002</v>
      </c>
      <c r="AO114" s="40">
        <v>4.5745000000000005</v>
      </c>
      <c r="AP114" s="40">
        <v>4.4999999999999998E-2</v>
      </c>
      <c r="AQ114" s="40">
        <v>4.2845000000000004</v>
      </c>
      <c r="AR114" s="40">
        <v>0.33500000000000002</v>
      </c>
      <c r="AS114" s="40">
        <v>4.5745000000000005</v>
      </c>
      <c r="AT114" s="40">
        <v>0.37</v>
      </c>
      <c r="AU114" s="40">
        <v>4.6095000000000006</v>
      </c>
    </row>
    <row r="115" spans="1:47" x14ac:dyDescent="0.2">
      <c r="A115" s="82">
        <v>39783</v>
      </c>
      <c r="B115" s="40">
        <v>38.99</v>
      </c>
      <c r="C115" s="40">
        <v>42.05</v>
      </c>
      <c r="D115" s="40">
        <v>39.64</v>
      </c>
      <c r="E115" s="40">
        <v>43.07</v>
      </c>
      <c r="F115" s="40">
        <v>41.87</v>
      </c>
      <c r="G115" s="40">
        <v>41.19</v>
      </c>
      <c r="I115" s="40">
        <v>39.200000000000003</v>
      </c>
      <c r="R115" s="40">
        <v>46.559786956262549</v>
      </c>
      <c r="AI115" s="50"/>
      <c r="AJ115" s="70"/>
      <c r="AL115" s="40">
        <v>40360</v>
      </c>
      <c r="AM115" s="40">
        <v>4.3395000000000001</v>
      </c>
      <c r="AN115" s="40">
        <v>0.45</v>
      </c>
      <c r="AO115" s="40">
        <v>4.7895000000000003</v>
      </c>
      <c r="AP115" s="40">
        <v>4.4999999999999998E-2</v>
      </c>
      <c r="AQ115" s="40">
        <v>4.3845000000000001</v>
      </c>
      <c r="AR115" s="40">
        <v>0.35</v>
      </c>
      <c r="AS115" s="40">
        <v>4.6894999999999998</v>
      </c>
      <c r="AT115" s="40">
        <v>0.41</v>
      </c>
      <c r="AU115" s="40">
        <v>4.7495000000000003</v>
      </c>
    </row>
    <row r="116" spans="1:47" x14ac:dyDescent="0.2">
      <c r="A116" s="82">
        <v>39814</v>
      </c>
      <c r="B116" s="40">
        <v>39.450000000000003</v>
      </c>
      <c r="C116" s="40">
        <v>44.46</v>
      </c>
      <c r="D116" s="40">
        <v>41.44</v>
      </c>
      <c r="E116" s="40">
        <v>43.35</v>
      </c>
      <c r="F116" s="40">
        <v>42.47</v>
      </c>
      <c r="G116" s="40">
        <v>41.92</v>
      </c>
      <c r="I116" s="40">
        <v>29.7</v>
      </c>
      <c r="R116" s="40">
        <v>47.821001182943313</v>
      </c>
      <c r="AI116" s="50"/>
      <c r="AJ116" s="70"/>
      <c r="AL116" s="40">
        <v>40391</v>
      </c>
      <c r="AM116" s="40">
        <v>4.2244999999999999</v>
      </c>
      <c r="AN116" s="40">
        <v>0.45</v>
      </c>
      <c r="AO116" s="40">
        <v>4.6745000000000001</v>
      </c>
      <c r="AP116" s="40">
        <v>0.13</v>
      </c>
      <c r="AQ116" s="40">
        <v>4.3544999999999998</v>
      </c>
      <c r="AR116" s="40">
        <v>0.35</v>
      </c>
      <c r="AS116" s="40">
        <v>4.5744999999999996</v>
      </c>
      <c r="AT116" s="40">
        <v>0.41</v>
      </c>
      <c r="AU116" s="40">
        <v>4.6345000000000001</v>
      </c>
    </row>
    <row r="117" spans="1:47" x14ac:dyDescent="0.2">
      <c r="A117" s="82">
        <v>39845</v>
      </c>
      <c r="B117" s="40">
        <v>39.200000000000003</v>
      </c>
      <c r="C117" s="40">
        <v>43.64</v>
      </c>
      <c r="D117" s="40">
        <v>40.659999999999997</v>
      </c>
      <c r="E117" s="40">
        <v>42.83</v>
      </c>
      <c r="F117" s="40">
        <v>41.74</v>
      </c>
      <c r="G117" s="40">
        <v>41.67</v>
      </c>
      <c r="I117" s="40">
        <v>31.95</v>
      </c>
      <c r="R117" s="40">
        <v>46.404613064113285</v>
      </c>
      <c r="AI117" s="50"/>
      <c r="AJ117" s="70"/>
      <c r="AL117" s="40">
        <v>40422</v>
      </c>
      <c r="AM117" s="40">
        <v>4.0774999999999997</v>
      </c>
      <c r="AN117" s="40">
        <v>0.41499999999999998</v>
      </c>
      <c r="AO117" s="40">
        <v>4.4924999999999997</v>
      </c>
      <c r="AP117" s="40">
        <v>0.13</v>
      </c>
      <c r="AQ117" s="40">
        <v>4.2074999999999996</v>
      </c>
      <c r="AR117" s="40">
        <v>0.315</v>
      </c>
      <c r="AS117" s="40">
        <v>4.3925000000000001</v>
      </c>
      <c r="AT117" s="40">
        <v>0.36</v>
      </c>
      <c r="AU117" s="40">
        <v>4.4375</v>
      </c>
    </row>
    <row r="118" spans="1:47" x14ac:dyDescent="0.2">
      <c r="A118" s="82">
        <v>39873</v>
      </c>
      <c r="B118" s="40">
        <v>39.21</v>
      </c>
      <c r="C118" s="40">
        <v>41.3</v>
      </c>
      <c r="D118" s="40">
        <v>38.299999999999997</v>
      </c>
      <c r="E118" s="40">
        <v>41.78</v>
      </c>
      <c r="F118" s="40">
        <v>41.02</v>
      </c>
      <c r="G118" s="40">
        <v>41.68</v>
      </c>
      <c r="I118" s="40">
        <v>28.95</v>
      </c>
      <c r="R118" s="40">
        <v>44.579767729443084</v>
      </c>
      <c r="AI118" s="50"/>
      <c r="AJ118" s="70"/>
      <c r="AL118" s="40">
        <v>40452</v>
      </c>
      <c r="AM118" s="40">
        <v>3.9125000000000001</v>
      </c>
      <c r="AN118" s="40">
        <v>0.46</v>
      </c>
      <c r="AO118" s="40">
        <v>4.3724999999999996</v>
      </c>
      <c r="AP118" s="40">
        <v>0.13</v>
      </c>
      <c r="AQ118" s="40">
        <v>4.0425000000000004</v>
      </c>
      <c r="AR118" s="40">
        <v>0.36</v>
      </c>
      <c r="AS118" s="40">
        <v>4.2725</v>
      </c>
      <c r="AT118" s="40">
        <v>0.4</v>
      </c>
      <c r="AU118" s="40">
        <v>4.3125</v>
      </c>
    </row>
    <row r="119" spans="1:47" x14ac:dyDescent="0.2">
      <c r="A119" s="82">
        <v>39904</v>
      </c>
      <c r="B119" s="40">
        <v>38.96</v>
      </c>
      <c r="C119" s="40">
        <v>41.45</v>
      </c>
      <c r="D119" s="40">
        <v>36.729999999999997</v>
      </c>
      <c r="E119" s="40">
        <v>40.74</v>
      </c>
      <c r="F119" s="40">
        <v>40.78</v>
      </c>
      <c r="G119" s="40">
        <v>41.43</v>
      </c>
      <c r="I119" s="40">
        <v>36</v>
      </c>
      <c r="R119" s="40">
        <v>41.392090112346203</v>
      </c>
      <c r="AI119" s="50"/>
      <c r="AJ119" s="70"/>
      <c r="AL119" s="40">
        <v>40483</v>
      </c>
      <c r="AM119" s="40">
        <v>3.9075000000000002</v>
      </c>
      <c r="AN119" s="40">
        <v>0.56000000000000005</v>
      </c>
      <c r="AO119" s="40">
        <v>4.4675000000000002</v>
      </c>
      <c r="AP119" s="40">
        <v>0.13</v>
      </c>
      <c r="AQ119" s="40">
        <v>4.0374999999999996</v>
      </c>
      <c r="AR119" s="40">
        <v>0.46</v>
      </c>
      <c r="AS119" s="40">
        <v>4.3674999999999997</v>
      </c>
      <c r="AT119" s="40">
        <v>0.73</v>
      </c>
      <c r="AU119" s="40">
        <v>4.6375000000000002</v>
      </c>
    </row>
    <row r="120" spans="1:47" x14ac:dyDescent="0.2">
      <c r="A120" s="82">
        <v>39934</v>
      </c>
      <c r="B120" s="40">
        <v>38.97</v>
      </c>
      <c r="C120" s="40">
        <v>39.520000000000003</v>
      </c>
      <c r="D120" s="40">
        <v>34.89</v>
      </c>
      <c r="E120" s="40">
        <v>40.74</v>
      </c>
      <c r="F120" s="40">
        <v>41.02</v>
      </c>
      <c r="G120" s="40">
        <v>41.44</v>
      </c>
      <c r="I120" s="40">
        <v>36</v>
      </c>
      <c r="R120" s="40">
        <v>41.358848578451884</v>
      </c>
      <c r="AI120" s="50"/>
      <c r="AJ120" s="70"/>
      <c r="AL120" s="40">
        <v>40513</v>
      </c>
      <c r="AM120" s="40">
        <v>3.9455</v>
      </c>
      <c r="AN120" s="40">
        <v>0.77</v>
      </c>
      <c r="AO120" s="40">
        <v>4.7155000000000005</v>
      </c>
      <c r="AP120" s="40">
        <v>0.13</v>
      </c>
      <c r="AQ120" s="40">
        <v>4.0754999999999999</v>
      </c>
      <c r="AR120" s="40">
        <v>0.77</v>
      </c>
      <c r="AS120" s="40">
        <v>4.7155000000000005</v>
      </c>
      <c r="AT120" s="40">
        <v>0.98</v>
      </c>
      <c r="AU120" s="40">
        <v>4.9254999999999995</v>
      </c>
    </row>
    <row r="121" spans="1:47" x14ac:dyDescent="0.2">
      <c r="A121" s="82">
        <v>39965</v>
      </c>
      <c r="B121" s="40">
        <v>41.17</v>
      </c>
      <c r="C121" s="40">
        <v>40.229999999999997</v>
      </c>
      <c r="D121" s="40">
        <v>35.549999999999997</v>
      </c>
      <c r="E121" s="40">
        <v>43.09</v>
      </c>
      <c r="F121" s="40">
        <v>43.21</v>
      </c>
      <c r="G121" s="40">
        <v>44.82</v>
      </c>
      <c r="I121" s="40">
        <v>42</v>
      </c>
      <c r="R121" s="40">
        <v>41.870924234759592</v>
      </c>
      <c r="AI121" s="50"/>
      <c r="AJ121" s="70"/>
      <c r="AL121" s="40">
        <v>40544</v>
      </c>
      <c r="AM121" s="40">
        <v>3.9905000000000004</v>
      </c>
      <c r="AN121" s="40">
        <v>1.04</v>
      </c>
      <c r="AO121" s="40">
        <v>5.0305</v>
      </c>
      <c r="AP121" s="40">
        <v>4.4999999999999998E-2</v>
      </c>
      <c r="AQ121" s="40">
        <v>4.0355000000000008</v>
      </c>
      <c r="AR121" s="40">
        <v>1.04</v>
      </c>
      <c r="AS121" s="40">
        <v>5.0305</v>
      </c>
      <c r="AT121" s="40">
        <v>1.6</v>
      </c>
      <c r="AU121" s="40">
        <v>5.5905000000000005</v>
      </c>
    </row>
    <row r="122" spans="1:47" x14ac:dyDescent="0.2">
      <c r="A122" s="82">
        <v>39995</v>
      </c>
      <c r="B122" s="40">
        <v>48.26</v>
      </c>
      <c r="C122" s="40">
        <v>51.04</v>
      </c>
      <c r="D122" s="40">
        <v>45.14</v>
      </c>
      <c r="E122" s="40">
        <v>48.33</v>
      </c>
      <c r="F122" s="40">
        <v>50</v>
      </c>
      <c r="G122" s="40">
        <v>52.56</v>
      </c>
      <c r="I122" s="40">
        <v>49</v>
      </c>
      <c r="R122" s="40">
        <v>42.471843250398024</v>
      </c>
      <c r="AI122" s="50"/>
      <c r="AJ122" s="70"/>
      <c r="AL122" s="40">
        <v>40575</v>
      </c>
      <c r="AM122" s="40">
        <v>4.0285000000000002</v>
      </c>
      <c r="AN122" s="40">
        <v>1.04</v>
      </c>
      <c r="AO122" s="40">
        <v>5.0685000000000002</v>
      </c>
      <c r="AP122" s="40">
        <v>4.4999999999999998E-2</v>
      </c>
      <c r="AQ122" s="40">
        <v>4.0735000000000001</v>
      </c>
      <c r="AR122" s="40">
        <v>1.04</v>
      </c>
      <c r="AS122" s="40">
        <v>5.0685000000000002</v>
      </c>
      <c r="AT122" s="40">
        <v>1.6</v>
      </c>
      <c r="AU122" s="40">
        <v>5.6285000000000007</v>
      </c>
    </row>
    <row r="123" spans="1:47" x14ac:dyDescent="0.2">
      <c r="A123" s="82">
        <v>40026</v>
      </c>
      <c r="B123" s="40">
        <v>51.44</v>
      </c>
      <c r="C123" s="40">
        <v>54.92</v>
      </c>
      <c r="D123" s="40">
        <v>49.35</v>
      </c>
      <c r="E123" s="40">
        <v>53.03</v>
      </c>
      <c r="F123" s="40">
        <v>53.03</v>
      </c>
      <c r="G123" s="40">
        <v>56.67</v>
      </c>
      <c r="I123" s="40">
        <v>58</v>
      </c>
      <c r="R123" s="40">
        <v>42.986593549490216</v>
      </c>
      <c r="AI123" s="50"/>
      <c r="AJ123" s="70"/>
      <c r="AL123" s="40">
        <v>40603</v>
      </c>
      <c r="AM123" s="40">
        <v>4.0225</v>
      </c>
      <c r="AN123" s="40">
        <v>0.54</v>
      </c>
      <c r="AO123" s="40">
        <v>4.5625</v>
      </c>
      <c r="AP123" s="40">
        <v>4.4999999999999998E-2</v>
      </c>
      <c r="AQ123" s="40">
        <v>4.0674999999999999</v>
      </c>
      <c r="AR123" s="40">
        <v>0.54</v>
      </c>
      <c r="AS123" s="40">
        <v>4.5625</v>
      </c>
      <c r="AT123" s="40">
        <v>0.72</v>
      </c>
      <c r="AU123" s="40">
        <v>4.7424999999999997</v>
      </c>
    </row>
    <row r="124" spans="1:47" x14ac:dyDescent="0.2">
      <c r="A124" s="82">
        <v>40057</v>
      </c>
      <c r="B124" s="40">
        <v>45.33</v>
      </c>
      <c r="C124" s="40">
        <v>49.67</v>
      </c>
      <c r="D124" s="40">
        <v>44.36</v>
      </c>
      <c r="E124" s="40">
        <v>50.42</v>
      </c>
      <c r="F124" s="40">
        <v>46.73</v>
      </c>
      <c r="G124" s="40">
        <v>49.64</v>
      </c>
      <c r="I124" s="40">
        <v>40.700000000000003</v>
      </c>
      <c r="R124" s="40">
        <v>42.944885804298529</v>
      </c>
      <c r="AI124" s="50"/>
      <c r="AJ124" s="70"/>
      <c r="AL124" s="40">
        <v>40634</v>
      </c>
      <c r="AM124" s="40">
        <v>4.0225</v>
      </c>
      <c r="AN124" s="40">
        <v>0.36</v>
      </c>
      <c r="AO124" s="40">
        <v>4.3825000000000003</v>
      </c>
      <c r="AP124" s="40">
        <v>4.4999999999999998E-2</v>
      </c>
      <c r="AQ124" s="40">
        <v>4.0674999999999999</v>
      </c>
      <c r="AR124" s="40">
        <v>0.36</v>
      </c>
      <c r="AS124" s="40">
        <v>4.3825000000000003</v>
      </c>
      <c r="AT124" s="40">
        <v>0.38</v>
      </c>
      <c r="AU124" s="40">
        <v>4.4024999999999999</v>
      </c>
    </row>
    <row r="125" spans="1:47" x14ac:dyDescent="0.2">
      <c r="A125" s="82">
        <v>40087</v>
      </c>
      <c r="B125" s="40">
        <v>40.200000000000003</v>
      </c>
      <c r="C125" s="40">
        <v>44.01</v>
      </c>
      <c r="D125" s="40">
        <v>40.950000000000003</v>
      </c>
      <c r="E125" s="40">
        <v>43.23</v>
      </c>
      <c r="F125" s="40">
        <v>41.76</v>
      </c>
      <c r="G125" s="40">
        <v>42.77</v>
      </c>
      <c r="I125" s="40">
        <v>41</v>
      </c>
      <c r="R125" s="40">
        <v>42.978634988796273</v>
      </c>
      <c r="AI125" s="50"/>
      <c r="AJ125" s="70"/>
      <c r="AL125" s="40">
        <v>40664</v>
      </c>
      <c r="AM125" s="40">
        <v>4.1924999999999999</v>
      </c>
      <c r="AN125" s="40">
        <v>0.32500000000000001</v>
      </c>
      <c r="AO125" s="40">
        <v>4.5175000000000001</v>
      </c>
      <c r="AP125" s="40">
        <v>4.4999999999999998E-2</v>
      </c>
      <c r="AQ125" s="40">
        <v>4.2374999999999998</v>
      </c>
      <c r="AR125" s="40">
        <v>0.32500000000000001</v>
      </c>
      <c r="AS125" s="40">
        <v>4.5175000000000001</v>
      </c>
      <c r="AT125" s="40">
        <v>0.33</v>
      </c>
      <c r="AU125" s="40">
        <v>4.5225</v>
      </c>
    </row>
    <row r="126" spans="1:47" x14ac:dyDescent="0.2">
      <c r="A126" s="82">
        <v>40118</v>
      </c>
      <c r="B126" s="40">
        <v>39.47</v>
      </c>
      <c r="C126" s="40">
        <v>41.8</v>
      </c>
      <c r="D126" s="40">
        <v>38.86</v>
      </c>
      <c r="E126" s="40">
        <v>41.2</v>
      </c>
      <c r="F126" s="40">
        <v>41.88</v>
      </c>
      <c r="G126" s="40">
        <v>41.81</v>
      </c>
      <c r="I126" s="40">
        <v>37</v>
      </c>
      <c r="R126" s="40">
        <v>45.934602026093472</v>
      </c>
      <c r="AI126" s="50"/>
      <c r="AJ126" s="70"/>
      <c r="AL126" s="40">
        <v>40695</v>
      </c>
      <c r="AM126" s="40">
        <v>4.3445</v>
      </c>
      <c r="AN126" s="40">
        <v>0.33500000000000002</v>
      </c>
      <c r="AO126" s="40">
        <v>4.6795</v>
      </c>
      <c r="AP126" s="40">
        <v>4.4999999999999998E-2</v>
      </c>
      <c r="AQ126" s="40">
        <v>4.3895</v>
      </c>
      <c r="AR126" s="40">
        <v>0.33500000000000002</v>
      </c>
      <c r="AS126" s="40">
        <v>4.6795</v>
      </c>
      <c r="AT126" s="40">
        <v>0.37</v>
      </c>
      <c r="AU126" s="40">
        <v>4.7145000000000001</v>
      </c>
    </row>
    <row r="127" spans="1:47" x14ac:dyDescent="0.2">
      <c r="A127" s="82">
        <v>40148</v>
      </c>
      <c r="B127" s="40">
        <v>39.47</v>
      </c>
      <c r="C127" s="40">
        <v>43.2</v>
      </c>
      <c r="D127" s="40">
        <v>40.17</v>
      </c>
      <c r="E127" s="40">
        <v>43.5</v>
      </c>
      <c r="F127" s="40">
        <v>42.25</v>
      </c>
      <c r="G127" s="40">
        <v>41.69</v>
      </c>
      <c r="I127" s="40">
        <v>39.700000000000003</v>
      </c>
      <c r="R127" s="40">
        <v>47.903484317511044</v>
      </c>
      <c r="AI127" s="50"/>
      <c r="AJ127" s="70"/>
      <c r="AL127" s="40">
        <v>40725</v>
      </c>
      <c r="AM127" s="40">
        <v>4.4470000000000001</v>
      </c>
      <c r="AN127" s="40">
        <v>0.45</v>
      </c>
      <c r="AO127" s="40">
        <v>4.8970000000000002</v>
      </c>
      <c r="AP127" s="40">
        <v>4.4999999999999998E-2</v>
      </c>
      <c r="AQ127" s="40">
        <v>4.492</v>
      </c>
      <c r="AR127" s="40">
        <v>0.35</v>
      </c>
      <c r="AS127" s="40">
        <v>4.7969999999999997</v>
      </c>
      <c r="AT127" s="40">
        <v>0.41</v>
      </c>
      <c r="AU127" s="40">
        <v>4.8570000000000002</v>
      </c>
    </row>
    <row r="128" spans="1:47" x14ac:dyDescent="0.2">
      <c r="A128" s="82">
        <v>40179</v>
      </c>
      <c r="B128" s="40">
        <v>39.92</v>
      </c>
      <c r="C128" s="40">
        <v>45.52</v>
      </c>
      <c r="D128" s="40">
        <v>41.87</v>
      </c>
      <c r="E128" s="40">
        <v>43.78</v>
      </c>
      <c r="F128" s="40">
        <v>42.82</v>
      </c>
      <c r="G128" s="40">
        <v>42.34</v>
      </c>
      <c r="I128" s="40">
        <v>30.2</v>
      </c>
      <c r="R128" s="40">
        <v>49.21612755026834</v>
      </c>
      <c r="AI128" s="50"/>
      <c r="AJ128" s="70"/>
      <c r="AL128" s="40">
        <v>40756</v>
      </c>
      <c r="AM128" s="40">
        <v>4.3319999999999999</v>
      </c>
      <c r="AN128" s="40">
        <v>0.45</v>
      </c>
      <c r="AO128" s="40">
        <v>4.782</v>
      </c>
      <c r="AP128" s="40">
        <v>0.13</v>
      </c>
      <c r="AQ128" s="40">
        <v>4.4619999999999997</v>
      </c>
      <c r="AR128" s="40">
        <v>0.35</v>
      </c>
      <c r="AS128" s="40">
        <v>4.6819999999999995</v>
      </c>
      <c r="AT128" s="40">
        <v>0.41</v>
      </c>
      <c r="AU128" s="40">
        <v>4.742</v>
      </c>
    </row>
    <row r="129" spans="1:36" x14ac:dyDescent="0.2">
      <c r="A129" s="82">
        <v>40210</v>
      </c>
      <c r="B129" s="40">
        <v>39.69</v>
      </c>
      <c r="C129" s="40">
        <v>44.75</v>
      </c>
      <c r="D129" s="40">
        <v>41.14</v>
      </c>
      <c r="E129" s="40">
        <v>43.29</v>
      </c>
      <c r="F129" s="40">
        <v>42.15</v>
      </c>
      <c r="G129" s="40">
        <v>42.11</v>
      </c>
      <c r="I129" s="40">
        <v>32.450000000000003</v>
      </c>
      <c r="R129" s="40">
        <v>47.794682735737112</v>
      </c>
      <c r="AI129" s="50"/>
      <c r="AJ129" s="70"/>
    </row>
    <row r="130" spans="1:36" x14ac:dyDescent="0.2">
      <c r="A130" s="82">
        <v>40238</v>
      </c>
      <c r="B130" s="40">
        <v>39.69</v>
      </c>
      <c r="C130" s="40">
        <v>42.54</v>
      </c>
      <c r="D130" s="40">
        <v>38.950000000000003</v>
      </c>
      <c r="E130" s="40">
        <v>42.33</v>
      </c>
      <c r="F130" s="40">
        <v>41.48</v>
      </c>
      <c r="G130" s="40">
        <v>42.12</v>
      </c>
      <c r="I130" s="40">
        <v>29.45</v>
      </c>
      <c r="R130" s="40">
        <v>45.959709964555763</v>
      </c>
      <c r="AI130" s="50"/>
      <c r="AJ130" s="70"/>
    </row>
    <row r="131" spans="1:36" x14ac:dyDescent="0.2">
      <c r="A131" s="82">
        <v>40269</v>
      </c>
      <c r="B131" s="40">
        <v>39.47</v>
      </c>
      <c r="C131" s="40">
        <v>42.68</v>
      </c>
      <c r="D131" s="40">
        <v>37.49</v>
      </c>
      <c r="E131" s="40">
        <v>41.36</v>
      </c>
      <c r="F131" s="40">
        <v>41.25</v>
      </c>
      <c r="G131" s="40">
        <v>41.9</v>
      </c>
      <c r="I131" s="40">
        <v>36.75</v>
      </c>
      <c r="R131" s="40">
        <v>42.302644137617314</v>
      </c>
      <c r="AI131" s="50"/>
      <c r="AJ131" s="70"/>
    </row>
    <row r="132" spans="1:36" x14ac:dyDescent="0.2">
      <c r="A132" s="82">
        <v>40299</v>
      </c>
      <c r="B132" s="40">
        <v>39.47</v>
      </c>
      <c r="C132" s="40">
        <v>40.869999999999997</v>
      </c>
      <c r="D132" s="40">
        <v>35.78</v>
      </c>
      <c r="E132" s="40">
        <v>41.36</v>
      </c>
      <c r="F132" s="40">
        <v>41.48</v>
      </c>
      <c r="G132" s="40">
        <v>41.9</v>
      </c>
      <c r="I132" s="40">
        <v>36.75</v>
      </c>
      <c r="R132" s="40">
        <v>42.275723777663693</v>
      </c>
      <c r="AI132" s="50"/>
      <c r="AJ132" s="70"/>
    </row>
    <row r="133" spans="1:36" x14ac:dyDescent="0.2">
      <c r="A133" s="82">
        <v>40330</v>
      </c>
      <c r="B133" s="40">
        <v>41.51</v>
      </c>
      <c r="C133" s="40">
        <v>41.53</v>
      </c>
      <c r="D133" s="40">
        <v>36.39</v>
      </c>
      <c r="E133" s="40">
        <v>43.54</v>
      </c>
      <c r="F133" s="40">
        <v>43.5</v>
      </c>
      <c r="G133" s="40">
        <v>45.01</v>
      </c>
      <c r="I133" s="40">
        <v>42.75</v>
      </c>
      <c r="R133" s="40">
        <v>42.799780962257536</v>
      </c>
      <c r="AI133" s="50"/>
      <c r="AJ133" s="70"/>
    </row>
    <row r="134" spans="1:36" x14ac:dyDescent="0.2">
      <c r="A134" s="82">
        <v>40360</v>
      </c>
      <c r="B134" s="40">
        <v>48.08</v>
      </c>
      <c r="C134" s="40">
        <v>51.71</v>
      </c>
      <c r="D134" s="40">
        <v>45.33</v>
      </c>
      <c r="E134" s="40">
        <v>48.39</v>
      </c>
      <c r="F134" s="40">
        <v>49.79</v>
      </c>
      <c r="G134" s="40">
        <v>52.17</v>
      </c>
      <c r="I134" s="40">
        <v>49.75</v>
      </c>
      <c r="R134" s="40">
        <v>43.413519684215643</v>
      </c>
      <c r="AI134" s="50"/>
      <c r="AJ134" s="70"/>
    </row>
    <row r="135" spans="1:36" x14ac:dyDescent="0.2">
      <c r="A135" s="82">
        <v>40391</v>
      </c>
      <c r="B135" s="40">
        <v>51.03</v>
      </c>
      <c r="C135" s="40">
        <v>55.37</v>
      </c>
      <c r="D135" s="40">
        <v>49.24</v>
      </c>
      <c r="E135" s="40">
        <v>52.76</v>
      </c>
      <c r="F135" s="40">
        <v>52.59</v>
      </c>
      <c r="G135" s="40">
        <v>55.97</v>
      </c>
      <c r="I135" s="40">
        <v>58.75</v>
      </c>
      <c r="R135" s="40">
        <v>43.940620487375497</v>
      </c>
      <c r="AI135" s="50"/>
      <c r="AJ135" s="70"/>
    </row>
    <row r="136" spans="1:36" x14ac:dyDescent="0.2">
      <c r="A136" s="82">
        <v>40422</v>
      </c>
      <c r="B136" s="40">
        <v>45.37</v>
      </c>
      <c r="C136" s="40">
        <v>50.43</v>
      </c>
      <c r="D136" s="40">
        <v>44.6</v>
      </c>
      <c r="E136" s="40">
        <v>50.34</v>
      </c>
      <c r="F136" s="40">
        <v>46.76</v>
      </c>
      <c r="G136" s="40">
        <v>49.47</v>
      </c>
      <c r="I136" s="40">
        <v>41.2</v>
      </c>
      <c r="R136" s="40">
        <v>43.90561993377208</v>
      </c>
      <c r="AI136" s="50"/>
      <c r="AJ136" s="70"/>
    </row>
    <row r="137" spans="1:36" x14ac:dyDescent="0.2">
      <c r="A137" s="82">
        <v>40452</v>
      </c>
      <c r="B137" s="40">
        <v>40.619999999999997</v>
      </c>
      <c r="C137" s="40">
        <v>45.09</v>
      </c>
      <c r="D137" s="40">
        <v>41.43</v>
      </c>
      <c r="E137" s="40">
        <v>43.67</v>
      </c>
      <c r="F137" s="40">
        <v>42.16</v>
      </c>
      <c r="G137" s="40">
        <v>43.14</v>
      </c>
      <c r="I137" s="40">
        <v>41.75</v>
      </c>
      <c r="R137" s="40">
        <v>43.946638858281155</v>
      </c>
      <c r="AI137" s="50"/>
      <c r="AJ137" s="70"/>
    </row>
    <row r="138" spans="1:36" x14ac:dyDescent="0.2">
      <c r="A138" s="82">
        <v>40483</v>
      </c>
      <c r="B138" s="40">
        <v>39.94</v>
      </c>
      <c r="C138" s="40">
        <v>43.02</v>
      </c>
      <c r="D138" s="40">
        <v>39.47</v>
      </c>
      <c r="E138" s="40">
        <v>41.7</v>
      </c>
      <c r="F138" s="40">
        <v>42.28</v>
      </c>
      <c r="G138" s="40">
        <v>42.25</v>
      </c>
      <c r="I138" s="40">
        <v>37.75</v>
      </c>
      <c r="R138" s="40">
        <v>46.556491434784114</v>
      </c>
      <c r="AI138" s="50"/>
      <c r="AJ138" s="70"/>
    </row>
    <row r="139" spans="1:36" x14ac:dyDescent="0.2">
      <c r="A139" s="82">
        <v>40513</v>
      </c>
      <c r="B139" s="40">
        <v>39.94</v>
      </c>
      <c r="C139" s="40">
        <v>44.33</v>
      </c>
      <c r="D139" s="40">
        <v>40.700000000000003</v>
      </c>
      <c r="E139" s="40">
        <v>43.92</v>
      </c>
      <c r="F139" s="40">
        <v>42.62</v>
      </c>
      <c r="G139" s="40">
        <v>42.14</v>
      </c>
      <c r="I139" s="40">
        <v>40.200000000000003</v>
      </c>
      <c r="R139" s="40">
        <v>48.553827137326444</v>
      </c>
      <c r="AI139" s="50"/>
      <c r="AJ139" s="70"/>
    </row>
    <row r="140" spans="1:36" x14ac:dyDescent="0.2">
      <c r="A140" s="82">
        <v>40544</v>
      </c>
      <c r="B140" s="40">
        <v>40.369999999999997</v>
      </c>
      <c r="C140" s="40">
        <v>46.57</v>
      </c>
      <c r="D140" s="40">
        <v>42.31</v>
      </c>
      <c r="E140" s="40">
        <v>44.2</v>
      </c>
      <c r="F140" s="40">
        <v>43.16</v>
      </c>
      <c r="G140" s="40">
        <v>42.74</v>
      </c>
      <c r="I140" s="40">
        <v>30.7</v>
      </c>
      <c r="R140" s="40">
        <v>43.420407240221181</v>
      </c>
      <c r="AI140" s="50"/>
      <c r="AJ140" s="70"/>
    </row>
    <row r="141" spans="1:36" x14ac:dyDescent="0.2">
      <c r="A141" s="82">
        <v>40575</v>
      </c>
      <c r="B141" s="40">
        <v>40.159999999999997</v>
      </c>
      <c r="C141" s="40">
        <v>45.84</v>
      </c>
      <c r="D141" s="40">
        <v>41.64</v>
      </c>
      <c r="E141" s="40">
        <v>43.75</v>
      </c>
      <c r="F141" s="40">
        <v>42.54</v>
      </c>
      <c r="G141" s="40">
        <v>42.53</v>
      </c>
      <c r="I141" s="40">
        <v>32.950000000000003</v>
      </c>
      <c r="R141" s="40">
        <v>42.134358278290485</v>
      </c>
      <c r="AI141" s="50"/>
      <c r="AJ141" s="70"/>
    </row>
    <row r="142" spans="1:36" x14ac:dyDescent="0.2">
      <c r="A142" s="82">
        <v>40603</v>
      </c>
      <c r="B142" s="40">
        <v>40.17</v>
      </c>
      <c r="C142" s="40">
        <v>43.77</v>
      </c>
      <c r="D142" s="40">
        <v>39.590000000000003</v>
      </c>
      <c r="E142" s="40">
        <v>42.85</v>
      </c>
      <c r="F142" s="40">
        <v>41.92</v>
      </c>
      <c r="G142" s="40">
        <v>42.55</v>
      </c>
      <c r="I142" s="40">
        <v>29.95</v>
      </c>
      <c r="R142" s="40">
        <v>40.47743923390086</v>
      </c>
      <c r="AI142" s="50"/>
      <c r="AJ142" s="70"/>
    </row>
    <row r="143" spans="1:36" x14ac:dyDescent="0.2">
      <c r="A143" s="82">
        <v>40634</v>
      </c>
      <c r="B143" s="40">
        <v>39.96</v>
      </c>
      <c r="C143" s="40">
        <v>43.9</v>
      </c>
      <c r="D143" s="40">
        <v>38.229999999999997</v>
      </c>
      <c r="E143" s="40">
        <v>41.96</v>
      </c>
      <c r="F143" s="40">
        <v>41.71</v>
      </c>
      <c r="G143" s="40">
        <v>42.34</v>
      </c>
      <c r="I143" s="40">
        <v>37.25</v>
      </c>
      <c r="R143" s="40">
        <v>37.583098737862642</v>
      </c>
      <c r="AI143" s="50"/>
      <c r="AJ143" s="70"/>
    </row>
    <row r="144" spans="1:36" x14ac:dyDescent="0.2">
      <c r="A144" s="82">
        <v>40664</v>
      </c>
      <c r="B144" s="40">
        <v>39.96</v>
      </c>
      <c r="C144" s="40">
        <v>42.2</v>
      </c>
      <c r="D144" s="40">
        <v>36.64</v>
      </c>
      <c r="E144" s="40">
        <v>41.96</v>
      </c>
      <c r="F144" s="40">
        <v>41.92</v>
      </c>
      <c r="G144" s="40">
        <v>42.34</v>
      </c>
      <c r="I144" s="40">
        <v>37.25</v>
      </c>
      <c r="R144" s="40">
        <v>37.552916163193004</v>
      </c>
      <c r="AI144" s="50"/>
      <c r="AJ144" s="70"/>
    </row>
    <row r="145" spans="1:36" x14ac:dyDescent="0.2">
      <c r="A145" s="82">
        <v>40695</v>
      </c>
      <c r="B145" s="40">
        <v>41.85</v>
      </c>
      <c r="C145" s="40">
        <v>42.82</v>
      </c>
      <c r="D145" s="40">
        <v>37.21</v>
      </c>
      <c r="E145" s="40">
        <v>43.99</v>
      </c>
      <c r="F145" s="40">
        <v>43.79</v>
      </c>
      <c r="G145" s="40">
        <v>45.21</v>
      </c>
      <c r="I145" s="40">
        <v>43.25</v>
      </c>
      <c r="R145" s="40">
        <v>38.017869488817119</v>
      </c>
      <c r="AI145" s="50"/>
      <c r="AJ145" s="70"/>
    </row>
    <row r="146" spans="1:36" x14ac:dyDescent="0.2">
      <c r="A146" s="82">
        <v>40725</v>
      </c>
      <c r="B146" s="40">
        <v>47.94</v>
      </c>
      <c r="C146" s="40">
        <v>52.41</v>
      </c>
      <c r="D146" s="40">
        <v>45.53</v>
      </c>
      <c r="E146" s="40">
        <v>48.48</v>
      </c>
      <c r="F146" s="40">
        <v>49.61</v>
      </c>
      <c r="G146" s="40">
        <v>51.83</v>
      </c>
      <c r="I146" s="40">
        <v>50.25</v>
      </c>
      <c r="R146" s="40">
        <v>38.563490612005147</v>
      </c>
      <c r="AI146" s="50"/>
      <c r="AJ146" s="70"/>
    </row>
    <row r="147" spans="1:36" x14ac:dyDescent="0.2">
      <c r="A147" s="82">
        <v>40756</v>
      </c>
      <c r="B147" s="40">
        <v>50.67</v>
      </c>
      <c r="C147" s="40">
        <v>55.85</v>
      </c>
      <c r="D147" s="40">
        <v>49.18</v>
      </c>
      <c r="E147" s="40">
        <v>52.53</v>
      </c>
      <c r="F147" s="40">
        <v>52.21</v>
      </c>
      <c r="G147" s="40">
        <v>55.34</v>
      </c>
      <c r="I147" s="40">
        <v>59.25</v>
      </c>
      <c r="R147" s="40">
        <v>39.030872453888882</v>
      </c>
      <c r="AI147" s="50"/>
      <c r="AJ147" s="70"/>
    </row>
    <row r="148" spans="1:36" x14ac:dyDescent="0.2">
      <c r="A148" s="82">
        <v>40787</v>
      </c>
      <c r="B148" s="40">
        <v>45.43</v>
      </c>
      <c r="C148" s="40">
        <v>51.2</v>
      </c>
      <c r="D148" s="40">
        <v>44.86</v>
      </c>
      <c r="E148" s="40">
        <v>50.29</v>
      </c>
      <c r="F148" s="40">
        <v>46.81</v>
      </c>
      <c r="G148" s="40">
        <v>49.33</v>
      </c>
      <c r="I148" s="40">
        <v>41.7</v>
      </c>
      <c r="R148" s="40">
        <v>38.993002747347902</v>
      </c>
      <c r="AI148" s="50"/>
      <c r="AJ148" s="70"/>
    </row>
    <row r="149" spans="1:36" x14ac:dyDescent="0.2">
      <c r="A149" s="82">
        <v>40817</v>
      </c>
      <c r="B149" s="40">
        <v>41.02</v>
      </c>
      <c r="C149" s="40">
        <v>46.18</v>
      </c>
      <c r="D149" s="40">
        <v>41.9</v>
      </c>
      <c r="E149" s="40">
        <v>44.11</v>
      </c>
      <c r="F149" s="40">
        <v>42.56</v>
      </c>
      <c r="G149" s="40">
        <v>43.48</v>
      </c>
      <c r="I149" s="40">
        <v>42.25</v>
      </c>
      <c r="R149" s="40">
        <v>39.023646257493397</v>
      </c>
      <c r="AI149" s="50"/>
      <c r="AJ149" s="70"/>
    </row>
    <row r="150" spans="1:36" x14ac:dyDescent="0.2">
      <c r="A150" s="82">
        <v>40848</v>
      </c>
      <c r="B150" s="40">
        <v>40.4</v>
      </c>
      <c r="C150" s="40">
        <v>44.23</v>
      </c>
      <c r="D150" s="40">
        <v>40.08</v>
      </c>
      <c r="E150" s="40">
        <v>42.18</v>
      </c>
      <c r="F150" s="40">
        <v>42.66</v>
      </c>
      <c r="G150" s="40">
        <v>42.67</v>
      </c>
      <c r="I150" s="40">
        <v>38.25</v>
      </c>
      <c r="R150" s="40">
        <v>41.707598692054589</v>
      </c>
      <c r="AI150" s="50"/>
      <c r="AJ150" s="70"/>
    </row>
    <row r="151" spans="1:36" x14ac:dyDescent="0.2">
      <c r="A151" s="82">
        <v>40878</v>
      </c>
      <c r="B151" s="40">
        <v>40.4</v>
      </c>
      <c r="C151" s="40">
        <v>45.47</v>
      </c>
      <c r="D151" s="40">
        <v>41.23</v>
      </c>
      <c r="E151" s="40">
        <v>44.33</v>
      </c>
      <c r="F151" s="40">
        <v>42.98</v>
      </c>
      <c r="G151" s="40">
        <v>42.56</v>
      </c>
      <c r="I151" s="40">
        <v>40.700000000000003</v>
      </c>
      <c r="R151" s="40">
        <v>43.4953000949249</v>
      </c>
      <c r="AI151" s="50"/>
      <c r="AJ151" s="70"/>
    </row>
    <row r="152" spans="1:36" x14ac:dyDescent="0.2">
      <c r="A152" s="82">
        <v>40909</v>
      </c>
      <c r="B152" s="40">
        <v>40.82</v>
      </c>
      <c r="C152" s="40">
        <v>47.67</v>
      </c>
      <c r="D152" s="40">
        <v>42.76</v>
      </c>
      <c r="E152" s="40">
        <v>44.62</v>
      </c>
      <c r="F152" s="40">
        <v>43.5</v>
      </c>
      <c r="G152" s="40">
        <v>43.14</v>
      </c>
      <c r="I152" s="40">
        <v>30.95</v>
      </c>
      <c r="R152" s="40">
        <v>43.420407240221181</v>
      </c>
      <c r="AI152" s="50"/>
      <c r="AJ152" s="70"/>
    </row>
    <row r="153" spans="1:36" x14ac:dyDescent="0.2">
      <c r="A153" s="82">
        <v>40940</v>
      </c>
      <c r="B153" s="40">
        <v>40.619999999999997</v>
      </c>
      <c r="C153" s="40">
        <v>46.99</v>
      </c>
      <c r="D153" s="40">
        <v>42.13</v>
      </c>
      <c r="E153" s="40">
        <v>44.2</v>
      </c>
      <c r="F153" s="40">
        <v>42.92</v>
      </c>
      <c r="G153" s="40">
        <v>42.94</v>
      </c>
      <c r="I153" s="40">
        <v>33.200000000000003</v>
      </c>
      <c r="R153" s="40">
        <v>42.134358278290485</v>
      </c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37184</v>
      </c>
      <c r="B7" s="51">
        <v>27</v>
      </c>
      <c r="C7" s="52">
        <v>27</v>
      </c>
      <c r="D7" s="51">
        <v>24</v>
      </c>
      <c r="E7" s="52">
        <v>27.25</v>
      </c>
      <c r="F7" s="51">
        <v>27.75</v>
      </c>
      <c r="G7" s="52">
        <v>28</v>
      </c>
      <c r="H7" s="51"/>
      <c r="I7" s="52">
        <v>30.25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37191</v>
      </c>
      <c r="B8" s="57">
        <v>27</v>
      </c>
      <c r="C8" s="58">
        <v>27</v>
      </c>
      <c r="D8" s="57">
        <v>24</v>
      </c>
      <c r="E8" s="58">
        <v>27.25</v>
      </c>
      <c r="F8" s="57">
        <v>27.75</v>
      </c>
      <c r="G8" s="58">
        <v>28</v>
      </c>
      <c r="H8" s="57"/>
      <c r="I8" s="58">
        <v>25.5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37198</v>
      </c>
      <c r="B9" s="57">
        <v>27</v>
      </c>
      <c r="C9" s="58">
        <v>28.75</v>
      </c>
      <c r="D9" s="57">
        <v>28</v>
      </c>
      <c r="E9" s="58">
        <v>29.25</v>
      </c>
      <c r="F9" s="57">
        <v>28.25</v>
      </c>
      <c r="G9" s="58">
        <v>28</v>
      </c>
      <c r="H9" s="57"/>
      <c r="I9" s="58">
        <v>24.899999618530298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37205</v>
      </c>
      <c r="B10" s="57">
        <v>27</v>
      </c>
      <c r="C10" s="58">
        <v>28.75</v>
      </c>
      <c r="D10" s="57">
        <v>28</v>
      </c>
      <c r="E10" s="58">
        <v>29.25</v>
      </c>
      <c r="F10" s="57">
        <v>28.25</v>
      </c>
      <c r="G10" s="58">
        <v>28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31.5</v>
      </c>
      <c r="C11" s="58">
        <v>36.25</v>
      </c>
      <c r="D11" s="57">
        <v>36</v>
      </c>
      <c r="E11" s="58">
        <v>36</v>
      </c>
      <c r="F11" s="57">
        <v>33.5</v>
      </c>
      <c r="G11" s="58">
        <v>31.5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31.75</v>
      </c>
      <c r="C12" s="58">
        <v>35.6</v>
      </c>
      <c r="D12" s="57">
        <v>35.85</v>
      </c>
      <c r="E12" s="58">
        <v>35.75</v>
      </c>
      <c r="F12" s="57">
        <v>34</v>
      </c>
      <c r="G12" s="58">
        <v>31.75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49.4173037552466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31.25</v>
      </c>
      <c r="C13" s="58">
        <v>33.9</v>
      </c>
      <c r="D13" s="57">
        <v>34</v>
      </c>
      <c r="E13" s="58">
        <v>35.5</v>
      </c>
      <c r="F13" s="57">
        <v>33.25</v>
      </c>
      <c r="G13" s="58">
        <v>31.25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48.868199144728869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30.5</v>
      </c>
      <c r="C14" s="58">
        <v>30.5</v>
      </c>
      <c r="D14" s="57">
        <v>30.5</v>
      </c>
      <c r="E14" s="58">
        <v>33</v>
      </c>
      <c r="F14" s="57">
        <v>32.25</v>
      </c>
      <c r="G14" s="58">
        <v>30.5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47.653893541514009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29.75</v>
      </c>
      <c r="C15" s="58">
        <v>30</v>
      </c>
      <c r="D15" s="57">
        <v>28</v>
      </c>
      <c r="E15" s="58">
        <v>30.5</v>
      </c>
      <c r="F15" s="57">
        <v>30.25</v>
      </c>
      <c r="G15" s="58">
        <v>29.75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40.725181735830297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34.5</v>
      </c>
      <c r="C16" s="58">
        <v>29</v>
      </c>
      <c r="D16" s="57">
        <v>26.5</v>
      </c>
      <c r="E16" s="58">
        <v>30.5</v>
      </c>
      <c r="F16" s="57">
        <v>33.5</v>
      </c>
      <c r="G16" s="58">
        <v>34.5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41.115034584899824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42</v>
      </c>
      <c r="C17" s="58">
        <v>30.5</v>
      </c>
      <c r="D17" s="57">
        <v>28</v>
      </c>
      <c r="E17" s="58">
        <v>37</v>
      </c>
      <c r="F17" s="57">
        <v>38</v>
      </c>
      <c r="G17" s="58">
        <v>42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41.897624620538771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</v>
      </c>
      <c r="C18" s="58">
        <v>44</v>
      </c>
      <c r="D18" s="57">
        <v>41</v>
      </c>
      <c r="E18" s="58">
        <v>46</v>
      </c>
      <c r="F18" s="57">
        <v>45.75</v>
      </c>
      <c r="G18" s="58">
        <v>50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44.498963603254396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58.5</v>
      </c>
      <c r="C19" s="58">
        <v>51</v>
      </c>
      <c r="D19" s="57">
        <v>48.5</v>
      </c>
      <c r="E19" s="58">
        <v>53</v>
      </c>
      <c r="F19" s="57">
        <v>53</v>
      </c>
      <c r="G19" s="58">
        <v>58.5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45.27659174321262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48</v>
      </c>
      <c r="C20" s="58">
        <v>45</v>
      </c>
      <c r="D20" s="57">
        <v>41.5</v>
      </c>
      <c r="E20" s="58">
        <v>44.5</v>
      </c>
      <c r="F20" s="57">
        <v>44.75</v>
      </c>
      <c r="G20" s="58">
        <v>48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45.231786653537291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35.25</v>
      </c>
      <c r="C21" s="58">
        <v>35.5</v>
      </c>
      <c r="D21" s="57">
        <v>36</v>
      </c>
      <c r="E21" s="58">
        <v>38</v>
      </c>
      <c r="F21" s="57">
        <v>37.25</v>
      </c>
      <c r="G21" s="58">
        <v>35.25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41.796222949925621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33.75</v>
      </c>
      <c r="C22" s="58">
        <v>33.5</v>
      </c>
      <c r="D22" s="57">
        <v>34</v>
      </c>
      <c r="E22" s="58">
        <v>34.5</v>
      </c>
      <c r="F22" s="57">
        <v>36.75</v>
      </c>
      <c r="G22" s="58">
        <v>33.75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46.170548548955338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34.5</v>
      </c>
      <c r="C23" s="58">
        <v>35.75</v>
      </c>
      <c r="D23" s="57">
        <v>36.25</v>
      </c>
      <c r="E23" s="58">
        <v>38.25</v>
      </c>
      <c r="F23" s="57">
        <v>38.75</v>
      </c>
      <c r="G23" s="58">
        <v>34.5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49.578038678794002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35.25</v>
      </c>
      <c r="C24" s="58">
        <v>39.75</v>
      </c>
      <c r="D24" s="57">
        <v>40</v>
      </c>
      <c r="E24" s="58">
        <v>40</v>
      </c>
      <c r="F24" s="57">
        <v>39.5</v>
      </c>
      <c r="G24" s="58">
        <v>35.25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48.077994029116475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34.75</v>
      </c>
      <c r="C25" s="58">
        <v>38.25</v>
      </c>
      <c r="D25" s="57">
        <v>38.5</v>
      </c>
      <c r="E25" s="58">
        <v>39</v>
      </c>
      <c r="F25" s="57">
        <v>38</v>
      </c>
      <c r="G25" s="58">
        <v>34.75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46.633637709454433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34.75</v>
      </c>
      <c r="C26" s="58">
        <v>34</v>
      </c>
      <c r="D26" s="57">
        <v>34</v>
      </c>
      <c r="E26" s="58">
        <v>37</v>
      </c>
      <c r="F26" s="57">
        <v>36.5</v>
      </c>
      <c r="G26" s="58">
        <v>34.75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45.111296497363938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34.25</v>
      </c>
      <c r="C27" s="58">
        <v>34.25</v>
      </c>
      <c r="D27" s="57">
        <v>31</v>
      </c>
      <c r="E27" s="58">
        <v>35</v>
      </c>
      <c r="F27" s="57">
        <v>36</v>
      </c>
      <c r="G27" s="58">
        <v>34.25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42.917075357212923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34.25</v>
      </c>
      <c r="C28" s="58">
        <v>30.75</v>
      </c>
      <c r="D28" s="57">
        <v>27.5</v>
      </c>
      <c r="E28" s="58">
        <v>35</v>
      </c>
      <c r="F28" s="57">
        <v>36.5</v>
      </c>
      <c r="G28" s="58">
        <v>34.25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43.072147223994186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38.75</v>
      </c>
      <c r="C29" s="58">
        <v>32</v>
      </c>
      <c r="D29" s="57">
        <v>28.75</v>
      </c>
      <c r="E29" s="58">
        <v>39.5</v>
      </c>
      <c r="F29" s="57">
        <v>41</v>
      </c>
      <c r="G29" s="58">
        <v>38.75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43.53156593562246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53.25</v>
      </c>
      <c r="C30" s="58">
        <v>51.5</v>
      </c>
      <c r="D30" s="57">
        <v>47</v>
      </c>
      <c r="E30" s="58">
        <v>49.5</v>
      </c>
      <c r="F30" s="57">
        <v>55</v>
      </c>
      <c r="G30" s="58">
        <v>53.25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43.92887683004448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59.75</v>
      </c>
      <c r="C31" s="58">
        <v>58.5</v>
      </c>
      <c r="D31" s="57">
        <v>55</v>
      </c>
      <c r="E31" s="58">
        <v>58.5</v>
      </c>
      <c r="F31" s="57">
        <v>61.25</v>
      </c>
      <c r="G31" s="58">
        <v>59.75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44.37080816509139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47.25</v>
      </c>
      <c r="C32" s="58">
        <v>49</v>
      </c>
      <c r="D32" s="57">
        <v>45.5</v>
      </c>
      <c r="E32" s="58">
        <v>53.5</v>
      </c>
      <c r="F32" s="57">
        <v>48.25</v>
      </c>
      <c r="G32" s="58">
        <v>47.25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44.430284130581612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36.75</v>
      </c>
      <c r="C33" s="58">
        <v>38.75</v>
      </c>
      <c r="D33" s="57">
        <v>39</v>
      </c>
      <c r="E33" s="58">
        <v>39.75</v>
      </c>
      <c r="F33" s="57">
        <v>38</v>
      </c>
      <c r="G33" s="58">
        <v>36.75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44.61175898357633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35.25</v>
      </c>
      <c r="C34" s="58">
        <v>34.75</v>
      </c>
      <c r="D34" s="57">
        <v>35</v>
      </c>
      <c r="E34" s="58">
        <v>37</v>
      </c>
      <c r="F34" s="57">
        <v>38.25</v>
      </c>
      <c r="G34" s="58">
        <v>35.25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47.980189118088838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35.25</v>
      </c>
      <c r="C35" s="58">
        <v>37.25</v>
      </c>
      <c r="D35" s="57">
        <v>37.5</v>
      </c>
      <c r="E35" s="58">
        <v>40.25</v>
      </c>
      <c r="F35" s="57">
        <v>39</v>
      </c>
      <c r="G35" s="58">
        <v>35.25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50.369113525150063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36.229999999999997</v>
      </c>
      <c r="C36" s="58">
        <v>40.270000000000003</v>
      </c>
      <c r="D36" s="57">
        <v>40.1</v>
      </c>
      <c r="E36" s="58">
        <v>40.75</v>
      </c>
      <c r="F36" s="57">
        <v>40.15</v>
      </c>
      <c r="G36" s="58">
        <v>36.229999999999997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46.205891956539077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35.799999999999997</v>
      </c>
      <c r="C37" s="58">
        <v>38.979999999999997</v>
      </c>
      <c r="D37" s="57">
        <v>38.81</v>
      </c>
      <c r="E37" s="58">
        <v>39.89</v>
      </c>
      <c r="F37" s="57">
        <v>38.869999999999997</v>
      </c>
      <c r="G37" s="58">
        <v>35.799999999999997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44.616746023534844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35.799999999999997</v>
      </c>
      <c r="C38" s="58">
        <v>35.32</v>
      </c>
      <c r="D38" s="57">
        <v>34.950000000000003</v>
      </c>
      <c r="E38" s="58">
        <v>38.17</v>
      </c>
      <c r="F38" s="57">
        <v>37.58</v>
      </c>
      <c r="G38" s="58">
        <v>35.799999999999997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42.587262758872818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35.369999999999997</v>
      </c>
      <c r="C39" s="58">
        <v>35.54</v>
      </c>
      <c r="D39" s="57">
        <v>32.380000000000003</v>
      </c>
      <c r="E39" s="58">
        <v>36.450000000000003</v>
      </c>
      <c r="F39" s="57">
        <v>37.159999999999997</v>
      </c>
      <c r="G39" s="58">
        <v>35.369999999999997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39.762475244520111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35.369999999999997</v>
      </c>
      <c r="C40" s="58">
        <v>32.53</v>
      </c>
      <c r="D40" s="57">
        <v>29.38</v>
      </c>
      <c r="E40" s="58">
        <v>36.450000000000003</v>
      </c>
      <c r="F40" s="57">
        <v>37.590000000000003</v>
      </c>
      <c r="G40" s="58">
        <v>35.369999999999997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39.692735441564338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39.229999999999997</v>
      </c>
      <c r="C41" s="58">
        <v>33.6</v>
      </c>
      <c r="D41" s="57">
        <v>30.45</v>
      </c>
      <c r="E41" s="58">
        <v>40.32</v>
      </c>
      <c r="F41" s="57">
        <v>41.44</v>
      </c>
      <c r="G41" s="58">
        <v>39.229999999999997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40.214159532405418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51.64</v>
      </c>
      <c r="C42" s="58">
        <v>50.39</v>
      </c>
      <c r="D42" s="57">
        <v>46.11</v>
      </c>
      <c r="E42" s="58">
        <v>48.91</v>
      </c>
      <c r="F42" s="57">
        <v>53.41</v>
      </c>
      <c r="G42" s="58">
        <v>51.64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40.83357882423676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57.21</v>
      </c>
      <c r="C43" s="58">
        <v>56.41</v>
      </c>
      <c r="D43" s="57">
        <v>52.97</v>
      </c>
      <c r="E43" s="58">
        <v>56.65</v>
      </c>
      <c r="F43" s="57">
        <v>58.75</v>
      </c>
      <c r="G43" s="58">
        <v>57.21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41.358814521403154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46.51</v>
      </c>
      <c r="C44" s="58">
        <v>48.24</v>
      </c>
      <c r="D44" s="57">
        <v>44.82</v>
      </c>
      <c r="E44" s="58">
        <v>52.35</v>
      </c>
      <c r="F44" s="57">
        <v>47.64</v>
      </c>
      <c r="G44" s="58">
        <v>46.51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41.278551973951707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37.520000000000003</v>
      </c>
      <c r="C45" s="58">
        <v>39.42</v>
      </c>
      <c r="D45" s="57">
        <v>39.25</v>
      </c>
      <c r="E45" s="58">
        <v>40.54</v>
      </c>
      <c r="F45" s="57">
        <v>38.880000000000003</v>
      </c>
      <c r="G45" s="58">
        <v>37.520000000000003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41.28282680126344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36.229999999999997</v>
      </c>
      <c r="C46" s="58">
        <v>35.979999999999997</v>
      </c>
      <c r="D46" s="57">
        <v>35.82</v>
      </c>
      <c r="E46" s="58">
        <v>38</v>
      </c>
      <c r="F46" s="57">
        <v>39.090000000000003</v>
      </c>
      <c r="G46" s="58">
        <v>36.229999999999997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44.172248838286485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36.229999999999997</v>
      </c>
      <c r="C47" s="58">
        <v>38.130000000000003</v>
      </c>
      <c r="D47" s="57">
        <v>37.96</v>
      </c>
      <c r="E47" s="58">
        <v>40.97</v>
      </c>
      <c r="F47" s="57">
        <v>39.729999999999997</v>
      </c>
      <c r="G47" s="58">
        <v>36.229999999999997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46.25385872039454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37.1</v>
      </c>
      <c r="C48" s="58">
        <v>40.76</v>
      </c>
      <c r="D48" s="57">
        <v>40.229999999999997</v>
      </c>
      <c r="E48" s="58">
        <v>41.45</v>
      </c>
      <c r="F48" s="57">
        <v>40.79</v>
      </c>
      <c r="G48" s="58">
        <v>37.1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44.883129588323008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36.74</v>
      </c>
      <c r="C49" s="58">
        <v>39.659999999999997</v>
      </c>
      <c r="D49" s="57">
        <v>39.130000000000003</v>
      </c>
      <c r="E49" s="58">
        <v>40.71</v>
      </c>
      <c r="F49" s="57">
        <v>39.69</v>
      </c>
      <c r="G49" s="58">
        <v>36.74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43.378463541122706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36.74</v>
      </c>
      <c r="C50" s="58">
        <v>36.520000000000003</v>
      </c>
      <c r="D50" s="57">
        <v>35.82</v>
      </c>
      <c r="E50" s="58">
        <v>39.24</v>
      </c>
      <c r="F50" s="57">
        <v>38.6</v>
      </c>
      <c r="G50" s="58">
        <v>36.74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41.458422503039266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36.369999999999997</v>
      </c>
      <c r="C51" s="58">
        <v>36.71</v>
      </c>
      <c r="D51" s="57">
        <v>33.61</v>
      </c>
      <c r="E51" s="58">
        <v>37.76</v>
      </c>
      <c r="F51" s="57">
        <v>38.229999999999997</v>
      </c>
      <c r="G51" s="58">
        <v>36.369999999999997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38.657181809359521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36.369999999999997</v>
      </c>
      <c r="C52" s="58">
        <v>34.119999999999997</v>
      </c>
      <c r="D52" s="57">
        <v>31.04</v>
      </c>
      <c r="E52" s="58">
        <v>37.76</v>
      </c>
      <c r="F52" s="57">
        <v>38.6</v>
      </c>
      <c r="G52" s="58">
        <v>36.369999999999997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38.59039250292949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39.67</v>
      </c>
      <c r="C53" s="58">
        <v>35.049999999999997</v>
      </c>
      <c r="D53" s="57">
        <v>31.96</v>
      </c>
      <c r="E53" s="58">
        <v>41.09</v>
      </c>
      <c r="F53" s="57">
        <v>41.89</v>
      </c>
      <c r="G53" s="58">
        <v>39.67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39.082492171000972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50.31</v>
      </c>
      <c r="C54" s="58">
        <v>49.5</v>
      </c>
      <c r="D54" s="57">
        <v>45.39</v>
      </c>
      <c r="E54" s="58">
        <v>48.47</v>
      </c>
      <c r="F54" s="57">
        <v>52.14</v>
      </c>
      <c r="G54" s="58">
        <v>50.31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39.667382614491409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55.08</v>
      </c>
      <c r="C55" s="58">
        <v>54.69</v>
      </c>
      <c r="D55" s="57">
        <v>51.27</v>
      </c>
      <c r="E55" s="58">
        <v>55.11</v>
      </c>
      <c r="F55" s="57">
        <v>56.72</v>
      </c>
      <c r="G55" s="58">
        <v>55.08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40.163061147255945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45.91</v>
      </c>
      <c r="C56" s="58">
        <v>47.66</v>
      </c>
      <c r="D56" s="57">
        <v>44.29</v>
      </c>
      <c r="E56" s="58">
        <v>51.42</v>
      </c>
      <c r="F56" s="57">
        <v>47.2</v>
      </c>
      <c r="G56" s="58">
        <v>45.91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40.08652950237844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38.21</v>
      </c>
      <c r="C57" s="58">
        <v>40.07</v>
      </c>
      <c r="D57" s="57">
        <v>39.5</v>
      </c>
      <c r="E57" s="58">
        <v>41.27</v>
      </c>
      <c r="F57" s="57">
        <v>39.700000000000003</v>
      </c>
      <c r="G57" s="58">
        <v>38.21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40.089121855024622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37.11</v>
      </c>
      <c r="C58" s="58">
        <v>37.11</v>
      </c>
      <c r="D58" s="57">
        <v>36.56</v>
      </c>
      <c r="E58" s="58">
        <v>38.92</v>
      </c>
      <c r="F58" s="57">
        <v>39.880000000000003</v>
      </c>
      <c r="G58" s="58">
        <v>37.11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42.891160506881263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37.11</v>
      </c>
      <c r="C59" s="58">
        <v>38.97</v>
      </c>
      <c r="D59" s="57">
        <v>38.4</v>
      </c>
      <c r="E59" s="58">
        <v>41.64</v>
      </c>
      <c r="F59" s="57">
        <v>40.43</v>
      </c>
      <c r="G59" s="58">
        <v>37.11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44.874334281425412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37.9</v>
      </c>
      <c r="C60" s="58">
        <v>41.51</v>
      </c>
      <c r="D60" s="57">
        <v>40.46</v>
      </c>
      <c r="E60" s="58">
        <v>41.99</v>
      </c>
      <c r="F60" s="57">
        <v>41.33</v>
      </c>
      <c r="G60" s="58">
        <v>37.9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42.10867640621462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37.58</v>
      </c>
      <c r="C61" s="58">
        <v>40.5</v>
      </c>
      <c r="D61" s="57">
        <v>39.46</v>
      </c>
      <c r="E61" s="58">
        <v>41.32</v>
      </c>
      <c r="F61" s="57">
        <v>40.39</v>
      </c>
      <c r="G61" s="58">
        <v>37.58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40.758377456807601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37.58</v>
      </c>
      <c r="C62" s="58">
        <v>37.619999999999997</v>
      </c>
      <c r="D62" s="57">
        <v>36.450000000000003</v>
      </c>
      <c r="E62" s="58">
        <v>39.979999999999997</v>
      </c>
      <c r="F62" s="57">
        <v>39.46</v>
      </c>
      <c r="G62" s="58">
        <v>37.58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39.024688605922222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37.270000000000003</v>
      </c>
      <c r="C63" s="58">
        <v>37.799999999999997</v>
      </c>
      <c r="D63" s="57">
        <v>34.450000000000003</v>
      </c>
      <c r="E63" s="58">
        <v>38.64</v>
      </c>
      <c r="F63" s="57">
        <v>39.15</v>
      </c>
      <c r="G63" s="58">
        <v>37.270000000000003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36.422114971065042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37.270000000000003</v>
      </c>
      <c r="C64" s="58">
        <v>35.43</v>
      </c>
      <c r="D64" s="57">
        <v>32.11</v>
      </c>
      <c r="E64" s="58">
        <v>38.64</v>
      </c>
      <c r="F64" s="57">
        <v>39.46</v>
      </c>
      <c r="G64" s="58">
        <v>37.270000000000003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36.379418742767996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40.1</v>
      </c>
      <c r="C65" s="58">
        <v>36.29</v>
      </c>
      <c r="D65" s="57">
        <v>32.950000000000003</v>
      </c>
      <c r="E65" s="58">
        <v>41.66</v>
      </c>
      <c r="F65" s="57">
        <v>42.28</v>
      </c>
      <c r="G65" s="58">
        <v>40.1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36.850474222381145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49.21</v>
      </c>
      <c r="C66" s="58">
        <v>49.54</v>
      </c>
      <c r="D66" s="57">
        <v>45.14</v>
      </c>
      <c r="E66" s="58">
        <v>48.37</v>
      </c>
      <c r="F66" s="57">
        <v>51.04</v>
      </c>
      <c r="G66" s="58">
        <v>49.21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37.40541051716049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53.29</v>
      </c>
      <c r="C67" s="58">
        <v>54.3</v>
      </c>
      <c r="D67" s="57">
        <v>50.49</v>
      </c>
      <c r="E67" s="58">
        <v>54.4</v>
      </c>
      <c r="F67" s="57">
        <v>54.95</v>
      </c>
      <c r="G67" s="58">
        <v>53.29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37.878490528296901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45.44</v>
      </c>
      <c r="C68" s="58">
        <v>47.86</v>
      </c>
      <c r="D68" s="57">
        <v>44.14</v>
      </c>
      <c r="E68" s="58">
        <v>51.05</v>
      </c>
      <c r="F68" s="57">
        <v>46.82</v>
      </c>
      <c r="G68" s="58">
        <v>45.44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37.827145348108338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38.85</v>
      </c>
      <c r="C69" s="58">
        <v>40.9</v>
      </c>
      <c r="D69" s="57">
        <v>39.799999999999997</v>
      </c>
      <c r="E69" s="58">
        <v>41.83</v>
      </c>
      <c r="F69" s="57">
        <v>40.4</v>
      </c>
      <c r="G69" s="58">
        <v>38.85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37.847289634980044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37.909999999999997</v>
      </c>
      <c r="C70" s="58">
        <v>38.200000000000003</v>
      </c>
      <c r="D70" s="57">
        <v>37.130000000000003</v>
      </c>
      <c r="E70" s="58">
        <v>39.58</v>
      </c>
      <c r="F70" s="57">
        <v>40.56</v>
      </c>
      <c r="G70" s="58">
        <v>37.909999999999997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40.488928545680281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37.909999999999997</v>
      </c>
      <c r="C71" s="58">
        <v>39.9</v>
      </c>
      <c r="D71" s="57">
        <v>38.799999999999997</v>
      </c>
      <c r="E71" s="58">
        <v>42.17</v>
      </c>
      <c r="F71" s="57">
        <v>41.03</v>
      </c>
      <c r="G71" s="58">
        <v>37.909999999999997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42.310523476638934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38.47</v>
      </c>
      <c r="C72" s="58">
        <v>42.46</v>
      </c>
      <c r="D72" s="57">
        <v>40.58</v>
      </c>
      <c r="E72" s="58">
        <v>42.47</v>
      </c>
      <c r="F72" s="57">
        <v>41.74</v>
      </c>
      <c r="G72" s="58">
        <v>38.47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43.421337605215058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38.19</v>
      </c>
      <c r="C73" s="58">
        <v>41.54</v>
      </c>
      <c r="D73" s="57">
        <v>39.68</v>
      </c>
      <c r="E73" s="58">
        <v>41.86</v>
      </c>
      <c r="F73" s="57">
        <v>40.9</v>
      </c>
      <c r="G73" s="58">
        <v>38.19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42.051386771819367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38.19</v>
      </c>
      <c r="C74" s="58">
        <v>38.89</v>
      </c>
      <c r="D74" s="57">
        <v>36.96</v>
      </c>
      <c r="E74" s="58">
        <v>40.65</v>
      </c>
      <c r="F74" s="57">
        <v>40.049999999999997</v>
      </c>
      <c r="G74" s="58">
        <v>38.19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40.297983467949351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37.909999999999997</v>
      </c>
      <c r="C75" s="58">
        <v>39.049999999999997</v>
      </c>
      <c r="D75" s="57">
        <v>35.15</v>
      </c>
      <c r="E75" s="58">
        <v>39.43</v>
      </c>
      <c r="F75" s="57">
        <v>39.770000000000003</v>
      </c>
      <c r="G75" s="58">
        <v>37.909999999999997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37.671596951940401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37.909999999999997</v>
      </c>
      <c r="C76" s="58">
        <v>36.880000000000003</v>
      </c>
      <c r="D76" s="57">
        <v>33.03</v>
      </c>
      <c r="E76" s="58">
        <v>39.43</v>
      </c>
      <c r="F76" s="57">
        <v>40.049999999999997</v>
      </c>
      <c r="G76" s="58">
        <v>37.909999999999997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37.615973804400802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40.47</v>
      </c>
      <c r="C77" s="58">
        <v>37.659999999999997</v>
      </c>
      <c r="D77" s="57">
        <v>33.79</v>
      </c>
      <c r="E77" s="58">
        <v>42.17</v>
      </c>
      <c r="F77" s="57">
        <v>42.6</v>
      </c>
      <c r="G77" s="58">
        <v>40.47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38.074815851636728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48.73</v>
      </c>
      <c r="C78" s="58">
        <v>49.86</v>
      </c>
      <c r="D78" s="57">
        <v>44.84</v>
      </c>
      <c r="E78" s="58">
        <v>48.26</v>
      </c>
      <c r="F78" s="57">
        <v>50.53</v>
      </c>
      <c r="G78" s="58">
        <v>48.73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38.617339390255594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52.43</v>
      </c>
      <c r="C79" s="58">
        <v>54.25</v>
      </c>
      <c r="D79" s="57">
        <v>49.69</v>
      </c>
      <c r="E79" s="58">
        <v>53.73</v>
      </c>
      <c r="F79" s="57">
        <v>54.08</v>
      </c>
      <c r="G79" s="58">
        <v>52.43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39.076347829346361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45.32</v>
      </c>
      <c r="C80" s="58">
        <v>48.32</v>
      </c>
      <c r="D80" s="57">
        <v>43.94</v>
      </c>
      <c r="E80" s="58">
        <v>50.69</v>
      </c>
      <c r="F80" s="57">
        <v>46.71</v>
      </c>
      <c r="G80" s="58">
        <v>45.32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39.008932914014437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39.340000000000003</v>
      </c>
      <c r="C81" s="58">
        <v>41.92</v>
      </c>
      <c r="D81" s="57">
        <v>40.01</v>
      </c>
      <c r="E81" s="58">
        <v>42.33</v>
      </c>
      <c r="F81" s="57">
        <v>40.909999999999997</v>
      </c>
      <c r="G81" s="58">
        <v>39.340000000000003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39.01314105771371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38.49</v>
      </c>
      <c r="C82" s="58">
        <v>39.43</v>
      </c>
      <c r="D82" s="57">
        <v>37.6</v>
      </c>
      <c r="E82" s="58">
        <v>40.17</v>
      </c>
      <c r="F82" s="57">
        <v>41.05</v>
      </c>
      <c r="G82" s="58">
        <v>38.49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41.590703007819712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38.49</v>
      </c>
      <c r="C83" s="58">
        <v>41</v>
      </c>
      <c r="D83" s="57">
        <v>39.11</v>
      </c>
      <c r="E83" s="58">
        <v>42.64</v>
      </c>
      <c r="F83" s="57">
        <v>41.48</v>
      </c>
      <c r="G83" s="58">
        <v>38.49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43.414552005888545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38.97</v>
      </c>
      <c r="C84" s="58">
        <v>43.41</v>
      </c>
      <c r="D84" s="57">
        <v>41.01</v>
      </c>
      <c r="E84" s="58">
        <v>42.91</v>
      </c>
      <c r="F84" s="57">
        <v>42.11</v>
      </c>
      <c r="G84" s="58">
        <v>38.97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44.556567047789095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38.700000000000003</v>
      </c>
      <c r="C85" s="58">
        <v>42.54</v>
      </c>
      <c r="D85" s="57">
        <v>40.17</v>
      </c>
      <c r="E85" s="58">
        <v>42.35</v>
      </c>
      <c r="F85" s="57">
        <v>41.33</v>
      </c>
      <c r="G85" s="58">
        <v>38.700000000000003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43.184590137708788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38.71</v>
      </c>
      <c r="C86" s="58">
        <v>40.049999999999997</v>
      </c>
      <c r="D86" s="57">
        <v>37.630000000000003</v>
      </c>
      <c r="E86" s="58">
        <v>41.22</v>
      </c>
      <c r="F86" s="57">
        <v>40.54</v>
      </c>
      <c r="G86" s="58">
        <v>38.71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41.428838755820273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38.44</v>
      </c>
      <c r="C87" s="58">
        <v>40.21</v>
      </c>
      <c r="D87" s="57">
        <v>35.950000000000003</v>
      </c>
      <c r="E87" s="58">
        <v>40.1</v>
      </c>
      <c r="F87" s="57">
        <v>40.28</v>
      </c>
      <c r="G87" s="58">
        <v>38.44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38.798812910337894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38.450000000000003</v>
      </c>
      <c r="C88" s="58">
        <v>38.159999999999997</v>
      </c>
      <c r="D88" s="57">
        <v>33.979999999999997</v>
      </c>
      <c r="E88" s="58">
        <v>40.1</v>
      </c>
      <c r="F88" s="57">
        <v>40.549999999999997</v>
      </c>
      <c r="G88" s="58">
        <v>38.450000000000003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38.742951716533291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40.82</v>
      </c>
      <c r="C89" s="58">
        <v>38.909999999999997</v>
      </c>
      <c r="D89" s="57">
        <v>34.69</v>
      </c>
      <c r="E89" s="58">
        <v>42.64</v>
      </c>
      <c r="F89" s="57">
        <v>42.91</v>
      </c>
      <c r="G89" s="58">
        <v>40.82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39.202218375431904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48.47</v>
      </c>
      <c r="C90" s="58">
        <v>50.38</v>
      </c>
      <c r="D90" s="57">
        <v>44.98</v>
      </c>
      <c r="E90" s="58">
        <v>48.28</v>
      </c>
      <c r="F90" s="57">
        <v>50.25</v>
      </c>
      <c r="G90" s="58">
        <v>48.47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39.745272756025003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51.91</v>
      </c>
      <c r="C91" s="58">
        <v>54.51</v>
      </c>
      <c r="D91" s="57">
        <v>49.5</v>
      </c>
      <c r="E91" s="58">
        <v>53.36</v>
      </c>
      <c r="F91" s="57">
        <v>53.52</v>
      </c>
      <c r="G91" s="58">
        <v>51.91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40.204690383265721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45.31</v>
      </c>
      <c r="C92" s="58">
        <v>48.93</v>
      </c>
      <c r="D92" s="57">
        <v>44.14</v>
      </c>
      <c r="E92" s="58">
        <v>50.54</v>
      </c>
      <c r="F92" s="57">
        <v>46.71</v>
      </c>
      <c r="G92" s="58">
        <v>45.31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40.137005515729044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39.770000000000003</v>
      </c>
      <c r="C93" s="58">
        <v>42.92</v>
      </c>
      <c r="D93" s="57">
        <v>40.479999999999997</v>
      </c>
      <c r="E93" s="58">
        <v>42.78</v>
      </c>
      <c r="F93" s="57">
        <v>41.34</v>
      </c>
      <c r="G93" s="58">
        <v>39.770000000000003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40.141040911035546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38.99</v>
      </c>
      <c r="C94" s="58">
        <v>40.57</v>
      </c>
      <c r="D94" s="57">
        <v>38.229999999999997</v>
      </c>
      <c r="E94" s="58">
        <v>40.69</v>
      </c>
      <c r="F94" s="57">
        <v>41.47</v>
      </c>
      <c r="G94" s="58">
        <v>38.99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42.49140186414953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38.99</v>
      </c>
      <c r="C95" s="58">
        <v>42.05</v>
      </c>
      <c r="D95" s="57">
        <v>39.64</v>
      </c>
      <c r="E95" s="58">
        <v>43.07</v>
      </c>
      <c r="F95" s="57">
        <v>41.87</v>
      </c>
      <c r="G95" s="58">
        <v>38.99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44.342654244059567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39.450000000000003</v>
      </c>
      <c r="C96" s="58">
        <v>44.46</v>
      </c>
      <c r="D96" s="57">
        <v>41.44</v>
      </c>
      <c r="E96" s="58">
        <v>43.35</v>
      </c>
      <c r="F96" s="57">
        <v>42.47</v>
      </c>
      <c r="G96" s="58">
        <v>39.450000000000003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45.543810650422202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39.200000000000003</v>
      </c>
      <c r="C97" s="58">
        <v>43.64</v>
      </c>
      <c r="D97" s="57">
        <v>40.659999999999997</v>
      </c>
      <c r="E97" s="58">
        <v>42.83</v>
      </c>
      <c r="F97" s="57">
        <v>41.74</v>
      </c>
      <c r="G97" s="58">
        <v>39.200000000000003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44.194869584869792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39.21</v>
      </c>
      <c r="C98" s="58">
        <v>41.3</v>
      </c>
      <c r="D98" s="57">
        <v>38.299999999999997</v>
      </c>
      <c r="E98" s="58">
        <v>41.78</v>
      </c>
      <c r="F98" s="57">
        <v>41.02</v>
      </c>
      <c r="G98" s="58">
        <v>39.21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42.456921647088649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38.96</v>
      </c>
      <c r="C99" s="58">
        <v>41.45</v>
      </c>
      <c r="D99" s="57">
        <v>36.729999999999997</v>
      </c>
      <c r="E99" s="58">
        <v>40.74</v>
      </c>
      <c r="F99" s="57">
        <v>40.78</v>
      </c>
      <c r="G99" s="58">
        <v>38.96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39.421038202234477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38.97</v>
      </c>
      <c r="C100" s="58">
        <v>39.520000000000003</v>
      </c>
      <c r="D100" s="57">
        <v>34.89</v>
      </c>
      <c r="E100" s="58">
        <v>40.74</v>
      </c>
      <c r="F100" s="57">
        <v>41.02</v>
      </c>
      <c r="G100" s="58">
        <v>38.97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39.389379598525601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41.17</v>
      </c>
      <c r="C101" s="58">
        <v>40.229999999999997</v>
      </c>
      <c r="D101" s="57">
        <v>35.549999999999997</v>
      </c>
      <c r="E101" s="58">
        <v>43.09</v>
      </c>
      <c r="F101" s="57">
        <v>43.21</v>
      </c>
      <c r="G101" s="58">
        <v>41.17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39.877070699771039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48.26</v>
      </c>
      <c r="C102" s="58">
        <v>51.04</v>
      </c>
      <c r="D102" s="57">
        <v>45.14</v>
      </c>
      <c r="E102" s="58">
        <v>48.33</v>
      </c>
      <c r="F102" s="57">
        <v>50</v>
      </c>
      <c r="G102" s="58">
        <v>48.26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40.449374524188592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51.44</v>
      </c>
      <c r="C103" s="58">
        <v>54.92</v>
      </c>
      <c r="D103" s="57">
        <v>49.35</v>
      </c>
      <c r="E103" s="58">
        <v>53.03</v>
      </c>
      <c r="F103" s="57">
        <v>53.03</v>
      </c>
      <c r="G103" s="58">
        <v>51.44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40.939612904276395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45.33</v>
      </c>
      <c r="C104" s="58">
        <v>49.67</v>
      </c>
      <c r="D104" s="57">
        <v>44.36</v>
      </c>
      <c r="E104" s="58">
        <v>50.42</v>
      </c>
      <c r="F104" s="57">
        <v>46.73</v>
      </c>
      <c r="G104" s="58">
        <v>45.33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40.899891242189071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40.200000000000003</v>
      </c>
      <c r="C105" s="58">
        <v>44.01</v>
      </c>
      <c r="D105" s="57">
        <v>40.950000000000003</v>
      </c>
      <c r="E105" s="58">
        <v>43.23</v>
      </c>
      <c r="F105" s="57">
        <v>41.76</v>
      </c>
      <c r="G105" s="58">
        <v>40.200000000000003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40.932033322663116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39.47</v>
      </c>
      <c r="C106" s="58">
        <v>41.8</v>
      </c>
      <c r="D106" s="57">
        <v>38.86</v>
      </c>
      <c r="E106" s="58">
        <v>41.2</v>
      </c>
      <c r="F106" s="57">
        <v>41.88</v>
      </c>
      <c r="G106" s="58">
        <v>39.47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43.747240024850925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39.47</v>
      </c>
      <c r="C107" s="58">
        <v>43.2</v>
      </c>
      <c r="D107" s="57">
        <v>40.17</v>
      </c>
      <c r="E107" s="58">
        <v>43.5</v>
      </c>
      <c r="F107" s="57">
        <v>42.25</v>
      </c>
      <c r="G107" s="58">
        <v>39.47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45.622366016677184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39.92</v>
      </c>
      <c r="C108" s="58">
        <v>45.52</v>
      </c>
      <c r="D108" s="57">
        <v>41.87</v>
      </c>
      <c r="E108" s="58">
        <v>43.78</v>
      </c>
      <c r="F108" s="57">
        <v>42.82</v>
      </c>
      <c r="G108" s="58">
        <v>39.92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46.872502428826991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39.69</v>
      </c>
      <c r="C109" s="58">
        <v>44.75</v>
      </c>
      <c r="D109" s="57">
        <v>41.14</v>
      </c>
      <c r="E109" s="58">
        <v>43.29</v>
      </c>
      <c r="F109" s="57">
        <v>42.15</v>
      </c>
      <c r="G109" s="58">
        <v>39.69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45.518745462606773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39.69</v>
      </c>
      <c r="C110" s="58">
        <v>42.54</v>
      </c>
      <c r="D110" s="57">
        <v>38.950000000000003</v>
      </c>
      <c r="E110" s="58">
        <v>42.33</v>
      </c>
      <c r="F110" s="57">
        <v>41.48</v>
      </c>
      <c r="G110" s="58">
        <v>39.69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43.771152347195965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39.47</v>
      </c>
      <c r="C111" s="58">
        <v>42.68</v>
      </c>
      <c r="D111" s="57">
        <v>37.49</v>
      </c>
      <c r="E111" s="58">
        <v>41.36</v>
      </c>
      <c r="F111" s="57">
        <v>41.25</v>
      </c>
      <c r="G111" s="58">
        <v>39.47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40.288232512016485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39.47</v>
      </c>
      <c r="C112" s="58">
        <v>40.869999999999997</v>
      </c>
      <c r="D112" s="57">
        <v>35.78</v>
      </c>
      <c r="E112" s="58">
        <v>41.36</v>
      </c>
      <c r="F112" s="57">
        <v>41.48</v>
      </c>
      <c r="G112" s="58">
        <v>39.47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40.262594073965417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41.51</v>
      </c>
      <c r="C113" s="58">
        <v>41.53</v>
      </c>
      <c r="D113" s="57">
        <v>36.39</v>
      </c>
      <c r="E113" s="58">
        <v>43.54</v>
      </c>
      <c r="F113" s="57">
        <v>43.5</v>
      </c>
      <c r="G113" s="58">
        <v>41.51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40.761696154530988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48.08</v>
      </c>
      <c r="C114" s="58">
        <v>51.71</v>
      </c>
      <c r="D114" s="57">
        <v>45.33</v>
      </c>
      <c r="E114" s="58">
        <v>48.39</v>
      </c>
      <c r="F114" s="57">
        <v>49.79</v>
      </c>
      <c r="G114" s="58">
        <v>48.08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41.346209223062516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51.03</v>
      </c>
      <c r="C115" s="58">
        <v>55.37</v>
      </c>
      <c r="D115" s="57">
        <v>49.24</v>
      </c>
      <c r="E115" s="58">
        <v>52.76</v>
      </c>
      <c r="F115" s="57">
        <v>52.59</v>
      </c>
      <c r="G115" s="58">
        <v>51.03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41.848209987976659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45.37</v>
      </c>
      <c r="C116" s="58">
        <v>50.43</v>
      </c>
      <c r="D116" s="57">
        <v>44.6</v>
      </c>
      <c r="E116" s="58">
        <v>50.34</v>
      </c>
      <c r="F116" s="57">
        <v>46.76</v>
      </c>
      <c r="G116" s="58">
        <v>45.37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41.81487612740198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40.619999999999997</v>
      </c>
      <c r="C117" s="58">
        <v>45.09</v>
      </c>
      <c r="D117" s="57">
        <v>41.43</v>
      </c>
      <c r="E117" s="58">
        <v>43.67</v>
      </c>
      <c r="F117" s="57">
        <v>42.16</v>
      </c>
      <c r="G117" s="58">
        <v>40.619999999999997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41.853941769791575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39.94</v>
      </c>
      <c r="C118" s="58">
        <v>43.02</v>
      </c>
      <c r="D118" s="57">
        <v>39.47</v>
      </c>
      <c r="E118" s="58">
        <v>41.7</v>
      </c>
      <c r="F118" s="57">
        <v>42.28</v>
      </c>
      <c r="G118" s="58">
        <v>39.94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44.339515652175344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39.94</v>
      </c>
      <c r="C119" s="58">
        <v>44.33</v>
      </c>
      <c r="D119" s="57">
        <v>40.700000000000003</v>
      </c>
      <c r="E119" s="58">
        <v>43.92</v>
      </c>
      <c r="F119" s="57">
        <v>42.62</v>
      </c>
      <c r="G119" s="58">
        <v>39.94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46.241740130787086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40.369999999999997</v>
      </c>
      <c r="C120" s="58">
        <v>46.57</v>
      </c>
      <c r="D120" s="57">
        <v>42.31</v>
      </c>
      <c r="E120" s="58">
        <v>44.2</v>
      </c>
      <c r="F120" s="57">
        <v>43.16</v>
      </c>
      <c r="G120" s="58">
        <v>40.369999999999997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41.249386878210117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40.159999999999997</v>
      </c>
      <c r="C121" s="58">
        <v>45.84</v>
      </c>
      <c r="D121" s="57">
        <v>41.64</v>
      </c>
      <c r="E121" s="58">
        <v>43.75</v>
      </c>
      <c r="F121" s="57">
        <v>42.54</v>
      </c>
      <c r="G121" s="58">
        <v>40.159999999999997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40.027640364375955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40.17</v>
      </c>
      <c r="C122" s="58">
        <v>43.77</v>
      </c>
      <c r="D122" s="57">
        <v>39.590000000000003</v>
      </c>
      <c r="E122" s="58">
        <v>42.85</v>
      </c>
      <c r="F122" s="57">
        <v>41.92</v>
      </c>
      <c r="G122" s="58">
        <v>40.17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38.453567272205817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39.96</v>
      </c>
      <c r="C123" s="58">
        <v>43.9</v>
      </c>
      <c r="D123" s="57">
        <v>38.229999999999997</v>
      </c>
      <c r="E123" s="58">
        <v>41.96</v>
      </c>
      <c r="F123" s="57">
        <v>41.71</v>
      </c>
      <c r="G123" s="58">
        <v>39.96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35.703943800969505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39.96</v>
      </c>
      <c r="C124" s="58">
        <v>42.2</v>
      </c>
      <c r="D124" s="57">
        <v>36.64</v>
      </c>
      <c r="E124" s="58">
        <v>41.96</v>
      </c>
      <c r="F124" s="57">
        <v>41.92</v>
      </c>
      <c r="G124" s="58">
        <v>39.96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35.675270355033355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41.85</v>
      </c>
      <c r="C125" s="58">
        <v>42.82</v>
      </c>
      <c r="D125" s="57">
        <v>37.21</v>
      </c>
      <c r="E125" s="58">
        <v>43.99</v>
      </c>
      <c r="F125" s="57">
        <v>43.79</v>
      </c>
      <c r="G125" s="58">
        <v>41.85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36.116976014376263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47.94</v>
      </c>
      <c r="C126" s="58">
        <v>52.41</v>
      </c>
      <c r="D126" s="57">
        <v>45.53</v>
      </c>
      <c r="E126" s="58">
        <v>48.48</v>
      </c>
      <c r="F126" s="57">
        <v>49.61</v>
      </c>
      <c r="G126" s="58">
        <v>47.94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36.635316081404888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50.67</v>
      </c>
      <c r="C127" s="58">
        <v>55.85</v>
      </c>
      <c r="D127" s="57">
        <v>49.18</v>
      </c>
      <c r="E127" s="58">
        <v>52.53</v>
      </c>
      <c r="F127" s="57">
        <v>52.21</v>
      </c>
      <c r="G127" s="58">
        <v>50.67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37.079328831194438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45.43</v>
      </c>
      <c r="C128" s="58">
        <v>51.2</v>
      </c>
      <c r="D128" s="57">
        <v>44.86</v>
      </c>
      <c r="E128" s="58">
        <v>50.29</v>
      </c>
      <c r="F128" s="57">
        <v>46.81</v>
      </c>
      <c r="G128" s="58">
        <v>45.43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37.043352609980502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41.02</v>
      </c>
      <c r="C129" s="58">
        <v>46.18</v>
      </c>
      <c r="D129" s="57">
        <v>41.9</v>
      </c>
      <c r="E129" s="58">
        <v>44.11</v>
      </c>
      <c r="F129" s="57">
        <v>42.56</v>
      </c>
      <c r="G129" s="58">
        <v>41.02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37.072463944618725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40.4</v>
      </c>
      <c r="C130" s="58">
        <v>44.23</v>
      </c>
      <c r="D130" s="57">
        <v>40.08</v>
      </c>
      <c r="E130" s="58">
        <v>42.18</v>
      </c>
      <c r="F130" s="57">
        <v>42.66</v>
      </c>
      <c r="G130" s="58">
        <v>40.4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39.622218757451854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40.4</v>
      </c>
      <c r="C131" s="58">
        <v>45.47</v>
      </c>
      <c r="D131" s="57">
        <v>41.23</v>
      </c>
      <c r="E131" s="58">
        <v>44.33</v>
      </c>
      <c r="F131" s="57">
        <v>42.98</v>
      </c>
      <c r="G131" s="58">
        <v>40.4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41.320535090178652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40.82</v>
      </c>
      <c r="C132" s="58">
        <v>47.67</v>
      </c>
      <c r="D132" s="57">
        <v>42.76</v>
      </c>
      <c r="E132" s="58">
        <v>44.62</v>
      </c>
      <c r="F132" s="57">
        <v>43.5</v>
      </c>
      <c r="G132" s="58">
        <v>40.82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41.249386878210117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40.619999999999997</v>
      </c>
      <c r="C133" s="58">
        <v>46.99</v>
      </c>
      <c r="D133" s="57">
        <v>42.13</v>
      </c>
      <c r="E133" s="58">
        <v>44.2</v>
      </c>
      <c r="F133" s="57">
        <v>42.92</v>
      </c>
      <c r="G133" s="58">
        <v>40.619999999999997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40.027640364375955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40.630000000000003</v>
      </c>
      <c r="C134" s="58">
        <v>45.04</v>
      </c>
      <c r="D134" s="57">
        <v>40.22</v>
      </c>
      <c r="E134" s="58">
        <v>43.37</v>
      </c>
      <c r="F134" s="57">
        <v>42.35</v>
      </c>
      <c r="G134" s="58">
        <v>40.630000000000003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38.453567272205817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40.43</v>
      </c>
      <c r="C135" s="58">
        <v>45.17</v>
      </c>
      <c r="D135" s="57">
        <v>38.96</v>
      </c>
      <c r="E135" s="58">
        <v>42.54</v>
      </c>
      <c r="F135" s="57">
        <v>42.16</v>
      </c>
      <c r="G135" s="58">
        <v>40.43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35.703943800969505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40.44</v>
      </c>
      <c r="C136" s="58">
        <v>43.56</v>
      </c>
      <c r="D136" s="57">
        <v>37.479999999999997</v>
      </c>
      <c r="E136" s="58">
        <v>42.54</v>
      </c>
      <c r="F136" s="57">
        <v>42.35</v>
      </c>
      <c r="G136" s="58">
        <v>40.44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35.675270355033355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42.19</v>
      </c>
      <c r="C137" s="58">
        <v>44.15</v>
      </c>
      <c r="D137" s="57">
        <v>38.01</v>
      </c>
      <c r="E137" s="58">
        <v>44.42</v>
      </c>
      <c r="F137" s="57">
        <v>44.08</v>
      </c>
      <c r="G137" s="58">
        <v>42.19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36.116976014376263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47.83</v>
      </c>
      <c r="C138" s="58">
        <v>53.17</v>
      </c>
      <c r="D138" s="57">
        <v>45.76</v>
      </c>
      <c r="E138" s="58">
        <v>48.59</v>
      </c>
      <c r="F138" s="57">
        <v>49.46</v>
      </c>
      <c r="G138" s="58">
        <v>47.83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36.635316081404888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50.36</v>
      </c>
      <c r="C139" s="58">
        <v>56.42</v>
      </c>
      <c r="D139" s="57">
        <v>49.15</v>
      </c>
      <c r="E139" s="58">
        <v>52.35</v>
      </c>
      <c r="F139" s="57">
        <v>51.87</v>
      </c>
      <c r="G139" s="58">
        <v>50.36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37.079328831194438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45.5</v>
      </c>
      <c r="C140" s="58">
        <v>52.04</v>
      </c>
      <c r="D140" s="57">
        <v>45.13</v>
      </c>
      <c r="E140" s="58">
        <v>50.26</v>
      </c>
      <c r="F140" s="57">
        <v>46.87</v>
      </c>
      <c r="G140" s="58">
        <v>45.5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37.043352609980502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41.42</v>
      </c>
      <c r="C141" s="58">
        <v>47.32</v>
      </c>
      <c r="D141" s="57">
        <v>42.38</v>
      </c>
      <c r="E141" s="58">
        <v>44.53</v>
      </c>
      <c r="F141" s="57">
        <v>42.94</v>
      </c>
      <c r="G141" s="58">
        <v>41.42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37.072463944618725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40.840000000000003</v>
      </c>
      <c r="C142" s="58">
        <v>45.48</v>
      </c>
      <c r="D142" s="57">
        <v>40.69</v>
      </c>
      <c r="E142" s="58">
        <v>42.66</v>
      </c>
      <c r="F142" s="57">
        <v>43.04</v>
      </c>
      <c r="G142" s="58">
        <v>40.840000000000003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39.622218757451854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40.840000000000003</v>
      </c>
      <c r="C143" s="58">
        <v>46.65</v>
      </c>
      <c r="D143" s="57">
        <v>41.75</v>
      </c>
      <c r="E143" s="58">
        <v>44.75</v>
      </c>
      <c r="F143" s="57">
        <v>43.33</v>
      </c>
      <c r="G143" s="58">
        <v>40.840000000000003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41.320535090178652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41.1</v>
      </c>
      <c r="C144" s="58">
        <v>48.77</v>
      </c>
      <c r="D144" s="57">
        <v>43.27</v>
      </c>
      <c r="E144" s="58">
        <v>44.96</v>
      </c>
      <c r="F144" s="57">
        <v>43.74</v>
      </c>
      <c r="G144" s="58">
        <v>41.1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41.249386878210117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40.909999999999997</v>
      </c>
      <c r="C145" s="58">
        <v>48.07</v>
      </c>
      <c r="D145" s="57">
        <v>42.63</v>
      </c>
      <c r="E145" s="58">
        <v>44.54</v>
      </c>
      <c r="F145" s="57">
        <v>43.16</v>
      </c>
      <c r="G145" s="58">
        <v>40.909999999999997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40.027640364375955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40.909999999999997</v>
      </c>
      <c r="C146" s="58">
        <v>46.08</v>
      </c>
      <c r="D146" s="57">
        <v>40.700000000000003</v>
      </c>
      <c r="E146" s="58">
        <v>43.7</v>
      </c>
      <c r="F146" s="57">
        <v>42.59</v>
      </c>
      <c r="G146" s="58">
        <v>40.909999999999997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38.453567272205817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40.72</v>
      </c>
      <c r="C147" s="58">
        <v>46.21</v>
      </c>
      <c r="D147" s="57">
        <v>39.42</v>
      </c>
      <c r="E147" s="58">
        <v>42.87</v>
      </c>
      <c r="F147" s="57">
        <v>42.4</v>
      </c>
      <c r="G147" s="58">
        <v>40.72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35.703943800969505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40.72</v>
      </c>
      <c r="C148" s="58">
        <v>44.56</v>
      </c>
      <c r="D148" s="57">
        <v>37.92</v>
      </c>
      <c r="E148" s="58">
        <v>42.87</v>
      </c>
      <c r="F148" s="57">
        <v>42.59</v>
      </c>
      <c r="G148" s="58">
        <v>40.72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35.675270355033355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42.49</v>
      </c>
      <c r="C149" s="58">
        <v>45.17</v>
      </c>
      <c r="D149" s="57">
        <v>38.46</v>
      </c>
      <c r="E149" s="58">
        <v>44.76</v>
      </c>
      <c r="F149" s="57">
        <v>44.33</v>
      </c>
      <c r="G149" s="58">
        <v>42.49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36.116976014376263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48.17</v>
      </c>
      <c r="C150" s="58">
        <v>54.4</v>
      </c>
      <c r="D150" s="57">
        <v>46.3</v>
      </c>
      <c r="E150" s="58">
        <v>48.97</v>
      </c>
      <c r="F150" s="57">
        <v>49.74</v>
      </c>
      <c r="G150" s="58">
        <v>48.17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36.635316081404888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50.72</v>
      </c>
      <c r="C151" s="58">
        <v>57.72</v>
      </c>
      <c r="D151" s="57">
        <v>49.74</v>
      </c>
      <c r="E151" s="58">
        <v>52.75</v>
      </c>
      <c r="F151" s="57">
        <v>52.16</v>
      </c>
      <c r="G151" s="58">
        <v>50.72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37.079328831194438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45.82</v>
      </c>
      <c r="C152" s="58">
        <v>53.24</v>
      </c>
      <c r="D152" s="57">
        <v>45.67</v>
      </c>
      <c r="E152" s="58">
        <v>50.65</v>
      </c>
      <c r="F152" s="57">
        <v>47.14</v>
      </c>
      <c r="G152" s="58">
        <v>45.82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37.043352609980502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41.71</v>
      </c>
      <c r="C153" s="58">
        <v>48.4</v>
      </c>
      <c r="D153" s="57">
        <v>42.88</v>
      </c>
      <c r="E153" s="58">
        <v>44.88</v>
      </c>
      <c r="F153" s="57">
        <v>43.18</v>
      </c>
      <c r="G153" s="58">
        <v>41.71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37.072463944618725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41.13</v>
      </c>
      <c r="C154" s="58">
        <v>46.52</v>
      </c>
      <c r="D154" s="57">
        <v>41.17</v>
      </c>
      <c r="E154" s="58">
        <v>43</v>
      </c>
      <c r="F154" s="57">
        <v>43.28</v>
      </c>
      <c r="G154" s="58">
        <v>41.13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39.622218757451854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41.13</v>
      </c>
      <c r="C155" s="58">
        <v>47.72</v>
      </c>
      <c r="D155" s="57">
        <v>42.25</v>
      </c>
      <c r="E155" s="58">
        <v>45.09</v>
      </c>
      <c r="F155" s="57">
        <v>43.57</v>
      </c>
      <c r="G155" s="58">
        <v>41.13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41.320535090178652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41.39</v>
      </c>
      <c r="C156" s="58">
        <v>49.87</v>
      </c>
      <c r="D156" s="57">
        <v>43.78</v>
      </c>
      <c r="E156" s="58">
        <v>45.3</v>
      </c>
      <c r="F156" s="57">
        <v>43.98</v>
      </c>
      <c r="G156" s="58">
        <v>41.39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41.249386878210117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41.2</v>
      </c>
      <c r="C157" s="58">
        <v>49.16</v>
      </c>
      <c r="D157" s="57">
        <v>43.13</v>
      </c>
      <c r="E157" s="58">
        <v>44.88</v>
      </c>
      <c r="F157" s="57">
        <v>43.4</v>
      </c>
      <c r="G157" s="58">
        <v>41.2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40.027640364375955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41.2</v>
      </c>
      <c r="C158" s="58">
        <v>47.11</v>
      </c>
      <c r="D158" s="57">
        <v>41.18</v>
      </c>
      <c r="E158" s="58">
        <v>44.04</v>
      </c>
      <c r="F158" s="57">
        <v>42.82</v>
      </c>
      <c r="G158" s="58">
        <v>41.2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38.453567272205817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41</v>
      </c>
      <c r="C159" s="58">
        <v>47.25</v>
      </c>
      <c r="D159" s="57">
        <v>39.880000000000003</v>
      </c>
      <c r="E159" s="58">
        <v>43.19</v>
      </c>
      <c r="F159" s="57">
        <v>42.63</v>
      </c>
      <c r="G159" s="58">
        <v>41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35.703943800969505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41.01</v>
      </c>
      <c r="C160" s="58">
        <v>45.57</v>
      </c>
      <c r="D160" s="57">
        <v>38.369999999999997</v>
      </c>
      <c r="E160" s="58">
        <v>43.2</v>
      </c>
      <c r="F160" s="57">
        <v>42.83</v>
      </c>
      <c r="G160" s="58">
        <v>41.01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35.675270355033355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42.78</v>
      </c>
      <c r="C161" s="58">
        <v>46.18</v>
      </c>
      <c r="D161" s="57">
        <v>38.909999999999997</v>
      </c>
      <c r="E161" s="58">
        <v>45.1</v>
      </c>
      <c r="F161" s="57">
        <v>44.58</v>
      </c>
      <c r="G161" s="58">
        <v>42.78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36.116976014376263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48.5</v>
      </c>
      <c r="C162" s="40">
        <v>55.62</v>
      </c>
      <c r="D162" s="40">
        <v>46.84</v>
      </c>
      <c r="E162" s="40">
        <v>49.34</v>
      </c>
      <c r="F162" s="40">
        <v>50.02</v>
      </c>
      <c r="G162" s="40">
        <v>48.5</v>
      </c>
      <c r="I162" s="40">
        <v>52</v>
      </c>
      <c r="R162" s="40">
        <v>36.635316081404888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37185</v>
      </c>
      <c r="B7" s="51">
        <v>18</v>
      </c>
      <c r="C7" s="52">
        <v>21</v>
      </c>
      <c r="D7" s="51">
        <v>20.5</v>
      </c>
      <c r="E7" s="52">
        <v>21</v>
      </c>
      <c r="F7" s="51">
        <v>19.7</v>
      </c>
      <c r="G7" s="52">
        <v>19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41.5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19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41.5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37199</v>
      </c>
      <c r="B9" s="57">
        <v>17.75</v>
      </c>
      <c r="C9" s="58">
        <v>24</v>
      </c>
      <c r="D9" s="57">
        <v>24</v>
      </c>
      <c r="E9" s="58">
        <v>23.5</v>
      </c>
      <c r="F9" s="57">
        <v>19.5</v>
      </c>
      <c r="G9" s="58">
        <v>18.75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36.629997253417969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37206</v>
      </c>
      <c r="B10" s="57">
        <v>17.75</v>
      </c>
      <c r="C10" s="58">
        <v>24</v>
      </c>
      <c r="D10" s="57">
        <v>24</v>
      </c>
      <c r="E10" s="58">
        <v>23.5</v>
      </c>
      <c r="F10" s="57">
        <v>19.5</v>
      </c>
      <c r="G10" s="58">
        <v>18.75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36.629997253417969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23.625</v>
      </c>
      <c r="C11" s="58">
        <v>27.188000000000002</v>
      </c>
      <c r="D11" s="57">
        <v>27</v>
      </c>
      <c r="E11" s="58">
        <v>27</v>
      </c>
      <c r="F11" s="57">
        <v>25.125</v>
      </c>
      <c r="G11" s="58">
        <v>23.625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41.822694722178632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23.813000000000002</v>
      </c>
      <c r="C12" s="58">
        <v>26.7</v>
      </c>
      <c r="D12" s="57">
        <v>26.888000000000002</v>
      </c>
      <c r="E12" s="58">
        <v>26.813000000000002</v>
      </c>
      <c r="F12" s="57">
        <v>25.5</v>
      </c>
      <c r="G12" s="58">
        <v>23.813000000000002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36.820736131360214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23.438000000000002</v>
      </c>
      <c r="C13" s="58">
        <v>25.425000000000001</v>
      </c>
      <c r="D13" s="57">
        <v>25.5</v>
      </c>
      <c r="E13" s="58">
        <v>26.625</v>
      </c>
      <c r="F13" s="57">
        <v>24.938000000000002</v>
      </c>
      <c r="G13" s="58">
        <v>23.438000000000002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36.411599362739153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22.875</v>
      </c>
      <c r="C14" s="58">
        <v>22.875</v>
      </c>
      <c r="D14" s="57">
        <v>22.875</v>
      </c>
      <c r="E14" s="58">
        <v>24.75</v>
      </c>
      <c r="F14" s="57">
        <v>24.188000000000002</v>
      </c>
      <c r="G14" s="58">
        <v>22.875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35.506822638775141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22.313000000000002</v>
      </c>
      <c r="C15" s="58">
        <v>22.5</v>
      </c>
      <c r="D15" s="57">
        <v>21</v>
      </c>
      <c r="E15" s="58">
        <v>22.875</v>
      </c>
      <c r="F15" s="57">
        <v>22.688000000000002</v>
      </c>
      <c r="G15" s="58">
        <v>22.313000000000002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33.642541433946768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25.875</v>
      </c>
      <c r="C16" s="58">
        <v>21.75</v>
      </c>
      <c r="D16" s="57">
        <v>19.875</v>
      </c>
      <c r="E16" s="58">
        <v>22.875</v>
      </c>
      <c r="F16" s="57">
        <v>25.125</v>
      </c>
      <c r="G16" s="58">
        <v>25.875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33.964593787525942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31.5</v>
      </c>
      <c r="C17" s="58">
        <v>22.875</v>
      </c>
      <c r="D17" s="57">
        <v>21</v>
      </c>
      <c r="E17" s="58">
        <v>27.75</v>
      </c>
      <c r="F17" s="57">
        <v>28.5</v>
      </c>
      <c r="G17" s="58">
        <v>31.5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34.611081208271159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37.5</v>
      </c>
      <c r="C18" s="58">
        <v>33</v>
      </c>
      <c r="D18" s="57">
        <v>30.75</v>
      </c>
      <c r="E18" s="58">
        <v>34.5</v>
      </c>
      <c r="F18" s="57">
        <v>34.313000000000002</v>
      </c>
      <c r="G18" s="58">
        <v>37.5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35.228346185909736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43.875</v>
      </c>
      <c r="C19" s="58">
        <v>38.25</v>
      </c>
      <c r="D19" s="57">
        <v>36.375</v>
      </c>
      <c r="E19" s="58">
        <v>39.75</v>
      </c>
      <c r="F19" s="57">
        <v>39.75</v>
      </c>
      <c r="G19" s="58">
        <v>43.875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35.843968463376662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</v>
      </c>
      <c r="C20" s="58">
        <v>33.75</v>
      </c>
      <c r="D20" s="57">
        <v>31.125</v>
      </c>
      <c r="E20" s="58">
        <v>33.375</v>
      </c>
      <c r="F20" s="57">
        <v>33.563000000000002</v>
      </c>
      <c r="G20" s="58">
        <v>36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35.808497767383692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26.438000000000002</v>
      </c>
      <c r="C21" s="58">
        <v>26.625</v>
      </c>
      <c r="D21" s="57">
        <v>27</v>
      </c>
      <c r="E21" s="58">
        <v>28.5</v>
      </c>
      <c r="F21" s="57">
        <v>27.938000000000002</v>
      </c>
      <c r="G21" s="58">
        <v>26.438000000000002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36.09673800220849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25.313000000000002</v>
      </c>
      <c r="C22" s="58">
        <v>25.125</v>
      </c>
      <c r="D22" s="57">
        <v>25.5</v>
      </c>
      <c r="E22" s="58">
        <v>25.875</v>
      </c>
      <c r="F22" s="57">
        <v>27.563000000000002</v>
      </c>
      <c r="G22" s="58">
        <v>25.313000000000002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39.874564655915975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25.875</v>
      </c>
      <c r="C23" s="58">
        <v>26.8125</v>
      </c>
      <c r="D23" s="57">
        <v>27.1875</v>
      </c>
      <c r="E23" s="58">
        <v>28.688000000000002</v>
      </c>
      <c r="F23" s="57">
        <v>29.063000000000002</v>
      </c>
      <c r="G23" s="58">
        <v>25.875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42.817397040776633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26.438000000000002</v>
      </c>
      <c r="C24" s="58">
        <v>29.813000000000002</v>
      </c>
      <c r="D24" s="57">
        <v>30</v>
      </c>
      <c r="E24" s="58">
        <v>30</v>
      </c>
      <c r="F24" s="57">
        <v>29.625</v>
      </c>
      <c r="G24" s="58">
        <v>26.438000000000002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43.387458026275844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26.063000000000002</v>
      </c>
      <c r="C25" s="58">
        <v>28.688000000000002</v>
      </c>
      <c r="D25" s="57">
        <v>28.875</v>
      </c>
      <c r="E25" s="58">
        <v>29.25</v>
      </c>
      <c r="F25" s="57">
        <v>28.5</v>
      </c>
      <c r="G25" s="58">
        <v>26.063000000000002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42.084014518288143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26.063000000000002</v>
      </c>
      <c r="C26" s="58">
        <v>25.5</v>
      </c>
      <c r="D26" s="57">
        <v>25.5</v>
      </c>
      <c r="E26" s="58">
        <v>27.75</v>
      </c>
      <c r="F26" s="57">
        <v>27.375</v>
      </c>
      <c r="G26" s="58">
        <v>26.063000000000002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40.710194400060139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25.688000000000002</v>
      </c>
      <c r="C27" s="58">
        <v>25.688000000000002</v>
      </c>
      <c r="D27" s="57">
        <v>23.25</v>
      </c>
      <c r="E27" s="58">
        <v>26.25</v>
      </c>
      <c r="F27" s="57">
        <v>27</v>
      </c>
      <c r="G27" s="58">
        <v>25.688000000000002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38.730043615045808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25.688000000000002</v>
      </c>
      <c r="C28" s="58">
        <v>23.063000000000002</v>
      </c>
      <c r="D28" s="57">
        <v>20.625</v>
      </c>
      <c r="E28" s="58">
        <v>26.25</v>
      </c>
      <c r="F28" s="57">
        <v>27.375</v>
      </c>
      <c r="G28" s="58">
        <v>25.688000000000002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38.869986519214265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29.063000000000002</v>
      </c>
      <c r="C29" s="58">
        <v>24</v>
      </c>
      <c r="D29" s="57">
        <v>21.563000000000002</v>
      </c>
      <c r="E29" s="58">
        <v>29.625</v>
      </c>
      <c r="F29" s="57">
        <v>30.75</v>
      </c>
      <c r="G29" s="58">
        <v>29.063000000000002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39.284583893122708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39.938000000000002</v>
      </c>
      <c r="C30" s="58">
        <v>38.625</v>
      </c>
      <c r="D30" s="57">
        <v>35.25</v>
      </c>
      <c r="E30" s="58">
        <v>37.125</v>
      </c>
      <c r="F30" s="57">
        <v>41.25</v>
      </c>
      <c r="G30" s="58">
        <v>39.938000000000002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39.643132749064527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44.813000000000002</v>
      </c>
      <c r="C31" s="58">
        <v>43.875</v>
      </c>
      <c r="D31" s="57">
        <v>41.25</v>
      </c>
      <c r="E31" s="58">
        <v>43.875</v>
      </c>
      <c r="F31" s="57">
        <v>45.938000000000002</v>
      </c>
      <c r="G31" s="58">
        <v>44.813000000000002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40.041948831911746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35.438000000000002</v>
      </c>
      <c r="C32" s="58">
        <v>36.75</v>
      </c>
      <c r="D32" s="57">
        <v>34.125</v>
      </c>
      <c r="E32" s="58">
        <v>40.125</v>
      </c>
      <c r="F32" s="57">
        <v>36.188000000000002</v>
      </c>
      <c r="G32" s="58">
        <v>35.438000000000002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40.095622264183405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27.563000000000002</v>
      </c>
      <c r="C33" s="58">
        <v>29.063000000000002</v>
      </c>
      <c r="D33" s="57">
        <v>29.25</v>
      </c>
      <c r="E33" s="58">
        <v>29.813000000000002</v>
      </c>
      <c r="F33" s="57">
        <v>28.5</v>
      </c>
      <c r="G33" s="58">
        <v>27.563000000000002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40.259392253471319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26.438000000000002</v>
      </c>
      <c r="C34" s="58">
        <v>26.0625</v>
      </c>
      <c r="D34" s="57">
        <v>26.25</v>
      </c>
      <c r="E34" s="58">
        <v>27.75</v>
      </c>
      <c r="F34" s="57">
        <v>28.688000000000002</v>
      </c>
      <c r="G34" s="58">
        <v>26.438000000000002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43.299195057787486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26.438000000000002</v>
      </c>
      <c r="C35" s="58">
        <v>27.9375</v>
      </c>
      <c r="D35" s="57">
        <v>28.125</v>
      </c>
      <c r="E35" s="58">
        <v>30.1875</v>
      </c>
      <c r="F35" s="57">
        <v>29.25</v>
      </c>
      <c r="G35" s="58">
        <v>26.438000000000002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45.455053669037866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27.173000000000002</v>
      </c>
      <c r="C36" s="58">
        <v>30.203000000000003</v>
      </c>
      <c r="D36" s="57">
        <v>30.074999999999999</v>
      </c>
      <c r="E36" s="58">
        <v>30.563000000000002</v>
      </c>
      <c r="F36" s="57">
        <v>30.113000000000003</v>
      </c>
      <c r="G36" s="58">
        <v>27.173000000000002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43.708276175104537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26.85</v>
      </c>
      <c r="C37" s="58">
        <v>29.234999999999999</v>
      </c>
      <c r="D37" s="57">
        <v>29.108000000000001</v>
      </c>
      <c r="E37" s="58">
        <v>29.918000000000003</v>
      </c>
      <c r="F37" s="57">
        <v>29.153000000000002</v>
      </c>
      <c r="G37" s="58">
        <v>26.85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42.20503002226269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26.85</v>
      </c>
      <c r="C38" s="58">
        <v>26.49</v>
      </c>
      <c r="D38" s="57">
        <v>26.213000000000001</v>
      </c>
      <c r="E38" s="58">
        <v>28.628</v>
      </c>
      <c r="F38" s="57">
        <v>28.184999999999999</v>
      </c>
      <c r="G38" s="58">
        <v>26.85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40.285248555690501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26.528000000000002</v>
      </c>
      <c r="C39" s="58">
        <v>26.655000000000001</v>
      </c>
      <c r="D39" s="57">
        <v>24.285</v>
      </c>
      <c r="E39" s="58">
        <v>27.338000000000001</v>
      </c>
      <c r="F39" s="57">
        <v>27.87</v>
      </c>
      <c r="G39" s="58">
        <v>26.528000000000002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37.613152258329833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26.528000000000002</v>
      </c>
      <c r="C40" s="58">
        <v>24.398</v>
      </c>
      <c r="D40" s="57">
        <v>22.035</v>
      </c>
      <c r="E40" s="58">
        <v>27.338000000000001</v>
      </c>
      <c r="F40" s="57">
        <v>28.193000000000001</v>
      </c>
      <c r="G40" s="58">
        <v>26.528000000000002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37.54718217445275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29.423000000000002</v>
      </c>
      <c r="C41" s="58">
        <v>25.2</v>
      </c>
      <c r="D41" s="57">
        <v>22.838000000000001</v>
      </c>
      <c r="E41" s="58">
        <v>30.24</v>
      </c>
      <c r="F41" s="57">
        <v>31.08</v>
      </c>
      <c r="G41" s="58">
        <v>29.423000000000002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38.04042117930242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38.729999999999997</v>
      </c>
      <c r="C42" s="58">
        <v>37.792999999999999</v>
      </c>
      <c r="D42" s="57">
        <v>34.582999999999998</v>
      </c>
      <c r="E42" s="58">
        <v>36.683</v>
      </c>
      <c r="F42" s="57">
        <v>40.058</v>
      </c>
      <c r="G42" s="58">
        <v>38.729999999999997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38.626358347250992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42.908000000000001</v>
      </c>
      <c r="C43" s="58">
        <v>42.308</v>
      </c>
      <c r="D43" s="57">
        <v>39.728000000000002</v>
      </c>
      <c r="E43" s="58">
        <v>42.488</v>
      </c>
      <c r="F43" s="57">
        <v>44.063000000000002</v>
      </c>
      <c r="G43" s="58">
        <v>42.908000000000001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39.123202925651633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34.883000000000003</v>
      </c>
      <c r="C44" s="58">
        <v>36.18</v>
      </c>
      <c r="D44" s="57">
        <v>33.615000000000002</v>
      </c>
      <c r="E44" s="58">
        <v>39.263000000000005</v>
      </c>
      <c r="F44" s="57">
        <v>35.729999999999997</v>
      </c>
      <c r="G44" s="58">
        <v>34.883000000000003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39.047278894278641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28.14</v>
      </c>
      <c r="C45" s="58">
        <v>29.565000000000001</v>
      </c>
      <c r="D45" s="57">
        <v>29.438000000000002</v>
      </c>
      <c r="E45" s="58">
        <v>30.405000000000001</v>
      </c>
      <c r="F45" s="57">
        <v>29.16</v>
      </c>
      <c r="G45" s="58">
        <v>28.14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39.051322649843797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27.173000000000002</v>
      </c>
      <c r="C46" s="58">
        <v>26.984999999999999</v>
      </c>
      <c r="D46" s="57">
        <v>26.864999999999998</v>
      </c>
      <c r="E46" s="58">
        <v>28.5</v>
      </c>
      <c r="F46" s="57">
        <v>29.318000000000001</v>
      </c>
      <c r="G46" s="58">
        <v>27.173000000000002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41.784559711892626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27.173000000000002</v>
      </c>
      <c r="C47" s="58">
        <v>28.598000000000003</v>
      </c>
      <c r="D47" s="57">
        <v>28.47</v>
      </c>
      <c r="E47" s="58">
        <v>30.728000000000002</v>
      </c>
      <c r="F47" s="57">
        <v>29.798000000000002</v>
      </c>
      <c r="G47" s="58">
        <v>27.173000000000002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43.753650140913749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27.824999999999999</v>
      </c>
      <c r="C48" s="58">
        <v>30.57</v>
      </c>
      <c r="D48" s="57">
        <v>30.173000000000002</v>
      </c>
      <c r="E48" s="58">
        <v>31.088000000000001</v>
      </c>
      <c r="F48" s="57">
        <v>30.593</v>
      </c>
      <c r="G48" s="58">
        <v>27.824999999999999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43.600754457228071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27.555</v>
      </c>
      <c r="C49" s="58">
        <v>29.745000000000001</v>
      </c>
      <c r="D49" s="57">
        <v>29.348000000000003</v>
      </c>
      <c r="E49" s="58">
        <v>30.533000000000001</v>
      </c>
      <c r="F49" s="57">
        <v>29.768000000000001</v>
      </c>
      <c r="G49" s="58">
        <v>27.555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42.139078868519199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27.555</v>
      </c>
      <c r="C50" s="58">
        <v>27.39</v>
      </c>
      <c r="D50" s="57">
        <v>26.864999999999998</v>
      </c>
      <c r="E50" s="58">
        <v>29.43</v>
      </c>
      <c r="F50" s="57">
        <v>28.95</v>
      </c>
      <c r="G50" s="58">
        <v>27.555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40.273896145809573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27.278000000000002</v>
      </c>
      <c r="C51" s="58">
        <v>27.533000000000001</v>
      </c>
      <c r="D51" s="57">
        <v>25.208000000000002</v>
      </c>
      <c r="E51" s="58">
        <v>28.32</v>
      </c>
      <c r="F51" s="57">
        <v>28.673000000000002</v>
      </c>
      <c r="G51" s="58">
        <v>27.278000000000002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37.55269090052068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27.278000000000002</v>
      </c>
      <c r="C52" s="58">
        <v>25.59</v>
      </c>
      <c r="D52" s="57">
        <v>23.28</v>
      </c>
      <c r="E52" s="58">
        <v>28.32</v>
      </c>
      <c r="F52" s="57">
        <v>28.95</v>
      </c>
      <c r="G52" s="58">
        <v>27.278000000000002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37.487809859988644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29.753</v>
      </c>
      <c r="C53" s="58">
        <v>26.288</v>
      </c>
      <c r="D53" s="57">
        <v>23.97</v>
      </c>
      <c r="E53" s="58">
        <v>30.818000000000001</v>
      </c>
      <c r="F53" s="57">
        <v>31.418000000000003</v>
      </c>
      <c r="G53" s="58">
        <v>29.753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37.965849537543804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37.733000000000004</v>
      </c>
      <c r="C54" s="58">
        <v>37.125</v>
      </c>
      <c r="D54" s="57">
        <v>34.042999999999999</v>
      </c>
      <c r="E54" s="58">
        <v>36.353000000000002</v>
      </c>
      <c r="F54" s="57">
        <v>39.104999999999997</v>
      </c>
      <c r="G54" s="58">
        <v>37.733000000000004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38.534028825505942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41.31</v>
      </c>
      <c r="C55" s="58">
        <v>41.018000000000001</v>
      </c>
      <c r="D55" s="57">
        <v>38.453000000000003</v>
      </c>
      <c r="E55" s="58">
        <v>41.333000000000006</v>
      </c>
      <c r="F55" s="57">
        <v>42.54</v>
      </c>
      <c r="G55" s="58">
        <v>41.31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39.015545114477206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34.433</v>
      </c>
      <c r="C56" s="58">
        <v>35.744999999999997</v>
      </c>
      <c r="D56" s="57">
        <v>33.218000000000004</v>
      </c>
      <c r="E56" s="58">
        <v>38.564999999999998</v>
      </c>
      <c r="F56" s="57">
        <v>35.4</v>
      </c>
      <c r="G56" s="58">
        <v>34.433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38.941200088024765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28.658000000000001</v>
      </c>
      <c r="C57" s="58">
        <v>30.053000000000001</v>
      </c>
      <c r="D57" s="57">
        <v>29.625</v>
      </c>
      <c r="E57" s="58">
        <v>30.953000000000003</v>
      </c>
      <c r="F57" s="57">
        <v>29.774999999999999</v>
      </c>
      <c r="G57" s="58">
        <v>28.658000000000001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38.943718373452491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27.833000000000002</v>
      </c>
      <c r="C58" s="58">
        <v>27.833000000000002</v>
      </c>
      <c r="D58" s="57">
        <v>27.42</v>
      </c>
      <c r="E58" s="58">
        <v>29.19</v>
      </c>
      <c r="F58" s="57">
        <v>29.91</v>
      </c>
      <c r="G58" s="58">
        <v>27.833000000000002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41.665698778113224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27.833000000000002</v>
      </c>
      <c r="C59" s="58">
        <v>29.228000000000002</v>
      </c>
      <c r="D59" s="57">
        <v>28.8</v>
      </c>
      <c r="E59" s="58">
        <v>31.23</v>
      </c>
      <c r="F59" s="57">
        <v>30.323</v>
      </c>
      <c r="G59" s="58">
        <v>27.833000000000002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43.592210444813254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28.425000000000001</v>
      </c>
      <c r="C60" s="58">
        <v>31.133000000000003</v>
      </c>
      <c r="D60" s="57">
        <v>30.344999999999999</v>
      </c>
      <c r="E60" s="58">
        <v>31.493000000000002</v>
      </c>
      <c r="F60" s="57">
        <v>30.998000000000001</v>
      </c>
      <c r="G60" s="58">
        <v>28.425000000000001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40.79278026852041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28.184999999999999</v>
      </c>
      <c r="C61" s="58">
        <v>30.375</v>
      </c>
      <c r="D61" s="57">
        <v>29.594999999999999</v>
      </c>
      <c r="E61" s="58">
        <v>30.99</v>
      </c>
      <c r="F61" s="57">
        <v>30.293000000000003</v>
      </c>
      <c r="G61" s="58">
        <v>28.184999999999999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39.484678161282361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28.184999999999999</v>
      </c>
      <c r="C62" s="58">
        <v>28.215</v>
      </c>
      <c r="D62" s="57">
        <v>27.338000000000001</v>
      </c>
      <c r="E62" s="58">
        <v>29.984999999999999</v>
      </c>
      <c r="F62" s="57">
        <v>29.594999999999999</v>
      </c>
      <c r="G62" s="58">
        <v>28.184999999999999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37.805167086987154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27.953000000000003</v>
      </c>
      <c r="C63" s="58">
        <v>28.35</v>
      </c>
      <c r="D63" s="57">
        <v>25.838000000000001</v>
      </c>
      <c r="E63" s="58">
        <v>28.98</v>
      </c>
      <c r="F63" s="57">
        <v>29.363000000000003</v>
      </c>
      <c r="G63" s="58">
        <v>27.953000000000003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35.283923878219262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27.953000000000003</v>
      </c>
      <c r="C64" s="58">
        <v>26.573</v>
      </c>
      <c r="D64" s="57">
        <v>24.083000000000002</v>
      </c>
      <c r="E64" s="58">
        <v>28.98</v>
      </c>
      <c r="F64" s="57">
        <v>29.594999999999999</v>
      </c>
      <c r="G64" s="58">
        <v>27.953000000000003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35.242561907056498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30.074999999999999</v>
      </c>
      <c r="C65" s="58">
        <v>27.218</v>
      </c>
      <c r="D65" s="57">
        <v>24.713000000000001</v>
      </c>
      <c r="E65" s="58">
        <v>31.245000000000001</v>
      </c>
      <c r="F65" s="57">
        <v>31.71</v>
      </c>
      <c r="G65" s="58">
        <v>30.074999999999999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35.698896902931736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36.908000000000001</v>
      </c>
      <c r="C66" s="58">
        <v>37.155000000000001</v>
      </c>
      <c r="D66" s="57">
        <v>33.854999999999997</v>
      </c>
      <c r="E66" s="58">
        <v>36.277999999999999</v>
      </c>
      <c r="F66" s="57">
        <v>38.28</v>
      </c>
      <c r="G66" s="58">
        <v>36.908000000000001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36.236491438499222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39.968000000000004</v>
      </c>
      <c r="C67" s="58">
        <v>40.725000000000001</v>
      </c>
      <c r="D67" s="57">
        <v>37.868000000000002</v>
      </c>
      <c r="E67" s="58">
        <v>40.799999999999997</v>
      </c>
      <c r="F67" s="57">
        <v>41.213000000000001</v>
      </c>
      <c r="G67" s="58">
        <v>39.968000000000004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36.694787699287623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34.08</v>
      </c>
      <c r="C68" s="58">
        <v>35.895000000000003</v>
      </c>
      <c r="D68" s="57">
        <v>33.104999999999997</v>
      </c>
      <c r="E68" s="58">
        <v>38.288000000000004</v>
      </c>
      <c r="F68" s="57">
        <v>35.115000000000002</v>
      </c>
      <c r="G68" s="58">
        <v>34.08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36.645047055979951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29.138000000000002</v>
      </c>
      <c r="C69" s="58">
        <v>30.675000000000001</v>
      </c>
      <c r="D69" s="57">
        <v>29.85</v>
      </c>
      <c r="E69" s="58">
        <v>31.373000000000001</v>
      </c>
      <c r="F69" s="57">
        <v>30.3</v>
      </c>
      <c r="G69" s="58">
        <v>29.138000000000002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36.664561833886914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28.433</v>
      </c>
      <c r="C70" s="58">
        <v>28.65</v>
      </c>
      <c r="D70" s="57">
        <v>27.848000000000003</v>
      </c>
      <c r="E70" s="58">
        <v>29.684999999999999</v>
      </c>
      <c r="F70" s="57">
        <v>30.42</v>
      </c>
      <c r="G70" s="58">
        <v>28.433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39.223649528627774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28.433</v>
      </c>
      <c r="C71" s="58">
        <v>29.925000000000001</v>
      </c>
      <c r="D71" s="57">
        <v>29.1</v>
      </c>
      <c r="E71" s="58">
        <v>31.628</v>
      </c>
      <c r="F71" s="57">
        <v>30.773000000000003</v>
      </c>
      <c r="G71" s="58">
        <v>28.433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40.988319617993966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28.853000000000002</v>
      </c>
      <c r="C72" s="58">
        <v>31.844999999999999</v>
      </c>
      <c r="D72" s="57">
        <v>30.434999999999999</v>
      </c>
      <c r="E72" s="58">
        <v>31.853000000000002</v>
      </c>
      <c r="F72" s="57">
        <v>31.305</v>
      </c>
      <c r="G72" s="58">
        <v>28.853000000000002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42.064420805052087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28.642000000000003</v>
      </c>
      <c r="C73" s="58">
        <v>31.155000000000001</v>
      </c>
      <c r="D73" s="57">
        <v>29.76</v>
      </c>
      <c r="E73" s="58">
        <v>31.395</v>
      </c>
      <c r="F73" s="57">
        <v>30.675000000000001</v>
      </c>
      <c r="G73" s="58">
        <v>28.642000000000003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40.737280935200012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28.642000000000003</v>
      </c>
      <c r="C74" s="58">
        <v>29.168000000000003</v>
      </c>
      <c r="D74" s="57">
        <v>27.72</v>
      </c>
      <c r="E74" s="58">
        <v>30.488000000000003</v>
      </c>
      <c r="F74" s="57">
        <v>30.038</v>
      </c>
      <c r="G74" s="58">
        <v>28.642000000000003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39.038671484575936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28.433</v>
      </c>
      <c r="C75" s="58">
        <v>29.288</v>
      </c>
      <c r="D75" s="57">
        <v>26.363</v>
      </c>
      <c r="E75" s="58">
        <v>29.573</v>
      </c>
      <c r="F75" s="57">
        <v>29.828000000000003</v>
      </c>
      <c r="G75" s="58">
        <v>28.433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36.494359547192261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28.433</v>
      </c>
      <c r="C76" s="58">
        <v>27.66</v>
      </c>
      <c r="D76" s="57">
        <v>24.773</v>
      </c>
      <c r="E76" s="58">
        <v>29.573</v>
      </c>
      <c r="F76" s="57">
        <v>30.038</v>
      </c>
      <c r="G76" s="58">
        <v>28.433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36.44047462301328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30.353000000000002</v>
      </c>
      <c r="C77" s="58">
        <v>28.245000000000001</v>
      </c>
      <c r="D77" s="57">
        <v>25.343</v>
      </c>
      <c r="E77" s="58">
        <v>31.628</v>
      </c>
      <c r="F77" s="57">
        <v>31.95</v>
      </c>
      <c r="G77" s="58">
        <v>30.353000000000002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36.884977856273082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36.548000000000002</v>
      </c>
      <c r="C78" s="58">
        <v>37.395000000000003</v>
      </c>
      <c r="D78" s="57">
        <v>33.630000000000003</v>
      </c>
      <c r="E78" s="58">
        <v>36.195</v>
      </c>
      <c r="F78" s="57">
        <v>37.898000000000003</v>
      </c>
      <c r="G78" s="58">
        <v>36.548000000000002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37.410547534310105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39.323</v>
      </c>
      <c r="C79" s="58">
        <v>40.688000000000002</v>
      </c>
      <c r="D79" s="57">
        <v>37.268000000000001</v>
      </c>
      <c r="E79" s="58">
        <v>40.298000000000002</v>
      </c>
      <c r="F79" s="57">
        <v>40.56</v>
      </c>
      <c r="G79" s="58">
        <v>39.323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37.855211959679288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33.99</v>
      </c>
      <c r="C80" s="58">
        <v>36.24</v>
      </c>
      <c r="D80" s="57">
        <v>32.954999999999998</v>
      </c>
      <c r="E80" s="58">
        <v>38.018000000000001</v>
      </c>
      <c r="F80" s="57">
        <v>35.033000000000001</v>
      </c>
      <c r="G80" s="58">
        <v>33.99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37.789903760451487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29.504999999999999</v>
      </c>
      <c r="C81" s="58">
        <v>31.44</v>
      </c>
      <c r="D81" s="57">
        <v>30.008000000000003</v>
      </c>
      <c r="E81" s="58">
        <v>31.748000000000001</v>
      </c>
      <c r="F81" s="57">
        <v>30.683</v>
      </c>
      <c r="G81" s="58">
        <v>29.504999999999999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37.793980399660157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28.868000000000002</v>
      </c>
      <c r="C82" s="58">
        <v>29.573</v>
      </c>
      <c r="D82" s="57">
        <v>28.2</v>
      </c>
      <c r="E82" s="58">
        <v>30.128</v>
      </c>
      <c r="F82" s="57">
        <v>30.788</v>
      </c>
      <c r="G82" s="58">
        <v>28.868000000000002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40.290993538825347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28.868000000000002</v>
      </c>
      <c r="C83" s="58">
        <v>30.75</v>
      </c>
      <c r="D83" s="57">
        <v>29.333000000000002</v>
      </c>
      <c r="E83" s="58">
        <v>31.98</v>
      </c>
      <c r="F83" s="57">
        <v>31.11</v>
      </c>
      <c r="G83" s="58">
        <v>28.868000000000002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42.05784725570453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29.228000000000002</v>
      </c>
      <c r="C84" s="58">
        <v>32.558</v>
      </c>
      <c r="D84" s="57">
        <v>30.758000000000003</v>
      </c>
      <c r="E84" s="58">
        <v>32.183</v>
      </c>
      <c r="F84" s="57">
        <v>31.583000000000002</v>
      </c>
      <c r="G84" s="58">
        <v>29.228000000000002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43.164174327545688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29.024999999999999</v>
      </c>
      <c r="C85" s="58">
        <v>31.905000000000001</v>
      </c>
      <c r="D85" s="57">
        <v>30.128</v>
      </c>
      <c r="E85" s="58">
        <v>31.763000000000002</v>
      </c>
      <c r="F85" s="57">
        <v>30.998000000000001</v>
      </c>
      <c r="G85" s="58">
        <v>29.024999999999999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41.835071695905391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29.033000000000001</v>
      </c>
      <c r="C86" s="58">
        <v>30.038</v>
      </c>
      <c r="D86" s="57">
        <v>28.223000000000003</v>
      </c>
      <c r="E86" s="58">
        <v>30.914999999999999</v>
      </c>
      <c r="F86" s="57">
        <v>30.405000000000001</v>
      </c>
      <c r="G86" s="58">
        <v>29.033000000000001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40.134187544700886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28.83</v>
      </c>
      <c r="C87" s="58">
        <v>30.158000000000001</v>
      </c>
      <c r="D87" s="57">
        <v>26.963000000000001</v>
      </c>
      <c r="E87" s="58">
        <v>30.074999999999999</v>
      </c>
      <c r="F87" s="57">
        <v>30.21</v>
      </c>
      <c r="G87" s="58">
        <v>28.83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37.586350006889838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28.838000000000001</v>
      </c>
      <c r="C88" s="58">
        <v>28.62</v>
      </c>
      <c r="D88" s="57">
        <v>25.484999999999999</v>
      </c>
      <c r="E88" s="58">
        <v>30.074999999999999</v>
      </c>
      <c r="F88" s="57">
        <v>30.413</v>
      </c>
      <c r="G88" s="58">
        <v>28.838000000000001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37.532234475391625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30.614999999999998</v>
      </c>
      <c r="C89" s="58">
        <v>29.183</v>
      </c>
      <c r="D89" s="57">
        <v>26.017000000000003</v>
      </c>
      <c r="E89" s="58">
        <v>31.98</v>
      </c>
      <c r="F89" s="57">
        <v>32.183</v>
      </c>
      <c r="G89" s="58">
        <v>30.614999999999998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37.97714905119966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36.353000000000002</v>
      </c>
      <c r="C90" s="58">
        <v>37.784999999999997</v>
      </c>
      <c r="D90" s="57">
        <v>33.734999999999999</v>
      </c>
      <c r="E90" s="58">
        <v>36.21</v>
      </c>
      <c r="F90" s="57">
        <v>37.688000000000002</v>
      </c>
      <c r="G90" s="58">
        <v>36.353000000000002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38.503232982399219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38.933</v>
      </c>
      <c r="C91" s="58">
        <v>40.883000000000003</v>
      </c>
      <c r="D91" s="57">
        <v>37.125</v>
      </c>
      <c r="E91" s="58">
        <v>40.020000000000003</v>
      </c>
      <c r="F91" s="57">
        <v>40.14</v>
      </c>
      <c r="G91" s="58">
        <v>38.933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38.948293808788669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33.983000000000004</v>
      </c>
      <c r="C92" s="58">
        <v>36.698</v>
      </c>
      <c r="D92" s="57">
        <v>33.104999999999997</v>
      </c>
      <c r="E92" s="58">
        <v>37.905000000000001</v>
      </c>
      <c r="F92" s="57">
        <v>35.033000000000001</v>
      </c>
      <c r="G92" s="58">
        <v>33.983000000000004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38.882724093362512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29.828000000000003</v>
      </c>
      <c r="C93" s="58">
        <v>32.19</v>
      </c>
      <c r="D93" s="57">
        <v>30.36</v>
      </c>
      <c r="E93" s="58">
        <v>32.085000000000001</v>
      </c>
      <c r="F93" s="57">
        <v>31.004999999999999</v>
      </c>
      <c r="G93" s="58">
        <v>29.828000000000003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38.886633382565684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29.243000000000002</v>
      </c>
      <c r="C94" s="58">
        <v>30.428000000000001</v>
      </c>
      <c r="D94" s="57">
        <v>28.673000000000002</v>
      </c>
      <c r="E94" s="58">
        <v>30.517000000000003</v>
      </c>
      <c r="F94" s="57">
        <v>31.103000000000002</v>
      </c>
      <c r="G94" s="58">
        <v>29.243000000000002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41.163545555894856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29.243000000000002</v>
      </c>
      <c r="C95" s="58">
        <v>31.538</v>
      </c>
      <c r="D95" s="57">
        <v>29.73</v>
      </c>
      <c r="E95" s="58">
        <v>32.303000000000004</v>
      </c>
      <c r="F95" s="57">
        <v>31.403000000000002</v>
      </c>
      <c r="G95" s="58">
        <v>29.243000000000002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42.956946298932706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29.588000000000001</v>
      </c>
      <c r="C96" s="58">
        <v>33.344999999999999</v>
      </c>
      <c r="D96" s="57">
        <v>31.08</v>
      </c>
      <c r="E96" s="58">
        <v>32.512999999999998</v>
      </c>
      <c r="F96" s="57">
        <v>31.853000000000002</v>
      </c>
      <c r="G96" s="58">
        <v>29.588000000000001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44.120566567596505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29.4</v>
      </c>
      <c r="C97" s="58">
        <v>32.729999999999997</v>
      </c>
      <c r="D97" s="57">
        <v>30.495000000000001</v>
      </c>
      <c r="E97" s="58">
        <v>32.123000000000005</v>
      </c>
      <c r="F97" s="57">
        <v>31.305</v>
      </c>
      <c r="G97" s="58">
        <v>29.4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42.81377991034261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29.408000000000001</v>
      </c>
      <c r="C98" s="58">
        <v>30.975000000000001</v>
      </c>
      <c r="D98" s="57">
        <v>28.725000000000001</v>
      </c>
      <c r="E98" s="58">
        <v>31.335000000000001</v>
      </c>
      <c r="F98" s="57">
        <v>30.765000000000001</v>
      </c>
      <c r="G98" s="58">
        <v>29.408000000000001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41.130142845617129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29.22</v>
      </c>
      <c r="C99" s="58">
        <v>31.088000000000001</v>
      </c>
      <c r="D99" s="57">
        <v>27.548000000000002</v>
      </c>
      <c r="E99" s="58">
        <v>30.555</v>
      </c>
      <c r="F99" s="57">
        <v>30.585000000000001</v>
      </c>
      <c r="G99" s="58">
        <v>29.22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38.189130758414649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29.228000000000002</v>
      </c>
      <c r="C100" s="58">
        <v>29.64</v>
      </c>
      <c r="D100" s="57">
        <v>26.168000000000003</v>
      </c>
      <c r="E100" s="58">
        <v>30.555</v>
      </c>
      <c r="F100" s="57">
        <v>30.765000000000001</v>
      </c>
      <c r="G100" s="58">
        <v>29.228000000000002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38.158461486071673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30.878</v>
      </c>
      <c r="C101" s="58">
        <v>30.173000000000002</v>
      </c>
      <c r="D101" s="57">
        <v>26.663</v>
      </c>
      <c r="E101" s="58">
        <v>32.318000000000005</v>
      </c>
      <c r="F101" s="57">
        <v>32.408000000000001</v>
      </c>
      <c r="G101" s="58">
        <v>30.878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38.630912240403191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36.195</v>
      </c>
      <c r="C102" s="58">
        <v>38.28</v>
      </c>
      <c r="D102" s="57">
        <v>33.854999999999997</v>
      </c>
      <c r="E102" s="58">
        <v>36.248000000000005</v>
      </c>
      <c r="F102" s="57">
        <v>37.5</v>
      </c>
      <c r="G102" s="58">
        <v>36.195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39.185331570307696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38.58</v>
      </c>
      <c r="C103" s="58">
        <v>41.19</v>
      </c>
      <c r="D103" s="57">
        <v>37.013000000000005</v>
      </c>
      <c r="E103" s="58">
        <v>39.773000000000003</v>
      </c>
      <c r="F103" s="57">
        <v>39.773000000000003</v>
      </c>
      <c r="G103" s="58">
        <v>38.58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39.660250001017758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33.998000000000005</v>
      </c>
      <c r="C104" s="58">
        <v>37.253</v>
      </c>
      <c r="D104" s="57">
        <v>33.270000000000003</v>
      </c>
      <c r="E104" s="58">
        <v>37.814999999999998</v>
      </c>
      <c r="F104" s="57">
        <v>35.048000000000002</v>
      </c>
      <c r="G104" s="58">
        <v>33.998000000000005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39.62176964087066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30.15</v>
      </c>
      <c r="C105" s="58">
        <v>33.008000000000003</v>
      </c>
      <c r="D105" s="57">
        <v>30.713000000000001</v>
      </c>
      <c r="E105" s="58">
        <v>32.423000000000002</v>
      </c>
      <c r="F105" s="57">
        <v>31.32</v>
      </c>
      <c r="G105" s="58">
        <v>30.15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39.652907281329895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29.603000000000002</v>
      </c>
      <c r="C106" s="58">
        <v>31.35</v>
      </c>
      <c r="D106" s="57">
        <v>29.145</v>
      </c>
      <c r="E106" s="58">
        <v>30.9</v>
      </c>
      <c r="F106" s="57">
        <v>31.41</v>
      </c>
      <c r="G106" s="58">
        <v>29.603000000000002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42.380138774074332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29.603000000000002</v>
      </c>
      <c r="C107" s="58">
        <v>32.4</v>
      </c>
      <c r="D107" s="57">
        <v>30.128</v>
      </c>
      <c r="E107" s="58">
        <v>32.625</v>
      </c>
      <c r="F107" s="57">
        <v>31.688000000000002</v>
      </c>
      <c r="G107" s="58">
        <v>29.603000000000002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44.19666707865602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29.94</v>
      </c>
      <c r="C108" s="58">
        <v>34.14</v>
      </c>
      <c r="D108" s="57">
        <v>31.403000000000002</v>
      </c>
      <c r="E108" s="58">
        <v>32.835000000000001</v>
      </c>
      <c r="F108" s="57">
        <v>32.115000000000002</v>
      </c>
      <c r="G108" s="58">
        <v>29.94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45.407736727926149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29.768000000000001</v>
      </c>
      <c r="C109" s="58">
        <v>33.563000000000002</v>
      </c>
      <c r="D109" s="57">
        <v>30.855</v>
      </c>
      <c r="E109" s="58">
        <v>32.468000000000004</v>
      </c>
      <c r="F109" s="57">
        <v>31.613000000000003</v>
      </c>
      <c r="G109" s="58">
        <v>29.768000000000001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44.09628466690031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29.768000000000001</v>
      </c>
      <c r="C110" s="58">
        <v>31.905000000000001</v>
      </c>
      <c r="D110" s="57">
        <v>29.213000000000001</v>
      </c>
      <c r="E110" s="58">
        <v>31.748000000000001</v>
      </c>
      <c r="F110" s="57">
        <v>31.11</v>
      </c>
      <c r="G110" s="58">
        <v>29.768000000000001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42.40330383634609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29.603000000000002</v>
      </c>
      <c r="C111" s="58">
        <v>32.01</v>
      </c>
      <c r="D111" s="57">
        <v>28.118000000000002</v>
      </c>
      <c r="E111" s="58">
        <v>31.02</v>
      </c>
      <c r="F111" s="57">
        <v>30.938000000000002</v>
      </c>
      <c r="G111" s="58">
        <v>29.603000000000002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39.029225246015969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29.603000000000002</v>
      </c>
      <c r="C112" s="58">
        <v>30.653000000000002</v>
      </c>
      <c r="D112" s="57">
        <v>26.835000000000001</v>
      </c>
      <c r="E112" s="58">
        <v>31.02</v>
      </c>
      <c r="F112" s="57">
        <v>31.11</v>
      </c>
      <c r="G112" s="58">
        <v>29.603000000000002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39.004388009153999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31.133000000000003</v>
      </c>
      <c r="C113" s="58">
        <v>31.148000000000003</v>
      </c>
      <c r="D113" s="57">
        <v>27.293000000000003</v>
      </c>
      <c r="E113" s="58">
        <v>32.655000000000001</v>
      </c>
      <c r="F113" s="57">
        <v>32.625</v>
      </c>
      <c r="G113" s="58">
        <v>31.133000000000003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39.487893149701897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36.06</v>
      </c>
      <c r="C114" s="58">
        <v>38.783000000000001</v>
      </c>
      <c r="D114" s="57">
        <v>33.998000000000005</v>
      </c>
      <c r="E114" s="58">
        <v>36.292999999999999</v>
      </c>
      <c r="F114" s="57">
        <v>37.343000000000004</v>
      </c>
      <c r="G114" s="58">
        <v>36.06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40.054140184841813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38.273000000000003</v>
      </c>
      <c r="C115" s="58">
        <v>41.527999999999999</v>
      </c>
      <c r="D115" s="57">
        <v>36.93</v>
      </c>
      <c r="E115" s="58">
        <v>39.57</v>
      </c>
      <c r="F115" s="57">
        <v>39.443000000000005</v>
      </c>
      <c r="G115" s="58">
        <v>38.273000000000003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40.540453425852391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34.027999999999999</v>
      </c>
      <c r="C116" s="58">
        <v>37.823</v>
      </c>
      <c r="D116" s="57">
        <v>33.450000000000003</v>
      </c>
      <c r="E116" s="58">
        <v>37.755000000000003</v>
      </c>
      <c r="F116" s="57">
        <v>35.07</v>
      </c>
      <c r="G116" s="58">
        <v>34.027999999999999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40.50816124842067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30.465</v>
      </c>
      <c r="C117" s="58">
        <v>33.818000000000005</v>
      </c>
      <c r="D117" s="57">
        <v>31.073</v>
      </c>
      <c r="E117" s="58">
        <v>32.753</v>
      </c>
      <c r="F117" s="57">
        <v>31.62</v>
      </c>
      <c r="G117" s="58">
        <v>30.465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40.546006089485587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29.954999999999998</v>
      </c>
      <c r="C118" s="58">
        <v>32.265000000000001</v>
      </c>
      <c r="D118" s="57">
        <v>29.603000000000002</v>
      </c>
      <c r="E118" s="58">
        <v>31.274999999999999</v>
      </c>
      <c r="F118" s="57">
        <v>31.71</v>
      </c>
      <c r="G118" s="58">
        <v>29.954999999999998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42.953905788044864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29.954999999999998</v>
      </c>
      <c r="C119" s="58">
        <v>33.248000000000005</v>
      </c>
      <c r="D119" s="57">
        <v>30.524999999999999</v>
      </c>
      <c r="E119" s="58">
        <v>32.94</v>
      </c>
      <c r="F119" s="57">
        <v>31.965</v>
      </c>
      <c r="G119" s="58">
        <v>29.954999999999998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44.796685751699989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30.278000000000002</v>
      </c>
      <c r="C120" s="58">
        <v>34.928000000000004</v>
      </c>
      <c r="D120" s="57">
        <v>31.733000000000001</v>
      </c>
      <c r="E120" s="58">
        <v>33.15</v>
      </c>
      <c r="F120" s="57">
        <v>32.369999999999997</v>
      </c>
      <c r="G120" s="58">
        <v>30.278000000000002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28.223264706143766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30.12</v>
      </c>
      <c r="C121" s="58">
        <v>34.380000000000003</v>
      </c>
      <c r="D121" s="57">
        <v>31.23</v>
      </c>
      <c r="E121" s="58">
        <v>32.813000000000002</v>
      </c>
      <c r="F121" s="57">
        <v>31.905000000000001</v>
      </c>
      <c r="G121" s="58">
        <v>30.12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27.387332880888813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30.128</v>
      </c>
      <c r="C122" s="58">
        <v>32.828000000000003</v>
      </c>
      <c r="D122" s="57">
        <v>29.693000000000001</v>
      </c>
      <c r="E122" s="58">
        <v>32.137999999999998</v>
      </c>
      <c r="F122" s="57">
        <v>31.44</v>
      </c>
      <c r="G122" s="58">
        <v>30.128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26.310335502035556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29.97</v>
      </c>
      <c r="C123" s="58">
        <v>32.924999999999997</v>
      </c>
      <c r="D123" s="57">
        <v>28.673000000000002</v>
      </c>
      <c r="E123" s="58">
        <v>31.47</v>
      </c>
      <c r="F123" s="57">
        <v>31.283000000000001</v>
      </c>
      <c r="G123" s="58">
        <v>29.97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24.429014179610714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29.97</v>
      </c>
      <c r="C124" s="58">
        <v>31.65</v>
      </c>
      <c r="D124" s="57">
        <v>27.48</v>
      </c>
      <c r="E124" s="58">
        <v>31.47</v>
      </c>
      <c r="F124" s="57">
        <v>31.44</v>
      </c>
      <c r="G124" s="58">
        <v>29.97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24.409395506075452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31.388000000000002</v>
      </c>
      <c r="C125" s="58">
        <v>32.115000000000002</v>
      </c>
      <c r="D125" s="57">
        <v>27.908000000000001</v>
      </c>
      <c r="E125" s="58">
        <v>32.993000000000002</v>
      </c>
      <c r="F125" s="57">
        <v>32.843000000000004</v>
      </c>
      <c r="G125" s="58">
        <v>31.388000000000002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24.711615167731125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35.954999999999998</v>
      </c>
      <c r="C126" s="58">
        <v>39.308</v>
      </c>
      <c r="D126" s="57">
        <v>34.148000000000003</v>
      </c>
      <c r="E126" s="58">
        <v>36.36</v>
      </c>
      <c r="F126" s="57">
        <v>37.207999999999998</v>
      </c>
      <c r="G126" s="58">
        <v>35.954999999999998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25.066268897803347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38.003</v>
      </c>
      <c r="C127" s="58">
        <v>41.888000000000005</v>
      </c>
      <c r="D127" s="57">
        <v>36.884999999999998</v>
      </c>
      <c r="E127" s="58">
        <v>39.398000000000003</v>
      </c>
      <c r="F127" s="57">
        <v>39.158000000000001</v>
      </c>
      <c r="G127" s="58">
        <v>38.003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25.370067095027775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34.073</v>
      </c>
      <c r="C128" s="58">
        <v>38.4</v>
      </c>
      <c r="D128" s="57">
        <v>33.645000000000003</v>
      </c>
      <c r="E128" s="58">
        <v>37.718000000000004</v>
      </c>
      <c r="F128" s="57">
        <v>35.108000000000004</v>
      </c>
      <c r="G128" s="58">
        <v>34.073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25.345451785776135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30.765000000000001</v>
      </c>
      <c r="C129" s="58">
        <v>34.634999999999998</v>
      </c>
      <c r="D129" s="57">
        <v>31.425000000000001</v>
      </c>
      <c r="E129" s="58">
        <v>33.082999999999998</v>
      </c>
      <c r="F129" s="57">
        <v>31.92</v>
      </c>
      <c r="G129" s="58">
        <v>30.765000000000001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25.365370067370705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30.301000000000002</v>
      </c>
      <c r="C130" s="58">
        <v>33.173000000000002</v>
      </c>
      <c r="D130" s="57">
        <v>30.06</v>
      </c>
      <c r="E130" s="58">
        <v>31.635000000000002</v>
      </c>
      <c r="F130" s="57">
        <v>31.995000000000001</v>
      </c>
      <c r="G130" s="58">
        <v>30.301000000000002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27.109939149835483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30.3</v>
      </c>
      <c r="C131" s="58">
        <v>34.103000000000002</v>
      </c>
      <c r="D131" s="57">
        <v>30.923000000000002</v>
      </c>
      <c r="E131" s="58">
        <v>33.248000000000005</v>
      </c>
      <c r="F131" s="57">
        <v>32.234999999999999</v>
      </c>
      <c r="G131" s="58">
        <v>30.3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28.271945061701185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30.614999999999998</v>
      </c>
      <c r="C132" s="58">
        <v>35.753</v>
      </c>
      <c r="D132" s="57">
        <v>32.07</v>
      </c>
      <c r="E132" s="58">
        <v>33.465000000000003</v>
      </c>
      <c r="F132" s="57">
        <v>32.625</v>
      </c>
      <c r="G132" s="58">
        <v>30.614999999999998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28.223264706143766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30.465</v>
      </c>
      <c r="C133" s="58">
        <v>35.243000000000002</v>
      </c>
      <c r="D133" s="57">
        <v>31.598000000000003</v>
      </c>
      <c r="E133" s="58">
        <v>33.15</v>
      </c>
      <c r="F133" s="57">
        <v>32.19</v>
      </c>
      <c r="G133" s="58">
        <v>30.465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27.387332880888813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30.473000000000003</v>
      </c>
      <c r="C134" s="58">
        <v>33.78</v>
      </c>
      <c r="D134" s="57">
        <v>30.164999999999999</v>
      </c>
      <c r="E134" s="58">
        <v>32.527999999999999</v>
      </c>
      <c r="F134" s="57">
        <v>31.763000000000002</v>
      </c>
      <c r="G134" s="58">
        <v>30.473000000000003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26.310335502035556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30.323</v>
      </c>
      <c r="C135" s="58">
        <v>33.878</v>
      </c>
      <c r="D135" s="57">
        <v>29.22</v>
      </c>
      <c r="E135" s="58">
        <v>31.905000000000001</v>
      </c>
      <c r="F135" s="57">
        <v>31.62</v>
      </c>
      <c r="G135" s="58">
        <v>30.323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24.429014179610714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30.33</v>
      </c>
      <c r="C136" s="58">
        <v>32.67</v>
      </c>
      <c r="D136" s="57">
        <v>28.11</v>
      </c>
      <c r="E136" s="58">
        <v>31.905000000000001</v>
      </c>
      <c r="F136" s="57">
        <v>31.763000000000002</v>
      </c>
      <c r="G136" s="58">
        <v>30.33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24.409395506075452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31.643000000000001</v>
      </c>
      <c r="C137" s="58">
        <v>33.113</v>
      </c>
      <c r="D137" s="57">
        <v>28.508000000000003</v>
      </c>
      <c r="E137" s="58">
        <v>33.314999999999998</v>
      </c>
      <c r="F137" s="57">
        <v>33.06</v>
      </c>
      <c r="G137" s="58">
        <v>31.643000000000001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24.711615167731125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35.873000000000005</v>
      </c>
      <c r="C138" s="58">
        <v>39.878</v>
      </c>
      <c r="D138" s="57">
        <v>34.32</v>
      </c>
      <c r="E138" s="58">
        <v>36.443000000000005</v>
      </c>
      <c r="F138" s="57">
        <v>37.094999999999999</v>
      </c>
      <c r="G138" s="58">
        <v>35.873000000000005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25.066268897803347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37.770000000000003</v>
      </c>
      <c r="C139" s="58">
        <v>42.314999999999998</v>
      </c>
      <c r="D139" s="57">
        <v>36.863</v>
      </c>
      <c r="E139" s="58">
        <v>39.263000000000005</v>
      </c>
      <c r="F139" s="57">
        <v>38.902999999999999</v>
      </c>
      <c r="G139" s="58">
        <v>37.770000000000003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25.370067095027775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34.125</v>
      </c>
      <c r="C140" s="58">
        <v>39.03</v>
      </c>
      <c r="D140" s="57">
        <v>33.847000000000001</v>
      </c>
      <c r="E140" s="58">
        <v>37.695</v>
      </c>
      <c r="F140" s="57">
        <v>35.152999999999999</v>
      </c>
      <c r="G140" s="58">
        <v>34.125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25.345451785776135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31.065000000000001</v>
      </c>
      <c r="C141" s="58">
        <v>35.49</v>
      </c>
      <c r="D141" s="57">
        <v>31.785</v>
      </c>
      <c r="E141" s="58">
        <v>33.398000000000003</v>
      </c>
      <c r="F141" s="57">
        <v>32.204999999999998</v>
      </c>
      <c r="G141" s="58">
        <v>31.065000000000001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25.365370067370705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30.63</v>
      </c>
      <c r="C142" s="58">
        <v>34.11</v>
      </c>
      <c r="D142" s="57">
        <v>30.518000000000001</v>
      </c>
      <c r="E142" s="58">
        <v>31.995000000000001</v>
      </c>
      <c r="F142" s="57">
        <v>32.28</v>
      </c>
      <c r="G142" s="58">
        <v>30.63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27.109939149835483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30.63</v>
      </c>
      <c r="C143" s="58">
        <v>34.988</v>
      </c>
      <c r="D143" s="57">
        <v>31.313000000000002</v>
      </c>
      <c r="E143" s="58">
        <v>33.563000000000002</v>
      </c>
      <c r="F143" s="57">
        <v>32.498000000000005</v>
      </c>
      <c r="G143" s="58">
        <v>30.63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28.271945061701185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30.824999999999999</v>
      </c>
      <c r="C144" s="58">
        <v>36.578000000000003</v>
      </c>
      <c r="D144" s="57">
        <v>32.453000000000003</v>
      </c>
      <c r="E144" s="58">
        <v>33.72</v>
      </c>
      <c r="F144" s="57">
        <v>32.805</v>
      </c>
      <c r="G144" s="58">
        <v>30.824999999999999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28.223264706143766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30.683</v>
      </c>
      <c r="C145" s="58">
        <v>36.053000000000004</v>
      </c>
      <c r="D145" s="57">
        <v>31.973000000000003</v>
      </c>
      <c r="E145" s="58">
        <v>33.405000000000001</v>
      </c>
      <c r="F145" s="57">
        <v>32.369999999999997</v>
      </c>
      <c r="G145" s="58">
        <v>30.683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27.387332880888813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30.683</v>
      </c>
      <c r="C146" s="58">
        <v>34.56</v>
      </c>
      <c r="D146" s="57">
        <v>30.524999999999999</v>
      </c>
      <c r="E146" s="58">
        <v>32.774999999999999</v>
      </c>
      <c r="F146" s="57">
        <v>31.943000000000001</v>
      </c>
      <c r="G146" s="58">
        <v>30.683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26.310335502035556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30.54</v>
      </c>
      <c r="C147" s="58">
        <v>34.658000000000001</v>
      </c>
      <c r="D147" s="57">
        <v>29.565000000000001</v>
      </c>
      <c r="E147" s="58">
        <v>32.152999999999999</v>
      </c>
      <c r="F147" s="57">
        <v>31.8</v>
      </c>
      <c r="G147" s="58">
        <v>30.54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24.429014179610714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30.54</v>
      </c>
      <c r="C148" s="58">
        <v>33.42</v>
      </c>
      <c r="D148" s="57">
        <v>28.44</v>
      </c>
      <c r="E148" s="58">
        <v>32.152999999999999</v>
      </c>
      <c r="F148" s="57">
        <v>31.943000000000001</v>
      </c>
      <c r="G148" s="58">
        <v>30.54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24.409395506075452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31.868000000000002</v>
      </c>
      <c r="C149" s="58">
        <v>33.878</v>
      </c>
      <c r="D149" s="57">
        <v>28.844999999999999</v>
      </c>
      <c r="E149" s="58">
        <v>33.57</v>
      </c>
      <c r="F149" s="57">
        <v>33.248000000000005</v>
      </c>
      <c r="G149" s="58">
        <v>31.868000000000002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24.711615167731125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36.128</v>
      </c>
      <c r="C150" s="58">
        <v>40.799999999999997</v>
      </c>
      <c r="D150" s="57">
        <v>34.725000000000001</v>
      </c>
      <c r="E150" s="58">
        <v>36.728000000000002</v>
      </c>
      <c r="F150" s="57">
        <v>37.305</v>
      </c>
      <c r="G150" s="58">
        <v>36.128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25.066268897803347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38.04</v>
      </c>
      <c r="C151" s="58">
        <v>43.29</v>
      </c>
      <c r="D151" s="57">
        <v>37.305</v>
      </c>
      <c r="E151" s="58">
        <v>39.563000000000002</v>
      </c>
      <c r="F151" s="57">
        <v>39.119999999999997</v>
      </c>
      <c r="G151" s="58">
        <v>38.04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25.370067095027775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34.365000000000002</v>
      </c>
      <c r="C152" s="58">
        <v>39.93</v>
      </c>
      <c r="D152" s="57">
        <v>34.253</v>
      </c>
      <c r="E152" s="58">
        <v>37.988</v>
      </c>
      <c r="F152" s="57">
        <v>35.354999999999997</v>
      </c>
      <c r="G152" s="58">
        <v>34.365000000000002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25.345451785776135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31.283000000000001</v>
      </c>
      <c r="C153" s="58">
        <v>36.299999999999997</v>
      </c>
      <c r="D153" s="57">
        <v>32.159999999999997</v>
      </c>
      <c r="E153" s="58">
        <v>33.659999999999997</v>
      </c>
      <c r="F153" s="57">
        <v>32.384999999999998</v>
      </c>
      <c r="G153" s="58">
        <v>31.283000000000001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25.365370067370705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30.848000000000003</v>
      </c>
      <c r="C154" s="58">
        <v>34.89</v>
      </c>
      <c r="D154" s="57">
        <v>30.878</v>
      </c>
      <c r="E154" s="58">
        <v>32.25</v>
      </c>
      <c r="F154" s="57">
        <v>32.46</v>
      </c>
      <c r="G154" s="58">
        <v>30.848000000000003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27.109939149835483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30.848000000000003</v>
      </c>
      <c r="C155" s="58">
        <v>35.79</v>
      </c>
      <c r="D155" s="57">
        <v>31.688000000000002</v>
      </c>
      <c r="E155" s="58">
        <v>33.818000000000005</v>
      </c>
      <c r="F155" s="57">
        <v>32.678000000000004</v>
      </c>
      <c r="G155" s="58">
        <v>30.848000000000003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28.271945061701185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31.043000000000003</v>
      </c>
      <c r="C156" s="58">
        <v>37.402999999999999</v>
      </c>
      <c r="D156" s="57">
        <v>32.835000000000001</v>
      </c>
      <c r="E156" s="58">
        <v>33.975000000000001</v>
      </c>
      <c r="F156" s="57">
        <v>32.984999999999999</v>
      </c>
      <c r="G156" s="58">
        <v>31.043000000000003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28.223264706143766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30.9</v>
      </c>
      <c r="C157" s="58">
        <v>36.869999999999997</v>
      </c>
      <c r="D157" s="57">
        <v>32.347000000000001</v>
      </c>
      <c r="E157" s="58">
        <v>33.659999999999997</v>
      </c>
      <c r="F157" s="57">
        <v>32.549999999999997</v>
      </c>
      <c r="G157" s="58">
        <v>30.9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27.387332880888813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30.9</v>
      </c>
      <c r="C158" s="58">
        <v>35.332999999999998</v>
      </c>
      <c r="D158" s="57">
        <v>30.885000000000002</v>
      </c>
      <c r="E158" s="58">
        <v>33.03</v>
      </c>
      <c r="F158" s="57">
        <v>32.115000000000002</v>
      </c>
      <c r="G158" s="58">
        <v>30.9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26.310335502035556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30.75</v>
      </c>
      <c r="C159" s="58">
        <v>35.438000000000002</v>
      </c>
      <c r="D159" s="57">
        <v>29.91</v>
      </c>
      <c r="E159" s="58">
        <v>32.393000000000001</v>
      </c>
      <c r="F159" s="57">
        <v>31.973000000000003</v>
      </c>
      <c r="G159" s="58">
        <v>30.75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24.429014179610714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30.758000000000003</v>
      </c>
      <c r="C160" s="58">
        <v>34.178000000000004</v>
      </c>
      <c r="D160" s="57">
        <v>28.778000000000002</v>
      </c>
      <c r="E160" s="58">
        <v>32.4</v>
      </c>
      <c r="F160" s="57">
        <v>32.123000000000005</v>
      </c>
      <c r="G160" s="58">
        <v>30.758000000000003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24.409395506075452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32.085000000000001</v>
      </c>
      <c r="C161" s="58">
        <v>34.634999999999998</v>
      </c>
      <c r="D161" s="57">
        <v>29.183</v>
      </c>
      <c r="E161" s="58">
        <v>33.825000000000003</v>
      </c>
      <c r="F161" s="57">
        <v>33.435000000000002</v>
      </c>
      <c r="G161" s="58">
        <v>32.085000000000001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24.711615167731125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36.375</v>
      </c>
      <c r="C162" s="40">
        <v>41.715000000000003</v>
      </c>
      <c r="D162" s="40">
        <v>35.130000000000003</v>
      </c>
      <c r="E162" s="40">
        <v>37.005000000000003</v>
      </c>
      <c r="F162" s="40">
        <v>37.515000000000001</v>
      </c>
      <c r="G162" s="40">
        <v>36.375</v>
      </c>
      <c r="I162" s="40">
        <v>39</v>
      </c>
      <c r="R162" s="40">
        <v>25.066268897803347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37181</v>
      </c>
      <c r="B7" s="51">
        <f>[5]Tregion!$C7</f>
        <v>25.9</v>
      </c>
      <c r="C7" s="52">
        <f>[6]Tregion!$C7</f>
        <v>25.25</v>
      </c>
      <c r="D7" s="51">
        <f>[7]Tregion!$C7</f>
        <v>22.75</v>
      </c>
      <c r="E7" s="52">
        <f>[8]Tregion!$C7</f>
        <v>26.31</v>
      </c>
      <c r="F7" s="51">
        <f>[9]Tregion!$C7</f>
        <v>26.78</v>
      </c>
      <c r="G7" s="52">
        <f>[10]Tbasis!$D6</f>
        <v>26.9</v>
      </c>
      <c r="H7" s="51"/>
      <c r="I7" s="52">
        <f>[11]Tregion!$C7</f>
        <v>26.78</v>
      </c>
      <c r="J7" s="51"/>
      <c r="K7" s="52"/>
      <c r="L7" s="51"/>
      <c r="M7" s="52"/>
      <c r="N7" s="51"/>
      <c r="O7" s="52"/>
      <c r="Q7" s="51"/>
      <c r="R7" s="52">
        <f>[12]Tregion!$C7</f>
        <v>62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37182</v>
      </c>
      <c r="B8" s="57">
        <f>[5]Tregion!$C8</f>
        <v>27</v>
      </c>
      <c r="C8" s="58">
        <f>[6]Tregion!$C8</f>
        <v>27</v>
      </c>
      <c r="D8" s="57">
        <f>[7]Tregion!$C8</f>
        <v>24</v>
      </c>
      <c r="E8" s="58">
        <f>[8]Tregion!$C8</f>
        <v>27.25</v>
      </c>
      <c r="F8" s="57">
        <f>[9]Tregion!$C8</f>
        <v>27.75</v>
      </c>
      <c r="G8" s="58">
        <f>[10]Tbasis!$D7</f>
        <v>28</v>
      </c>
      <c r="H8" s="57"/>
      <c r="I8" s="58">
        <f>[11]Tregion!$C8</f>
        <v>27.1875</v>
      </c>
      <c r="J8" s="57"/>
      <c r="K8" s="58"/>
      <c r="L8" s="57"/>
      <c r="M8" s="58"/>
      <c r="N8" s="57"/>
      <c r="O8" s="58"/>
      <c r="Q8" s="57"/>
      <c r="R8" s="58">
        <f>[12]Tregion!$C8</f>
        <v>49.5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0.05</v>
      </c>
      <c r="AQ8" s="40">
        <f t="shared" si="1"/>
        <v>6.343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37183</v>
      </c>
      <c r="B9" s="57">
        <f>[5]Tregion!$C9</f>
        <v>27</v>
      </c>
      <c r="C9" s="58">
        <f>[6]Tregion!$C9</f>
        <v>27</v>
      </c>
      <c r="D9" s="57">
        <f>[7]Tregion!$C9</f>
        <v>24</v>
      </c>
      <c r="E9" s="58">
        <f>[8]Tregion!$C9</f>
        <v>27.25</v>
      </c>
      <c r="F9" s="57">
        <f>[9]Tregion!$C9</f>
        <v>27.75</v>
      </c>
      <c r="G9" s="58">
        <f>[10]Tbasis!$D8</f>
        <v>28</v>
      </c>
      <c r="H9" s="57"/>
      <c r="I9" s="58">
        <f>[11]Tregion!$C9</f>
        <v>27.1875</v>
      </c>
      <c r="J9" s="57"/>
      <c r="K9" s="58"/>
      <c r="L9" s="57"/>
      <c r="M9" s="58"/>
      <c r="N9" s="57"/>
      <c r="O9" s="58"/>
      <c r="Q9" s="57"/>
      <c r="R9" s="58">
        <f>[12]Tregion!$C9</f>
        <v>49.5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7.4999999999999997E-2</v>
      </c>
      <c r="AQ9" s="40">
        <f t="shared" si="1"/>
        <v>5.0730000000000004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37184</v>
      </c>
      <c r="B10" s="57">
        <f>[5]Tregion!$C10</f>
        <v>27</v>
      </c>
      <c r="C10" s="58">
        <f>[6]Tregion!$C10</f>
        <v>27</v>
      </c>
      <c r="D10" s="57">
        <f>[7]Tregion!$C10</f>
        <v>24</v>
      </c>
      <c r="E10" s="58">
        <f>[8]Tregion!$C10</f>
        <v>27.25</v>
      </c>
      <c r="F10" s="57">
        <f>[9]Tregion!$C10</f>
        <v>27.75</v>
      </c>
      <c r="G10" s="58">
        <f>[10]Tbasis!$D9</f>
        <v>28</v>
      </c>
      <c r="H10" s="57"/>
      <c r="I10" s="58">
        <f>[11]Tregion!$C10</f>
        <v>30.25</v>
      </c>
      <c r="J10" s="57"/>
      <c r="K10" s="58"/>
      <c r="L10" s="57"/>
      <c r="M10" s="58"/>
      <c r="N10" s="57"/>
      <c r="O10" s="58"/>
      <c r="Q10" s="57"/>
      <c r="R10" s="58">
        <f>[12]Tregion!$C10</f>
        <v>41.5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0.13500000000000001</v>
      </c>
      <c r="AQ10" s="40">
        <f t="shared" si="1"/>
        <v>5.5190000000000001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37185</v>
      </c>
      <c r="B11" s="57">
        <f>[5]Tregion!$C11</f>
        <v>18</v>
      </c>
      <c r="C11" s="58">
        <f>[6]Tregion!$C11</f>
        <v>21</v>
      </c>
      <c r="D11" s="57">
        <f>[7]Tregion!$C11</f>
        <v>20.5</v>
      </c>
      <c r="E11" s="58">
        <f>[8]Tregion!$C11</f>
        <v>21</v>
      </c>
      <c r="F11" s="57">
        <f>[9]Tregion!$C11</f>
        <v>19.7</v>
      </c>
      <c r="G11" s="58">
        <f>[10]Tbasis!$D10</f>
        <v>19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41.5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0.47499999999999998</v>
      </c>
      <c r="AO11" s="40">
        <f t="shared" si="0"/>
        <v>5.3659999999999997</v>
      </c>
      <c r="AP11" s="40">
        <f>[4]Curves!$J17</f>
        <v>0.14000000000000001</v>
      </c>
      <c r="AQ11" s="40">
        <f t="shared" si="1"/>
        <v>5.0309999999999997</v>
      </c>
      <c r="AR11" s="40">
        <f>[4]Curves!$K17</f>
        <v>0.375</v>
      </c>
      <c r="AS11" s="40">
        <f t="shared" si="2"/>
        <v>5.266</v>
      </c>
      <c r="AT11" s="40">
        <f>[4]Curves!$G17</f>
        <v>0.48</v>
      </c>
      <c r="AU11" s="40">
        <f t="shared" si="3"/>
        <v>5.3710000000000004</v>
      </c>
    </row>
    <row r="12" spans="1:48" x14ac:dyDescent="0.2">
      <c r="A12" s="50">
        <f>[5]Tregion!$A12</f>
        <v>37186</v>
      </c>
      <c r="B12" s="57">
        <f>[5]Tregion!$C12</f>
        <v>27</v>
      </c>
      <c r="C12" s="58">
        <f>[6]Tregion!$C12</f>
        <v>27</v>
      </c>
      <c r="D12" s="57">
        <f>[7]Tregion!$C12</f>
        <v>24</v>
      </c>
      <c r="E12" s="58">
        <f>[8]Tregion!$C12</f>
        <v>27.25</v>
      </c>
      <c r="F12" s="57">
        <f>[9]Tregion!$C12</f>
        <v>27.75</v>
      </c>
      <c r="G12" s="58">
        <f>[10]Tbasis!$D11</f>
        <v>28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49.5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0.125</v>
      </c>
      <c r="AQ12" s="40">
        <f t="shared" si="1"/>
        <v>3.863</v>
      </c>
      <c r="AR12" s="40">
        <f>[4]Curves!$K18</f>
        <v>0.71</v>
      </c>
      <c r="AS12" s="40">
        <f t="shared" si="2"/>
        <v>4.4480000000000004</v>
      </c>
      <c r="AT12" s="40">
        <f>[4]Curves!$G18</f>
        <v>0.94</v>
      </c>
      <c r="AU12" s="40">
        <f t="shared" si="3"/>
        <v>4.6779999999999999</v>
      </c>
    </row>
    <row r="13" spans="1:48" x14ac:dyDescent="0.2">
      <c r="A13" s="50">
        <f>[5]Tregion!$A13</f>
        <v>37187</v>
      </c>
      <c r="B13" s="57">
        <f>[5]Tregion!$C13</f>
        <v>27</v>
      </c>
      <c r="C13" s="58">
        <f>[6]Tregion!$C13</f>
        <v>27</v>
      </c>
      <c r="D13" s="57">
        <f>[7]Tregion!$C13</f>
        <v>24</v>
      </c>
      <c r="E13" s="58">
        <f>[8]Tregion!$C13</f>
        <v>27.25</v>
      </c>
      <c r="F13" s="57">
        <f>[9]Tregion!$C13</f>
        <v>27.75</v>
      </c>
      <c r="G13" s="58">
        <f>[10]Tbasis!$D12</f>
        <v>28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49.5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1.135</v>
      </c>
      <c r="AO13" s="40">
        <f t="shared" si="0"/>
        <v>4.3170000000000002</v>
      </c>
      <c r="AP13" s="40">
        <f>[4]Curves!$J19</f>
        <v>2.75E-2</v>
      </c>
      <c r="AQ13" s="40">
        <f t="shared" si="1"/>
        <v>3.2094999999999998</v>
      </c>
      <c r="AR13" s="40">
        <f>[4]Curves!$K19</f>
        <v>1.135</v>
      </c>
      <c r="AS13" s="40">
        <f t="shared" si="2"/>
        <v>4.3170000000000002</v>
      </c>
      <c r="AT13" s="40">
        <f>[4]Curves!$G19</f>
        <v>1.9550000000000001</v>
      </c>
      <c r="AU13" s="40">
        <f t="shared" si="3"/>
        <v>5.1370000000000005</v>
      </c>
    </row>
    <row r="14" spans="1:48" x14ac:dyDescent="0.2">
      <c r="A14" s="50">
        <f>[5]Tregion!$A14</f>
        <v>37188</v>
      </c>
      <c r="B14" s="57">
        <f>[5]Tregion!$C14</f>
        <v>27</v>
      </c>
      <c r="C14" s="58">
        <f>[6]Tregion!$C14</f>
        <v>27</v>
      </c>
      <c r="D14" s="57">
        <f>[7]Tregion!$C14</f>
        <v>24</v>
      </c>
      <c r="E14" s="58">
        <f>[8]Tregion!$C14</f>
        <v>27.25</v>
      </c>
      <c r="F14" s="57">
        <f>[9]Tregion!$C14</f>
        <v>27.75</v>
      </c>
      <c r="G14" s="58">
        <f>[10]Tbasis!$D13</f>
        <v>28</v>
      </c>
      <c r="H14" s="57"/>
      <c r="I14" s="58">
        <f>[11]Tregion!$C14</f>
        <v>27.1875</v>
      </c>
      <c r="J14" s="57"/>
      <c r="K14" s="58"/>
      <c r="L14" s="57"/>
      <c r="M14" s="58"/>
      <c r="N14" s="57"/>
      <c r="O14" s="58"/>
      <c r="Q14" s="57"/>
      <c r="R14" s="58">
        <f>[12]Tregion!$C14</f>
        <v>49.5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1.115</v>
      </c>
      <c r="AO14" s="40">
        <f t="shared" si="0"/>
        <v>4.282</v>
      </c>
      <c r="AP14" s="40">
        <f>[4]Curves!$J20</f>
        <v>2.75E-2</v>
      </c>
      <c r="AQ14" s="40">
        <f t="shared" si="1"/>
        <v>3.1945000000000001</v>
      </c>
      <c r="AR14" s="40">
        <f>[4]Curves!$K20</f>
        <v>1.115</v>
      </c>
      <c r="AS14" s="40">
        <f t="shared" si="2"/>
        <v>4.282</v>
      </c>
      <c r="AT14" s="40">
        <f>[4]Curves!$G20</f>
        <v>1.915</v>
      </c>
      <c r="AU14" s="40">
        <f t="shared" si="3"/>
        <v>5.0820000000000007</v>
      </c>
    </row>
    <row r="15" spans="1:48" x14ac:dyDescent="0.2">
      <c r="A15" s="50">
        <f>[5]Tregion!$A15</f>
        <v>37189</v>
      </c>
      <c r="B15" s="57">
        <f>[5]Tregion!$C15</f>
        <v>27</v>
      </c>
      <c r="C15" s="58">
        <f>[6]Tregion!$C15</f>
        <v>27</v>
      </c>
      <c r="D15" s="57">
        <f>[7]Tregion!$C15</f>
        <v>24</v>
      </c>
      <c r="E15" s="58">
        <f>[8]Tregion!$C15</f>
        <v>27.25</v>
      </c>
      <c r="F15" s="57">
        <f>[9]Tregion!$C15</f>
        <v>27.75</v>
      </c>
      <c r="G15" s="58">
        <f>[10]Tbasis!$D14</f>
        <v>28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49.5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0.61</v>
      </c>
      <c r="AO15" s="40">
        <f t="shared" si="0"/>
        <v>2.9049999999999998</v>
      </c>
      <c r="AP15" s="40">
        <f>[4]Curves!$J21</f>
        <v>2.75E-2</v>
      </c>
      <c r="AQ15" s="40">
        <f t="shared" si="1"/>
        <v>2.3224999999999998</v>
      </c>
      <c r="AR15" s="40">
        <f>[4]Curves!$K21</f>
        <v>0.61</v>
      </c>
      <c r="AS15" s="40">
        <f t="shared" si="2"/>
        <v>2.9049999999999998</v>
      </c>
      <c r="AT15" s="40">
        <f>[4]Curves!$G21</f>
        <v>0.72499999999999998</v>
      </c>
      <c r="AU15" s="40">
        <f t="shared" si="3"/>
        <v>3.02</v>
      </c>
    </row>
    <row r="16" spans="1:48" x14ac:dyDescent="0.2">
      <c r="A16" s="50">
        <f>[5]Tregion!$A16</f>
        <v>37190</v>
      </c>
      <c r="B16" s="57">
        <f>[5]Tregion!$C16</f>
        <v>27</v>
      </c>
      <c r="C16" s="58">
        <f>[6]Tregion!$C16</f>
        <v>27</v>
      </c>
      <c r="D16" s="57">
        <f>[7]Tregion!$C16</f>
        <v>24</v>
      </c>
      <c r="E16" s="58">
        <f>[8]Tregion!$C16</f>
        <v>27.25</v>
      </c>
      <c r="F16" s="57">
        <f>[9]Tregion!$C16</f>
        <v>27.75</v>
      </c>
      <c r="G16" s="58">
        <f>[10]Tbasis!$D15</f>
        <v>28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49.5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2.75E-2</v>
      </c>
      <c r="AQ16" s="40">
        <f t="shared" si="1"/>
        <v>1.8575000000000002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37191</v>
      </c>
      <c r="B17" s="57">
        <f>[5]Tregion!$C17</f>
        <v>27</v>
      </c>
      <c r="C17" s="58">
        <f>[6]Tregion!$C17</f>
        <v>27</v>
      </c>
      <c r="D17" s="57">
        <f>[7]Tregion!$C17</f>
        <v>24</v>
      </c>
      <c r="E17" s="58">
        <f>[8]Tregion!$C17</f>
        <v>27.25</v>
      </c>
      <c r="F17" s="57">
        <f>[9]Tregion!$C17</f>
        <v>27.75</v>
      </c>
      <c r="G17" s="58">
        <f>[10]Tbasis!$D16</f>
        <v>28</v>
      </c>
      <c r="H17" s="57"/>
      <c r="I17" s="58">
        <f>[11]Tregion!$C17</f>
        <v>25.5</v>
      </c>
      <c r="J17" s="57"/>
      <c r="K17" s="58"/>
      <c r="L17" s="57"/>
      <c r="M17" s="58"/>
      <c r="N17" s="57"/>
      <c r="O17" s="58"/>
      <c r="Q17" s="57"/>
      <c r="R17" s="58">
        <f>[12]Tregion!$C17</f>
        <v>41.5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2.5920000000000001</v>
      </c>
      <c r="AN17" s="40">
        <f t="shared" si="4"/>
        <v>0.31</v>
      </c>
      <c r="AO17" s="40">
        <f t="shared" si="0"/>
        <v>2.9020000000000001</v>
      </c>
      <c r="AP17" s="40">
        <f>[4]Curves!$J23</f>
        <v>2.75E-2</v>
      </c>
      <c r="AQ17" s="40">
        <f t="shared" si="1"/>
        <v>2.6194999999999999</v>
      </c>
      <c r="AR17" s="40">
        <f>[4]Curves!$K23</f>
        <v>0.31</v>
      </c>
      <c r="AS17" s="40">
        <f t="shared" si="2"/>
        <v>2.9020000000000001</v>
      </c>
      <c r="AT17" s="40">
        <f>[4]Curves!$G23</f>
        <v>0.36</v>
      </c>
      <c r="AU17" s="40">
        <f t="shared" si="3"/>
        <v>2.952</v>
      </c>
    </row>
    <row r="18" spans="1:47" x14ac:dyDescent="0.2">
      <c r="A18" s="50">
        <f>[5]Tregion!$A18</f>
        <v>37192</v>
      </c>
      <c r="B18" s="57">
        <f>[5]Tregion!$C18</f>
        <v>18</v>
      </c>
      <c r="C18" s="58">
        <f>[6]Tregion!$C18</f>
        <v>21</v>
      </c>
      <c r="D18" s="57">
        <f>[7]Tregion!$C18</f>
        <v>20.5</v>
      </c>
      <c r="E18" s="58">
        <f>[8]Tregion!$C18</f>
        <v>21</v>
      </c>
      <c r="F18" s="57">
        <f>[9]Tregion!$C18</f>
        <v>19.7</v>
      </c>
      <c r="G18" s="58">
        <f>[10]Tbasis!$D17</f>
        <v>19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41.5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2.8520000000000003</v>
      </c>
      <c r="AN18" s="40">
        <f t="shared" si="4"/>
        <v>0.31</v>
      </c>
      <c r="AO18" s="40">
        <f t="shared" si="0"/>
        <v>3.1620000000000004</v>
      </c>
      <c r="AP18" s="40">
        <f>[4]Curves!$J24</f>
        <v>2.75E-2</v>
      </c>
      <c r="AQ18" s="40">
        <f t="shared" si="1"/>
        <v>2.8795000000000002</v>
      </c>
      <c r="AR18" s="40">
        <f>[4]Curves!$K24</f>
        <v>0.31</v>
      </c>
      <c r="AS18" s="40">
        <f t="shared" si="2"/>
        <v>3.1620000000000004</v>
      </c>
      <c r="AT18" s="40">
        <f>[4]Curves!$G24</f>
        <v>0.35</v>
      </c>
      <c r="AU18" s="40">
        <f t="shared" si="3"/>
        <v>3.2020000000000004</v>
      </c>
    </row>
    <row r="19" spans="1:47" x14ac:dyDescent="0.2">
      <c r="A19" s="50">
        <f>[5]Tregion!$A19</f>
        <v>37193</v>
      </c>
      <c r="B19" s="57">
        <f>[5]Tregion!$C19</f>
        <v>27</v>
      </c>
      <c r="C19" s="58">
        <f>[6]Tregion!$C19</f>
        <v>27</v>
      </c>
      <c r="D19" s="57">
        <f>[7]Tregion!$C19</f>
        <v>24</v>
      </c>
      <c r="E19" s="58">
        <f>[8]Tregion!$C19</f>
        <v>27.25</v>
      </c>
      <c r="F19" s="57">
        <f>[9]Tregion!$C19</f>
        <v>27.75</v>
      </c>
      <c r="G19" s="58">
        <f>[10]Tbasis!$D18</f>
        <v>28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49.5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3.0370000000000004</v>
      </c>
      <c r="AN19" s="40">
        <f>AR19+0.1</f>
        <v>0.42000000000000004</v>
      </c>
      <c r="AO19" s="40">
        <f t="shared" si="0"/>
        <v>3.4570000000000003</v>
      </c>
      <c r="AP19" s="40">
        <f>[4]Curves!$J25</f>
        <v>2.75E-2</v>
      </c>
      <c r="AQ19" s="40">
        <f t="shared" si="1"/>
        <v>3.0645000000000002</v>
      </c>
      <c r="AR19" s="40">
        <f>[4]Curves!$K25</f>
        <v>0.32</v>
      </c>
      <c r="AS19" s="40">
        <f t="shared" si="2"/>
        <v>3.3570000000000002</v>
      </c>
      <c r="AT19" s="40">
        <f>[4]Curves!$G25</f>
        <v>0.41</v>
      </c>
      <c r="AU19" s="40">
        <f t="shared" si="3"/>
        <v>3.4470000000000005</v>
      </c>
    </row>
    <row r="20" spans="1:47" x14ac:dyDescent="0.2">
      <c r="A20" s="50">
        <f>[5]Tregion!$A20</f>
        <v>37194</v>
      </c>
      <c r="B20" s="57">
        <f>[5]Tregion!$C20</f>
        <v>27</v>
      </c>
      <c r="C20" s="58">
        <f>[6]Tregion!$C20</f>
        <v>27</v>
      </c>
      <c r="D20" s="57">
        <f>[7]Tregion!$C20</f>
        <v>24</v>
      </c>
      <c r="E20" s="58">
        <f>[8]Tregion!$C20</f>
        <v>27.25</v>
      </c>
      <c r="F20" s="57">
        <f>[9]Tregion!$C20</f>
        <v>27.75</v>
      </c>
      <c r="G20" s="58">
        <f>[10]Tbasis!$D19</f>
        <v>28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49.5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3.032</v>
      </c>
      <c r="AN20" s="40">
        <f>AR20+0.1</f>
        <v>0.42000000000000004</v>
      </c>
      <c r="AO20" s="40">
        <f t="shared" si="0"/>
        <v>3.452</v>
      </c>
      <c r="AP20" s="40">
        <f>[4]Curves!$J26</f>
        <v>8.5000000000000006E-2</v>
      </c>
      <c r="AQ20" s="40">
        <f t="shared" si="1"/>
        <v>3.117</v>
      </c>
      <c r="AR20" s="40">
        <f>[4]Curves!$K26</f>
        <v>0.32</v>
      </c>
      <c r="AS20" s="40">
        <f t="shared" si="2"/>
        <v>3.3519999999999999</v>
      </c>
      <c r="AT20" s="40">
        <f>[4]Curves!$G26</f>
        <v>0.41</v>
      </c>
      <c r="AU20" s="40">
        <f t="shared" si="3"/>
        <v>3.4420000000000002</v>
      </c>
    </row>
    <row r="21" spans="1:47" x14ac:dyDescent="0.2">
      <c r="A21" s="50">
        <f>[5]Tregion!$A21</f>
        <v>37195</v>
      </c>
      <c r="B21" s="57">
        <f>[5]Tregion!$C21</f>
        <v>27</v>
      </c>
      <c r="C21" s="58">
        <f>[6]Tregion!$C21</f>
        <v>27</v>
      </c>
      <c r="D21" s="57">
        <f>[7]Tregion!$C21</f>
        <v>24</v>
      </c>
      <c r="E21" s="58">
        <f>[8]Tregion!$C21</f>
        <v>27.25</v>
      </c>
      <c r="F21" s="57">
        <f>[9]Tregion!$C21</f>
        <v>27.75</v>
      </c>
      <c r="G21" s="58">
        <f>[10]Tbasis!$D20</f>
        <v>28</v>
      </c>
      <c r="H21" s="57"/>
      <c r="I21" s="58">
        <f>[11]Tregion!$C21</f>
        <v>27.1875</v>
      </c>
      <c r="J21" s="57"/>
      <c r="K21" s="58"/>
      <c r="L21" s="57"/>
      <c r="M21" s="58"/>
      <c r="N21" s="57"/>
      <c r="O21" s="58"/>
      <c r="Q21" s="57"/>
      <c r="R21" s="58">
        <f>[12]Tregion!$C21</f>
        <v>49.5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2.9820000000000002</v>
      </c>
      <c r="AN21" s="40">
        <f>AR21+0.1</f>
        <v>0.41000000000000003</v>
      </c>
      <c r="AO21" s="40">
        <f t="shared" si="0"/>
        <v>3.3920000000000003</v>
      </c>
      <c r="AP21" s="40">
        <f>[4]Curves!$J27</f>
        <v>0.12</v>
      </c>
      <c r="AQ21" s="40">
        <f t="shared" si="1"/>
        <v>3.1020000000000003</v>
      </c>
      <c r="AR21" s="40">
        <f>[4]Curves!$K27</f>
        <v>0.31</v>
      </c>
      <c r="AS21" s="40">
        <f t="shared" si="2"/>
        <v>3.2920000000000003</v>
      </c>
      <c r="AT21" s="40">
        <f>[4]Curves!$G27</f>
        <v>0.37</v>
      </c>
      <c r="AU21" s="40">
        <f t="shared" si="3"/>
        <v>3.3520000000000003</v>
      </c>
    </row>
    <row r="22" spans="1:47" x14ac:dyDescent="0.2">
      <c r="A22" s="50">
        <f>[5]Tregion!$A22</f>
        <v>37196</v>
      </c>
      <c r="B22" s="57">
        <f>[5]Tregion!$C22</f>
        <v>27</v>
      </c>
      <c r="C22" s="58">
        <f>[6]Tregion!$C22</f>
        <v>28.75</v>
      </c>
      <c r="D22" s="57">
        <f>[7]Tregion!$C22</f>
        <v>28</v>
      </c>
      <c r="E22" s="58">
        <f>[8]Tregion!$C22</f>
        <v>29.25</v>
      </c>
      <c r="F22" s="57">
        <f>[9]Tregion!$C22</f>
        <v>28.25</v>
      </c>
      <c r="G22" s="58">
        <f>[10]Tbasis!$D21</f>
        <v>28</v>
      </c>
      <c r="H22" s="57"/>
      <c r="I22" s="58">
        <f>[11]Tregion!$C22</f>
        <v>24.9</v>
      </c>
      <c r="J22" s="57"/>
      <c r="K22" s="58"/>
      <c r="L22" s="57"/>
      <c r="M22" s="58"/>
      <c r="N22" s="57"/>
      <c r="O22" s="58"/>
      <c r="Q22" s="57"/>
      <c r="R22" s="58">
        <f>[12]Tregion!$C22</f>
        <v>46.499996185302734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2.8890000000000002</v>
      </c>
      <c r="AN22" s="40">
        <f>AR22+0.1</f>
        <v>0.44000000000000006</v>
      </c>
      <c r="AO22" s="40">
        <f t="shared" si="0"/>
        <v>3.3290000000000002</v>
      </c>
      <c r="AP22" s="40">
        <f>[4]Curves!$J28</f>
        <v>0.14499999999999999</v>
      </c>
      <c r="AQ22" s="40">
        <f t="shared" si="1"/>
        <v>3.0340000000000003</v>
      </c>
      <c r="AR22" s="40">
        <f>[4]Curves!$K28</f>
        <v>0.34</v>
      </c>
      <c r="AS22" s="40">
        <f t="shared" si="2"/>
        <v>3.2290000000000001</v>
      </c>
      <c r="AT22" s="40">
        <f>[4]Curves!$G28</f>
        <v>0.38</v>
      </c>
      <c r="AU22" s="40">
        <f t="shared" si="3"/>
        <v>3.2690000000000001</v>
      </c>
    </row>
    <row r="23" spans="1:47" x14ac:dyDescent="0.2">
      <c r="A23" s="50">
        <f>[5]Tregion!$A23</f>
        <v>37197</v>
      </c>
      <c r="B23" s="57">
        <f>[5]Tregion!$C23</f>
        <v>27</v>
      </c>
      <c r="C23" s="58">
        <f>[6]Tregion!$C23</f>
        <v>28.75</v>
      </c>
      <c r="D23" s="57">
        <f>[7]Tregion!$C23</f>
        <v>28</v>
      </c>
      <c r="E23" s="58">
        <f>[8]Tregion!$C23</f>
        <v>29.25</v>
      </c>
      <c r="F23" s="57">
        <f>[9]Tregion!$C23</f>
        <v>28.25</v>
      </c>
      <c r="G23" s="58">
        <f>[10]Tbasis!$D22</f>
        <v>28</v>
      </c>
      <c r="H23" s="57"/>
      <c r="I23" s="58">
        <f>[11]Tregion!$C23</f>
        <v>24.9</v>
      </c>
      <c r="J23" s="57"/>
      <c r="K23" s="58"/>
      <c r="L23" s="57"/>
      <c r="M23" s="58"/>
      <c r="N23" s="57"/>
      <c r="O23" s="58"/>
      <c r="Q23" s="57"/>
      <c r="R23" s="58">
        <f>[12]Tregion!$C23</f>
        <v>46.499996185302734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2.911</v>
      </c>
      <c r="AN23" s="40">
        <f>AR23+0.1</f>
        <v>0.56999999999999995</v>
      </c>
      <c r="AO23" s="40">
        <f t="shared" si="0"/>
        <v>3.4809999999999999</v>
      </c>
      <c r="AP23" s="40">
        <f>[4]Curves!$J29</f>
        <v>0.14000000000000001</v>
      </c>
      <c r="AQ23" s="40">
        <f t="shared" si="1"/>
        <v>3.0510000000000002</v>
      </c>
      <c r="AR23" s="40">
        <f>[4]Curves!$K29</f>
        <v>0.47</v>
      </c>
      <c r="AS23" s="40">
        <f t="shared" si="2"/>
        <v>3.3810000000000002</v>
      </c>
      <c r="AT23" s="40">
        <f>[4]Curves!$G29</f>
        <v>0.57999999999999996</v>
      </c>
      <c r="AU23" s="40">
        <f t="shared" si="3"/>
        <v>3.4910000000000001</v>
      </c>
    </row>
    <row r="24" spans="1:47" x14ac:dyDescent="0.2">
      <c r="A24" s="50">
        <f>[5]Tregion!$A24</f>
        <v>37198</v>
      </c>
      <c r="B24" s="57">
        <f>[5]Tregion!$C24</f>
        <v>27</v>
      </c>
      <c r="C24" s="58">
        <f>[6]Tregion!$C24</f>
        <v>28.75</v>
      </c>
      <c r="D24" s="57">
        <f>[7]Tregion!$C24</f>
        <v>28</v>
      </c>
      <c r="E24" s="58">
        <f>[8]Tregion!$C24</f>
        <v>29.25</v>
      </c>
      <c r="F24" s="57">
        <f>[9]Tregion!$C24</f>
        <v>28.25</v>
      </c>
      <c r="G24" s="58">
        <f>[10]Tbasis!$D23</f>
        <v>28</v>
      </c>
      <c r="H24" s="57"/>
      <c r="I24" s="58">
        <f>[11]Tregion!$C24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[12]Tregion!$C24</f>
        <v>36.629997253417969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2.956</v>
      </c>
      <c r="AN24" s="40">
        <f t="shared" ref="AN24:AN30" si="5">AR24</f>
        <v>0.79</v>
      </c>
      <c r="AO24" s="40">
        <f t="shared" si="0"/>
        <v>3.746</v>
      </c>
      <c r="AP24" s="40">
        <f>[4]Curves!$J30</f>
        <v>0.13500000000000001</v>
      </c>
      <c r="AQ24" s="40">
        <f t="shared" si="1"/>
        <v>3.0910000000000002</v>
      </c>
      <c r="AR24" s="40">
        <f>[4]Curves!$K30</f>
        <v>0.79</v>
      </c>
      <c r="AS24" s="40">
        <f t="shared" si="2"/>
        <v>3.746</v>
      </c>
      <c r="AT24" s="40">
        <f>[4]Curves!$G30</f>
        <v>0.92</v>
      </c>
      <c r="AU24" s="40">
        <f t="shared" si="3"/>
        <v>3.8759999999999999</v>
      </c>
    </row>
    <row r="25" spans="1:47" x14ac:dyDescent="0.2">
      <c r="A25" s="50">
        <f>[5]Tregion!$A25</f>
        <v>37199</v>
      </c>
      <c r="B25" s="57">
        <f>[5]Tregion!$C25</f>
        <v>17.75</v>
      </c>
      <c r="C25" s="58">
        <f>[6]Tregion!$C25</f>
        <v>24</v>
      </c>
      <c r="D25" s="57">
        <f>[7]Tregion!$C25</f>
        <v>24</v>
      </c>
      <c r="E25" s="58">
        <f>[8]Tregion!$C25</f>
        <v>23.5</v>
      </c>
      <c r="F25" s="57">
        <f>[9]Tregion!$C25</f>
        <v>19.5</v>
      </c>
      <c r="G25" s="58">
        <f>[10]Tbasis!$D24</f>
        <v>18.75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36.629997253417969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2.9990000000000001</v>
      </c>
      <c r="AN25" s="40">
        <f t="shared" si="5"/>
        <v>1.06</v>
      </c>
      <c r="AO25" s="40">
        <f t="shared" si="0"/>
        <v>4.0590000000000002</v>
      </c>
      <c r="AP25" s="40">
        <f>[4]Curves!$J31</f>
        <v>3.5000000000000003E-2</v>
      </c>
      <c r="AQ25" s="40">
        <f t="shared" si="1"/>
        <v>3.0340000000000003</v>
      </c>
      <c r="AR25" s="40">
        <f>[4]Curves!$K31</f>
        <v>1.06</v>
      </c>
      <c r="AS25" s="40">
        <f t="shared" si="2"/>
        <v>4.0590000000000002</v>
      </c>
      <c r="AT25" s="40">
        <f>[4]Curves!$G31</f>
        <v>1.7749999999999999</v>
      </c>
      <c r="AU25" s="40">
        <f t="shared" si="3"/>
        <v>4.774</v>
      </c>
    </row>
    <row r="26" spans="1:47" x14ac:dyDescent="0.2">
      <c r="A26" s="50">
        <f>[5]Tregion!$A26</f>
        <v>37200</v>
      </c>
      <c r="B26" s="57">
        <f>[5]Tregion!$C26</f>
        <v>27</v>
      </c>
      <c r="C26" s="58">
        <f>[6]Tregion!$C26</f>
        <v>28.75</v>
      </c>
      <c r="D26" s="57">
        <f>[7]Tregion!$C26</f>
        <v>28</v>
      </c>
      <c r="E26" s="58">
        <f>[8]Tregion!$C26</f>
        <v>29.25</v>
      </c>
      <c r="F26" s="57">
        <f>[9]Tregion!$C26</f>
        <v>28.25</v>
      </c>
      <c r="G26" s="58">
        <f>[10]Tbasis!$D25</f>
        <v>28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46.499996185302734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3.0420000000000003</v>
      </c>
      <c r="AN26" s="40">
        <f t="shared" si="5"/>
        <v>1.06</v>
      </c>
      <c r="AO26" s="40">
        <f t="shared" si="0"/>
        <v>4.1020000000000003</v>
      </c>
      <c r="AP26" s="40">
        <f>[4]Curves!$J32</f>
        <v>3.5000000000000003E-2</v>
      </c>
      <c r="AQ26" s="40">
        <f t="shared" si="1"/>
        <v>3.0770000000000004</v>
      </c>
      <c r="AR26" s="40">
        <f>[4]Curves!$K32</f>
        <v>1.06</v>
      </c>
      <c r="AS26" s="40">
        <f t="shared" si="2"/>
        <v>4.1020000000000003</v>
      </c>
      <c r="AT26" s="40">
        <f>[4]Curves!$G32</f>
        <v>1.7749999999999999</v>
      </c>
      <c r="AU26" s="40">
        <f t="shared" si="3"/>
        <v>4.8170000000000002</v>
      </c>
    </row>
    <row r="27" spans="1:47" x14ac:dyDescent="0.2">
      <c r="A27" s="50">
        <f>[5]Tregion!$A27</f>
        <v>37201</v>
      </c>
      <c r="B27" s="57">
        <f>[5]Tregion!$C27</f>
        <v>27</v>
      </c>
      <c r="C27" s="58">
        <f>[6]Tregion!$C27</f>
        <v>28.75</v>
      </c>
      <c r="D27" s="57">
        <f>[7]Tregion!$C27</f>
        <v>28</v>
      </c>
      <c r="E27" s="58">
        <f>[8]Tregion!$C27</f>
        <v>29.25</v>
      </c>
      <c r="F27" s="57">
        <f>[9]Tregion!$C27</f>
        <v>28.25</v>
      </c>
      <c r="G27" s="58">
        <f>[10]Tbasis!$D26</f>
        <v>28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46.499996185302734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3.0390000000000001</v>
      </c>
      <c r="AN27" s="40">
        <f t="shared" si="5"/>
        <v>0.56999999999999995</v>
      </c>
      <c r="AO27" s="40">
        <f t="shared" si="0"/>
        <v>3.609</v>
      </c>
      <c r="AP27" s="40">
        <f>[4]Curves!$J33</f>
        <v>3.5000000000000003E-2</v>
      </c>
      <c r="AQ27" s="40">
        <f t="shared" si="1"/>
        <v>3.0740000000000003</v>
      </c>
      <c r="AR27" s="40">
        <f>[4]Curves!$K33</f>
        <v>0.56999999999999995</v>
      </c>
      <c r="AS27" s="40">
        <f t="shared" si="2"/>
        <v>3.609</v>
      </c>
      <c r="AT27" s="40">
        <f>[4]Curves!$G33</f>
        <v>0.65</v>
      </c>
      <c r="AU27" s="40">
        <f t="shared" si="3"/>
        <v>3.6890000000000001</v>
      </c>
    </row>
    <row r="28" spans="1:47" x14ac:dyDescent="0.2">
      <c r="A28" s="50">
        <f>[5]Tregion!$A28</f>
        <v>37202</v>
      </c>
      <c r="B28" s="57">
        <f>[5]Tregion!$C28</f>
        <v>27</v>
      </c>
      <c r="C28" s="58">
        <f>[6]Tregion!$C28</f>
        <v>28.75</v>
      </c>
      <c r="D28" s="57">
        <f>[7]Tregion!$C28</f>
        <v>28</v>
      </c>
      <c r="E28" s="58">
        <f>[8]Tregion!$C28</f>
        <v>29.25</v>
      </c>
      <c r="F28" s="57">
        <f>[9]Tregion!$C28</f>
        <v>28.25</v>
      </c>
      <c r="G28" s="58">
        <f>[10]Tbasis!$D27</f>
        <v>28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46.499996185302734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3.0590000000000002</v>
      </c>
      <c r="AN28" s="40">
        <f t="shared" si="5"/>
        <v>0.36</v>
      </c>
      <c r="AO28" s="40">
        <f t="shared" si="0"/>
        <v>3.419</v>
      </c>
      <c r="AP28" s="40">
        <f>[4]Curves!$J34</f>
        <v>3.5000000000000003E-2</v>
      </c>
      <c r="AQ28" s="40">
        <f t="shared" si="1"/>
        <v>3.0940000000000003</v>
      </c>
      <c r="AR28" s="40">
        <f>[4]Curves!$K34</f>
        <v>0.36</v>
      </c>
      <c r="AS28" s="40">
        <f t="shared" si="2"/>
        <v>3.419</v>
      </c>
      <c r="AT28" s="40">
        <f>[4]Curves!$G34</f>
        <v>0.38</v>
      </c>
      <c r="AU28" s="40">
        <f t="shared" si="3"/>
        <v>3.4390000000000001</v>
      </c>
    </row>
    <row r="29" spans="1:47" x14ac:dyDescent="0.2">
      <c r="A29" s="50">
        <f>[5]Tregion!$A29</f>
        <v>37203</v>
      </c>
      <c r="B29" s="57">
        <f>[5]Tregion!$C29</f>
        <v>27</v>
      </c>
      <c r="C29" s="58">
        <f>[6]Tregion!$C29</f>
        <v>28.75</v>
      </c>
      <c r="D29" s="57">
        <f>[7]Tregion!$C29</f>
        <v>28</v>
      </c>
      <c r="E29" s="58">
        <f>[8]Tregion!$C29</f>
        <v>29.25</v>
      </c>
      <c r="F29" s="57">
        <f>[9]Tregion!$C29</f>
        <v>28.25</v>
      </c>
      <c r="G29" s="58">
        <f>[10]Tbasis!$D28</f>
        <v>28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46.499996185302734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3.2410000000000001</v>
      </c>
      <c r="AN29" s="40">
        <f t="shared" si="5"/>
        <v>0.32500000000000001</v>
      </c>
      <c r="AO29" s="40">
        <f t="shared" si="0"/>
        <v>3.5660000000000003</v>
      </c>
      <c r="AP29" s="40">
        <f>[4]Curves!$J35</f>
        <v>3.5000000000000003E-2</v>
      </c>
      <c r="AQ29" s="40">
        <f t="shared" si="1"/>
        <v>3.2760000000000002</v>
      </c>
      <c r="AR29" s="40">
        <f>[4]Curves!$K35</f>
        <v>0.32500000000000001</v>
      </c>
      <c r="AS29" s="40">
        <f t="shared" si="2"/>
        <v>3.5660000000000003</v>
      </c>
      <c r="AT29" s="40">
        <f>[4]Curves!$G35</f>
        <v>0.33</v>
      </c>
      <c r="AU29" s="40">
        <f t="shared" si="3"/>
        <v>3.5710000000000002</v>
      </c>
    </row>
    <row r="30" spans="1:47" x14ac:dyDescent="0.2">
      <c r="A30" s="50">
        <f>[5]Tregion!$A30</f>
        <v>37204</v>
      </c>
      <c r="B30" s="57">
        <f>[5]Tregion!$C30</f>
        <v>27</v>
      </c>
      <c r="C30" s="58">
        <f>[6]Tregion!$C30</f>
        <v>28.75</v>
      </c>
      <c r="D30" s="57">
        <f>[7]Tregion!$C30</f>
        <v>28</v>
      </c>
      <c r="E30" s="58">
        <f>[8]Tregion!$C30</f>
        <v>29.25</v>
      </c>
      <c r="F30" s="57">
        <f>[9]Tregion!$C30</f>
        <v>28.25</v>
      </c>
      <c r="G30" s="58">
        <f>[10]Tbasis!$D29</f>
        <v>28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46.499996185302734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3.4490000000000003</v>
      </c>
      <c r="AN30" s="40">
        <f t="shared" si="5"/>
        <v>0.33500000000000002</v>
      </c>
      <c r="AO30" s="40">
        <f t="shared" si="0"/>
        <v>3.7840000000000003</v>
      </c>
      <c r="AP30" s="40">
        <f>[4]Curves!$J36</f>
        <v>3.5000000000000003E-2</v>
      </c>
      <c r="AQ30" s="40">
        <f t="shared" si="1"/>
        <v>3.4840000000000004</v>
      </c>
      <c r="AR30" s="40">
        <f>[4]Curves!$K36</f>
        <v>0.33500000000000002</v>
      </c>
      <c r="AS30" s="40">
        <f t="shared" si="2"/>
        <v>3.7840000000000003</v>
      </c>
      <c r="AT30" s="40">
        <f>[4]Curves!$G36</f>
        <v>0.37</v>
      </c>
      <c r="AU30" s="40">
        <f t="shared" si="3"/>
        <v>3.8190000000000004</v>
      </c>
    </row>
    <row r="31" spans="1:47" x14ac:dyDescent="0.2">
      <c r="A31" s="50">
        <f>[5]Tregion!$A31</f>
        <v>37205</v>
      </c>
      <c r="B31" s="57">
        <f>[5]Tregion!$C31</f>
        <v>27</v>
      </c>
      <c r="C31" s="58">
        <f>[6]Tregion!$C31</f>
        <v>28.75</v>
      </c>
      <c r="D31" s="57">
        <f>[7]Tregion!$C31</f>
        <v>28</v>
      </c>
      <c r="E31" s="58">
        <f>[8]Tregion!$C31</f>
        <v>29.25</v>
      </c>
      <c r="F31" s="57">
        <f>[9]Tregion!$C31</f>
        <v>28.25</v>
      </c>
      <c r="G31" s="58">
        <f>[10]Tbasis!$D30</f>
        <v>28</v>
      </c>
      <c r="H31" s="57"/>
      <c r="I31" s="58">
        <f>[11]Tregion!$C31</f>
        <v>26</v>
      </c>
      <c r="J31" s="57"/>
      <c r="K31" s="58"/>
      <c r="L31" s="57"/>
      <c r="M31" s="58"/>
      <c r="N31" s="57"/>
      <c r="O31" s="58"/>
      <c r="Q31" s="57"/>
      <c r="R31" s="58">
        <f>[12]Tregion!$C31</f>
        <v>36.629997253417969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3.5000000000000003E-2</v>
      </c>
      <c r="AQ31" s="40">
        <f t="shared" si="1"/>
        <v>3.6070000000000002</v>
      </c>
      <c r="AR31" s="40">
        <f>[4]Curves!$K37</f>
        <v>0.35</v>
      </c>
      <c r="AS31" s="40">
        <f t="shared" si="2"/>
        <v>3.9220000000000002</v>
      </c>
      <c r="AT31" s="40">
        <f>[4]Curves!$G37</f>
        <v>0.41</v>
      </c>
      <c r="AU31" s="40">
        <f t="shared" si="3"/>
        <v>3.9820000000000002</v>
      </c>
    </row>
    <row r="32" spans="1:47" x14ac:dyDescent="0.2">
      <c r="A32" s="50">
        <f>[5]Tregion!$A32</f>
        <v>37206</v>
      </c>
      <c r="B32" s="57">
        <f>[5]Tregion!$C32</f>
        <v>17.75</v>
      </c>
      <c r="C32" s="58">
        <f>[6]Tregion!$C32</f>
        <v>24</v>
      </c>
      <c r="D32" s="57">
        <f>[7]Tregion!$C32</f>
        <v>24</v>
      </c>
      <c r="E32" s="58">
        <f>[8]Tregion!$C32</f>
        <v>23.5</v>
      </c>
      <c r="F32" s="57">
        <f>[9]Tregion!$C32</f>
        <v>19.5</v>
      </c>
      <c r="G32" s="58">
        <f>[10]Tbasis!$D31</f>
        <v>18.75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36.629997253417969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3.4770000000000003</v>
      </c>
      <c r="AN32" s="40">
        <f>AR32+0.1</f>
        <v>0.44999999999999996</v>
      </c>
      <c r="AO32" s="40">
        <f t="shared" si="0"/>
        <v>3.9270000000000005</v>
      </c>
      <c r="AP32" s="40">
        <f>[4]Curves!$J38</f>
        <v>0.13</v>
      </c>
      <c r="AQ32" s="40">
        <f t="shared" si="1"/>
        <v>3.6070000000000002</v>
      </c>
      <c r="AR32" s="40">
        <f>[4]Curves!$K38</f>
        <v>0.35</v>
      </c>
      <c r="AS32" s="40">
        <f t="shared" si="2"/>
        <v>3.8270000000000004</v>
      </c>
      <c r="AT32" s="40">
        <f>[4]Curves!$G38</f>
        <v>0.41</v>
      </c>
      <c r="AU32" s="40">
        <f t="shared" si="3"/>
        <v>3.8870000000000005</v>
      </c>
    </row>
    <row r="33" spans="1:47" x14ac:dyDescent="0.2">
      <c r="A33" s="50">
        <f>[5]Tregion!$A33</f>
        <v>37207</v>
      </c>
      <c r="B33" s="57">
        <f>[5]Tregion!$C33</f>
        <v>27</v>
      </c>
      <c r="C33" s="58">
        <f>[6]Tregion!$C33</f>
        <v>28.75</v>
      </c>
      <c r="D33" s="57">
        <f>[7]Tregion!$C33</f>
        <v>28</v>
      </c>
      <c r="E33" s="58">
        <f>[8]Tregion!$C33</f>
        <v>29.25</v>
      </c>
      <c r="F33" s="57">
        <f>[9]Tregion!$C33</f>
        <v>28.25</v>
      </c>
      <c r="G33" s="58">
        <f>[10]Tbasis!$D32</f>
        <v>28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46.499996185302734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3.3770000000000002</v>
      </c>
      <c r="AN33" s="40">
        <f>AR33+0.1</f>
        <v>0.41500000000000004</v>
      </c>
      <c r="AO33" s="40">
        <f t="shared" si="0"/>
        <v>3.7920000000000003</v>
      </c>
      <c r="AP33" s="40">
        <f>[4]Curves!$J39</f>
        <v>0.13</v>
      </c>
      <c r="AQ33" s="40">
        <f t="shared" si="1"/>
        <v>3.5070000000000001</v>
      </c>
      <c r="AR33" s="40">
        <f>[4]Curves!$K39</f>
        <v>0.315</v>
      </c>
      <c r="AS33" s="40">
        <f t="shared" si="2"/>
        <v>3.6920000000000002</v>
      </c>
      <c r="AT33" s="40">
        <f>[4]Curves!$G39</f>
        <v>0.36</v>
      </c>
      <c r="AU33" s="40">
        <f t="shared" si="3"/>
        <v>3.7370000000000001</v>
      </c>
    </row>
    <row r="34" spans="1:47" x14ac:dyDescent="0.2">
      <c r="A34" s="50">
        <f>[5]Tregion!$A34</f>
        <v>37208</v>
      </c>
      <c r="B34" s="57">
        <f>[5]Tregion!$C34</f>
        <v>27</v>
      </c>
      <c r="C34" s="58">
        <f>[6]Tregion!$C34</f>
        <v>28.75</v>
      </c>
      <c r="D34" s="57">
        <f>[7]Tregion!$C34</f>
        <v>28</v>
      </c>
      <c r="E34" s="58">
        <f>[8]Tregion!$C34</f>
        <v>29.25</v>
      </c>
      <c r="F34" s="57">
        <f>[9]Tregion!$C34</f>
        <v>28.25</v>
      </c>
      <c r="G34" s="58">
        <f>[10]Tbasis!$D33</f>
        <v>28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46.499996185302734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3.2530000000000001</v>
      </c>
      <c r="AN34" s="40">
        <f>AR34+0.1</f>
        <v>0.45999999999999996</v>
      </c>
      <c r="AO34" s="40">
        <f t="shared" si="0"/>
        <v>3.7130000000000001</v>
      </c>
      <c r="AP34" s="40">
        <f>[4]Curves!$J40</f>
        <v>0.13</v>
      </c>
      <c r="AQ34" s="40">
        <f t="shared" si="1"/>
        <v>3.383</v>
      </c>
      <c r="AR34" s="40">
        <f>[4]Curves!$K40</f>
        <v>0.36</v>
      </c>
      <c r="AS34" s="40">
        <f t="shared" si="2"/>
        <v>3.613</v>
      </c>
      <c r="AT34" s="40">
        <f>[4]Curves!$G40</f>
        <v>0.4</v>
      </c>
      <c r="AU34" s="40">
        <f t="shared" si="3"/>
        <v>3.653</v>
      </c>
    </row>
    <row r="35" spans="1:47" x14ac:dyDescent="0.2">
      <c r="A35" s="50">
        <f>[5]Tregion!$A35</f>
        <v>37209</v>
      </c>
      <c r="B35" s="57">
        <f>[5]Tregion!$C35</f>
        <v>27</v>
      </c>
      <c r="C35" s="58">
        <f>[6]Tregion!$C35</f>
        <v>28.75</v>
      </c>
      <c r="D35" s="57">
        <f>[7]Tregion!$C35</f>
        <v>28</v>
      </c>
      <c r="E35" s="58">
        <f>[8]Tregion!$C35</f>
        <v>29.25</v>
      </c>
      <c r="F35" s="57">
        <f>[9]Tregion!$C35</f>
        <v>28.25</v>
      </c>
      <c r="G35" s="58">
        <f>[10]Tbasis!$D34</f>
        <v>28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46.499996185302734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3.2630000000000003</v>
      </c>
      <c r="AN35" s="40">
        <f>AR35+0.1</f>
        <v>0.56000000000000005</v>
      </c>
      <c r="AO35" s="40">
        <f t="shared" si="0"/>
        <v>3.8230000000000004</v>
      </c>
      <c r="AP35" s="40">
        <f>[4]Curves!$J41</f>
        <v>0.13</v>
      </c>
      <c r="AQ35" s="40">
        <f t="shared" si="1"/>
        <v>3.3930000000000002</v>
      </c>
      <c r="AR35" s="40">
        <f>[4]Curves!$K41</f>
        <v>0.46</v>
      </c>
      <c r="AS35" s="40">
        <f t="shared" si="2"/>
        <v>3.7230000000000003</v>
      </c>
      <c r="AT35" s="40">
        <f>[4]Curves!$G41</f>
        <v>0.72</v>
      </c>
      <c r="AU35" s="40">
        <f t="shared" si="3"/>
        <v>3.9830000000000005</v>
      </c>
    </row>
    <row r="36" spans="1:47" x14ac:dyDescent="0.2">
      <c r="A36" s="50">
        <f>[5]Tregion!$A36</f>
        <v>37210</v>
      </c>
      <c r="B36" s="57">
        <f>[5]Tregion!$C36</f>
        <v>27</v>
      </c>
      <c r="C36" s="58">
        <f>[6]Tregion!$C36</f>
        <v>28.75</v>
      </c>
      <c r="D36" s="57">
        <f>[7]Tregion!$C36</f>
        <v>28</v>
      </c>
      <c r="E36" s="58">
        <f>[8]Tregion!$C36</f>
        <v>29.25</v>
      </c>
      <c r="F36" s="57">
        <f>[9]Tregion!$C36</f>
        <v>28.25</v>
      </c>
      <c r="G36" s="58">
        <f>[10]Tbasis!$D35</f>
        <v>28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46.499996185302734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3.2930000000000001</v>
      </c>
      <c r="AN36" s="40">
        <f t="shared" ref="AN36:AN42" si="6">AR36</f>
        <v>0.77</v>
      </c>
      <c r="AO36" s="40">
        <f t="shared" si="0"/>
        <v>4.0630000000000006</v>
      </c>
      <c r="AP36" s="40">
        <f>[4]Curves!$J42</f>
        <v>0.13</v>
      </c>
      <c r="AQ36" s="40">
        <f t="shared" si="1"/>
        <v>3.423</v>
      </c>
      <c r="AR36" s="40">
        <f>[4]Curves!$K42</f>
        <v>0.77</v>
      </c>
      <c r="AS36" s="40">
        <f t="shared" si="2"/>
        <v>4.0630000000000006</v>
      </c>
      <c r="AT36" s="40">
        <f>[4]Curves!$G42</f>
        <v>0.97</v>
      </c>
      <c r="AU36" s="40">
        <f t="shared" si="3"/>
        <v>4.2629999999999999</v>
      </c>
    </row>
    <row r="37" spans="1:47" x14ac:dyDescent="0.2">
      <c r="A37" s="50">
        <f>[5]Tregion!$A37</f>
        <v>37211</v>
      </c>
      <c r="B37" s="57">
        <f>[5]Tregion!$C37</f>
        <v>27</v>
      </c>
      <c r="C37" s="58">
        <f>[6]Tregion!$C37</f>
        <v>28.75</v>
      </c>
      <c r="D37" s="57">
        <f>[7]Tregion!$C37</f>
        <v>28</v>
      </c>
      <c r="E37" s="58">
        <f>[8]Tregion!$C37</f>
        <v>29.25</v>
      </c>
      <c r="F37" s="57">
        <f>[9]Tregion!$C37</f>
        <v>28.25</v>
      </c>
      <c r="G37" s="58">
        <f>[10]Tbasis!$D36</f>
        <v>28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46.499996185302734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3.319</v>
      </c>
      <c r="AN37" s="40">
        <f t="shared" si="6"/>
        <v>1.04</v>
      </c>
      <c r="AO37" s="40">
        <f t="shared" si="0"/>
        <v>4.359</v>
      </c>
      <c r="AP37" s="40">
        <f>[4]Curves!$J43</f>
        <v>3.5000000000000003E-2</v>
      </c>
      <c r="AQ37" s="40">
        <f t="shared" si="1"/>
        <v>3.3540000000000001</v>
      </c>
      <c r="AR37" s="40">
        <f>[4]Curves!$K43</f>
        <v>1.04</v>
      </c>
      <c r="AS37" s="40">
        <f t="shared" si="2"/>
        <v>4.359</v>
      </c>
      <c r="AT37" s="40">
        <f>[4]Curves!$G43</f>
        <v>1.6</v>
      </c>
      <c r="AU37" s="40">
        <f t="shared" si="3"/>
        <v>4.9190000000000005</v>
      </c>
    </row>
    <row r="38" spans="1:47" x14ac:dyDescent="0.2">
      <c r="A38" s="50">
        <f>[5]Tregion!$A38</f>
        <v>37225</v>
      </c>
      <c r="B38" s="57">
        <f>[5]Tregion!$C38</f>
        <v>27</v>
      </c>
      <c r="C38" s="58">
        <f>[6]Tregion!$C38</f>
        <v>28.75</v>
      </c>
      <c r="D38" s="57">
        <f>[7]Tregion!$C38</f>
        <v>28</v>
      </c>
      <c r="E38" s="58">
        <f>[8]Tregion!$C38</f>
        <v>28</v>
      </c>
      <c r="F38" s="57">
        <f>[9]Tregion!$C38</f>
        <v>28.25</v>
      </c>
      <c r="G38" s="58">
        <f>[10]Tbasis!$D37</f>
        <v>28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46.499996185302734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3.3480000000000003</v>
      </c>
      <c r="AN38" s="40">
        <f t="shared" si="6"/>
        <v>1.04</v>
      </c>
      <c r="AO38" s="40">
        <f t="shared" si="0"/>
        <v>4.3879999999999999</v>
      </c>
      <c r="AP38" s="40">
        <f>[4]Curves!$J44</f>
        <v>3.5000000000000003E-2</v>
      </c>
      <c r="AQ38" s="40">
        <f t="shared" si="1"/>
        <v>3.3830000000000005</v>
      </c>
      <c r="AR38" s="40">
        <f>[4]Curves!$K44</f>
        <v>1.04</v>
      </c>
      <c r="AS38" s="40">
        <f t="shared" si="2"/>
        <v>4.3879999999999999</v>
      </c>
      <c r="AT38" s="40">
        <f>[4]Curves!$G44</f>
        <v>1.6</v>
      </c>
      <c r="AU38" s="40">
        <f t="shared" si="3"/>
        <v>4.9480000000000004</v>
      </c>
    </row>
    <row r="39" spans="1:47" x14ac:dyDescent="0.2">
      <c r="A39" s="50">
        <f>[5]Tregion!$A39</f>
        <v>37226</v>
      </c>
      <c r="B39" s="57">
        <f>[5]Tregion!$C39</f>
        <v>31.5</v>
      </c>
      <c r="C39" s="58">
        <f>[6]Tregion!$C39</f>
        <v>36.25</v>
      </c>
      <c r="D39" s="57">
        <f>[7]Tregion!$C39</f>
        <v>36</v>
      </c>
      <c r="E39" s="58">
        <f>[8]Tregion!$C39</f>
        <v>36</v>
      </c>
      <c r="F39" s="57">
        <f>[9]Tregion!$C39</f>
        <v>33.5</v>
      </c>
      <c r="G39" s="58">
        <f>[10]Tbasis!$D38</f>
        <v>33.5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51.549999237060547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3.3520000000000003</v>
      </c>
      <c r="AN39" s="40">
        <f t="shared" si="6"/>
        <v>0.54</v>
      </c>
      <c r="AO39" s="40">
        <f t="shared" ref="AO39:AO70" si="7">AM39+AN39</f>
        <v>3.8920000000000003</v>
      </c>
      <c r="AP39" s="40">
        <f>[4]Curves!$J45</f>
        <v>3.5000000000000003E-2</v>
      </c>
      <c r="AQ39" s="40">
        <f t="shared" ref="AQ39:AQ70" si="8">AM39+AP39</f>
        <v>3.3870000000000005</v>
      </c>
      <c r="AR39" s="40">
        <f>[4]Curves!$K45</f>
        <v>0.54</v>
      </c>
      <c r="AS39" s="40">
        <f t="shared" ref="AS39:AS70" si="9">AM39+AR39</f>
        <v>3.8920000000000003</v>
      </c>
      <c r="AT39" s="40">
        <f>[4]Curves!$G45</f>
        <v>0.71</v>
      </c>
      <c r="AU39" s="40">
        <f t="shared" ref="AU39:AU70" si="10">AM39+AT39</f>
        <v>4.0620000000000003</v>
      </c>
    </row>
    <row r="40" spans="1:47" x14ac:dyDescent="0.2">
      <c r="A40" s="50">
        <f>[5]Tregion!$A40</f>
        <v>37257</v>
      </c>
      <c r="B40" s="57">
        <f>[5]Tregion!$C40</f>
        <v>31.75</v>
      </c>
      <c r="C40" s="58">
        <f>[6]Tregion!$C40</f>
        <v>35.6</v>
      </c>
      <c r="D40" s="57">
        <f>[7]Tregion!$C40</f>
        <v>35.85</v>
      </c>
      <c r="E40" s="58">
        <f>[8]Tregion!$C40</f>
        <v>35.75</v>
      </c>
      <c r="F40" s="57">
        <f>[9]Tregion!$C40</f>
        <v>34</v>
      </c>
      <c r="G40" s="58">
        <f>[10]Tbasis!$D39</f>
        <v>33.25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51.388511352539062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3.3640000000000003</v>
      </c>
      <c r="AN40" s="40">
        <f t="shared" si="6"/>
        <v>0.36</v>
      </c>
      <c r="AO40" s="40">
        <f t="shared" si="7"/>
        <v>3.7240000000000002</v>
      </c>
      <c r="AP40" s="40">
        <f>[4]Curves!$J46</f>
        <v>3.5000000000000003E-2</v>
      </c>
      <c r="AQ40" s="40">
        <f t="shared" si="8"/>
        <v>3.3990000000000005</v>
      </c>
      <c r="AR40" s="40">
        <f>[4]Curves!$K46</f>
        <v>0.36</v>
      </c>
      <c r="AS40" s="40">
        <f t="shared" si="9"/>
        <v>3.7240000000000002</v>
      </c>
      <c r="AT40" s="40">
        <f>[4]Curves!$G46</f>
        <v>0.38</v>
      </c>
      <c r="AU40" s="40">
        <f t="shared" si="10"/>
        <v>3.7440000000000002</v>
      </c>
    </row>
    <row r="41" spans="1:47" x14ac:dyDescent="0.2">
      <c r="A41" s="50">
        <f>[5]Tregion!$A41</f>
        <v>37288</v>
      </c>
      <c r="B41" s="57">
        <f>[5]Tregion!$C41</f>
        <v>31.25</v>
      </c>
      <c r="C41" s="58">
        <f>[6]Tregion!$C41</f>
        <v>33.9</v>
      </c>
      <c r="D41" s="57">
        <f>[7]Tregion!$C41</f>
        <v>34</v>
      </c>
      <c r="E41" s="58">
        <f>[8]Tregion!$C41</f>
        <v>35.5</v>
      </c>
      <c r="F41" s="57">
        <f>[9]Tregion!$C41</f>
        <v>33.25</v>
      </c>
      <c r="G41" s="58">
        <f>[10]Tbasis!$D40</f>
        <v>32.5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50.794737091064455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3.5350000000000001</v>
      </c>
      <c r="AN41" s="40">
        <f t="shared" si="6"/>
        <v>0.32500000000000001</v>
      </c>
      <c r="AO41" s="40">
        <f t="shared" si="7"/>
        <v>3.8600000000000003</v>
      </c>
      <c r="AP41" s="40">
        <f>[4]Curves!$J47</f>
        <v>3.5000000000000003E-2</v>
      </c>
      <c r="AQ41" s="40">
        <f t="shared" si="8"/>
        <v>3.5700000000000003</v>
      </c>
      <c r="AR41" s="40">
        <f>[4]Curves!$K47</f>
        <v>0.32500000000000001</v>
      </c>
      <c r="AS41" s="40">
        <f t="shared" si="9"/>
        <v>3.8600000000000003</v>
      </c>
      <c r="AT41" s="40">
        <f>[4]Curves!$G47</f>
        <v>0.33</v>
      </c>
      <c r="AU41" s="40">
        <f t="shared" si="10"/>
        <v>3.8650000000000002</v>
      </c>
    </row>
    <row r="42" spans="1:47" x14ac:dyDescent="0.2">
      <c r="A42" s="50">
        <f>[5]Tregion!$A42</f>
        <v>37316</v>
      </c>
      <c r="B42" s="57">
        <f>[5]Tregion!$C42</f>
        <v>30.5</v>
      </c>
      <c r="C42" s="58">
        <f>[6]Tregion!$C42</f>
        <v>30.5</v>
      </c>
      <c r="D42" s="57">
        <f>[7]Tregion!$C42</f>
        <v>30.5</v>
      </c>
      <c r="E42" s="58">
        <f>[8]Tregion!$C42</f>
        <v>33</v>
      </c>
      <c r="F42" s="57">
        <f>[9]Tregion!$C42</f>
        <v>32.25</v>
      </c>
      <c r="G42" s="58">
        <f>[10]Tbasis!$D41</f>
        <v>31.75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49.529055633544921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3.6920000000000002</v>
      </c>
      <c r="AN42" s="40">
        <f t="shared" si="6"/>
        <v>0.33500000000000002</v>
      </c>
      <c r="AO42" s="40">
        <f t="shared" si="7"/>
        <v>4.0270000000000001</v>
      </c>
      <c r="AP42" s="40">
        <f>[4]Curves!$J48</f>
        <v>3.5000000000000003E-2</v>
      </c>
      <c r="AQ42" s="40">
        <f t="shared" si="8"/>
        <v>3.7270000000000003</v>
      </c>
      <c r="AR42" s="40">
        <f>[4]Curves!$K48</f>
        <v>0.33500000000000002</v>
      </c>
      <c r="AS42" s="40">
        <f t="shared" si="9"/>
        <v>4.0270000000000001</v>
      </c>
      <c r="AT42" s="40">
        <f>[4]Curves!$G48</f>
        <v>0.37</v>
      </c>
      <c r="AU42" s="40">
        <f t="shared" si="10"/>
        <v>4.0620000000000003</v>
      </c>
    </row>
    <row r="43" spans="1:47" x14ac:dyDescent="0.2">
      <c r="A43" s="50">
        <f>[5]Tregion!$A43</f>
        <v>37347</v>
      </c>
      <c r="B43" s="57">
        <f>[5]Tregion!$C43</f>
        <v>29.75</v>
      </c>
      <c r="C43" s="58">
        <f>[6]Tregion!$C43</f>
        <v>30</v>
      </c>
      <c r="D43" s="57">
        <f>[7]Tregion!$C43</f>
        <v>28</v>
      </c>
      <c r="E43" s="58">
        <f>[8]Tregion!$C43</f>
        <v>30.5</v>
      </c>
      <c r="F43" s="57">
        <f>[9]Tregion!$C43</f>
        <v>30.25</v>
      </c>
      <c r="G43" s="58">
        <f>[10]Tbasis!$D42</f>
        <v>31.75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44.259272460937503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3.7470000000000003</v>
      </c>
      <c r="AN43" s="40">
        <f>AR43+0.1</f>
        <v>0.44999999999999996</v>
      </c>
      <c r="AO43" s="40">
        <f t="shared" si="7"/>
        <v>4.1970000000000001</v>
      </c>
      <c r="AP43" s="40">
        <f>[4]Curves!$J49</f>
        <v>3.5000000000000003E-2</v>
      </c>
      <c r="AQ43" s="40">
        <f t="shared" si="8"/>
        <v>3.7820000000000005</v>
      </c>
      <c r="AR43" s="40">
        <f>[4]Curves!$K49</f>
        <v>0.35</v>
      </c>
      <c r="AS43" s="40">
        <f t="shared" si="9"/>
        <v>4.0970000000000004</v>
      </c>
      <c r="AT43" s="40">
        <f>[4]Curves!$G49</f>
        <v>0.41</v>
      </c>
      <c r="AU43" s="40">
        <f t="shared" si="10"/>
        <v>4.157</v>
      </c>
    </row>
    <row r="44" spans="1:47" x14ac:dyDescent="0.2">
      <c r="A44" s="50">
        <f>[5]Tregion!$A44</f>
        <v>37377</v>
      </c>
      <c r="B44" s="57">
        <f>[5]Tregion!$C44</f>
        <v>34.5</v>
      </c>
      <c r="C44" s="58">
        <f>[6]Tregion!$C44</f>
        <v>29</v>
      </c>
      <c r="D44" s="57">
        <f>[7]Tregion!$C44</f>
        <v>26.5</v>
      </c>
      <c r="E44" s="58">
        <f>[8]Tregion!$C44</f>
        <v>30.5</v>
      </c>
      <c r="F44" s="57">
        <f>[9]Tregion!$C44</f>
        <v>33.5</v>
      </c>
      <c r="G44" s="58">
        <f>[10]Tbasis!$D43</f>
        <v>37.5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44.689287414550783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3.6320000000000001</v>
      </c>
      <c r="AN44" s="40">
        <f>AR44+0.1</f>
        <v>0.44999999999999996</v>
      </c>
      <c r="AO44" s="40">
        <f t="shared" si="7"/>
        <v>4.0819999999999999</v>
      </c>
      <c r="AP44" s="40">
        <f>[4]Curves!$J50</f>
        <v>0.13</v>
      </c>
      <c r="AQ44" s="40">
        <f t="shared" si="8"/>
        <v>3.762</v>
      </c>
      <c r="AR44" s="40">
        <f>[4]Curves!$K50</f>
        <v>0.35</v>
      </c>
      <c r="AS44" s="40">
        <f t="shared" si="9"/>
        <v>3.9820000000000002</v>
      </c>
      <c r="AT44" s="40">
        <f>[4]Curves!$G50</f>
        <v>0.41</v>
      </c>
      <c r="AU44" s="40">
        <f t="shared" si="10"/>
        <v>4.0419999999999998</v>
      </c>
    </row>
    <row r="45" spans="1:47" x14ac:dyDescent="0.2">
      <c r="A45" s="50">
        <f>[5]Tregion!$A45</f>
        <v>37408</v>
      </c>
      <c r="B45" s="57">
        <f>[5]Tregion!$C45</f>
        <v>42</v>
      </c>
      <c r="C45" s="58">
        <f>[6]Tregion!$C45</f>
        <v>30.5</v>
      </c>
      <c r="D45" s="57">
        <f>[7]Tregion!$C45</f>
        <v>28</v>
      </c>
      <c r="E45" s="58">
        <f>[8]Tregion!$C45</f>
        <v>37</v>
      </c>
      <c r="F45" s="57">
        <f>[9]Tregion!$C45</f>
        <v>38</v>
      </c>
      <c r="G45" s="58">
        <f>[10]Tbasis!$D44</f>
        <v>47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45.540896326672573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3.4849999999999999</v>
      </c>
      <c r="AN45" s="40">
        <f>AR45+0.1</f>
        <v>0.41500000000000004</v>
      </c>
      <c r="AO45" s="40">
        <f t="shared" si="7"/>
        <v>3.9</v>
      </c>
      <c r="AP45" s="40">
        <f>[4]Curves!$J51</f>
        <v>0.13</v>
      </c>
      <c r="AQ45" s="40">
        <f t="shared" si="8"/>
        <v>3.6149999999999998</v>
      </c>
      <c r="AR45" s="40">
        <f>[4]Curves!$K51</f>
        <v>0.315</v>
      </c>
      <c r="AS45" s="40">
        <f t="shared" si="9"/>
        <v>3.8</v>
      </c>
      <c r="AT45" s="40">
        <f>[4]Curves!$G51</f>
        <v>0.36</v>
      </c>
      <c r="AU45" s="40">
        <f t="shared" si="10"/>
        <v>3.8449999999999998</v>
      </c>
    </row>
    <row r="46" spans="1:47" x14ac:dyDescent="0.2">
      <c r="A46" s="50">
        <f>[5]Tregion!$A46</f>
        <v>37438</v>
      </c>
      <c r="B46" s="57">
        <f>[5]Tregion!$C46</f>
        <v>50</v>
      </c>
      <c r="C46" s="58">
        <f>[6]Tregion!$C46</f>
        <v>44</v>
      </c>
      <c r="D46" s="57">
        <f>[7]Tregion!$C46</f>
        <v>41</v>
      </c>
      <c r="E46" s="58">
        <f>[8]Tregion!$C46</f>
        <v>46</v>
      </c>
      <c r="F46" s="57">
        <f>[9]Tregion!$C46</f>
        <v>45.75</v>
      </c>
      <c r="G46" s="58">
        <f>[10]Tbasis!$D45</f>
        <v>57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48.207210570192267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3.32</v>
      </c>
      <c r="AN46" s="40">
        <f>AR46+0.1</f>
        <v>0.45999999999999996</v>
      </c>
      <c r="AO46" s="40">
        <f t="shared" si="7"/>
        <v>3.78</v>
      </c>
      <c r="AP46" s="40">
        <f>[4]Curves!$J52</f>
        <v>0.13</v>
      </c>
      <c r="AQ46" s="40">
        <f t="shared" si="8"/>
        <v>3.4499999999999997</v>
      </c>
      <c r="AR46" s="40">
        <f>[4]Curves!$K52</f>
        <v>0.36</v>
      </c>
      <c r="AS46" s="40">
        <f t="shared" si="9"/>
        <v>3.6799999999999997</v>
      </c>
      <c r="AT46" s="40">
        <f>[4]Curves!$G52</f>
        <v>0.4</v>
      </c>
      <c r="AU46" s="40">
        <f t="shared" si="10"/>
        <v>3.7199999999999998</v>
      </c>
    </row>
    <row r="47" spans="1:47" x14ac:dyDescent="0.2">
      <c r="A47" s="50">
        <f>[5]Tregion!$A47</f>
        <v>37469</v>
      </c>
      <c r="B47" s="57">
        <f>[5]Tregion!$C47</f>
        <v>58.5</v>
      </c>
      <c r="C47" s="58">
        <f>[6]Tregion!$C47</f>
        <v>51</v>
      </c>
      <c r="D47" s="57">
        <f>[7]Tregion!$C47</f>
        <v>48.5</v>
      </c>
      <c r="E47" s="58">
        <f>[8]Tregion!$C47</f>
        <v>53</v>
      </c>
      <c r="F47" s="57">
        <f>[9]Tregion!$C47</f>
        <v>53</v>
      </c>
      <c r="G47" s="58">
        <f>[10]Tbasis!$D46</f>
        <v>68.5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49.049641055147006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3.3149999999999999</v>
      </c>
      <c r="AN47" s="40">
        <f>AR47+0.1</f>
        <v>0.56000000000000005</v>
      </c>
      <c r="AO47" s="40">
        <f t="shared" si="7"/>
        <v>3.875</v>
      </c>
      <c r="AP47" s="40">
        <f>[4]Curves!$J53</f>
        <v>0.13</v>
      </c>
      <c r="AQ47" s="40">
        <f t="shared" si="8"/>
        <v>3.4449999999999998</v>
      </c>
      <c r="AR47" s="40">
        <f>[4]Curves!$K53</f>
        <v>0.46</v>
      </c>
      <c r="AS47" s="40">
        <f t="shared" si="9"/>
        <v>3.7749999999999999</v>
      </c>
      <c r="AT47" s="40">
        <f>[4]Curves!$G53</f>
        <v>0.72499999999999998</v>
      </c>
      <c r="AU47" s="40">
        <f t="shared" si="10"/>
        <v>4.04</v>
      </c>
    </row>
    <row r="48" spans="1:47" x14ac:dyDescent="0.2">
      <c r="A48" s="50">
        <f>[5]Tregion!$A48</f>
        <v>37500</v>
      </c>
      <c r="B48" s="57">
        <f>[5]Tregion!$C48</f>
        <v>48</v>
      </c>
      <c r="C48" s="58">
        <f>[6]Tregion!$C48</f>
        <v>45</v>
      </c>
      <c r="D48" s="57">
        <f>[7]Tregion!$C48</f>
        <v>41.5</v>
      </c>
      <c r="E48" s="58">
        <f>[8]Tregion!$C48</f>
        <v>44.5</v>
      </c>
      <c r="F48" s="57">
        <f>[9]Tregion!$C48</f>
        <v>44.75</v>
      </c>
      <c r="G48" s="58">
        <f>[10]Tbasis!$D47</f>
        <v>55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49.001102207998734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3.3530000000000002</v>
      </c>
      <c r="AN48" s="40">
        <f t="shared" ref="AN48:AN54" si="11">AR48</f>
        <v>0.77</v>
      </c>
      <c r="AO48" s="40">
        <f t="shared" si="7"/>
        <v>4.1230000000000002</v>
      </c>
      <c r="AP48" s="40">
        <f>[4]Curves!$J54</f>
        <v>0.13</v>
      </c>
      <c r="AQ48" s="40">
        <f t="shared" si="8"/>
        <v>3.4830000000000001</v>
      </c>
      <c r="AR48" s="40">
        <f>[4]Curves!$K54</f>
        <v>0.77</v>
      </c>
      <c r="AS48" s="40">
        <f t="shared" si="9"/>
        <v>4.1230000000000002</v>
      </c>
      <c r="AT48" s="40">
        <f>[4]Curves!$G54</f>
        <v>0.98</v>
      </c>
      <c r="AU48" s="40">
        <f t="shared" si="10"/>
        <v>4.3330000000000002</v>
      </c>
    </row>
    <row r="49" spans="1:47" x14ac:dyDescent="0.2">
      <c r="A49" s="50">
        <f>[5]Tregion!$A49</f>
        <v>37530</v>
      </c>
      <c r="B49" s="57">
        <f>[5]Tregion!$C49</f>
        <v>35.25</v>
      </c>
      <c r="C49" s="58">
        <f>[6]Tregion!$C49</f>
        <v>35.5</v>
      </c>
      <c r="D49" s="57">
        <f>[7]Tregion!$C49</f>
        <v>36</v>
      </c>
      <c r="E49" s="58">
        <f>[8]Tregion!$C49</f>
        <v>38</v>
      </c>
      <c r="F49" s="57">
        <f>[9]Tregion!$C49</f>
        <v>37.25</v>
      </c>
      <c r="G49" s="58">
        <f>[10]Tbasis!$D48</f>
        <v>37.75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45.595879581737037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3.3980000000000001</v>
      </c>
      <c r="AN49" s="40">
        <f t="shared" si="11"/>
        <v>1.04</v>
      </c>
      <c r="AO49" s="40">
        <f t="shared" si="7"/>
        <v>4.4380000000000006</v>
      </c>
      <c r="AP49" s="40">
        <f>[4]Curves!$J55</f>
        <v>4.4999999999999998E-2</v>
      </c>
      <c r="AQ49" s="40">
        <f t="shared" si="8"/>
        <v>3.4430000000000001</v>
      </c>
      <c r="AR49" s="40">
        <f>[4]Curves!$K55</f>
        <v>1.04</v>
      </c>
      <c r="AS49" s="40">
        <f t="shared" si="9"/>
        <v>4.4380000000000006</v>
      </c>
      <c r="AT49" s="40">
        <f>[4]Curves!$G55</f>
        <v>1.615</v>
      </c>
      <c r="AU49" s="40">
        <f t="shared" si="10"/>
        <v>5.0129999999999999</v>
      </c>
    </row>
    <row r="50" spans="1:47" x14ac:dyDescent="0.2">
      <c r="A50" s="50">
        <f>[5]Tregion!$A50</f>
        <v>37561</v>
      </c>
      <c r="B50" s="57">
        <f>[5]Tregion!$C50</f>
        <v>33.75</v>
      </c>
      <c r="C50" s="58">
        <f>[6]Tregion!$C50</f>
        <v>33.5</v>
      </c>
      <c r="D50" s="57">
        <f>[7]Tregion!$C50</f>
        <v>34</v>
      </c>
      <c r="E50" s="58">
        <f>[8]Tregion!$C50</f>
        <v>34.5</v>
      </c>
      <c r="F50" s="57">
        <f>[9]Tregion!$C50</f>
        <v>36.75</v>
      </c>
      <c r="G50" s="58">
        <f>[10]Tbasis!$D49</f>
        <v>35.75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50.367871144314918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3.4359999999999999</v>
      </c>
      <c r="AN50" s="40">
        <f t="shared" si="11"/>
        <v>1.04</v>
      </c>
      <c r="AO50" s="40">
        <f t="shared" si="7"/>
        <v>4.476</v>
      </c>
      <c r="AP50" s="40">
        <f>[4]Curves!$J56</f>
        <v>4.4999999999999998E-2</v>
      </c>
      <c r="AQ50" s="40">
        <f t="shared" si="8"/>
        <v>3.4809999999999999</v>
      </c>
      <c r="AR50" s="40">
        <f>[4]Curves!$K56</f>
        <v>1.04</v>
      </c>
      <c r="AS50" s="40">
        <f t="shared" si="9"/>
        <v>4.476</v>
      </c>
      <c r="AT50" s="40">
        <f>[4]Curves!$G56</f>
        <v>1.615</v>
      </c>
      <c r="AU50" s="40">
        <f t="shared" si="10"/>
        <v>5.0510000000000002</v>
      </c>
    </row>
    <row r="51" spans="1:47" x14ac:dyDescent="0.2">
      <c r="A51" s="50">
        <f>[5]Tregion!$A51</f>
        <v>37591</v>
      </c>
      <c r="B51" s="57">
        <f>[5]Tregion!$C51</f>
        <v>34.5</v>
      </c>
      <c r="C51" s="58">
        <f>[6]Tregion!$C51</f>
        <v>35.75</v>
      </c>
      <c r="D51" s="57">
        <f>[7]Tregion!$C51</f>
        <v>36.25</v>
      </c>
      <c r="E51" s="58">
        <f>[8]Tregion!$C51</f>
        <v>38.25</v>
      </c>
      <c r="F51" s="57">
        <f>[9]Tregion!$C51</f>
        <v>38.75</v>
      </c>
      <c r="G51" s="58">
        <f>[10]Tbasis!$D50</f>
        <v>36.5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54.085133104138905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3.43</v>
      </c>
      <c r="AN51" s="40">
        <f t="shared" si="11"/>
        <v>0.54</v>
      </c>
      <c r="AO51" s="40">
        <f t="shared" si="7"/>
        <v>3.97</v>
      </c>
      <c r="AP51" s="40">
        <f>[4]Curves!$J57</f>
        <v>4.4999999999999998E-2</v>
      </c>
      <c r="AQ51" s="40">
        <f t="shared" si="8"/>
        <v>3.4750000000000001</v>
      </c>
      <c r="AR51" s="40">
        <f>[4]Curves!$K57</f>
        <v>0.54</v>
      </c>
      <c r="AS51" s="40">
        <f t="shared" si="9"/>
        <v>3.97</v>
      </c>
      <c r="AT51" s="40">
        <f>[4]Curves!$G57</f>
        <v>0.71499999999999997</v>
      </c>
      <c r="AU51" s="40">
        <f t="shared" si="10"/>
        <v>4.1450000000000005</v>
      </c>
    </row>
    <row r="52" spans="1:47" x14ac:dyDescent="0.2">
      <c r="A52" s="50">
        <f>[5]Tregion!$A52</f>
        <v>37622</v>
      </c>
      <c r="B52" s="57">
        <f>[5]Tregion!$C52</f>
        <v>35.25</v>
      </c>
      <c r="C52" s="58">
        <f>[6]Tregion!$C52</f>
        <v>39.75</v>
      </c>
      <c r="D52" s="57">
        <f>[7]Tregion!$C52</f>
        <v>40</v>
      </c>
      <c r="E52" s="58">
        <f>[8]Tregion!$C52</f>
        <v>40</v>
      </c>
      <c r="F52" s="57">
        <f>[9]Tregion!$C52</f>
        <v>39.5</v>
      </c>
      <c r="G52" s="58">
        <f>[10]Tbasis!$D51</f>
        <v>37.25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49.250628029826629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3.43</v>
      </c>
      <c r="AN52" s="40">
        <f t="shared" si="11"/>
        <v>0.36</v>
      </c>
      <c r="AO52" s="40">
        <f t="shared" si="7"/>
        <v>3.79</v>
      </c>
      <c r="AP52" s="40">
        <f>[4]Curves!$J58</f>
        <v>4.4999999999999998E-2</v>
      </c>
      <c r="AQ52" s="40">
        <f t="shared" si="8"/>
        <v>3.4750000000000001</v>
      </c>
      <c r="AR52" s="40">
        <f>[4]Curves!$K58</f>
        <v>0.36</v>
      </c>
      <c r="AS52" s="40">
        <f t="shared" si="9"/>
        <v>3.79</v>
      </c>
      <c r="AT52" s="40">
        <f>[4]Curves!$G58</f>
        <v>0.38</v>
      </c>
      <c r="AU52" s="40">
        <f t="shared" si="10"/>
        <v>3.81</v>
      </c>
    </row>
    <row r="53" spans="1:47" x14ac:dyDescent="0.2">
      <c r="A53" s="50">
        <f>[5]Tregion!$A53</f>
        <v>37653</v>
      </c>
      <c r="B53" s="57">
        <f>[5]Tregion!$C53</f>
        <v>34.75</v>
      </c>
      <c r="C53" s="58">
        <f>[6]Tregion!$C53</f>
        <v>38.25</v>
      </c>
      <c r="D53" s="57">
        <f>[7]Tregion!$C53</f>
        <v>38.5</v>
      </c>
      <c r="E53" s="58">
        <f>[8]Tregion!$C53</f>
        <v>39</v>
      </c>
      <c r="F53" s="57">
        <f>[9]Tregion!$C53</f>
        <v>38</v>
      </c>
      <c r="G53" s="58">
        <f>[10]Tbasis!$D52</f>
        <v>36.75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47.771043507245999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3.6</v>
      </c>
      <c r="AN53" s="40">
        <f t="shared" si="11"/>
        <v>0.32500000000000001</v>
      </c>
      <c r="AO53" s="40">
        <f t="shared" si="7"/>
        <v>3.9250000000000003</v>
      </c>
      <c r="AP53" s="40">
        <f>[4]Curves!$J59</f>
        <v>4.4999999999999998E-2</v>
      </c>
      <c r="AQ53" s="40">
        <f t="shared" si="8"/>
        <v>3.645</v>
      </c>
      <c r="AR53" s="40">
        <f>[4]Curves!$K59</f>
        <v>0.32500000000000001</v>
      </c>
      <c r="AS53" s="40">
        <f t="shared" si="9"/>
        <v>3.9250000000000003</v>
      </c>
      <c r="AT53" s="40">
        <f>[4]Curves!$G59</f>
        <v>0.33</v>
      </c>
      <c r="AU53" s="40">
        <f t="shared" si="10"/>
        <v>3.93</v>
      </c>
    </row>
    <row r="54" spans="1:47" x14ac:dyDescent="0.2">
      <c r="A54" s="50">
        <f>[5]Tregion!$A54</f>
        <v>37681</v>
      </c>
      <c r="B54" s="57">
        <f>[5]Tregion!$C54</f>
        <v>34.75</v>
      </c>
      <c r="C54" s="58">
        <f>[6]Tregion!$C54</f>
        <v>34</v>
      </c>
      <c r="D54" s="57">
        <f>[7]Tregion!$C54</f>
        <v>34</v>
      </c>
      <c r="E54" s="58">
        <f>[8]Tregion!$C54</f>
        <v>37</v>
      </c>
      <c r="F54" s="57">
        <f>[9]Tregion!$C54</f>
        <v>36.5</v>
      </c>
      <c r="G54" s="58">
        <f>[10]Tbasis!$D53</f>
        <v>36.75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46.211572021689889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3.7520000000000002</v>
      </c>
      <c r="AN54" s="40">
        <f t="shared" si="11"/>
        <v>0.33500000000000002</v>
      </c>
      <c r="AO54" s="40">
        <f t="shared" si="7"/>
        <v>4.0870000000000006</v>
      </c>
      <c r="AP54" s="40">
        <f>[4]Curves!$J60</f>
        <v>4.4999999999999998E-2</v>
      </c>
      <c r="AQ54" s="40">
        <f t="shared" si="8"/>
        <v>3.7970000000000002</v>
      </c>
      <c r="AR54" s="40">
        <f>[4]Curves!$K60</f>
        <v>0.33500000000000002</v>
      </c>
      <c r="AS54" s="40">
        <f t="shared" si="9"/>
        <v>4.0870000000000006</v>
      </c>
      <c r="AT54" s="40">
        <f>[4]Curves!$G60</f>
        <v>0.37</v>
      </c>
      <c r="AU54" s="40">
        <f t="shared" si="10"/>
        <v>4.1219999999999999</v>
      </c>
    </row>
    <row r="55" spans="1:47" x14ac:dyDescent="0.2">
      <c r="A55" s="50">
        <f>[5]Tregion!$A55</f>
        <v>37712</v>
      </c>
      <c r="B55" s="57">
        <f>[5]Tregion!$C55</f>
        <v>34.25</v>
      </c>
      <c r="C55" s="58">
        <f>[6]Tregion!$C55</f>
        <v>34.25</v>
      </c>
      <c r="D55" s="57">
        <f>[7]Tregion!$C55</f>
        <v>31</v>
      </c>
      <c r="E55" s="58">
        <f>[8]Tregion!$C55</f>
        <v>35</v>
      </c>
      <c r="F55" s="57">
        <f>[9]Tregion!$C55</f>
        <v>36</v>
      </c>
      <c r="G55" s="58">
        <f>[10]Tbasis!$D54</f>
        <v>36.25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43.9638332927547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3.8395000000000001</v>
      </c>
      <c r="AN55" s="40">
        <f>AR55+0.1</f>
        <v>0.44999999999999996</v>
      </c>
      <c r="AO55" s="40">
        <f t="shared" si="7"/>
        <v>4.2895000000000003</v>
      </c>
      <c r="AP55" s="40">
        <f>[4]Curves!$J61</f>
        <v>4.4999999999999998E-2</v>
      </c>
      <c r="AQ55" s="40">
        <f t="shared" si="8"/>
        <v>3.8845000000000001</v>
      </c>
      <c r="AR55" s="40">
        <f>[4]Curves!$K61</f>
        <v>0.35</v>
      </c>
      <c r="AS55" s="40">
        <f t="shared" si="9"/>
        <v>4.1894999999999998</v>
      </c>
      <c r="AT55" s="40">
        <f>[4]Curves!$G61</f>
        <v>0.41</v>
      </c>
      <c r="AU55" s="40">
        <f t="shared" si="10"/>
        <v>4.2495000000000003</v>
      </c>
    </row>
    <row r="56" spans="1:47" x14ac:dyDescent="0.2">
      <c r="A56" s="50">
        <f>[5]Tregion!$A56</f>
        <v>37742</v>
      </c>
      <c r="B56" s="57">
        <f>[5]Tregion!$C56</f>
        <v>34.25</v>
      </c>
      <c r="C56" s="58">
        <f>[6]Tregion!$C56</f>
        <v>30.75</v>
      </c>
      <c r="D56" s="57">
        <f>[7]Tregion!$C56</f>
        <v>27.5</v>
      </c>
      <c r="E56" s="58">
        <f>[8]Tregion!$C56</f>
        <v>35</v>
      </c>
      <c r="F56" s="57">
        <f>[9]Tregion!$C56</f>
        <v>36.5</v>
      </c>
      <c r="G56" s="58">
        <f>[10]Tbasis!$D55</f>
        <v>36.25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44.122687400189164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3.7245000000000004</v>
      </c>
      <c r="AN56" s="40">
        <f>AR56+0.1</f>
        <v>0.44999999999999996</v>
      </c>
      <c r="AO56" s="40">
        <f t="shared" si="7"/>
        <v>4.1745000000000001</v>
      </c>
      <c r="AP56" s="40">
        <f>[4]Curves!$J62</f>
        <v>0.13</v>
      </c>
      <c r="AQ56" s="40">
        <f t="shared" si="8"/>
        <v>3.8545000000000003</v>
      </c>
      <c r="AR56" s="40">
        <f>[4]Curves!$K62</f>
        <v>0.35</v>
      </c>
      <c r="AS56" s="40">
        <f t="shared" si="9"/>
        <v>4.0745000000000005</v>
      </c>
      <c r="AT56" s="40">
        <f>[4]Curves!$G62</f>
        <v>0.41</v>
      </c>
      <c r="AU56" s="40">
        <f t="shared" si="10"/>
        <v>4.1345000000000001</v>
      </c>
    </row>
    <row r="57" spans="1:47" x14ac:dyDescent="0.2">
      <c r="A57" s="50">
        <f>[5]Tregion!$A57</f>
        <v>37773</v>
      </c>
      <c r="B57" s="57">
        <f>[5]Tregion!$C57</f>
        <v>38.75</v>
      </c>
      <c r="C57" s="58">
        <f>[6]Tregion!$C57</f>
        <v>32</v>
      </c>
      <c r="D57" s="57">
        <f>[7]Tregion!$C57</f>
        <v>28.75</v>
      </c>
      <c r="E57" s="58">
        <f>[8]Tregion!$C57</f>
        <v>39.5</v>
      </c>
      <c r="F57" s="57">
        <f>[9]Tregion!$C57</f>
        <v>41</v>
      </c>
      <c r="G57" s="58">
        <f>[10]Tbasis!$D56</f>
        <v>43.25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44.593311446247398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3.5775000000000001</v>
      </c>
      <c r="AN57" s="40">
        <f>AR57+0.1</f>
        <v>0.41500000000000004</v>
      </c>
      <c r="AO57" s="40">
        <f t="shared" si="7"/>
        <v>3.9925000000000002</v>
      </c>
      <c r="AP57" s="40">
        <f>[4]Curves!$J63</f>
        <v>0.13</v>
      </c>
      <c r="AQ57" s="40">
        <f t="shared" si="8"/>
        <v>3.7075</v>
      </c>
      <c r="AR57" s="40">
        <f>[4]Curves!$K63</f>
        <v>0.315</v>
      </c>
      <c r="AS57" s="40">
        <f t="shared" si="9"/>
        <v>3.8925000000000001</v>
      </c>
      <c r="AT57" s="40">
        <f>[4]Curves!$G63</f>
        <v>0.36</v>
      </c>
      <c r="AU57" s="40">
        <f t="shared" si="10"/>
        <v>3.9375</v>
      </c>
    </row>
    <row r="58" spans="1:47" x14ac:dyDescent="0.2">
      <c r="A58" s="50">
        <f>[5]Tregion!$A58</f>
        <v>37803</v>
      </c>
      <c r="B58" s="57">
        <f>[5]Tregion!$C58</f>
        <v>53.25</v>
      </c>
      <c r="C58" s="58">
        <f>[6]Tregion!$C58</f>
        <v>51.5</v>
      </c>
      <c r="D58" s="57">
        <f>[7]Tregion!$C58</f>
        <v>47</v>
      </c>
      <c r="E58" s="58">
        <f>[8]Tregion!$C58</f>
        <v>49.5</v>
      </c>
      <c r="F58" s="57">
        <f>[9]Tregion!$C58</f>
        <v>55</v>
      </c>
      <c r="G58" s="58">
        <f>[10]Tbasis!$D57</f>
        <v>59.25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45.000312850289468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3.4125000000000001</v>
      </c>
      <c r="AN58" s="40">
        <f>AR58+0.1</f>
        <v>0.45999999999999996</v>
      </c>
      <c r="AO58" s="40">
        <f t="shared" si="7"/>
        <v>3.8725000000000001</v>
      </c>
      <c r="AP58" s="40">
        <f>[4]Curves!$J64</f>
        <v>0.13</v>
      </c>
      <c r="AQ58" s="40">
        <f t="shared" si="8"/>
        <v>3.5425</v>
      </c>
      <c r="AR58" s="40">
        <f>[4]Curves!$K64</f>
        <v>0.36</v>
      </c>
      <c r="AS58" s="40">
        <f t="shared" si="9"/>
        <v>3.7725</v>
      </c>
      <c r="AT58" s="40">
        <f>[4]Curves!$G64</f>
        <v>0.4</v>
      </c>
      <c r="AU58" s="40">
        <f t="shared" si="10"/>
        <v>3.8125</v>
      </c>
    </row>
    <row r="59" spans="1:47" x14ac:dyDescent="0.2">
      <c r="A59" s="50">
        <f>[5]Tregion!$A59</f>
        <v>37834</v>
      </c>
      <c r="B59" s="57">
        <f>[5]Tregion!$C59</f>
        <v>59.75</v>
      </c>
      <c r="C59" s="58">
        <f>[6]Tregion!$C59</f>
        <v>58.5</v>
      </c>
      <c r="D59" s="57">
        <f>[7]Tregion!$C59</f>
        <v>55</v>
      </c>
      <c r="E59" s="58">
        <f>[8]Tregion!$C59</f>
        <v>58.5</v>
      </c>
      <c r="F59" s="57">
        <f>[9]Tregion!$C59</f>
        <v>61.25</v>
      </c>
      <c r="G59" s="58">
        <f>[10]Tbasis!$D58</f>
        <v>67.75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45.453022998386302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3.4075000000000002</v>
      </c>
      <c r="AN59" s="40">
        <f>AR59+0.1</f>
        <v>0.56000000000000005</v>
      </c>
      <c r="AO59" s="40">
        <f t="shared" si="7"/>
        <v>3.9675000000000002</v>
      </c>
      <c r="AP59" s="40">
        <f>[4]Curves!$J65</f>
        <v>0.13</v>
      </c>
      <c r="AQ59" s="40">
        <f t="shared" si="8"/>
        <v>3.5375000000000001</v>
      </c>
      <c r="AR59" s="40">
        <f>[4]Curves!$K65</f>
        <v>0.46</v>
      </c>
      <c r="AS59" s="40">
        <f t="shared" si="9"/>
        <v>3.8675000000000002</v>
      </c>
      <c r="AT59" s="40">
        <f>[4]Curves!$G65</f>
        <v>0.73</v>
      </c>
      <c r="AU59" s="40">
        <f t="shared" si="10"/>
        <v>4.1375000000000002</v>
      </c>
    </row>
    <row r="60" spans="1:47" x14ac:dyDescent="0.2">
      <c r="A60" s="50">
        <f>[5]Tregion!$A60</f>
        <v>37865</v>
      </c>
      <c r="B60" s="57">
        <f>[5]Tregion!$C60</f>
        <v>47.25</v>
      </c>
      <c r="C60" s="58">
        <f>[6]Tregion!$C60</f>
        <v>49</v>
      </c>
      <c r="D60" s="57">
        <f>[7]Tregion!$C60</f>
        <v>45.5</v>
      </c>
      <c r="E60" s="58">
        <f>[8]Tregion!$C60</f>
        <v>53.5</v>
      </c>
      <c r="F60" s="57">
        <f>[9]Tregion!$C60</f>
        <v>48.25</v>
      </c>
      <c r="G60" s="58">
        <f>[10]Tbasis!$D59</f>
        <v>53.25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45.513949597181167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3.4455</v>
      </c>
      <c r="AN60" s="40">
        <f t="shared" ref="AN60:AN66" si="12">AR60</f>
        <v>0.77</v>
      </c>
      <c r="AO60" s="40">
        <f t="shared" si="7"/>
        <v>4.2155000000000005</v>
      </c>
      <c r="AP60" s="40">
        <f>[4]Curves!$J66</f>
        <v>0.13</v>
      </c>
      <c r="AQ60" s="40">
        <f t="shared" si="8"/>
        <v>3.5754999999999999</v>
      </c>
      <c r="AR60" s="40">
        <f>[4]Curves!$K66</f>
        <v>0.77</v>
      </c>
      <c r="AS60" s="40">
        <f t="shared" si="9"/>
        <v>4.2155000000000005</v>
      </c>
      <c r="AT60" s="40">
        <f>[4]Curves!$G66</f>
        <v>0.98</v>
      </c>
      <c r="AU60" s="40">
        <f t="shared" si="10"/>
        <v>4.4254999999999995</v>
      </c>
    </row>
    <row r="61" spans="1:47" x14ac:dyDescent="0.2">
      <c r="A61" s="50">
        <f>[5]Tregion!$A61</f>
        <v>37895</v>
      </c>
      <c r="B61" s="57">
        <f>[5]Tregion!$C61</f>
        <v>36.75</v>
      </c>
      <c r="C61" s="58">
        <f>[6]Tregion!$C61</f>
        <v>38.75</v>
      </c>
      <c r="D61" s="57">
        <f>[7]Tregion!$C61</f>
        <v>39</v>
      </c>
      <c r="E61" s="58">
        <f>[8]Tregion!$C61</f>
        <v>39.75</v>
      </c>
      <c r="F61" s="57">
        <f>[9]Tregion!$C61</f>
        <v>38</v>
      </c>
      <c r="G61" s="58">
        <f>[10]Tbasis!$D60</f>
        <v>39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45.699850666102577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3.4905000000000004</v>
      </c>
      <c r="AN61" s="40">
        <f t="shared" si="12"/>
        <v>1.04</v>
      </c>
      <c r="AO61" s="40">
        <f t="shared" si="7"/>
        <v>4.5305</v>
      </c>
      <c r="AP61" s="40">
        <f>[4]Curves!$J67</f>
        <v>4.4999999999999998E-2</v>
      </c>
      <c r="AQ61" s="40">
        <f t="shared" si="8"/>
        <v>3.5355000000000003</v>
      </c>
      <c r="AR61" s="40">
        <f>[4]Curves!$K67</f>
        <v>1.04</v>
      </c>
      <c r="AS61" s="40">
        <f t="shared" si="9"/>
        <v>4.5305</v>
      </c>
      <c r="AT61" s="40">
        <f>[4]Curves!$G67</f>
        <v>1.6</v>
      </c>
      <c r="AU61" s="40">
        <f t="shared" si="10"/>
        <v>5.0905000000000005</v>
      </c>
    </row>
    <row r="62" spans="1:47" x14ac:dyDescent="0.2">
      <c r="A62" s="50">
        <f>[5]Tregion!$A62</f>
        <v>37926</v>
      </c>
      <c r="B62" s="57">
        <f>[5]Tregion!$C62</f>
        <v>35.25</v>
      </c>
      <c r="C62" s="58">
        <f>[6]Tregion!$C62</f>
        <v>34.75</v>
      </c>
      <c r="D62" s="57">
        <f>[7]Tregion!$C62</f>
        <v>35</v>
      </c>
      <c r="E62" s="58">
        <f>[8]Tregion!$C62</f>
        <v>37</v>
      </c>
      <c r="F62" s="57">
        <f>[9]Tregion!$C62</f>
        <v>38.25</v>
      </c>
      <c r="G62" s="58">
        <f>[10]Tbasis!$D61</f>
        <v>37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49.150437633164174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3.5285000000000002</v>
      </c>
      <c r="AN62" s="40">
        <f t="shared" si="12"/>
        <v>1.04</v>
      </c>
      <c r="AO62" s="40">
        <f t="shared" si="7"/>
        <v>4.5685000000000002</v>
      </c>
      <c r="AP62" s="40">
        <f>[4]Curves!$J68</f>
        <v>4.4999999999999998E-2</v>
      </c>
      <c r="AQ62" s="40">
        <f t="shared" si="8"/>
        <v>3.5735000000000001</v>
      </c>
      <c r="AR62" s="40">
        <f>[4]Curves!$K68</f>
        <v>1.04</v>
      </c>
      <c r="AS62" s="40">
        <f t="shared" si="9"/>
        <v>4.5685000000000002</v>
      </c>
      <c r="AT62" s="40">
        <f>[4]Curves!$G68</f>
        <v>1.6</v>
      </c>
      <c r="AU62" s="40">
        <f t="shared" si="10"/>
        <v>5.1285000000000007</v>
      </c>
    </row>
    <row r="63" spans="1:47" x14ac:dyDescent="0.2">
      <c r="A63" s="50">
        <f>[5]Tregion!$A63</f>
        <v>37956</v>
      </c>
      <c r="B63" s="57">
        <f>[5]Tregion!$C63</f>
        <v>35.25</v>
      </c>
      <c r="C63" s="58">
        <f>[6]Tregion!$C63</f>
        <v>37.25</v>
      </c>
      <c r="D63" s="57">
        <f>[7]Tregion!$C63</f>
        <v>37.5</v>
      </c>
      <c r="E63" s="58">
        <f>[8]Tregion!$C63</f>
        <v>40.25</v>
      </c>
      <c r="F63" s="57">
        <f>[9]Tregion!$C63</f>
        <v>39</v>
      </c>
      <c r="G63" s="58">
        <f>[10]Tbasis!$D62</f>
        <v>36.75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51.597628489178113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3.5225</v>
      </c>
      <c r="AN63" s="40">
        <f t="shared" si="12"/>
        <v>0.54</v>
      </c>
      <c r="AO63" s="40">
        <f t="shared" si="7"/>
        <v>4.0625</v>
      </c>
      <c r="AP63" s="40">
        <f>[4]Curves!$J69</f>
        <v>4.4999999999999998E-2</v>
      </c>
      <c r="AQ63" s="40">
        <f t="shared" si="8"/>
        <v>3.5674999999999999</v>
      </c>
      <c r="AR63" s="40">
        <f>[4]Curves!$K69</f>
        <v>0.54</v>
      </c>
      <c r="AS63" s="40">
        <f t="shared" si="9"/>
        <v>4.0625</v>
      </c>
      <c r="AT63" s="40">
        <f>[4]Curves!$G69</f>
        <v>0.72</v>
      </c>
      <c r="AU63" s="40">
        <f t="shared" si="10"/>
        <v>4.2424999999999997</v>
      </c>
    </row>
    <row r="64" spans="1:47" x14ac:dyDescent="0.2">
      <c r="A64" s="50">
        <f>[5]Tregion!$A64</f>
        <v>37987</v>
      </c>
      <c r="B64" s="57">
        <f>[5]Tregion!$C64</f>
        <v>36.229999999999997</v>
      </c>
      <c r="C64" s="58">
        <f>[6]Tregion!$C64</f>
        <v>40.270000000000003</v>
      </c>
      <c r="D64" s="57">
        <f>[7]Tregion!$C64</f>
        <v>40.1</v>
      </c>
      <c r="E64" s="58">
        <f>[8]Tregion!$C64</f>
        <v>40.75</v>
      </c>
      <c r="F64" s="57">
        <f>[9]Tregion!$C64</f>
        <v>40.15</v>
      </c>
      <c r="G64" s="58">
        <f>[10]Tbasis!$D63</f>
        <v>38.43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49.952315628690897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3.5225</v>
      </c>
      <c r="AN64" s="40">
        <f t="shared" si="12"/>
        <v>0.36</v>
      </c>
      <c r="AO64" s="40">
        <f t="shared" si="7"/>
        <v>3.8824999999999998</v>
      </c>
      <c r="AP64" s="40">
        <f>[4]Curves!$J70</f>
        <v>4.4999999999999998E-2</v>
      </c>
      <c r="AQ64" s="40">
        <f t="shared" si="8"/>
        <v>3.5674999999999999</v>
      </c>
      <c r="AR64" s="40">
        <f>[4]Curves!$K70</f>
        <v>0.36</v>
      </c>
      <c r="AS64" s="40">
        <f t="shared" si="9"/>
        <v>3.8824999999999998</v>
      </c>
      <c r="AT64" s="40">
        <f>[4]Curves!$G70</f>
        <v>0.38</v>
      </c>
      <c r="AU64" s="40">
        <f t="shared" si="10"/>
        <v>3.9024999999999999</v>
      </c>
    </row>
    <row r="65" spans="1:47" x14ac:dyDescent="0.2">
      <c r="A65" s="50">
        <f>[5]Tregion!$A65</f>
        <v>38018</v>
      </c>
      <c r="B65" s="57">
        <f>[5]Tregion!$C65</f>
        <v>35.799999999999997</v>
      </c>
      <c r="C65" s="58">
        <f>[6]Tregion!$C65</f>
        <v>38.979999999999997</v>
      </c>
      <c r="D65" s="57">
        <f>[7]Tregion!$C65</f>
        <v>38.81</v>
      </c>
      <c r="E65" s="58">
        <f>[8]Tregion!$C65</f>
        <v>39.89</v>
      </c>
      <c r="F65" s="57">
        <f>[9]Tregion!$C65</f>
        <v>38.869999999999997</v>
      </c>
      <c r="G65" s="58">
        <f>[10]Tbasis!$D64</f>
        <v>38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48.234320025443076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3.6924999999999999</v>
      </c>
      <c r="AN65" s="40">
        <f t="shared" si="12"/>
        <v>0.32500000000000001</v>
      </c>
      <c r="AO65" s="40">
        <f t="shared" si="7"/>
        <v>4.0175000000000001</v>
      </c>
      <c r="AP65" s="40">
        <f>[4]Curves!$J71</f>
        <v>4.4999999999999998E-2</v>
      </c>
      <c r="AQ65" s="40">
        <f t="shared" si="8"/>
        <v>3.7374999999999998</v>
      </c>
      <c r="AR65" s="40">
        <f>[4]Curves!$K71</f>
        <v>0.32500000000000001</v>
      </c>
      <c r="AS65" s="40">
        <f t="shared" si="9"/>
        <v>4.0175000000000001</v>
      </c>
      <c r="AT65" s="40">
        <f>[4]Curves!$G71</f>
        <v>0.33</v>
      </c>
      <c r="AU65" s="40">
        <f t="shared" si="10"/>
        <v>4.0225</v>
      </c>
    </row>
    <row r="66" spans="1:47" x14ac:dyDescent="0.2">
      <c r="A66" s="50">
        <f>[5]Tregion!$A66</f>
        <v>38047</v>
      </c>
      <c r="B66" s="57">
        <f>[5]Tregion!$C66</f>
        <v>35.799999999999997</v>
      </c>
      <c r="C66" s="58">
        <f>[6]Tregion!$C66</f>
        <v>35.32</v>
      </c>
      <c r="D66" s="57">
        <f>[7]Tregion!$C66</f>
        <v>34.950000000000003</v>
      </c>
      <c r="E66" s="58">
        <f>[8]Tregion!$C66</f>
        <v>38.17</v>
      </c>
      <c r="F66" s="57">
        <f>[9]Tregion!$C66</f>
        <v>37.58</v>
      </c>
      <c r="G66" s="58">
        <f>[10]Tbasis!$D65</f>
        <v>38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46.040284063646283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3.8445</v>
      </c>
      <c r="AN66" s="40">
        <f t="shared" si="12"/>
        <v>0.33500000000000002</v>
      </c>
      <c r="AO66" s="40">
        <f t="shared" si="7"/>
        <v>4.1795</v>
      </c>
      <c r="AP66" s="40">
        <f>[4]Curves!$J72</f>
        <v>4.4999999999999998E-2</v>
      </c>
      <c r="AQ66" s="40">
        <f t="shared" si="8"/>
        <v>3.8895</v>
      </c>
      <c r="AR66" s="40">
        <f>[4]Curves!$K72</f>
        <v>0.33500000000000002</v>
      </c>
      <c r="AS66" s="40">
        <f t="shared" si="9"/>
        <v>4.1795</v>
      </c>
      <c r="AT66" s="40">
        <f>[4]Curves!$G72</f>
        <v>0.37</v>
      </c>
      <c r="AU66" s="40">
        <f t="shared" si="10"/>
        <v>4.2145000000000001</v>
      </c>
    </row>
    <row r="67" spans="1:47" x14ac:dyDescent="0.2">
      <c r="A67" s="50">
        <f>[5]Tregion!$A67</f>
        <v>38078</v>
      </c>
      <c r="B67" s="57">
        <f>[5]Tregion!$C67</f>
        <v>35.369999999999997</v>
      </c>
      <c r="C67" s="58">
        <f>[6]Tregion!$C67</f>
        <v>35.54</v>
      </c>
      <c r="D67" s="57">
        <f>[7]Tregion!$C67</f>
        <v>32.380000000000003</v>
      </c>
      <c r="E67" s="58">
        <f>[8]Tregion!$C67</f>
        <v>36.450000000000003</v>
      </c>
      <c r="F67" s="57">
        <f>[9]Tregion!$C67</f>
        <v>37.159999999999997</v>
      </c>
      <c r="G67" s="58">
        <f>[10]Tbasis!$D66</f>
        <v>37.57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42.986459723805524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3.9345000000000003</v>
      </c>
      <c r="AN67" s="40">
        <f>AR67+0.1</f>
        <v>0.44999999999999996</v>
      </c>
      <c r="AO67" s="40">
        <f t="shared" si="7"/>
        <v>4.3845000000000001</v>
      </c>
      <c r="AP67" s="40">
        <f>[4]Curves!$J73</f>
        <v>4.4999999999999998E-2</v>
      </c>
      <c r="AQ67" s="40">
        <f t="shared" si="8"/>
        <v>3.9795000000000003</v>
      </c>
      <c r="AR67" s="40">
        <f>[4]Curves!$K73</f>
        <v>0.35</v>
      </c>
      <c r="AS67" s="40">
        <f t="shared" si="9"/>
        <v>4.2845000000000004</v>
      </c>
      <c r="AT67" s="40">
        <f>[4]Curves!$G73</f>
        <v>0.41</v>
      </c>
      <c r="AU67" s="40">
        <f t="shared" si="10"/>
        <v>4.3445</v>
      </c>
    </row>
    <row r="68" spans="1:47" x14ac:dyDescent="0.2">
      <c r="A68" s="50">
        <f>[5]Tregion!$A68</f>
        <v>38108</v>
      </c>
      <c r="B68" s="57">
        <f>[5]Tregion!$C68</f>
        <v>35.369999999999997</v>
      </c>
      <c r="C68" s="58">
        <f>[6]Tregion!$C68</f>
        <v>32.53</v>
      </c>
      <c r="D68" s="57">
        <f>[7]Tregion!$C68</f>
        <v>29.38</v>
      </c>
      <c r="E68" s="58">
        <f>[8]Tregion!$C68</f>
        <v>36.450000000000003</v>
      </c>
      <c r="F68" s="57">
        <f>[9]Tregion!$C68</f>
        <v>37.590000000000003</v>
      </c>
      <c r="G68" s="58">
        <f>[10]Tbasis!$D67</f>
        <v>37.57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42.911065342231716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3.8195000000000001</v>
      </c>
      <c r="AN68" s="40">
        <f>AR68+0.1</f>
        <v>0.44999999999999996</v>
      </c>
      <c r="AO68" s="40">
        <f t="shared" si="7"/>
        <v>4.2694999999999999</v>
      </c>
      <c r="AP68" s="40">
        <f>[4]Curves!$J74</f>
        <v>0.13</v>
      </c>
      <c r="AQ68" s="40">
        <f t="shared" si="8"/>
        <v>3.9495</v>
      </c>
      <c r="AR68" s="40">
        <f>[4]Curves!$K74</f>
        <v>0.35</v>
      </c>
      <c r="AS68" s="40">
        <f t="shared" si="9"/>
        <v>4.1695000000000002</v>
      </c>
      <c r="AT68" s="40">
        <f>[4]Curves!$G74</f>
        <v>0.41</v>
      </c>
      <c r="AU68" s="40">
        <f t="shared" si="10"/>
        <v>4.2294999999999998</v>
      </c>
    </row>
    <row r="69" spans="1:47" x14ac:dyDescent="0.2">
      <c r="A69" s="50">
        <f>[5]Tregion!$A69</f>
        <v>38139</v>
      </c>
      <c r="B69" s="57">
        <f>[5]Tregion!$C69</f>
        <v>39.229999999999997</v>
      </c>
      <c r="C69" s="58">
        <f>[6]Tregion!$C69</f>
        <v>33.6</v>
      </c>
      <c r="D69" s="57">
        <f>[7]Tregion!$C69</f>
        <v>30.45</v>
      </c>
      <c r="E69" s="58">
        <f>[8]Tregion!$C69</f>
        <v>40.32</v>
      </c>
      <c r="F69" s="57">
        <f>[9]Tregion!$C69</f>
        <v>41.44</v>
      </c>
      <c r="G69" s="58">
        <f>[10]Tbasis!$D68</f>
        <v>43.56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43.474767062059911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3.6724999999999999</v>
      </c>
      <c r="AN69" s="40">
        <f>AR69+0.1</f>
        <v>0.41500000000000004</v>
      </c>
      <c r="AO69" s="40">
        <f t="shared" si="7"/>
        <v>4.0875000000000004</v>
      </c>
      <c r="AP69" s="40">
        <f>[4]Curves!$J75</f>
        <v>0.13</v>
      </c>
      <c r="AQ69" s="40">
        <f t="shared" si="8"/>
        <v>3.8024999999999998</v>
      </c>
      <c r="AR69" s="40">
        <f>[4]Curves!$K75</f>
        <v>0.315</v>
      </c>
      <c r="AS69" s="40">
        <f t="shared" si="9"/>
        <v>3.9874999999999998</v>
      </c>
      <c r="AT69" s="40">
        <f>[4]Curves!$G75</f>
        <v>0.36</v>
      </c>
      <c r="AU69" s="40">
        <f t="shared" si="10"/>
        <v>4.0324999999999998</v>
      </c>
    </row>
    <row r="70" spans="1:47" x14ac:dyDescent="0.2">
      <c r="A70" s="50">
        <f>[5]Tregion!$A70</f>
        <v>38169</v>
      </c>
      <c r="B70" s="57">
        <f>[5]Tregion!$C70</f>
        <v>51.64</v>
      </c>
      <c r="C70" s="58">
        <f>[6]Tregion!$C70</f>
        <v>50.39</v>
      </c>
      <c r="D70" s="57">
        <f>[7]Tregion!$C70</f>
        <v>46.11</v>
      </c>
      <c r="E70" s="58">
        <f>[8]Tregion!$C70</f>
        <v>48.91</v>
      </c>
      <c r="F70" s="57">
        <f>[9]Tregion!$C70</f>
        <v>53.41</v>
      </c>
      <c r="G70" s="58">
        <f>[10]Tbasis!$D69</f>
        <v>57.24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44.144409539715419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3.5074999999999998</v>
      </c>
      <c r="AN70" s="40">
        <f>AR70+0.1</f>
        <v>0.45999999999999996</v>
      </c>
      <c r="AO70" s="40">
        <f t="shared" si="7"/>
        <v>3.9674999999999998</v>
      </c>
      <c r="AP70" s="40">
        <f>[4]Curves!$J76</f>
        <v>0.13</v>
      </c>
      <c r="AQ70" s="40">
        <f t="shared" si="8"/>
        <v>3.6374999999999997</v>
      </c>
      <c r="AR70" s="40">
        <f>[4]Curves!$K76</f>
        <v>0.36</v>
      </c>
      <c r="AS70" s="40">
        <f t="shared" si="9"/>
        <v>3.8674999999999997</v>
      </c>
      <c r="AT70" s="40">
        <f>[4]Curves!$G76</f>
        <v>0.4</v>
      </c>
      <c r="AU70" s="40">
        <f t="shared" si="10"/>
        <v>3.9074999999999998</v>
      </c>
    </row>
    <row r="71" spans="1:47" x14ac:dyDescent="0.2">
      <c r="A71" s="50">
        <f>[5]Tregion!$A71</f>
        <v>38200</v>
      </c>
      <c r="B71" s="57">
        <f>[5]Tregion!$C71</f>
        <v>57.21</v>
      </c>
      <c r="C71" s="58">
        <f>[6]Tregion!$C71</f>
        <v>56.41</v>
      </c>
      <c r="D71" s="57">
        <f>[7]Tregion!$C71</f>
        <v>52.97</v>
      </c>
      <c r="E71" s="58">
        <f>[8]Tregion!$C71</f>
        <v>56.65</v>
      </c>
      <c r="F71" s="57">
        <f>[9]Tregion!$C71</f>
        <v>58.75</v>
      </c>
      <c r="G71" s="58">
        <f>[10]Tbasis!$D70</f>
        <v>64.510000000000005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44.712231915030436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3.5024999999999999</v>
      </c>
      <c r="AN71" s="40">
        <f>AR71+0.1</f>
        <v>0.56000000000000005</v>
      </c>
      <c r="AO71" s="40">
        <f t="shared" ref="AO71:AO102" si="13">AM71+AN71</f>
        <v>4.0625</v>
      </c>
      <c r="AP71" s="40">
        <f>[4]Curves!$J77</f>
        <v>0.13</v>
      </c>
      <c r="AQ71" s="40">
        <f t="shared" ref="AQ71:AQ102" si="14">AM71+AP71</f>
        <v>3.6324999999999998</v>
      </c>
      <c r="AR71" s="40">
        <f>[4]Curves!$K77</f>
        <v>0.46</v>
      </c>
      <c r="AS71" s="40">
        <f t="shared" ref="AS71:AS102" si="15">AM71+AR71</f>
        <v>3.9624999999999999</v>
      </c>
      <c r="AT71" s="40">
        <f>[4]Curves!$G77</f>
        <v>0.73</v>
      </c>
      <c r="AU71" s="40">
        <f t="shared" ref="AU71:AU102" si="16">AM71+AT71</f>
        <v>4.2324999999999999</v>
      </c>
    </row>
    <row r="72" spans="1:47" x14ac:dyDescent="0.2">
      <c r="A72" s="50">
        <f>[5]Tregion!$A72</f>
        <v>38231</v>
      </c>
      <c r="B72" s="57">
        <f>[5]Tregion!$C72</f>
        <v>46.51</v>
      </c>
      <c r="C72" s="58">
        <f>[6]Tregion!$C72</f>
        <v>48.24</v>
      </c>
      <c r="D72" s="57">
        <f>[7]Tregion!$C72</f>
        <v>44.82</v>
      </c>
      <c r="E72" s="58">
        <f>[8]Tregion!$C72</f>
        <v>52.35</v>
      </c>
      <c r="F72" s="57">
        <f>[9]Tregion!$C72</f>
        <v>47.64</v>
      </c>
      <c r="G72" s="58">
        <f>[10]Tbasis!$D71</f>
        <v>52.11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44.62546159346131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3.5405000000000002</v>
      </c>
      <c r="AN72" s="40">
        <f t="shared" ref="AN72:AN78" si="17">AR72</f>
        <v>0.77</v>
      </c>
      <c r="AO72" s="40">
        <f t="shared" si="13"/>
        <v>4.3105000000000002</v>
      </c>
      <c r="AP72" s="40">
        <f>[4]Curves!$J78</f>
        <v>0.13</v>
      </c>
      <c r="AQ72" s="40">
        <f t="shared" si="14"/>
        <v>3.6705000000000001</v>
      </c>
      <c r="AR72" s="40">
        <f>[4]Curves!$K78</f>
        <v>0.77</v>
      </c>
      <c r="AS72" s="40">
        <f t="shared" si="15"/>
        <v>4.3105000000000002</v>
      </c>
      <c r="AT72" s="40">
        <f>[4]Curves!$G78</f>
        <v>0.98</v>
      </c>
      <c r="AU72" s="40">
        <f t="shared" si="16"/>
        <v>4.5205000000000002</v>
      </c>
    </row>
    <row r="73" spans="1:47" x14ac:dyDescent="0.2">
      <c r="A73" s="50">
        <f>[5]Tregion!$A73</f>
        <v>38261</v>
      </c>
      <c r="B73" s="57">
        <f>[5]Tregion!$C73</f>
        <v>37.520000000000003</v>
      </c>
      <c r="C73" s="58">
        <f>[6]Tregion!$C73</f>
        <v>39.42</v>
      </c>
      <c r="D73" s="57">
        <f>[7]Tregion!$C73</f>
        <v>39.25</v>
      </c>
      <c r="E73" s="58">
        <f>[8]Tregion!$C73</f>
        <v>40.54</v>
      </c>
      <c r="F73" s="57">
        <f>[9]Tregion!$C73</f>
        <v>38.880000000000003</v>
      </c>
      <c r="G73" s="58">
        <f>[10]Tbasis!$D72</f>
        <v>39.93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44.63008302839291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3.5855000000000001</v>
      </c>
      <c r="AN73" s="40">
        <f t="shared" si="17"/>
        <v>1.04</v>
      </c>
      <c r="AO73" s="40">
        <f t="shared" si="13"/>
        <v>4.6255000000000006</v>
      </c>
      <c r="AP73" s="40">
        <f>[4]Curves!$J79</f>
        <v>4.4999999999999998E-2</v>
      </c>
      <c r="AQ73" s="40">
        <f t="shared" si="14"/>
        <v>3.6305000000000001</v>
      </c>
      <c r="AR73" s="40">
        <f>[4]Curves!$K79</f>
        <v>1.04</v>
      </c>
      <c r="AS73" s="40">
        <f t="shared" si="15"/>
        <v>4.6255000000000006</v>
      </c>
      <c r="AT73" s="40">
        <f>[4]Curves!$G79</f>
        <v>1.6</v>
      </c>
      <c r="AU73" s="40">
        <f t="shared" si="16"/>
        <v>5.1855000000000002</v>
      </c>
    </row>
    <row r="74" spans="1:47" x14ac:dyDescent="0.2">
      <c r="A74" s="50">
        <f>[5]Tregion!$A74</f>
        <v>38292</v>
      </c>
      <c r="B74" s="57">
        <f>[5]Tregion!$C74</f>
        <v>36.229999999999997</v>
      </c>
      <c r="C74" s="58">
        <f>[6]Tregion!$C74</f>
        <v>35.979999999999997</v>
      </c>
      <c r="D74" s="57">
        <f>[7]Tregion!$C74</f>
        <v>35.82</v>
      </c>
      <c r="E74" s="58">
        <f>[8]Tregion!$C74</f>
        <v>38</v>
      </c>
      <c r="F74" s="57">
        <f>[9]Tregion!$C74</f>
        <v>39.090000000000003</v>
      </c>
      <c r="G74" s="58">
        <f>[10]Tbasis!$D73</f>
        <v>38.21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47.753782527877284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3.6235000000000004</v>
      </c>
      <c r="AN74" s="40">
        <f t="shared" si="17"/>
        <v>1.04</v>
      </c>
      <c r="AO74" s="40">
        <f t="shared" si="13"/>
        <v>4.6635000000000009</v>
      </c>
      <c r="AP74" s="40">
        <f>[4]Curves!$J80</f>
        <v>4.4999999999999998E-2</v>
      </c>
      <c r="AQ74" s="40">
        <f t="shared" si="14"/>
        <v>3.6685000000000003</v>
      </c>
      <c r="AR74" s="40">
        <f>[4]Curves!$K80</f>
        <v>1.04</v>
      </c>
      <c r="AS74" s="40">
        <f t="shared" si="15"/>
        <v>4.6635000000000009</v>
      </c>
      <c r="AT74" s="40">
        <f>[4]Curves!$G80</f>
        <v>1.6</v>
      </c>
      <c r="AU74" s="40">
        <f t="shared" si="16"/>
        <v>5.2235000000000005</v>
      </c>
    </row>
    <row r="75" spans="1:47" x14ac:dyDescent="0.2">
      <c r="A75" s="50">
        <f>[5]Tregion!$A75</f>
        <v>38322</v>
      </c>
      <c r="B75" s="57">
        <f>[5]Tregion!$C75</f>
        <v>36.229999999999997</v>
      </c>
      <c r="C75" s="58">
        <f>[6]Tregion!$C75</f>
        <v>38.130000000000003</v>
      </c>
      <c r="D75" s="57">
        <f>[7]Tregion!$C75</f>
        <v>37.96</v>
      </c>
      <c r="E75" s="58">
        <f>[8]Tregion!$C75</f>
        <v>40.97</v>
      </c>
      <c r="F75" s="57">
        <f>[9]Tregion!$C75</f>
        <v>39.729999999999997</v>
      </c>
      <c r="G75" s="58">
        <f>[10]Tbasis!$D74</f>
        <v>38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50.004171589615716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3.6175000000000002</v>
      </c>
      <c r="AN75" s="40">
        <f t="shared" si="17"/>
        <v>0.54</v>
      </c>
      <c r="AO75" s="40">
        <f t="shared" si="13"/>
        <v>4.1575000000000006</v>
      </c>
      <c r="AP75" s="40">
        <f>[4]Curves!$J81</f>
        <v>4.4999999999999998E-2</v>
      </c>
      <c r="AQ75" s="40">
        <f t="shared" si="14"/>
        <v>3.6625000000000001</v>
      </c>
      <c r="AR75" s="40">
        <f>[4]Curves!$K81</f>
        <v>0.54</v>
      </c>
      <c r="AS75" s="40">
        <f t="shared" si="15"/>
        <v>4.1575000000000006</v>
      </c>
      <c r="AT75" s="40">
        <f>[4]Curves!$G81</f>
        <v>0.72</v>
      </c>
      <c r="AU75" s="40">
        <f t="shared" si="16"/>
        <v>4.3375000000000004</v>
      </c>
    </row>
    <row r="76" spans="1:47" x14ac:dyDescent="0.2">
      <c r="A76" s="50">
        <f>[5]Tregion!$A76</f>
        <v>38353</v>
      </c>
      <c r="B76" s="57">
        <f>[5]Tregion!$C76</f>
        <v>37.1</v>
      </c>
      <c r="C76" s="58">
        <f>[6]Tregion!$C76</f>
        <v>40.76</v>
      </c>
      <c r="D76" s="57">
        <f>[7]Tregion!$C76</f>
        <v>40.229999999999997</v>
      </c>
      <c r="E76" s="58">
        <f>[8]Tregion!$C76</f>
        <v>41.45</v>
      </c>
      <c r="F76" s="57">
        <f>[9]Tregion!$C76</f>
        <v>40.79</v>
      </c>
      <c r="G76" s="58">
        <f>[10]Tbasis!$D75</f>
        <v>39.42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48.730254981607843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3.6175000000000002</v>
      </c>
      <c r="AN76" s="40">
        <f t="shared" si="17"/>
        <v>0.36</v>
      </c>
      <c r="AO76" s="40">
        <f t="shared" si="13"/>
        <v>3.9775</v>
      </c>
      <c r="AP76" s="40">
        <f>[4]Curves!$J82</f>
        <v>4.4999999999999998E-2</v>
      </c>
      <c r="AQ76" s="40">
        <f t="shared" si="14"/>
        <v>3.6625000000000001</v>
      </c>
      <c r="AR76" s="40">
        <f>[4]Curves!$K82</f>
        <v>0.36</v>
      </c>
      <c r="AS76" s="40">
        <f t="shared" si="15"/>
        <v>3.9775</v>
      </c>
      <c r="AT76" s="40">
        <f>[4]Curves!$G82</f>
        <v>0.38</v>
      </c>
      <c r="AU76" s="40">
        <f t="shared" si="16"/>
        <v>3.9975000000000001</v>
      </c>
    </row>
    <row r="77" spans="1:47" x14ac:dyDescent="0.2">
      <c r="A77" s="50">
        <f>[5]Tregion!$A77</f>
        <v>38384</v>
      </c>
      <c r="B77" s="57">
        <f>[5]Tregion!$C77</f>
        <v>36.74</v>
      </c>
      <c r="C77" s="58">
        <f>[6]Tregion!$C77</f>
        <v>39.659999999999997</v>
      </c>
      <c r="D77" s="57">
        <f>[7]Tregion!$C77</f>
        <v>39.130000000000003</v>
      </c>
      <c r="E77" s="58">
        <f>[8]Tregion!$C77</f>
        <v>40.71</v>
      </c>
      <c r="F77" s="57">
        <f>[9]Tregion!$C77</f>
        <v>39.69</v>
      </c>
      <c r="G77" s="58">
        <f>[10]Tbasis!$D76</f>
        <v>39.06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47.096617558933218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3.7875000000000001</v>
      </c>
      <c r="AN77" s="40">
        <f t="shared" si="17"/>
        <v>0.32500000000000001</v>
      </c>
      <c r="AO77" s="40">
        <f t="shared" si="13"/>
        <v>4.1124999999999998</v>
      </c>
      <c r="AP77" s="40">
        <f>[4]Curves!$J83</f>
        <v>4.4999999999999998E-2</v>
      </c>
      <c r="AQ77" s="40">
        <f t="shared" si="14"/>
        <v>3.8325</v>
      </c>
      <c r="AR77" s="40">
        <f>[4]Curves!$K83</f>
        <v>0.32500000000000001</v>
      </c>
      <c r="AS77" s="40">
        <f t="shared" si="15"/>
        <v>4.1124999999999998</v>
      </c>
      <c r="AT77" s="40">
        <f>[4]Curves!$G83</f>
        <v>0.33</v>
      </c>
      <c r="AU77" s="40">
        <f t="shared" si="16"/>
        <v>4.1174999999999997</v>
      </c>
    </row>
    <row r="78" spans="1:47" x14ac:dyDescent="0.2">
      <c r="A78" s="50">
        <f>[5]Tregion!$A78</f>
        <v>38412</v>
      </c>
      <c r="B78" s="57">
        <f>[5]Tregion!$C78</f>
        <v>36.74</v>
      </c>
      <c r="C78" s="58">
        <f>[6]Tregion!$C78</f>
        <v>36.520000000000003</v>
      </c>
      <c r="D78" s="57">
        <f>[7]Tregion!$C78</f>
        <v>35.82</v>
      </c>
      <c r="E78" s="58">
        <f>[8]Tregion!$C78</f>
        <v>39.24</v>
      </c>
      <c r="F78" s="57">
        <f>[9]Tregion!$C78</f>
        <v>38.6</v>
      </c>
      <c r="G78" s="58">
        <f>[10]Tbasis!$D77</f>
        <v>39.06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45.012001574728345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3.9395000000000002</v>
      </c>
      <c r="AN78" s="40">
        <f t="shared" si="17"/>
        <v>0.33500000000000002</v>
      </c>
      <c r="AO78" s="40">
        <f t="shared" si="13"/>
        <v>4.2745000000000006</v>
      </c>
      <c r="AP78" s="40">
        <f>[4]Curves!$J84</f>
        <v>4.4999999999999998E-2</v>
      </c>
      <c r="AQ78" s="40">
        <f t="shared" si="14"/>
        <v>3.9845000000000002</v>
      </c>
      <c r="AR78" s="40">
        <f>[4]Curves!$K84</f>
        <v>0.33500000000000002</v>
      </c>
      <c r="AS78" s="40">
        <f t="shared" si="15"/>
        <v>4.2745000000000006</v>
      </c>
      <c r="AT78" s="40">
        <f>[4]Curves!$G84</f>
        <v>0.37</v>
      </c>
      <c r="AU78" s="40">
        <f t="shared" si="16"/>
        <v>4.3094999999999999</v>
      </c>
    </row>
    <row r="79" spans="1:47" x14ac:dyDescent="0.2">
      <c r="A79" s="50">
        <f>[5]Tregion!$A79</f>
        <v>38443</v>
      </c>
      <c r="B79" s="57">
        <f>[5]Tregion!$C79</f>
        <v>36.369999999999997</v>
      </c>
      <c r="C79" s="58">
        <f>[6]Tregion!$C79</f>
        <v>36.71</v>
      </c>
      <c r="D79" s="57">
        <f>[7]Tregion!$C79</f>
        <v>33.61</v>
      </c>
      <c r="E79" s="58">
        <f>[8]Tregion!$C79</f>
        <v>37.76</v>
      </c>
      <c r="F79" s="57">
        <f>[9]Tregion!$C79</f>
        <v>38.229999999999997</v>
      </c>
      <c r="G79" s="58">
        <f>[10]Tbasis!$D78</f>
        <v>38.69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41.970654535876051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4.032</v>
      </c>
      <c r="AN79" s="40">
        <f>AR79+0.1</f>
        <v>0.44999999999999996</v>
      </c>
      <c r="AO79" s="40">
        <f t="shared" si="13"/>
        <v>4.4820000000000002</v>
      </c>
      <c r="AP79" s="40">
        <f>[4]Curves!$J85</f>
        <v>4.4999999999999998E-2</v>
      </c>
      <c r="AQ79" s="40">
        <f t="shared" si="14"/>
        <v>4.077</v>
      </c>
      <c r="AR79" s="40">
        <f>[4]Curves!$K85</f>
        <v>0.35</v>
      </c>
      <c r="AS79" s="40">
        <f t="shared" si="15"/>
        <v>4.3819999999999997</v>
      </c>
      <c r="AT79" s="40">
        <f>[4]Curves!$G85</f>
        <v>0.41</v>
      </c>
      <c r="AU79" s="40">
        <f t="shared" si="16"/>
        <v>4.4420000000000002</v>
      </c>
    </row>
    <row r="80" spans="1:47" x14ac:dyDescent="0.2">
      <c r="A80" s="50">
        <f>[5]Tregion!$A80</f>
        <v>38473</v>
      </c>
      <c r="B80" s="57">
        <f>[5]Tregion!$C80</f>
        <v>36.369999999999997</v>
      </c>
      <c r="C80" s="58">
        <f>[6]Tregion!$C80</f>
        <v>34.119999999999997</v>
      </c>
      <c r="D80" s="57">
        <f>[7]Tregion!$C80</f>
        <v>31.04</v>
      </c>
      <c r="E80" s="58">
        <f>[8]Tregion!$C80</f>
        <v>37.76</v>
      </c>
      <c r="F80" s="57">
        <f>[9]Tregion!$C80</f>
        <v>38.6</v>
      </c>
      <c r="G80" s="58">
        <f>[10]Tbasis!$D79</f>
        <v>38.69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41.898140431752019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3.9170000000000003</v>
      </c>
      <c r="AN80" s="40">
        <f>AR80+0.1</f>
        <v>0.44999999999999996</v>
      </c>
      <c r="AO80" s="40">
        <f t="shared" si="13"/>
        <v>4.367</v>
      </c>
      <c r="AP80" s="40">
        <f>[4]Curves!$J86</f>
        <v>0.13</v>
      </c>
      <c r="AQ80" s="40">
        <f t="shared" si="14"/>
        <v>4.0470000000000006</v>
      </c>
      <c r="AR80" s="40">
        <f>[4]Curves!$K86</f>
        <v>0.35</v>
      </c>
      <c r="AS80" s="40">
        <f t="shared" si="15"/>
        <v>4.2670000000000003</v>
      </c>
      <c r="AT80" s="40">
        <f>[4]Curves!$G86</f>
        <v>0.41</v>
      </c>
      <c r="AU80" s="40">
        <f t="shared" si="16"/>
        <v>4.327</v>
      </c>
    </row>
    <row r="81" spans="1:47" x14ac:dyDescent="0.2">
      <c r="A81" s="50">
        <f>[5]Tregion!$A81</f>
        <v>38504</v>
      </c>
      <c r="B81" s="57">
        <f>[5]Tregion!$C81</f>
        <v>39.67</v>
      </c>
      <c r="C81" s="58">
        <f>[6]Tregion!$C81</f>
        <v>35.049999999999997</v>
      </c>
      <c r="D81" s="57">
        <f>[7]Tregion!$C81</f>
        <v>31.96</v>
      </c>
      <c r="E81" s="58">
        <f>[8]Tregion!$C81</f>
        <v>41.09</v>
      </c>
      <c r="F81" s="57">
        <f>[9]Tregion!$C81</f>
        <v>41.89</v>
      </c>
      <c r="G81" s="58">
        <f>[10]Tbasis!$D80</f>
        <v>43.8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42.432420071372484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3.77</v>
      </c>
      <c r="AN81" s="40">
        <f>AR81+0.1</f>
        <v>0.41500000000000004</v>
      </c>
      <c r="AO81" s="40">
        <f t="shared" si="13"/>
        <v>4.1850000000000005</v>
      </c>
      <c r="AP81" s="40">
        <f>[4]Curves!$J87</f>
        <v>0.13</v>
      </c>
      <c r="AQ81" s="40">
        <f t="shared" si="14"/>
        <v>3.9</v>
      </c>
      <c r="AR81" s="40">
        <f>[4]Curves!$K87</f>
        <v>0.315</v>
      </c>
      <c r="AS81" s="40">
        <f t="shared" si="15"/>
        <v>4.085</v>
      </c>
      <c r="AT81" s="40">
        <f>[4]Curves!$G87</f>
        <v>0.36</v>
      </c>
      <c r="AU81" s="40">
        <f t="shared" si="16"/>
        <v>4.13</v>
      </c>
    </row>
    <row r="82" spans="1:47" x14ac:dyDescent="0.2">
      <c r="A82" s="50">
        <f>[5]Tregion!$A82</f>
        <v>38534</v>
      </c>
      <c r="B82" s="57">
        <f>[5]Tregion!$C82</f>
        <v>50.31</v>
      </c>
      <c r="C82" s="58">
        <f>[6]Tregion!$C82</f>
        <v>49.5</v>
      </c>
      <c r="D82" s="57">
        <f>[7]Tregion!$C82</f>
        <v>45.39</v>
      </c>
      <c r="E82" s="58">
        <f>[8]Tregion!$C82</f>
        <v>48.47</v>
      </c>
      <c r="F82" s="57">
        <f>[9]Tregion!$C82</f>
        <v>52.14</v>
      </c>
      <c r="G82" s="58">
        <f>[10]Tbasis!$D81</f>
        <v>55.51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43.067443981447816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3.605</v>
      </c>
      <c r="AN82" s="40">
        <f>AR82+0.1</f>
        <v>0.45999999999999996</v>
      </c>
      <c r="AO82" s="40">
        <f t="shared" si="13"/>
        <v>4.0649999999999995</v>
      </c>
      <c r="AP82" s="40">
        <f>[4]Curves!$J88</f>
        <v>0.13</v>
      </c>
      <c r="AQ82" s="40">
        <f t="shared" si="14"/>
        <v>3.7349999999999999</v>
      </c>
      <c r="AR82" s="40">
        <f>[4]Curves!$K88</f>
        <v>0.36</v>
      </c>
      <c r="AS82" s="40">
        <f t="shared" si="15"/>
        <v>3.9649999999999999</v>
      </c>
      <c r="AT82" s="40">
        <f>[4]Curves!$G88</f>
        <v>0.4</v>
      </c>
      <c r="AU82" s="40">
        <f t="shared" si="16"/>
        <v>4.0049999999999999</v>
      </c>
    </row>
    <row r="83" spans="1:47" x14ac:dyDescent="0.2">
      <c r="A83" s="50">
        <f>[5]Tregion!$A83</f>
        <v>38565</v>
      </c>
      <c r="B83" s="57">
        <f>[5]Tregion!$C83</f>
        <v>55.08</v>
      </c>
      <c r="C83" s="58">
        <f>[6]Tregion!$C83</f>
        <v>54.69</v>
      </c>
      <c r="D83" s="57">
        <f>[7]Tregion!$C83</f>
        <v>51.27</v>
      </c>
      <c r="E83" s="58">
        <f>[8]Tregion!$C83</f>
        <v>55.11</v>
      </c>
      <c r="F83" s="57">
        <f>[9]Tregion!$C83</f>
        <v>56.72</v>
      </c>
      <c r="G83" s="58">
        <f>[10]Tbasis!$D82</f>
        <v>61.72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43.60560924559217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3.6</v>
      </c>
      <c r="AN83" s="40">
        <f>AR83+0.1</f>
        <v>0.56000000000000005</v>
      </c>
      <c r="AO83" s="40">
        <f t="shared" si="13"/>
        <v>4.16</v>
      </c>
      <c r="AP83" s="40">
        <f>[4]Curves!$J89</f>
        <v>0.13</v>
      </c>
      <c r="AQ83" s="40">
        <f t="shared" si="14"/>
        <v>3.73</v>
      </c>
      <c r="AR83" s="40">
        <f>[4]Curves!$K89</f>
        <v>0.46</v>
      </c>
      <c r="AS83" s="40">
        <f t="shared" si="15"/>
        <v>4.0600000000000005</v>
      </c>
      <c r="AT83" s="40">
        <f>[4]Curves!$G89</f>
        <v>0.73</v>
      </c>
      <c r="AU83" s="40">
        <f t="shared" si="16"/>
        <v>4.33</v>
      </c>
    </row>
    <row r="84" spans="1:47" x14ac:dyDescent="0.2">
      <c r="A84" s="50">
        <f>[5]Tregion!$A84</f>
        <v>38596</v>
      </c>
      <c r="B84" s="57">
        <f>[5]Tregion!$C84</f>
        <v>45.91</v>
      </c>
      <c r="C84" s="58">
        <f>[6]Tregion!$C84</f>
        <v>47.66</v>
      </c>
      <c r="D84" s="57">
        <f>[7]Tregion!$C84</f>
        <v>44.29</v>
      </c>
      <c r="E84" s="58">
        <f>[8]Tregion!$C84</f>
        <v>51.42</v>
      </c>
      <c r="F84" s="57">
        <f>[9]Tregion!$C84</f>
        <v>47.2</v>
      </c>
      <c r="G84" s="58">
        <f>[10]Tbasis!$D83</f>
        <v>51.11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43.522517745439444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3.6380000000000003</v>
      </c>
      <c r="AN84" s="40">
        <f t="shared" ref="AN84:AN90" si="18">AR84</f>
        <v>0.77</v>
      </c>
      <c r="AO84" s="40">
        <f t="shared" si="13"/>
        <v>4.4080000000000004</v>
      </c>
      <c r="AP84" s="40">
        <f>[4]Curves!$J90</f>
        <v>0.13</v>
      </c>
      <c r="AQ84" s="40">
        <f t="shared" si="14"/>
        <v>3.7680000000000002</v>
      </c>
      <c r="AR84" s="40">
        <f>[4]Curves!$K90</f>
        <v>0.77</v>
      </c>
      <c r="AS84" s="40">
        <f t="shared" si="15"/>
        <v>4.4080000000000004</v>
      </c>
      <c r="AT84" s="40">
        <f>[4]Curves!$G90</f>
        <v>0.98</v>
      </c>
      <c r="AU84" s="40">
        <f t="shared" si="16"/>
        <v>4.6180000000000003</v>
      </c>
    </row>
    <row r="85" spans="1:47" x14ac:dyDescent="0.2">
      <c r="A85" s="50">
        <f>[5]Tregion!$A85</f>
        <v>38626</v>
      </c>
      <c r="B85" s="57">
        <f>[5]Tregion!$C85</f>
        <v>38.21</v>
      </c>
      <c r="C85" s="58">
        <f>[6]Tregion!$C85</f>
        <v>40.07</v>
      </c>
      <c r="D85" s="57">
        <f>[7]Tregion!$C85</f>
        <v>39.5</v>
      </c>
      <c r="E85" s="58">
        <f>[8]Tregion!$C85</f>
        <v>41.27</v>
      </c>
      <c r="F85" s="57">
        <f>[9]Tregion!$C85</f>
        <v>39.700000000000003</v>
      </c>
      <c r="G85" s="58">
        <f>[10]Tbasis!$D84</f>
        <v>40.71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43.525332299741024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3.6830000000000003</v>
      </c>
      <c r="AN85" s="40">
        <f t="shared" si="18"/>
        <v>1.04</v>
      </c>
      <c r="AO85" s="40">
        <f t="shared" si="13"/>
        <v>4.7230000000000008</v>
      </c>
      <c r="AP85" s="40">
        <f>[4]Curves!$J91</f>
        <v>4.4999999999999998E-2</v>
      </c>
      <c r="AQ85" s="40">
        <f t="shared" si="14"/>
        <v>3.7280000000000002</v>
      </c>
      <c r="AR85" s="40">
        <f>[4]Curves!$K91</f>
        <v>1.04</v>
      </c>
      <c r="AS85" s="40">
        <f t="shared" si="15"/>
        <v>4.7230000000000008</v>
      </c>
      <c r="AT85" s="40">
        <f>[4]Curves!$G91</f>
        <v>1.6</v>
      </c>
      <c r="AU85" s="40">
        <f t="shared" si="16"/>
        <v>5.2830000000000004</v>
      </c>
    </row>
    <row r="86" spans="1:47" x14ac:dyDescent="0.2">
      <c r="A86" s="50">
        <f>[5]Tregion!$A86</f>
        <v>38657</v>
      </c>
      <c r="B86" s="57">
        <f>[5]Tregion!$C86</f>
        <v>37.11</v>
      </c>
      <c r="C86" s="58">
        <f>[6]Tregion!$C86</f>
        <v>37.11</v>
      </c>
      <c r="D86" s="57">
        <f>[7]Tregion!$C86</f>
        <v>36.56</v>
      </c>
      <c r="E86" s="58">
        <f>[8]Tregion!$C86</f>
        <v>38.92</v>
      </c>
      <c r="F86" s="57">
        <f>[9]Tregion!$C86</f>
        <v>39.880000000000003</v>
      </c>
      <c r="G86" s="58">
        <f>[10]Tbasis!$D85</f>
        <v>39.25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46.567545693185373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3.7210000000000001</v>
      </c>
      <c r="AN86" s="40">
        <f t="shared" si="18"/>
        <v>1.04</v>
      </c>
      <c r="AO86" s="40">
        <f t="shared" si="13"/>
        <v>4.7610000000000001</v>
      </c>
      <c r="AP86" s="40">
        <f>[4]Curves!$J92</f>
        <v>4.4999999999999998E-2</v>
      </c>
      <c r="AQ86" s="40">
        <f t="shared" si="14"/>
        <v>3.766</v>
      </c>
      <c r="AR86" s="40">
        <f>[4]Curves!$K92</f>
        <v>1.04</v>
      </c>
      <c r="AS86" s="40">
        <f t="shared" si="15"/>
        <v>4.7610000000000001</v>
      </c>
      <c r="AT86" s="40">
        <f>[4]Curves!$G92</f>
        <v>1.6</v>
      </c>
      <c r="AU86" s="40">
        <f t="shared" si="16"/>
        <v>5.3209999999999997</v>
      </c>
    </row>
    <row r="87" spans="1:47" x14ac:dyDescent="0.2">
      <c r="A87" s="50">
        <f>[5]Tregion!$A87</f>
        <v>38687</v>
      </c>
      <c r="B87" s="57">
        <f>[5]Tregion!$C87</f>
        <v>37.11</v>
      </c>
      <c r="C87" s="58">
        <f>[6]Tregion!$C87</f>
        <v>38.97</v>
      </c>
      <c r="D87" s="57">
        <f>[7]Tregion!$C87</f>
        <v>38.4</v>
      </c>
      <c r="E87" s="58">
        <f>[8]Tregion!$C87</f>
        <v>41.64</v>
      </c>
      <c r="F87" s="57">
        <f>[9]Tregion!$C87</f>
        <v>40.43</v>
      </c>
      <c r="G87" s="58">
        <f>[10]Tbasis!$D86</f>
        <v>39.07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48.720705791261871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3.7149999999999999</v>
      </c>
      <c r="AN87" s="40">
        <f t="shared" si="18"/>
        <v>0.54</v>
      </c>
      <c r="AO87" s="40">
        <f t="shared" si="13"/>
        <v>4.2549999999999999</v>
      </c>
      <c r="AP87" s="40">
        <f>[4]Curves!$J93</f>
        <v>4.4999999999999998E-2</v>
      </c>
      <c r="AQ87" s="40">
        <f t="shared" si="14"/>
        <v>3.76</v>
      </c>
      <c r="AR87" s="40">
        <f>[4]Curves!$K93</f>
        <v>0.54</v>
      </c>
      <c r="AS87" s="40">
        <f t="shared" si="15"/>
        <v>4.2549999999999999</v>
      </c>
      <c r="AT87" s="40">
        <f>[4]Curves!$G93</f>
        <v>0.72</v>
      </c>
      <c r="AU87" s="40">
        <f t="shared" si="16"/>
        <v>4.4349999999999996</v>
      </c>
    </row>
    <row r="88" spans="1:47" x14ac:dyDescent="0.2">
      <c r="A88" s="50">
        <f>[5]Tregion!$A88</f>
        <v>38718</v>
      </c>
      <c r="B88" s="57">
        <f>[5]Tregion!$C88</f>
        <v>37.9</v>
      </c>
      <c r="C88" s="58">
        <f>[6]Tregion!$C88</f>
        <v>41.51</v>
      </c>
      <c r="D88" s="57">
        <f>[7]Tregion!$C88</f>
        <v>40.46</v>
      </c>
      <c r="E88" s="58">
        <f>[8]Tregion!$C88</f>
        <v>41.99</v>
      </c>
      <c r="F88" s="57">
        <f>[9]Tregion!$C88</f>
        <v>41.33</v>
      </c>
      <c r="G88" s="58">
        <f>[10]Tbasis!$D87</f>
        <v>40.32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44.214110226525356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3.7149999999999999</v>
      </c>
      <c r="AN88" s="40">
        <f t="shared" si="18"/>
        <v>0.36</v>
      </c>
      <c r="AO88" s="40">
        <f t="shared" si="13"/>
        <v>4.0750000000000002</v>
      </c>
      <c r="AP88" s="40">
        <f>[4]Curves!$J94</f>
        <v>4.4999999999999998E-2</v>
      </c>
      <c r="AQ88" s="40">
        <f t="shared" si="14"/>
        <v>3.76</v>
      </c>
      <c r="AR88" s="40">
        <f>[4]Curves!$K94</f>
        <v>0.36</v>
      </c>
      <c r="AS88" s="40">
        <f t="shared" si="15"/>
        <v>4.0750000000000002</v>
      </c>
      <c r="AT88" s="40">
        <f>[4]Curves!$G94</f>
        <v>0.38</v>
      </c>
      <c r="AU88" s="40">
        <f t="shared" si="16"/>
        <v>4.0949999999999998</v>
      </c>
    </row>
    <row r="89" spans="1:47" x14ac:dyDescent="0.2">
      <c r="A89" s="50">
        <f>[5]Tregion!$A89</f>
        <v>38749</v>
      </c>
      <c r="B89" s="57">
        <f>[5]Tregion!$C89</f>
        <v>37.58</v>
      </c>
      <c r="C89" s="58">
        <f>[6]Tregion!$C89</f>
        <v>40.5</v>
      </c>
      <c r="D89" s="57">
        <f>[7]Tregion!$C89</f>
        <v>39.46</v>
      </c>
      <c r="E89" s="58">
        <f>[8]Tregion!$C89</f>
        <v>41.32</v>
      </c>
      <c r="F89" s="57">
        <f>[9]Tregion!$C89</f>
        <v>40.39</v>
      </c>
      <c r="G89" s="58">
        <f>[10]Tbasis!$D88</f>
        <v>40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42.79629632964798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3.8849999999999998</v>
      </c>
      <c r="AN89" s="40">
        <f t="shared" si="18"/>
        <v>0.32500000000000001</v>
      </c>
      <c r="AO89" s="40">
        <f t="shared" si="13"/>
        <v>4.21</v>
      </c>
      <c r="AP89" s="40">
        <f>[4]Curves!$J95</f>
        <v>4.4999999999999998E-2</v>
      </c>
      <c r="AQ89" s="40">
        <f t="shared" si="14"/>
        <v>3.9299999999999997</v>
      </c>
      <c r="AR89" s="40">
        <f>[4]Curves!$K95</f>
        <v>0.32500000000000001</v>
      </c>
      <c r="AS89" s="40">
        <f t="shared" si="15"/>
        <v>4.21</v>
      </c>
      <c r="AT89" s="40">
        <f>[4]Curves!$G95</f>
        <v>0.33</v>
      </c>
      <c r="AU89" s="40">
        <f t="shared" si="16"/>
        <v>4.2149999999999999</v>
      </c>
    </row>
    <row r="90" spans="1:47" x14ac:dyDescent="0.2">
      <c r="A90" s="50">
        <f>[5]Tregion!$A90</f>
        <v>38777</v>
      </c>
      <c r="B90" s="57">
        <f>[5]Tregion!$C90</f>
        <v>37.58</v>
      </c>
      <c r="C90" s="58">
        <f>[6]Tregion!$C90</f>
        <v>37.619999999999997</v>
      </c>
      <c r="D90" s="57">
        <f>[7]Tregion!$C90</f>
        <v>36.450000000000003</v>
      </c>
      <c r="E90" s="58">
        <f>[8]Tregion!$C90</f>
        <v>39.979999999999997</v>
      </c>
      <c r="F90" s="57">
        <f>[9]Tregion!$C90</f>
        <v>39.46</v>
      </c>
      <c r="G90" s="58">
        <f>[10]Tbasis!$D89</f>
        <v>40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40.975923036218333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4.0369999999999999</v>
      </c>
      <c r="AN90" s="40">
        <f t="shared" si="18"/>
        <v>0.33500000000000002</v>
      </c>
      <c r="AO90" s="40">
        <f t="shared" si="13"/>
        <v>4.3719999999999999</v>
      </c>
      <c r="AP90" s="40">
        <f>[4]Curves!$J96</f>
        <v>4.4999999999999998E-2</v>
      </c>
      <c r="AQ90" s="40">
        <f t="shared" si="14"/>
        <v>4.0819999999999999</v>
      </c>
      <c r="AR90" s="40">
        <f>[4]Curves!$K96</f>
        <v>0.33500000000000002</v>
      </c>
      <c r="AS90" s="40">
        <f t="shared" si="15"/>
        <v>4.3719999999999999</v>
      </c>
      <c r="AT90" s="40">
        <f>[4]Curves!$G96</f>
        <v>0.37</v>
      </c>
      <c r="AU90" s="40">
        <f t="shared" si="16"/>
        <v>4.407</v>
      </c>
    </row>
    <row r="91" spans="1:47" x14ac:dyDescent="0.2">
      <c r="A91" s="50">
        <f>[5]Tregion!$A91</f>
        <v>38808</v>
      </c>
      <c r="B91" s="57">
        <f>[5]Tregion!$C91</f>
        <v>37.270000000000003</v>
      </c>
      <c r="C91" s="58">
        <f>[6]Tregion!$C91</f>
        <v>37.799999999999997</v>
      </c>
      <c r="D91" s="57">
        <f>[7]Tregion!$C91</f>
        <v>34.450000000000003</v>
      </c>
      <c r="E91" s="58">
        <f>[8]Tregion!$C91</f>
        <v>38.64</v>
      </c>
      <c r="F91" s="57">
        <f>[9]Tregion!$C91</f>
        <v>39.15</v>
      </c>
      <c r="G91" s="58">
        <f>[10]Tbasis!$D90</f>
        <v>39.69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38.243220719618293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4.1320000000000006</v>
      </c>
      <c r="AN91" s="40">
        <f>AR91+0.1</f>
        <v>0.44999999999999996</v>
      </c>
      <c r="AO91" s="40">
        <f t="shared" si="13"/>
        <v>4.5820000000000007</v>
      </c>
      <c r="AP91" s="40">
        <f>[4]Curves!$J97</f>
        <v>4.4999999999999998E-2</v>
      </c>
      <c r="AQ91" s="40">
        <f t="shared" si="14"/>
        <v>4.1770000000000005</v>
      </c>
      <c r="AR91" s="40">
        <f>[4]Curves!$K97</f>
        <v>0.35</v>
      </c>
      <c r="AS91" s="40">
        <f t="shared" si="15"/>
        <v>4.4820000000000002</v>
      </c>
      <c r="AT91" s="40">
        <f>[4]Curves!$G97</f>
        <v>0.41</v>
      </c>
      <c r="AU91" s="40">
        <f t="shared" si="16"/>
        <v>4.5420000000000007</v>
      </c>
    </row>
    <row r="92" spans="1:47" x14ac:dyDescent="0.2">
      <c r="A92" s="50">
        <f>[5]Tregion!$A92</f>
        <v>38838</v>
      </c>
      <c r="B92" s="57">
        <f>[5]Tregion!$C92</f>
        <v>37.270000000000003</v>
      </c>
      <c r="C92" s="58">
        <f>[6]Tregion!$C92</f>
        <v>35.43</v>
      </c>
      <c r="D92" s="57">
        <f>[7]Tregion!$C92</f>
        <v>32.11</v>
      </c>
      <c r="E92" s="58">
        <f>[8]Tregion!$C92</f>
        <v>38.64</v>
      </c>
      <c r="F92" s="57">
        <f>[9]Tregion!$C92</f>
        <v>39.46</v>
      </c>
      <c r="G92" s="58">
        <f>[10]Tbasis!$D91</f>
        <v>39.69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38.198389679906398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4.0170000000000003</v>
      </c>
      <c r="AN92" s="40">
        <f>AR92+0.1</f>
        <v>0.44999999999999996</v>
      </c>
      <c r="AO92" s="40">
        <f t="shared" si="13"/>
        <v>4.4670000000000005</v>
      </c>
      <c r="AP92" s="40">
        <f>[4]Curves!$J98</f>
        <v>0.13</v>
      </c>
      <c r="AQ92" s="40">
        <f t="shared" si="14"/>
        <v>4.1470000000000002</v>
      </c>
      <c r="AR92" s="40">
        <f>[4]Curves!$K98</f>
        <v>0.35</v>
      </c>
      <c r="AS92" s="40">
        <f t="shared" si="15"/>
        <v>4.367</v>
      </c>
      <c r="AT92" s="40">
        <f>[4]Curves!$G98</f>
        <v>0.41</v>
      </c>
      <c r="AU92" s="40">
        <f t="shared" si="16"/>
        <v>4.4270000000000005</v>
      </c>
    </row>
    <row r="93" spans="1:47" x14ac:dyDescent="0.2">
      <c r="A93" s="50">
        <f>[5]Tregion!$A93</f>
        <v>38869</v>
      </c>
      <c r="B93" s="57">
        <f>[5]Tregion!$C93</f>
        <v>40.1</v>
      </c>
      <c r="C93" s="58">
        <f>[6]Tregion!$C93</f>
        <v>36.29</v>
      </c>
      <c r="D93" s="57">
        <f>[7]Tregion!$C93</f>
        <v>32.950000000000003</v>
      </c>
      <c r="E93" s="58">
        <f>[8]Tregion!$C93</f>
        <v>41.66</v>
      </c>
      <c r="F93" s="57">
        <f>[9]Tregion!$C93</f>
        <v>42.28</v>
      </c>
      <c r="G93" s="58">
        <f>[10]Tbasis!$D92</f>
        <v>44.06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38.692997933500202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3.87</v>
      </c>
      <c r="AN93" s="40">
        <f>AR93+0.1</f>
        <v>0.41500000000000004</v>
      </c>
      <c r="AO93" s="40">
        <f t="shared" si="13"/>
        <v>4.2850000000000001</v>
      </c>
      <c r="AP93" s="40">
        <f>[4]Curves!$J99</f>
        <v>0.13</v>
      </c>
      <c r="AQ93" s="40">
        <f t="shared" si="14"/>
        <v>4</v>
      </c>
      <c r="AR93" s="40">
        <f>[4]Curves!$K99</f>
        <v>0.315</v>
      </c>
      <c r="AS93" s="40">
        <f t="shared" si="15"/>
        <v>4.1850000000000005</v>
      </c>
      <c r="AT93" s="40">
        <f>[4]Curves!$G99</f>
        <v>0.36</v>
      </c>
      <c r="AU93" s="40">
        <f t="shared" si="16"/>
        <v>4.2300000000000004</v>
      </c>
    </row>
    <row r="94" spans="1:47" x14ac:dyDescent="0.2">
      <c r="A94" s="50">
        <f>[5]Tregion!$A94</f>
        <v>38899</v>
      </c>
      <c r="B94" s="57">
        <f>[5]Tregion!$C94</f>
        <v>49.21</v>
      </c>
      <c r="C94" s="58">
        <f>[6]Tregion!$C94</f>
        <v>49.54</v>
      </c>
      <c r="D94" s="57">
        <f>[7]Tregion!$C94</f>
        <v>45.14</v>
      </c>
      <c r="E94" s="58">
        <f>[8]Tregion!$C94</f>
        <v>48.37</v>
      </c>
      <c r="F94" s="57">
        <f>[9]Tregion!$C94</f>
        <v>51.04</v>
      </c>
      <c r="G94" s="58">
        <f>[10]Tbasis!$D93</f>
        <v>54.07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39.275681043018515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3.7050000000000001</v>
      </c>
      <c r="AN94" s="40">
        <f>AR94+0.1</f>
        <v>0.45999999999999996</v>
      </c>
      <c r="AO94" s="40">
        <f t="shared" si="13"/>
        <v>4.165</v>
      </c>
      <c r="AP94" s="40">
        <f>[4]Curves!$J100</f>
        <v>0.13</v>
      </c>
      <c r="AQ94" s="40">
        <f t="shared" si="14"/>
        <v>3.835</v>
      </c>
      <c r="AR94" s="40">
        <f>[4]Curves!$K100</f>
        <v>0.36</v>
      </c>
      <c r="AS94" s="40">
        <f t="shared" si="15"/>
        <v>4.0650000000000004</v>
      </c>
      <c r="AT94" s="40">
        <f>[4]Curves!$G100</f>
        <v>0.4</v>
      </c>
      <c r="AU94" s="40">
        <f t="shared" si="16"/>
        <v>4.1050000000000004</v>
      </c>
    </row>
    <row r="95" spans="1:47" x14ac:dyDescent="0.2">
      <c r="A95" s="50">
        <f>[5]Tregion!$A95</f>
        <v>38930</v>
      </c>
      <c r="B95" s="57">
        <f>[5]Tregion!$C95</f>
        <v>53.29</v>
      </c>
      <c r="C95" s="58">
        <f>[6]Tregion!$C95</f>
        <v>54.3</v>
      </c>
      <c r="D95" s="57">
        <f>[7]Tregion!$C95</f>
        <v>50.49</v>
      </c>
      <c r="E95" s="58">
        <f>[8]Tregion!$C95</f>
        <v>54.4</v>
      </c>
      <c r="F95" s="57">
        <f>[9]Tregion!$C95</f>
        <v>54.95</v>
      </c>
      <c r="G95" s="58">
        <f>[10]Tbasis!$D94</f>
        <v>59.37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39.77241505471175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3.7</v>
      </c>
      <c r="AN95" s="40">
        <f>AR95+0.1</f>
        <v>0.56000000000000005</v>
      </c>
      <c r="AO95" s="40">
        <f t="shared" si="13"/>
        <v>4.26</v>
      </c>
      <c r="AP95" s="40">
        <f>[4]Curves!$J101</f>
        <v>0.13</v>
      </c>
      <c r="AQ95" s="40">
        <f t="shared" si="14"/>
        <v>3.83</v>
      </c>
      <c r="AR95" s="40">
        <f>[4]Curves!$K101</f>
        <v>0.46</v>
      </c>
      <c r="AS95" s="40">
        <f t="shared" si="15"/>
        <v>4.16</v>
      </c>
      <c r="AT95" s="40">
        <f>[4]Curves!$G101</f>
        <v>0.73</v>
      </c>
      <c r="AU95" s="40">
        <f t="shared" si="16"/>
        <v>4.43</v>
      </c>
    </row>
    <row r="96" spans="1:47" x14ac:dyDescent="0.2">
      <c r="A96" s="50">
        <f>[5]Tregion!$A96</f>
        <v>38961</v>
      </c>
      <c r="B96" s="57">
        <f>[5]Tregion!$C96</f>
        <v>45.44</v>
      </c>
      <c r="C96" s="58">
        <f>[6]Tregion!$C96</f>
        <v>47.86</v>
      </c>
      <c r="D96" s="57">
        <f>[7]Tregion!$C96</f>
        <v>44.14</v>
      </c>
      <c r="E96" s="58">
        <f>[8]Tregion!$C96</f>
        <v>51.05</v>
      </c>
      <c r="F96" s="57">
        <f>[9]Tregion!$C96</f>
        <v>46.82</v>
      </c>
      <c r="G96" s="58">
        <f>[10]Tbasis!$D95</f>
        <v>50.3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39.718502615513756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3.738</v>
      </c>
      <c r="AN96" s="40">
        <f t="shared" ref="AN96:AN102" si="19">AR96</f>
        <v>0.77</v>
      </c>
      <c r="AO96" s="40">
        <f t="shared" si="13"/>
        <v>4.508</v>
      </c>
      <c r="AP96" s="40">
        <f>[4]Curves!$J102</f>
        <v>0.13</v>
      </c>
      <c r="AQ96" s="40">
        <f t="shared" si="14"/>
        <v>3.8679999999999999</v>
      </c>
      <c r="AR96" s="40">
        <f>[4]Curves!$K102</f>
        <v>0.77</v>
      </c>
      <c r="AS96" s="40">
        <f t="shared" si="15"/>
        <v>4.508</v>
      </c>
      <c r="AT96" s="40">
        <f>[4]Curves!$G102</f>
        <v>0.98</v>
      </c>
      <c r="AU96" s="40">
        <f t="shared" si="16"/>
        <v>4.718</v>
      </c>
    </row>
    <row r="97" spans="1:47" x14ac:dyDescent="0.2">
      <c r="A97" s="50">
        <f>[5]Tregion!$A97</f>
        <v>38991</v>
      </c>
      <c r="B97" s="57">
        <f>[5]Tregion!$C97</f>
        <v>38.85</v>
      </c>
      <c r="C97" s="58">
        <f>[6]Tregion!$C97</f>
        <v>40.9</v>
      </c>
      <c r="D97" s="57">
        <f>[7]Tregion!$C97</f>
        <v>39.799999999999997</v>
      </c>
      <c r="E97" s="58">
        <f>[8]Tregion!$C97</f>
        <v>41.83</v>
      </c>
      <c r="F97" s="57">
        <f>[9]Tregion!$C97</f>
        <v>40.4</v>
      </c>
      <c r="G97" s="58">
        <f>[10]Tbasis!$D96</f>
        <v>41.42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39.739654116729049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3.7830000000000004</v>
      </c>
      <c r="AN97" s="40">
        <f t="shared" si="19"/>
        <v>1.04</v>
      </c>
      <c r="AO97" s="40">
        <f t="shared" si="13"/>
        <v>4.8230000000000004</v>
      </c>
      <c r="AP97" s="40">
        <f>[4]Curves!$J103</f>
        <v>4.4999999999999998E-2</v>
      </c>
      <c r="AQ97" s="40">
        <f t="shared" si="14"/>
        <v>3.8280000000000003</v>
      </c>
      <c r="AR97" s="40">
        <f>[4]Curves!$K103</f>
        <v>1.04</v>
      </c>
      <c r="AS97" s="40">
        <f t="shared" si="15"/>
        <v>4.8230000000000004</v>
      </c>
      <c r="AT97" s="40">
        <f>[4]Curves!$G103</f>
        <v>1.6</v>
      </c>
      <c r="AU97" s="40">
        <f t="shared" si="16"/>
        <v>5.3830000000000009</v>
      </c>
    </row>
    <row r="98" spans="1:47" x14ac:dyDescent="0.2">
      <c r="A98" s="50">
        <f>[5]Tregion!$A98</f>
        <v>39022</v>
      </c>
      <c r="B98" s="57">
        <f>[5]Tregion!$C98</f>
        <v>37.909999999999997</v>
      </c>
      <c r="C98" s="58">
        <f>[6]Tregion!$C98</f>
        <v>38.200000000000003</v>
      </c>
      <c r="D98" s="57">
        <f>[7]Tregion!$C98</f>
        <v>37.130000000000003</v>
      </c>
      <c r="E98" s="58">
        <f>[8]Tregion!$C98</f>
        <v>39.58</v>
      </c>
      <c r="F98" s="57">
        <f>[9]Tregion!$C98</f>
        <v>40.56</v>
      </c>
      <c r="G98" s="58">
        <f>[10]Tbasis!$D97</f>
        <v>40.17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42.5133749729643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3.8210000000000002</v>
      </c>
      <c r="AN98" s="40">
        <f t="shared" si="19"/>
        <v>1.04</v>
      </c>
      <c r="AO98" s="40">
        <f t="shared" si="13"/>
        <v>4.8610000000000007</v>
      </c>
      <c r="AP98" s="40">
        <f>[4]Curves!$J104</f>
        <v>4.4999999999999998E-2</v>
      </c>
      <c r="AQ98" s="40">
        <f t="shared" si="14"/>
        <v>3.8660000000000001</v>
      </c>
      <c r="AR98" s="40">
        <f>[4]Curves!$K104</f>
        <v>1.04</v>
      </c>
      <c r="AS98" s="40">
        <f t="shared" si="15"/>
        <v>4.8610000000000007</v>
      </c>
      <c r="AT98" s="40">
        <f>[4]Curves!$G104</f>
        <v>1.6</v>
      </c>
      <c r="AU98" s="40">
        <f t="shared" si="16"/>
        <v>5.4210000000000003</v>
      </c>
    </row>
    <row r="99" spans="1:47" x14ac:dyDescent="0.2">
      <c r="A99" s="50">
        <f>[5]Tregion!$A99</f>
        <v>39052</v>
      </c>
      <c r="B99" s="57">
        <f>[5]Tregion!$C99</f>
        <v>37.909999999999997</v>
      </c>
      <c r="C99" s="58">
        <f>[6]Tregion!$C99</f>
        <v>39.9</v>
      </c>
      <c r="D99" s="57">
        <f>[7]Tregion!$C99</f>
        <v>38.799999999999997</v>
      </c>
      <c r="E99" s="58">
        <f>[8]Tregion!$C99</f>
        <v>42.17</v>
      </c>
      <c r="F99" s="57">
        <f>[9]Tregion!$C99</f>
        <v>41.03</v>
      </c>
      <c r="G99" s="58">
        <f>[10]Tbasis!$D98</f>
        <v>40.020000000000003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44.42604965047088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3.8149999999999999</v>
      </c>
      <c r="AN99" s="40">
        <f t="shared" si="19"/>
        <v>0.54</v>
      </c>
      <c r="AO99" s="40">
        <f t="shared" si="13"/>
        <v>4.3550000000000004</v>
      </c>
      <c r="AP99" s="40">
        <f>[4]Curves!$J105</f>
        <v>4.4999999999999998E-2</v>
      </c>
      <c r="AQ99" s="40">
        <f t="shared" si="14"/>
        <v>3.86</v>
      </c>
      <c r="AR99" s="40">
        <f>[4]Curves!$K105</f>
        <v>0.54</v>
      </c>
      <c r="AS99" s="40">
        <f t="shared" si="15"/>
        <v>4.3550000000000004</v>
      </c>
      <c r="AT99" s="40">
        <f>[4]Curves!$G105</f>
        <v>0.72</v>
      </c>
      <c r="AU99" s="40">
        <f t="shared" si="16"/>
        <v>4.5350000000000001</v>
      </c>
    </row>
    <row r="100" spans="1:47" x14ac:dyDescent="0.2">
      <c r="A100" s="50">
        <f>[5]Tregion!$A100</f>
        <v>39083</v>
      </c>
      <c r="B100" s="57">
        <f>[5]Tregion!$C100</f>
        <v>38.47</v>
      </c>
      <c r="C100" s="58">
        <f>[6]Tregion!$C100</f>
        <v>42.46</v>
      </c>
      <c r="D100" s="57">
        <f>[7]Tregion!$C100</f>
        <v>40.58</v>
      </c>
      <c r="E100" s="58">
        <f>[8]Tregion!$C100</f>
        <v>42.47</v>
      </c>
      <c r="F100" s="57">
        <f>[9]Tregion!$C100</f>
        <v>41.74</v>
      </c>
      <c r="G100" s="58">
        <f>[10]Tbasis!$D99</f>
        <v>40.92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45.592404485475811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3.8149999999999999</v>
      </c>
      <c r="AN100" s="40">
        <f t="shared" si="19"/>
        <v>0.36</v>
      </c>
      <c r="AO100" s="40">
        <f t="shared" si="13"/>
        <v>4.1749999999999998</v>
      </c>
      <c r="AP100" s="40">
        <f>[4]Curves!$J106</f>
        <v>4.4999999999999998E-2</v>
      </c>
      <c r="AQ100" s="40">
        <f t="shared" si="14"/>
        <v>3.86</v>
      </c>
      <c r="AR100" s="40">
        <f>[4]Curves!$K106</f>
        <v>0.36</v>
      </c>
      <c r="AS100" s="40">
        <f t="shared" si="15"/>
        <v>4.1749999999999998</v>
      </c>
      <c r="AT100" s="40">
        <f>[4]Curves!$G106</f>
        <v>0.38</v>
      </c>
      <c r="AU100" s="40">
        <f t="shared" si="16"/>
        <v>4.1950000000000003</v>
      </c>
    </row>
    <row r="101" spans="1:47" x14ac:dyDescent="0.2">
      <c r="A101" s="50">
        <f>[5]Tregion!$A101</f>
        <v>39114</v>
      </c>
      <c r="B101" s="57">
        <f>[5]Tregion!$C101</f>
        <v>38.19</v>
      </c>
      <c r="C101" s="58">
        <f>[6]Tregion!$C101</f>
        <v>41.54</v>
      </c>
      <c r="D101" s="57">
        <f>[7]Tregion!$C101</f>
        <v>39.68</v>
      </c>
      <c r="E101" s="58">
        <f>[8]Tregion!$C101</f>
        <v>41.86</v>
      </c>
      <c r="F101" s="57">
        <f>[9]Tregion!$C101</f>
        <v>40.9</v>
      </c>
      <c r="G101" s="58">
        <f>[10]Tbasis!$D100</f>
        <v>40.64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44.153956110410334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3.9849999999999999</v>
      </c>
      <c r="AN101" s="40">
        <f t="shared" si="19"/>
        <v>0.32500000000000001</v>
      </c>
      <c r="AO101" s="40">
        <f t="shared" si="13"/>
        <v>4.3099999999999996</v>
      </c>
      <c r="AP101" s="40">
        <f>[4]Curves!$J107</f>
        <v>4.4999999999999998E-2</v>
      </c>
      <c r="AQ101" s="40">
        <f t="shared" si="14"/>
        <v>4.03</v>
      </c>
      <c r="AR101" s="40">
        <f>[4]Curves!$K107</f>
        <v>0.32500000000000001</v>
      </c>
      <c r="AS101" s="40">
        <f t="shared" si="15"/>
        <v>4.3099999999999996</v>
      </c>
      <c r="AT101" s="40">
        <f>[4]Curves!$G107</f>
        <v>0.33</v>
      </c>
      <c r="AU101" s="40">
        <f t="shared" si="16"/>
        <v>4.3149999999999995</v>
      </c>
    </row>
    <row r="102" spans="1:47" x14ac:dyDescent="0.2">
      <c r="A102" s="50">
        <f>[5]Tregion!$A102</f>
        <v>39142</v>
      </c>
      <c r="B102" s="57">
        <f>[5]Tregion!$C102</f>
        <v>38.19</v>
      </c>
      <c r="C102" s="58">
        <f>[6]Tregion!$C102</f>
        <v>38.89</v>
      </c>
      <c r="D102" s="57">
        <f>[7]Tregion!$C102</f>
        <v>36.96</v>
      </c>
      <c r="E102" s="58">
        <f>[8]Tregion!$C102</f>
        <v>40.65</v>
      </c>
      <c r="F102" s="57">
        <f>[9]Tregion!$C102</f>
        <v>40.049999999999997</v>
      </c>
      <c r="G102" s="58">
        <f>[10]Tbasis!$D101</f>
        <v>40.64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42.312882641346818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4.1370000000000005</v>
      </c>
      <c r="AN102" s="40">
        <f t="shared" si="19"/>
        <v>0.33500000000000002</v>
      </c>
      <c r="AO102" s="40">
        <f t="shared" si="13"/>
        <v>4.4720000000000004</v>
      </c>
      <c r="AP102" s="40">
        <f>[4]Curves!$J108</f>
        <v>4.4999999999999998E-2</v>
      </c>
      <c r="AQ102" s="40">
        <f t="shared" si="14"/>
        <v>4.1820000000000004</v>
      </c>
      <c r="AR102" s="40">
        <f>[4]Curves!$K108</f>
        <v>0.33500000000000002</v>
      </c>
      <c r="AS102" s="40">
        <f t="shared" si="15"/>
        <v>4.4720000000000004</v>
      </c>
      <c r="AT102" s="40">
        <f>[4]Curves!$G108</f>
        <v>0.37</v>
      </c>
      <c r="AU102" s="40">
        <f t="shared" si="16"/>
        <v>4.5070000000000006</v>
      </c>
    </row>
    <row r="103" spans="1:47" x14ac:dyDescent="0.2">
      <c r="A103" s="50">
        <f>[5]Tregion!$A103</f>
        <v>39173</v>
      </c>
      <c r="B103" s="57">
        <f>[5]Tregion!$C103</f>
        <v>37.909999999999997</v>
      </c>
      <c r="C103" s="58">
        <f>[6]Tregion!$C103</f>
        <v>39.049999999999997</v>
      </c>
      <c r="D103" s="57">
        <f>[7]Tregion!$C103</f>
        <v>35.15</v>
      </c>
      <c r="E103" s="58">
        <f>[8]Tregion!$C103</f>
        <v>39.43</v>
      </c>
      <c r="F103" s="57">
        <f>[9]Tregion!$C103</f>
        <v>39.770000000000003</v>
      </c>
      <c r="G103" s="58">
        <f>[10]Tbasis!$D102</f>
        <v>40.369999999999997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39.555176799537421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4.2345000000000006</v>
      </c>
      <c r="AN103" s="40">
        <f>AR103+0.1</f>
        <v>0.44999999999999996</v>
      </c>
      <c r="AO103" s="40">
        <f t="shared" ref="AO103:AO128" si="20">AM103+AN103</f>
        <v>4.6845000000000008</v>
      </c>
      <c r="AP103" s="40">
        <f>[4]Curves!$J109</f>
        <v>4.4999999999999998E-2</v>
      </c>
      <c r="AQ103" s="40">
        <f t="shared" ref="AQ103:AQ128" si="21">AM103+AP103</f>
        <v>4.2795000000000005</v>
      </c>
      <c r="AR103" s="40">
        <f>[4]Curves!$K109</f>
        <v>0.35</v>
      </c>
      <c r="AS103" s="40">
        <f t="shared" ref="AS103:AS128" si="22">AM103+AR103</f>
        <v>4.5845000000000002</v>
      </c>
      <c r="AT103" s="40">
        <f>[4]Curves!$G109</f>
        <v>0.41</v>
      </c>
      <c r="AU103" s="40">
        <f t="shared" ref="AU103:AU128" si="23">AM103+AT103</f>
        <v>4.6445000000000007</v>
      </c>
    </row>
    <row r="104" spans="1:47" x14ac:dyDescent="0.2">
      <c r="A104" s="50">
        <f>[5]Tregion!$A104</f>
        <v>39203</v>
      </c>
      <c r="B104" s="57">
        <f>[5]Tregion!$C104</f>
        <v>37.909999999999997</v>
      </c>
      <c r="C104" s="58">
        <f>[6]Tregion!$C104</f>
        <v>36.880000000000003</v>
      </c>
      <c r="D104" s="57">
        <f>[7]Tregion!$C104</f>
        <v>33.03</v>
      </c>
      <c r="E104" s="58">
        <f>[8]Tregion!$C104</f>
        <v>39.43</v>
      </c>
      <c r="F104" s="57">
        <f>[9]Tregion!$C104</f>
        <v>40.049999999999997</v>
      </c>
      <c r="G104" s="58">
        <f>[10]Tbasis!$D103</f>
        <v>40.36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39.496772494620842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4.1195000000000004</v>
      </c>
      <c r="AN104" s="40">
        <f>AR104+0.1</f>
        <v>0.44999999999999996</v>
      </c>
      <c r="AO104" s="40">
        <f t="shared" si="20"/>
        <v>4.5695000000000006</v>
      </c>
      <c r="AP104" s="40">
        <f>[4]Curves!$J110</f>
        <v>0.13</v>
      </c>
      <c r="AQ104" s="40">
        <f t="shared" si="21"/>
        <v>4.2495000000000003</v>
      </c>
      <c r="AR104" s="40">
        <f>[4]Curves!$K110</f>
        <v>0.35</v>
      </c>
      <c r="AS104" s="40">
        <f t="shared" si="22"/>
        <v>4.4695</v>
      </c>
      <c r="AT104" s="40">
        <f>[4]Curves!$G110</f>
        <v>0.41</v>
      </c>
      <c r="AU104" s="40">
        <f t="shared" si="23"/>
        <v>4.5295000000000005</v>
      </c>
    </row>
    <row r="105" spans="1:47" x14ac:dyDescent="0.2">
      <c r="A105" s="50">
        <f>[5]Tregion!$A105</f>
        <v>39234</v>
      </c>
      <c r="B105" s="57">
        <f>[5]Tregion!$C105</f>
        <v>40.47</v>
      </c>
      <c r="C105" s="58">
        <f>[6]Tregion!$C105</f>
        <v>37.659999999999997</v>
      </c>
      <c r="D105" s="57">
        <f>[7]Tregion!$C105</f>
        <v>33.79</v>
      </c>
      <c r="E105" s="58">
        <f>[8]Tregion!$C105</f>
        <v>42.17</v>
      </c>
      <c r="F105" s="57">
        <f>[9]Tregion!$C105</f>
        <v>42.6</v>
      </c>
      <c r="G105" s="58">
        <f>[10]Tbasis!$D104</f>
        <v>44.31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39.978556644218564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3.9725000000000001</v>
      </c>
      <c r="AN105" s="40">
        <f>AR105+0.1</f>
        <v>0.41500000000000004</v>
      </c>
      <c r="AO105" s="40">
        <f t="shared" si="20"/>
        <v>4.3875000000000002</v>
      </c>
      <c r="AP105" s="40">
        <f>[4]Curves!$J111</f>
        <v>0.13</v>
      </c>
      <c r="AQ105" s="40">
        <f t="shared" si="21"/>
        <v>4.1025</v>
      </c>
      <c r="AR105" s="40">
        <f>[4]Curves!$K111</f>
        <v>0.315</v>
      </c>
      <c r="AS105" s="40">
        <f t="shared" si="22"/>
        <v>4.2875000000000005</v>
      </c>
      <c r="AT105" s="40">
        <f>[4]Curves!$G111</f>
        <v>0.36</v>
      </c>
      <c r="AU105" s="40">
        <f t="shared" si="23"/>
        <v>4.3325000000000005</v>
      </c>
    </row>
    <row r="106" spans="1:47" x14ac:dyDescent="0.2">
      <c r="A106" s="50">
        <f>[5]Tregion!$A106</f>
        <v>39264</v>
      </c>
      <c r="B106" s="57">
        <f>[5]Tregion!$C106</f>
        <v>48.73</v>
      </c>
      <c r="C106" s="58">
        <f>[6]Tregion!$C106</f>
        <v>49.86</v>
      </c>
      <c r="D106" s="57">
        <f>[7]Tregion!$C106</f>
        <v>44.84</v>
      </c>
      <c r="E106" s="58">
        <f>[8]Tregion!$C106</f>
        <v>48.26</v>
      </c>
      <c r="F106" s="57">
        <f>[9]Tregion!$C106</f>
        <v>50.53</v>
      </c>
      <c r="G106" s="58">
        <f>[10]Tbasis!$D105</f>
        <v>53.37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40.548206359768379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3.8075000000000001</v>
      </c>
      <c r="AN106" s="40">
        <f>AR106+0.1</f>
        <v>0.45999999999999996</v>
      </c>
      <c r="AO106" s="40">
        <f t="shared" si="20"/>
        <v>4.2675000000000001</v>
      </c>
      <c r="AP106" s="40">
        <f>[4]Curves!$J112</f>
        <v>0.13</v>
      </c>
      <c r="AQ106" s="40">
        <f t="shared" si="21"/>
        <v>3.9375</v>
      </c>
      <c r="AR106" s="40">
        <f>[4]Curves!$K112</f>
        <v>0.36</v>
      </c>
      <c r="AS106" s="40">
        <f t="shared" si="22"/>
        <v>4.1675000000000004</v>
      </c>
      <c r="AT106" s="40">
        <f>[4]Curves!$G112</f>
        <v>0.4</v>
      </c>
      <c r="AU106" s="40">
        <f t="shared" si="23"/>
        <v>4.2075000000000005</v>
      </c>
    </row>
    <row r="107" spans="1:47" x14ac:dyDescent="0.2">
      <c r="A107" s="50">
        <f>[5]Tregion!$A107</f>
        <v>39295</v>
      </c>
      <c r="B107" s="57">
        <f>[5]Tregion!$C107</f>
        <v>52.43</v>
      </c>
      <c r="C107" s="58">
        <f>[6]Tregion!$C107</f>
        <v>54.25</v>
      </c>
      <c r="D107" s="57">
        <f>[7]Tregion!$C107</f>
        <v>49.69</v>
      </c>
      <c r="E107" s="58">
        <f>[8]Tregion!$C107</f>
        <v>53.73</v>
      </c>
      <c r="F107" s="57">
        <f>[9]Tregion!$C107</f>
        <v>54.08</v>
      </c>
      <c r="G107" s="58">
        <f>[10]Tbasis!$D106</f>
        <v>58.17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41.030165220813679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3.8025000000000002</v>
      </c>
      <c r="AN107" s="40">
        <f>AR107+0.1</f>
        <v>0.56000000000000005</v>
      </c>
      <c r="AO107" s="40">
        <f t="shared" si="20"/>
        <v>4.3625000000000007</v>
      </c>
      <c r="AP107" s="40">
        <f>[4]Curves!$J113</f>
        <v>0.13</v>
      </c>
      <c r="AQ107" s="40">
        <f t="shared" si="21"/>
        <v>3.9325000000000001</v>
      </c>
      <c r="AR107" s="40">
        <f>[4]Curves!$K113</f>
        <v>0.46</v>
      </c>
      <c r="AS107" s="40">
        <f t="shared" si="22"/>
        <v>4.2625000000000002</v>
      </c>
      <c r="AT107" s="40">
        <f>[4]Curves!$G113</f>
        <v>0.73</v>
      </c>
      <c r="AU107" s="40">
        <f t="shared" si="23"/>
        <v>4.5325000000000006</v>
      </c>
    </row>
    <row r="108" spans="1:47" x14ac:dyDescent="0.2">
      <c r="A108" s="50">
        <f>[5]Tregion!$A108</f>
        <v>39326</v>
      </c>
      <c r="B108" s="57">
        <f>[5]Tregion!$C108</f>
        <v>45.32</v>
      </c>
      <c r="C108" s="58">
        <f>[6]Tregion!$C108</f>
        <v>48.32</v>
      </c>
      <c r="D108" s="57">
        <f>[7]Tregion!$C108</f>
        <v>43.94</v>
      </c>
      <c r="E108" s="58">
        <f>[8]Tregion!$C108</f>
        <v>50.69</v>
      </c>
      <c r="F108" s="57">
        <f>[9]Tregion!$C108</f>
        <v>46.71</v>
      </c>
      <c r="G108" s="58">
        <f>[10]Tbasis!$D107</f>
        <v>49.96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40.95937955971516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3.8405</v>
      </c>
      <c r="AN108" s="40">
        <f t="shared" ref="AN108:AN114" si="24">AR108</f>
        <v>0.77</v>
      </c>
      <c r="AO108" s="40">
        <f t="shared" si="20"/>
        <v>4.6105</v>
      </c>
      <c r="AP108" s="40">
        <f>[4]Curves!$J114</f>
        <v>0.13</v>
      </c>
      <c r="AQ108" s="40">
        <f t="shared" si="21"/>
        <v>3.9704999999999999</v>
      </c>
      <c r="AR108" s="40">
        <f>[4]Curves!$K114</f>
        <v>0.77</v>
      </c>
      <c r="AS108" s="40">
        <f t="shared" si="22"/>
        <v>4.6105</v>
      </c>
      <c r="AT108" s="40">
        <f>[4]Curves!$G114</f>
        <v>0.98</v>
      </c>
      <c r="AU108" s="40">
        <f t="shared" si="23"/>
        <v>4.8205</v>
      </c>
    </row>
    <row r="109" spans="1:47" x14ac:dyDescent="0.2">
      <c r="A109" s="50">
        <f>[5]Tregion!$A109</f>
        <v>39356</v>
      </c>
      <c r="B109" s="57">
        <f>[5]Tregion!$C109</f>
        <v>39.340000000000003</v>
      </c>
      <c r="C109" s="58">
        <f>[6]Tregion!$C109</f>
        <v>41.92</v>
      </c>
      <c r="D109" s="57">
        <f>[7]Tregion!$C109</f>
        <v>40.01</v>
      </c>
      <c r="E109" s="58">
        <f>[8]Tregion!$C109</f>
        <v>42.33</v>
      </c>
      <c r="F109" s="57">
        <f>[9]Tregion!$C109</f>
        <v>40.909999999999997</v>
      </c>
      <c r="G109" s="58">
        <f>[10]Tbasis!$D108</f>
        <v>41.92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40.963798110599399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3.8855000000000004</v>
      </c>
      <c r="AN109" s="40">
        <f t="shared" si="24"/>
        <v>1.04</v>
      </c>
      <c r="AO109" s="40">
        <f t="shared" si="20"/>
        <v>4.9255000000000004</v>
      </c>
      <c r="AP109" s="40">
        <f>[4]Curves!$J115</f>
        <v>4.4999999999999998E-2</v>
      </c>
      <c r="AQ109" s="40">
        <f t="shared" si="21"/>
        <v>3.9305000000000003</v>
      </c>
      <c r="AR109" s="40">
        <f>[4]Curves!$K115</f>
        <v>1.04</v>
      </c>
      <c r="AS109" s="40">
        <f t="shared" si="22"/>
        <v>4.9255000000000004</v>
      </c>
      <c r="AT109" s="40">
        <f>[4]Curves!$G115</f>
        <v>1.6</v>
      </c>
      <c r="AU109" s="40">
        <f t="shared" si="23"/>
        <v>5.4855</v>
      </c>
    </row>
    <row r="110" spans="1:47" x14ac:dyDescent="0.2">
      <c r="A110" s="50">
        <f>[5]Tregion!$A110</f>
        <v>39387</v>
      </c>
      <c r="B110" s="57">
        <f>[5]Tregion!$C110</f>
        <v>38.49</v>
      </c>
      <c r="C110" s="58">
        <f>[6]Tregion!$C110</f>
        <v>39.43</v>
      </c>
      <c r="D110" s="57">
        <f>[7]Tregion!$C110</f>
        <v>37.6</v>
      </c>
      <c r="E110" s="58">
        <f>[8]Tregion!$C110</f>
        <v>40.17</v>
      </c>
      <c r="F110" s="57">
        <f>[9]Tregion!$C110</f>
        <v>41.05</v>
      </c>
      <c r="G110" s="58">
        <f>[10]Tbasis!$D109</f>
        <v>40.799999999999997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43.670238158210701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3.9235000000000002</v>
      </c>
      <c r="AN110" s="40">
        <f t="shared" si="24"/>
        <v>1.04</v>
      </c>
      <c r="AO110" s="40">
        <f t="shared" si="20"/>
        <v>4.9634999999999998</v>
      </c>
      <c r="AP110" s="40">
        <f>[4]Curves!$J116</f>
        <v>4.4999999999999998E-2</v>
      </c>
      <c r="AQ110" s="40">
        <f t="shared" si="21"/>
        <v>3.9685000000000001</v>
      </c>
      <c r="AR110" s="40">
        <f>[4]Curves!$K116</f>
        <v>1.04</v>
      </c>
      <c r="AS110" s="40">
        <f t="shared" si="22"/>
        <v>4.9634999999999998</v>
      </c>
      <c r="AT110" s="40">
        <f>[4]Curves!$G116</f>
        <v>1.6</v>
      </c>
      <c r="AU110" s="40">
        <f t="shared" si="23"/>
        <v>5.5235000000000003</v>
      </c>
    </row>
    <row r="111" spans="1:47" x14ac:dyDescent="0.2">
      <c r="A111" s="50">
        <f>[5]Tregion!$A111</f>
        <v>39417</v>
      </c>
      <c r="B111" s="57">
        <f>[5]Tregion!$C111</f>
        <v>38.49</v>
      </c>
      <c r="C111" s="58">
        <f>[6]Tregion!$C111</f>
        <v>41</v>
      </c>
      <c r="D111" s="57">
        <f>[7]Tregion!$C111</f>
        <v>39.11</v>
      </c>
      <c r="E111" s="58">
        <f>[8]Tregion!$C111</f>
        <v>42.64</v>
      </c>
      <c r="F111" s="57">
        <f>[9]Tregion!$C111</f>
        <v>41.48</v>
      </c>
      <c r="G111" s="58">
        <f>[10]Tbasis!$D110</f>
        <v>40.659999999999997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45.585279606182972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3.9175</v>
      </c>
      <c r="AN111" s="40">
        <f t="shared" si="24"/>
        <v>0.54</v>
      </c>
      <c r="AO111" s="40">
        <f t="shared" si="20"/>
        <v>4.4574999999999996</v>
      </c>
      <c r="AP111" s="40">
        <f>[4]Curves!$J117</f>
        <v>4.4999999999999998E-2</v>
      </c>
      <c r="AQ111" s="40">
        <f t="shared" si="21"/>
        <v>3.9624999999999999</v>
      </c>
      <c r="AR111" s="40">
        <f>[4]Curves!$K117</f>
        <v>0.54</v>
      </c>
      <c r="AS111" s="40">
        <f t="shared" si="22"/>
        <v>4.4574999999999996</v>
      </c>
      <c r="AT111" s="40">
        <f>[4]Curves!$G117</f>
        <v>0.72</v>
      </c>
      <c r="AU111" s="40">
        <f t="shared" si="23"/>
        <v>4.6375000000000002</v>
      </c>
    </row>
    <row r="112" spans="1:47" x14ac:dyDescent="0.2">
      <c r="A112" s="50">
        <f>[5]Tregion!$A112</f>
        <v>39448</v>
      </c>
      <c r="B112" s="57">
        <f>[5]Tregion!$C112</f>
        <v>38.97</v>
      </c>
      <c r="C112" s="58">
        <f>[6]Tregion!$C112</f>
        <v>43.41</v>
      </c>
      <c r="D112" s="57">
        <f>[7]Tregion!$C112</f>
        <v>41.01</v>
      </c>
      <c r="E112" s="58">
        <f>[8]Tregion!$C112</f>
        <v>42.91</v>
      </c>
      <c r="F112" s="57">
        <f>[9]Tregion!$C112</f>
        <v>42.11</v>
      </c>
      <c r="G112" s="58">
        <f>[10]Tbasis!$D111</f>
        <v>41.43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46.784395400178553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3.9175</v>
      </c>
      <c r="AN112" s="40">
        <f t="shared" si="24"/>
        <v>0.36</v>
      </c>
      <c r="AO112" s="40">
        <f t="shared" si="20"/>
        <v>4.2774999999999999</v>
      </c>
      <c r="AP112" s="40">
        <f>[4]Curves!$J118</f>
        <v>4.4999999999999998E-2</v>
      </c>
      <c r="AQ112" s="40">
        <f t="shared" si="21"/>
        <v>3.9624999999999999</v>
      </c>
      <c r="AR112" s="40">
        <f>[4]Curves!$K118</f>
        <v>0.36</v>
      </c>
      <c r="AS112" s="40">
        <f t="shared" si="22"/>
        <v>4.2774999999999999</v>
      </c>
      <c r="AT112" s="40">
        <f>[4]Curves!$G118</f>
        <v>0.38</v>
      </c>
      <c r="AU112" s="40">
        <f t="shared" si="23"/>
        <v>4.2975000000000003</v>
      </c>
    </row>
    <row r="113" spans="1:47" x14ac:dyDescent="0.2">
      <c r="A113" s="50">
        <f>[5]Tregion!$A113</f>
        <v>39479</v>
      </c>
      <c r="B113" s="57">
        <f>[5]Tregion!$C113</f>
        <v>38.700000000000003</v>
      </c>
      <c r="C113" s="58">
        <f>[6]Tregion!$C113</f>
        <v>42.54</v>
      </c>
      <c r="D113" s="57">
        <f>[7]Tregion!$C113</f>
        <v>40.17</v>
      </c>
      <c r="E113" s="58">
        <f>[8]Tregion!$C113</f>
        <v>42.35</v>
      </c>
      <c r="F113" s="57">
        <f>[9]Tregion!$C113</f>
        <v>41.33</v>
      </c>
      <c r="G113" s="58">
        <f>[10]Tbasis!$D112</f>
        <v>41.16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45.343819644594227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4.0875000000000004</v>
      </c>
      <c r="AN113" s="40">
        <f t="shared" si="24"/>
        <v>0.32500000000000001</v>
      </c>
      <c r="AO113" s="40">
        <f t="shared" si="20"/>
        <v>4.4125000000000005</v>
      </c>
      <c r="AP113" s="40">
        <f>[4]Curves!$J119</f>
        <v>4.4999999999999998E-2</v>
      </c>
      <c r="AQ113" s="40">
        <f t="shared" si="21"/>
        <v>4.1325000000000003</v>
      </c>
      <c r="AR113" s="40">
        <f>[4]Curves!$K119</f>
        <v>0.32500000000000001</v>
      </c>
      <c r="AS113" s="40">
        <f t="shared" si="22"/>
        <v>4.4125000000000005</v>
      </c>
      <c r="AT113" s="40">
        <f>[4]Curves!$G119</f>
        <v>0.33</v>
      </c>
      <c r="AU113" s="40">
        <f t="shared" si="23"/>
        <v>4.4175000000000004</v>
      </c>
    </row>
    <row r="114" spans="1:47" x14ac:dyDescent="0.2">
      <c r="A114" s="50">
        <f>[5]Tregion!$A114</f>
        <v>39508</v>
      </c>
      <c r="B114" s="57">
        <f>[5]Tregion!$C114</f>
        <v>38.71</v>
      </c>
      <c r="C114" s="58">
        <f>[6]Tregion!$C114</f>
        <v>40.049999999999997</v>
      </c>
      <c r="D114" s="57">
        <f>[7]Tregion!$C114</f>
        <v>37.630000000000003</v>
      </c>
      <c r="E114" s="58">
        <f>[8]Tregion!$C114</f>
        <v>41.22</v>
      </c>
      <c r="F114" s="57">
        <f>[9]Tregion!$C114</f>
        <v>40.54</v>
      </c>
      <c r="G114" s="58">
        <f>[10]Tbasis!$D113</f>
        <v>41.17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43.500280693611288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4.2395000000000005</v>
      </c>
      <c r="AN114" s="40">
        <f t="shared" si="24"/>
        <v>0.33500000000000002</v>
      </c>
      <c r="AO114" s="40">
        <f t="shared" si="20"/>
        <v>4.5745000000000005</v>
      </c>
      <c r="AP114" s="40">
        <f>[4]Curves!$J120</f>
        <v>4.4999999999999998E-2</v>
      </c>
      <c r="AQ114" s="40">
        <f t="shared" si="21"/>
        <v>4.2845000000000004</v>
      </c>
      <c r="AR114" s="40">
        <f>[4]Curves!$K120</f>
        <v>0.33500000000000002</v>
      </c>
      <c r="AS114" s="40">
        <f t="shared" si="22"/>
        <v>4.5745000000000005</v>
      </c>
      <c r="AT114" s="40">
        <f>[4]Curves!$G120</f>
        <v>0.37</v>
      </c>
      <c r="AU114" s="40">
        <f t="shared" si="23"/>
        <v>4.6095000000000006</v>
      </c>
    </row>
    <row r="115" spans="1:47" x14ac:dyDescent="0.2">
      <c r="A115" s="50">
        <f>[5]Tregion!$A115</f>
        <v>39539</v>
      </c>
      <c r="B115" s="57">
        <f>[5]Tregion!$C115</f>
        <v>38.44</v>
      </c>
      <c r="C115" s="58">
        <f>[6]Tregion!$C115</f>
        <v>40.21</v>
      </c>
      <c r="D115" s="57">
        <f>[7]Tregion!$C115</f>
        <v>35.950000000000003</v>
      </c>
      <c r="E115" s="58">
        <f>[8]Tregion!$C115</f>
        <v>40.1</v>
      </c>
      <c r="F115" s="57">
        <f>[9]Tregion!$C115</f>
        <v>40.28</v>
      </c>
      <c r="G115" s="58">
        <f>[10]Tbasis!$D114</f>
        <v>40.909999999999997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40.738753555854792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4.3395000000000001</v>
      </c>
      <c r="AN115" s="40">
        <f>AR115+0.1</f>
        <v>0.44999999999999996</v>
      </c>
      <c r="AO115" s="40">
        <f t="shared" si="20"/>
        <v>4.7895000000000003</v>
      </c>
      <c r="AP115" s="40">
        <f>[4]Curves!$J121</f>
        <v>4.4999999999999998E-2</v>
      </c>
      <c r="AQ115" s="40">
        <f t="shared" si="21"/>
        <v>4.3845000000000001</v>
      </c>
      <c r="AR115" s="40">
        <f>[4]Curves!$K121</f>
        <v>0.35</v>
      </c>
      <c r="AS115" s="40">
        <f t="shared" si="22"/>
        <v>4.6894999999999998</v>
      </c>
      <c r="AT115" s="40">
        <f>[4]Curves!$G121</f>
        <v>0.41</v>
      </c>
      <c r="AU115" s="40">
        <f t="shared" si="23"/>
        <v>4.7495000000000003</v>
      </c>
    </row>
    <row r="116" spans="1:47" x14ac:dyDescent="0.2">
      <c r="A116" s="50">
        <f>[5]Tregion!$A116</f>
        <v>39569</v>
      </c>
      <c r="B116" s="57">
        <f>[5]Tregion!$C116</f>
        <v>38.450000000000003</v>
      </c>
      <c r="C116" s="58">
        <f>[6]Tregion!$C116</f>
        <v>38.159999999999997</v>
      </c>
      <c r="D116" s="57">
        <f>[7]Tregion!$C116</f>
        <v>33.979999999999997</v>
      </c>
      <c r="E116" s="58">
        <f>[8]Tregion!$C116</f>
        <v>40.1</v>
      </c>
      <c r="F116" s="57">
        <f>[9]Tregion!$C116</f>
        <v>40.549999999999997</v>
      </c>
      <c r="G116" s="58">
        <f>[10]Tbasis!$D115</f>
        <v>40.92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40.680099302359956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4.2244999999999999</v>
      </c>
      <c r="AN116" s="40">
        <f>AR116+0.1</f>
        <v>0.44999999999999996</v>
      </c>
      <c r="AO116" s="40">
        <f t="shared" si="20"/>
        <v>4.6745000000000001</v>
      </c>
      <c r="AP116" s="40">
        <f>[4]Curves!$J122</f>
        <v>0.13</v>
      </c>
      <c r="AQ116" s="40">
        <f t="shared" si="21"/>
        <v>4.3544999999999998</v>
      </c>
      <c r="AR116" s="40">
        <f>[4]Curves!$K122</f>
        <v>0.35</v>
      </c>
      <c r="AS116" s="40">
        <f t="shared" si="22"/>
        <v>4.5744999999999996</v>
      </c>
      <c r="AT116" s="40">
        <f>[4]Curves!$G122</f>
        <v>0.41</v>
      </c>
      <c r="AU116" s="40">
        <f t="shared" si="23"/>
        <v>4.6345000000000001</v>
      </c>
    </row>
    <row r="117" spans="1:47" x14ac:dyDescent="0.2">
      <c r="A117" s="50">
        <f>[5]Tregion!$A117</f>
        <v>39600</v>
      </c>
      <c r="B117" s="57">
        <f>[5]Tregion!$C117</f>
        <v>40.82</v>
      </c>
      <c r="C117" s="58">
        <f>[6]Tregion!$C117</f>
        <v>38.909999999999997</v>
      </c>
      <c r="D117" s="57">
        <f>[7]Tregion!$C117</f>
        <v>34.69</v>
      </c>
      <c r="E117" s="58">
        <f>[8]Tregion!$C117</f>
        <v>42.64</v>
      </c>
      <c r="F117" s="57">
        <f>[9]Tregion!$C117</f>
        <v>42.91</v>
      </c>
      <c r="G117" s="58">
        <f>[10]Tbasis!$D116</f>
        <v>44.56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41.162329294203502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4.0774999999999997</v>
      </c>
      <c r="AN117" s="40">
        <f>AR117+0.1</f>
        <v>0.41500000000000004</v>
      </c>
      <c r="AO117" s="40">
        <f t="shared" si="20"/>
        <v>4.4924999999999997</v>
      </c>
      <c r="AP117" s="40">
        <f>[4]Curves!$J123</f>
        <v>0.13</v>
      </c>
      <c r="AQ117" s="40">
        <f t="shared" si="21"/>
        <v>4.2074999999999996</v>
      </c>
      <c r="AR117" s="40">
        <f>[4]Curves!$K123</f>
        <v>0.315</v>
      </c>
      <c r="AS117" s="40">
        <f t="shared" si="22"/>
        <v>4.3925000000000001</v>
      </c>
      <c r="AT117" s="40">
        <f>[4]Curves!$G123</f>
        <v>0.36</v>
      </c>
      <c r="AU117" s="40">
        <f t="shared" si="23"/>
        <v>4.4375</v>
      </c>
    </row>
    <row r="118" spans="1:47" x14ac:dyDescent="0.2">
      <c r="A118" s="50">
        <f>[5]Tregion!$A118</f>
        <v>39630</v>
      </c>
      <c r="B118" s="57">
        <f>[5]Tregion!$C118</f>
        <v>48.47</v>
      </c>
      <c r="C118" s="58">
        <f>[6]Tregion!$C118</f>
        <v>50.38</v>
      </c>
      <c r="D118" s="57">
        <f>[7]Tregion!$C118</f>
        <v>44.98</v>
      </c>
      <c r="E118" s="58">
        <f>[8]Tregion!$C118</f>
        <v>48.28</v>
      </c>
      <c r="F118" s="57">
        <f>[9]Tregion!$C118</f>
        <v>50.25</v>
      </c>
      <c r="G118" s="58">
        <f>[10]Tbasis!$D117</f>
        <v>52.94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41.732536393826251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3.9125000000000001</v>
      </c>
      <c r="AN118" s="40">
        <f>AR118+0.1</f>
        <v>0.45999999999999996</v>
      </c>
      <c r="AO118" s="40">
        <f t="shared" si="20"/>
        <v>4.3725000000000005</v>
      </c>
      <c r="AP118" s="40">
        <f>[4]Curves!$J124</f>
        <v>0.13</v>
      </c>
      <c r="AQ118" s="40">
        <f t="shared" si="21"/>
        <v>4.0425000000000004</v>
      </c>
      <c r="AR118" s="40">
        <f>[4]Curves!$K124</f>
        <v>0.36</v>
      </c>
      <c r="AS118" s="40">
        <f t="shared" si="22"/>
        <v>4.2725</v>
      </c>
      <c r="AT118" s="40">
        <f>[4]Curves!$G124</f>
        <v>0.4</v>
      </c>
      <c r="AU118" s="40">
        <f t="shared" si="23"/>
        <v>4.3125</v>
      </c>
    </row>
    <row r="119" spans="1:47" x14ac:dyDescent="0.2">
      <c r="A119" s="50">
        <f>[5]Tregion!$A119</f>
        <v>39661</v>
      </c>
      <c r="B119" s="57">
        <f>[5]Tregion!$C119</f>
        <v>51.91</v>
      </c>
      <c r="C119" s="58">
        <f>[6]Tregion!$C119</f>
        <v>54.51</v>
      </c>
      <c r="D119" s="57">
        <f>[7]Tregion!$C119</f>
        <v>49.5</v>
      </c>
      <c r="E119" s="58">
        <f>[8]Tregion!$C119</f>
        <v>53.36</v>
      </c>
      <c r="F119" s="57">
        <f>[9]Tregion!$C119</f>
        <v>53.52</v>
      </c>
      <c r="G119" s="58">
        <f>[10]Tbasis!$D118</f>
        <v>57.39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42.214924902429011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3.9075000000000002</v>
      </c>
      <c r="AN119" s="40">
        <f>AR119+0.1</f>
        <v>0.56000000000000005</v>
      </c>
      <c r="AO119" s="40">
        <f t="shared" si="20"/>
        <v>4.4675000000000002</v>
      </c>
      <c r="AP119" s="40">
        <f>[4]Curves!$J125</f>
        <v>0.13</v>
      </c>
      <c r="AQ119" s="40">
        <f t="shared" si="21"/>
        <v>4.0375000000000005</v>
      </c>
      <c r="AR119" s="40">
        <f>[4]Curves!$K125</f>
        <v>0.46</v>
      </c>
      <c r="AS119" s="40">
        <f t="shared" si="22"/>
        <v>4.3675000000000006</v>
      </c>
      <c r="AT119" s="40">
        <f>[4]Curves!$G125</f>
        <v>0.73</v>
      </c>
      <c r="AU119" s="40">
        <f t="shared" si="23"/>
        <v>4.6375000000000002</v>
      </c>
    </row>
    <row r="120" spans="1:47" x14ac:dyDescent="0.2">
      <c r="A120" s="50">
        <f>[5]Tregion!$A120</f>
        <v>39692</v>
      </c>
      <c r="B120" s="57">
        <f>[5]Tregion!$C120</f>
        <v>45.31</v>
      </c>
      <c r="C120" s="58">
        <f>[6]Tregion!$C120</f>
        <v>48.93</v>
      </c>
      <c r="D120" s="57">
        <f>[7]Tregion!$C120</f>
        <v>44.14</v>
      </c>
      <c r="E120" s="58">
        <f>[8]Tregion!$C120</f>
        <v>50.54</v>
      </c>
      <c r="F120" s="57">
        <f>[9]Tregion!$C120</f>
        <v>46.71</v>
      </c>
      <c r="G120" s="58">
        <f>[10]Tbasis!$D119</f>
        <v>49.78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42.143855791515499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3.9455</v>
      </c>
      <c r="AN120" s="40">
        <f t="shared" ref="AN120:AN126" si="25">AR120</f>
        <v>0.77</v>
      </c>
      <c r="AO120" s="40">
        <f t="shared" si="20"/>
        <v>4.7155000000000005</v>
      </c>
      <c r="AP120" s="40">
        <f>[4]Curves!$J126</f>
        <v>0.13</v>
      </c>
      <c r="AQ120" s="40">
        <f t="shared" si="21"/>
        <v>4.0754999999999999</v>
      </c>
      <c r="AR120" s="40">
        <f>[4]Curves!$K126</f>
        <v>0.77</v>
      </c>
      <c r="AS120" s="40">
        <f t="shared" si="22"/>
        <v>4.7155000000000005</v>
      </c>
      <c r="AT120" s="40">
        <f>[4]Curves!$G126</f>
        <v>0.98</v>
      </c>
      <c r="AU120" s="40">
        <f t="shared" si="23"/>
        <v>4.9254999999999995</v>
      </c>
    </row>
    <row r="121" spans="1:47" x14ac:dyDescent="0.2">
      <c r="A121" s="50">
        <f>[5]Tregion!$A121</f>
        <v>39722</v>
      </c>
      <c r="B121" s="57">
        <f>[5]Tregion!$C121</f>
        <v>39.770000000000003</v>
      </c>
      <c r="C121" s="58">
        <f>[6]Tregion!$C121</f>
        <v>42.92</v>
      </c>
      <c r="D121" s="57">
        <f>[7]Tregion!$C121</f>
        <v>40.479999999999997</v>
      </c>
      <c r="E121" s="58">
        <f>[8]Tregion!$C121</f>
        <v>42.78</v>
      </c>
      <c r="F121" s="57">
        <f>[9]Tregion!$C121</f>
        <v>41.34</v>
      </c>
      <c r="G121" s="58">
        <f>[10]Tbasis!$D120</f>
        <v>42.35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42.148092956587327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3.9905000000000004</v>
      </c>
      <c r="AN121" s="40">
        <f t="shared" si="25"/>
        <v>1.04</v>
      </c>
      <c r="AO121" s="40">
        <f t="shared" si="20"/>
        <v>5.0305</v>
      </c>
      <c r="AP121" s="40">
        <f>[4]Curves!$J127</f>
        <v>4.4999999999999998E-2</v>
      </c>
      <c r="AQ121" s="40">
        <f t="shared" si="21"/>
        <v>4.0355000000000008</v>
      </c>
      <c r="AR121" s="40">
        <f>[4]Curves!$K127</f>
        <v>1.04</v>
      </c>
      <c r="AS121" s="40">
        <f t="shared" si="22"/>
        <v>5.0305</v>
      </c>
      <c r="AT121" s="40">
        <f>[4]Curves!$G127</f>
        <v>1.6</v>
      </c>
      <c r="AU121" s="40">
        <f t="shared" si="23"/>
        <v>5.5905000000000005</v>
      </c>
    </row>
    <row r="122" spans="1:47" x14ac:dyDescent="0.2">
      <c r="A122" s="50">
        <f>[5]Tregion!$A122</f>
        <v>39753</v>
      </c>
      <c r="B122" s="57">
        <f>[5]Tregion!$C122</f>
        <v>38.99</v>
      </c>
      <c r="C122" s="58">
        <f>[6]Tregion!$C122</f>
        <v>40.57</v>
      </c>
      <c r="D122" s="57">
        <f>[7]Tregion!$C122</f>
        <v>38.229999999999997</v>
      </c>
      <c r="E122" s="58">
        <f>[8]Tregion!$C122</f>
        <v>40.69</v>
      </c>
      <c r="F122" s="57">
        <f>[9]Tregion!$C122</f>
        <v>41.47</v>
      </c>
      <c r="G122" s="58">
        <f>[10]Tbasis!$D121</f>
        <v>41.32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44.615971957357011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4.0285000000000002</v>
      </c>
      <c r="AN122" s="40">
        <f t="shared" si="25"/>
        <v>1.04</v>
      </c>
      <c r="AO122" s="40">
        <f t="shared" si="20"/>
        <v>5.0685000000000002</v>
      </c>
      <c r="AP122" s="40">
        <f>[4]Curves!$J128</f>
        <v>4.4999999999999998E-2</v>
      </c>
      <c r="AQ122" s="40">
        <f t="shared" si="21"/>
        <v>4.0735000000000001</v>
      </c>
      <c r="AR122" s="40">
        <f>[4]Curves!$K128</f>
        <v>1.04</v>
      </c>
      <c r="AS122" s="40">
        <f t="shared" si="22"/>
        <v>5.0685000000000002</v>
      </c>
      <c r="AT122" s="40">
        <f>[4]Curves!$G128</f>
        <v>1.6</v>
      </c>
      <c r="AU122" s="40">
        <f t="shared" si="23"/>
        <v>5.6285000000000007</v>
      </c>
    </row>
    <row r="123" spans="1:47" x14ac:dyDescent="0.2">
      <c r="A123" s="50">
        <f>[5]Tregion!$A123</f>
        <v>39783</v>
      </c>
      <c r="B123" s="57">
        <f>[5]Tregion!$C123</f>
        <v>38.99</v>
      </c>
      <c r="C123" s="58">
        <f>[6]Tregion!$C123</f>
        <v>42.05</v>
      </c>
      <c r="D123" s="57">
        <f>[7]Tregion!$C123</f>
        <v>39.64</v>
      </c>
      <c r="E123" s="58">
        <f>[8]Tregion!$C123</f>
        <v>43.07</v>
      </c>
      <c r="F123" s="57">
        <f>[9]Tregion!$C123</f>
        <v>41.87</v>
      </c>
      <c r="G123" s="58">
        <f>[10]Tbasis!$D122</f>
        <v>41.19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46.559786956262549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4.0225</v>
      </c>
      <c r="AN123" s="40">
        <f t="shared" si="25"/>
        <v>0.54</v>
      </c>
      <c r="AO123" s="40">
        <f t="shared" si="20"/>
        <v>4.5625</v>
      </c>
      <c r="AP123" s="40">
        <f>[4]Curves!$J129</f>
        <v>4.4999999999999998E-2</v>
      </c>
      <c r="AQ123" s="40">
        <f t="shared" si="21"/>
        <v>4.0674999999999999</v>
      </c>
      <c r="AR123" s="40">
        <f>[4]Curves!$K129</f>
        <v>0.54</v>
      </c>
      <c r="AS123" s="40">
        <f t="shared" si="22"/>
        <v>4.5625</v>
      </c>
      <c r="AT123" s="40">
        <f>[4]Curves!$G129</f>
        <v>0.72</v>
      </c>
      <c r="AU123" s="40">
        <f t="shared" si="23"/>
        <v>4.7424999999999997</v>
      </c>
    </row>
    <row r="124" spans="1:47" x14ac:dyDescent="0.2">
      <c r="A124" s="50">
        <f>[5]Tregion!$A124</f>
        <v>39814</v>
      </c>
      <c r="B124" s="57">
        <f>[5]Tregion!$C124</f>
        <v>39.450000000000003</v>
      </c>
      <c r="C124" s="58">
        <f>[6]Tregion!$C124</f>
        <v>44.46</v>
      </c>
      <c r="D124" s="57">
        <f>[7]Tregion!$C124</f>
        <v>41.44</v>
      </c>
      <c r="E124" s="58">
        <f>[8]Tregion!$C124</f>
        <v>43.35</v>
      </c>
      <c r="F124" s="57">
        <f>[9]Tregion!$C124</f>
        <v>42.47</v>
      </c>
      <c r="G124" s="58">
        <f>[10]Tbasis!$D123</f>
        <v>41.92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47.821001182943313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4.0225</v>
      </c>
      <c r="AN124" s="40">
        <f t="shared" si="25"/>
        <v>0.36</v>
      </c>
      <c r="AO124" s="40">
        <f t="shared" si="20"/>
        <v>4.3825000000000003</v>
      </c>
      <c r="AP124" s="40">
        <f>[4]Curves!$J130</f>
        <v>4.4999999999999998E-2</v>
      </c>
      <c r="AQ124" s="40">
        <f t="shared" si="21"/>
        <v>4.0674999999999999</v>
      </c>
      <c r="AR124" s="40">
        <f>[4]Curves!$K130</f>
        <v>0.36</v>
      </c>
      <c r="AS124" s="40">
        <f t="shared" si="22"/>
        <v>4.3825000000000003</v>
      </c>
      <c r="AT124" s="40">
        <f>[4]Curves!$G130</f>
        <v>0.38</v>
      </c>
      <c r="AU124" s="40">
        <f t="shared" si="23"/>
        <v>4.4024999999999999</v>
      </c>
    </row>
    <row r="125" spans="1:47" x14ac:dyDescent="0.2">
      <c r="A125" s="50">
        <f>[5]Tregion!$A125</f>
        <v>39845</v>
      </c>
      <c r="B125" s="57">
        <f>[5]Tregion!$C125</f>
        <v>39.200000000000003</v>
      </c>
      <c r="C125" s="58">
        <f>[6]Tregion!$C125</f>
        <v>43.64</v>
      </c>
      <c r="D125" s="57">
        <f>[7]Tregion!$C125</f>
        <v>40.659999999999997</v>
      </c>
      <c r="E125" s="58">
        <f>[8]Tregion!$C125</f>
        <v>42.83</v>
      </c>
      <c r="F125" s="57">
        <f>[9]Tregion!$C125</f>
        <v>41.74</v>
      </c>
      <c r="G125" s="58">
        <f>[10]Tbasis!$D124</f>
        <v>41.67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46.404613064113285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4.1924999999999999</v>
      </c>
      <c r="AN125" s="40">
        <f t="shared" si="25"/>
        <v>0.32500000000000001</v>
      </c>
      <c r="AO125" s="40">
        <f t="shared" si="20"/>
        <v>4.5175000000000001</v>
      </c>
      <c r="AP125" s="40">
        <f>[4]Curves!$J131</f>
        <v>4.4999999999999998E-2</v>
      </c>
      <c r="AQ125" s="40">
        <f t="shared" si="21"/>
        <v>4.2374999999999998</v>
      </c>
      <c r="AR125" s="40">
        <f>[4]Curves!$K131</f>
        <v>0.32500000000000001</v>
      </c>
      <c r="AS125" s="40">
        <f t="shared" si="22"/>
        <v>4.5175000000000001</v>
      </c>
      <c r="AT125" s="40">
        <f>[4]Curves!$G131</f>
        <v>0.33</v>
      </c>
      <c r="AU125" s="40">
        <f t="shared" si="23"/>
        <v>4.5225</v>
      </c>
    </row>
    <row r="126" spans="1:47" x14ac:dyDescent="0.2">
      <c r="A126" s="50">
        <f>[5]Tregion!$A126</f>
        <v>39873</v>
      </c>
      <c r="B126" s="57">
        <f>[5]Tregion!$C126</f>
        <v>39.21</v>
      </c>
      <c r="C126" s="58">
        <f>[6]Tregion!$C126</f>
        <v>41.3</v>
      </c>
      <c r="D126" s="57">
        <f>[7]Tregion!$C126</f>
        <v>38.299999999999997</v>
      </c>
      <c r="E126" s="58">
        <f>[8]Tregion!$C126</f>
        <v>41.78</v>
      </c>
      <c r="F126" s="57">
        <f>[9]Tregion!$C126</f>
        <v>41.02</v>
      </c>
      <c r="G126" s="58">
        <f>[10]Tbasis!$D125</f>
        <v>41.68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44.579767729443084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4.3445</v>
      </c>
      <c r="AN126" s="40">
        <f t="shared" si="25"/>
        <v>0.33500000000000002</v>
      </c>
      <c r="AO126" s="40">
        <f t="shared" si="20"/>
        <v>4.6795</v>
      </c>
      <c r="AP126" s="40">
        <f>[4]Curves!$J132</f>
        <v>4.4999999999999998E-2</v>
      </c>
      <c r="AQ126" s="40">
        <f t="shared" si="21"/>
        <v>4.3895</v>
      </c>
      <c r="AR126" s="40">
        <f>[4]Curves!$K132</f>
        <v>0.33500000000000002</v>
      </c>
      <c r="AS126" s="40">
        <f t="shared" si="22"/>
        <v>4.6795</v>
      </c>
      <c r="AT126" s="40">
        <f>[4]Curves!$G132</f>
        <v>0.37</v>
      </c>
      <c r="AU126" s="40">
        <f t="shared" si="23"/>
        <v>4.7145000000000001</v>
      </c>
    </row>
    <row r="127" spans="1:47" x14ac:dyDescent="0.2">
      <c r="A127" s="50">
        <f>[5]Tregion!$A127</f>
        <v>39904</v>
      </c>
      <c r="B127" s="57">
        <f>[5]Tregion!$C127</f>
        <v>38.96</v>
      </c>
      <c r="C127" s="58">
        <f>[6]Tregion!$C127</f>
        <v>41.45</v>
      </c>
      <c r="D127" s="57">
        <f>[7]Tregion!$C127</f>
        <v>36.729999999999997</v>
      </c>
      <c r="E127" s="58">
        <f>[8]Tregion!$C127</f>
        <v>40.74</v>
      </c>
      <c r="F127" s="57">
        <f>[9]Tregion!$C127</f>
        <v>40.78</v>
      </c>
      <c r="G127" s="58">
        <f>[10]Tbasis!$D126</f>
        <v>41.43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41.392090112346203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4.4470000000000001</v>
      </c>
      <c r="AN127" s="40">
        <f>AR127+0.1</f>
        <v>0.44999999999999996</v>
      </c>
      <c r="AO127" s="40">
        <f t="shared" si="20"/>
        <v>4.8970000000000002</v>
      </c>
      <c r="AP127" s="40">
        <f>[4]Curves!$J133</f>
        <v>4.4999999999999998E-2</v>
      </c>
      <c r="AQ127" s="40">
        <f t="shared" si="21"/>
        <v>4.492</v>
      </c>
      <c r="AR127" s="40">
        <f>[4]Curves!$K133</f>
        <v>0.35</v>
      </c>
      <c r="AS127" s="40">
        <f t="shared" si="22"/>
        <v>4.7969999999999997</v>
      </c>
      <c r="AT127" s="40">
        <f>[4]Curves!$G133</f>
        <v>0.41</v>
      </c>
      <c r="AU127" s="40">
        <f t="shared" si="23"/>
        <v>4.8570000000000002</v>
      </c>
    </row>
    <row r="128" spans="1:47" x14ac:dyDescent="0.2">
      <c r="A128" s="50">
        <f>[5]Tregion!$A128</f>
        <v>39934</v>
      </c>
      <c r="B128" s="57">
        <f>[5]Tregion!$C128</f>
        <v>38.97</v>
      </c>
      <c r="C128" s="58">
        <f>[6]Tregion!$C128</f>
        <v>39.520000000000003</v>
      </c>
      <c r="D128" s="57">
        <f>[7]Tregion!$C128</f>
        <v>34.89</v>
      </c>
      <c r="E128" s="58">
        <f>[8]Tregion!$C128</f>
        <v>40.74</v>
      </c>
      <c r="F128" s="57">
        <f>[9]Tregion!$C128</f>
        <v>41.02</v>
      </c>
      <c r="G128" s="58">
        <f>[10]Tbasis!$D127</f>
        <v>41.44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41.358848578451884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4.3319999999999999</v>
      </c>
      <c r="AN128" s="40">
        <f>AR128+0.1</f>
        <v>0.44999999999999996</v>
      </c>
      <c r="AO128" s="40">
        <f t="shared" si="20"/>
        <v>4.782</v>
      </c>
      <c r="AP128" s="40">
        <f>[4]Curves!$J134</f>
        <v>0.13</v>
      </c>
      <c r="AQ128" s="40">
        <f t="shared" si="21"/>
        <v>4.4619999999999997</v>
      </c>
      <c r="AR128" s="40">
        <f>[4]Curves!$K134</f>
        <v>0.35</v>
      </c>
      <c r="AS128" s="40">
        <f t="shared" si="22"/>
        <v>4.6819999999999995</v>
      </c>
      <c r="AT128" s="40">
        <f>[4]Curves!$G134</f>
        <v>0.41</v>
      </c>
      <c r="AU128" s="40">
        <f t="shared" si="23"/>
        <v>4.742</v>
      </c>
    </row>
    <row r="129" spans="1:38" x14ac:dyDescent="0.2">
      <c r="A129" s="50">
        <f>[5]Tregion!$A129</f>
        <v>39965</v>
      </c>
      <c r="B129" s="57">
        <f>[5]Tregion!$C129</f>
        <v>41.17</v>
      </c>
      <c r="C129" s="58">
        <f>[6]Tregion!$C129</f>
        <v>40.229999999999997</v>
      </c>
      <c r="D129" s="57">
        <f>[7]Tregion!$C129</f>
        <v>35.549999999999997</v>
      </c>
      <c r="E129" s="58">
        <f>[8]Tregion!$C129</f>
        <v>43.09</v>
      </c>
      <c r="F129" s="57">
        <f>[9]Tregion!$C129</f>
        <v>43.21</v>
      </c>
      <c r="G129" s="58">
        <f>[10]Tbasis!$D128</f>
        <v>44.82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41.870924234759592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48.26</v>
      </c>
      <c r="C130" s="58">
        <f>[6]Tregion!$C130</f>
        <v>51.04</v>
      </c>
      <c r="D130" s="57">
        <f>[7]Tregion!$C130</f>
        <v>45.14</v>
      </c>
      <c r="E130" s="58">
        <f>[8]Tregion!$C130</f>
        <v>48.33</v>
      </c>
      <c r="F130" s="57">
        <f>[9]Tregion!$C130</f>
        <v>50</v>
      </c>
      <c r="G130" s="58">
        <f>[10]Tbasis!$D129</f>
        <v>52.56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42.471843250398024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51.44</v>
      </c>
      <c r="C131" s="58">
        <f>[6]Tregion!$C131</f>
        <v>54.92</v>
      </c>
      <c r="D131" s="57">
        <f>[7]Tregion!$C131</f>
        <v>49.35</v>
      </c>
      <c r="E131" s="58">
        <f>[8]Tregion!$C131</f>
        <v>53.03</v>
      </c>
      <c r="F131" s="57">
        <f>[9]Tregion!$C131</f>
        <v>53.03</v>
      </c>
      <c r="G131" s="58">
        <f>[10]Tbasis!$D130</f>
        <v>56.67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42.986593549490216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45.33</v>
      </c>
      <c r="C132" s="58">
        <f>[6]Tregion!$C132</f>
        <v>49.67</v>
      </c>
      <c r="D132" s="57">
        <f>[7]Tregion!$C132</f>
        <v>44.36</v>
      </c>
      <c r="E132" s="58">
        <f>[8]Tregion!$C132</f>
        <v>50.42</v>
      </c>
      <c r="F132" s="57">
        <f>[9]Tregion!$C132</f>
        <v>46.73</v>
      </c>
      <c r="G132" s="58">
        <f>[10]Tbasis!$D131</f>
        <v>49.64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42.944885804298529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40.200000000000003</v>
      </c>
      <c r="C133" s="58">
        <f>[6]Tregion!$C133</f>
        <v>44.01</v>
      </c>
      <c r="D133" s="57">
        <f>[7]Tregion!$C133</f>
        <v>40.950000000000003</v>
      </c>
      <c r="E133" s="58">
        <f>[8]Tregion!$C133</f>
        <v>43.23</v>
      </c>
      <c r="F133" s="57">
        <f>[9]Tregion!$C133</f>
        <v>41.76</v>
      </c>
      <c r="G133" s="58">
        <f>[10]Tbasis!$D132</f>
        <v>42.77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42.978634988796273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39.47</v>
      </c>
      <c r="C134" s="58">
        <f>[6]Tregion!$C134</f>
        <v>41.8</v>
      </c>
      <c r="D134" s="57">
        <f>[7]Tregion!$C134</f>
        <v>38.86</v>
      </c>
      <c r="E134" s="58">
        <f>[8]Tregion!$C134</f>
        <v>41.2</v>
      </c>
      <c r="F134" s="57">
        <f>[9]Tregion!$C134</f>
        <v>41.88</v>
      </c>
      <c r="G134" s="58">
        <f>[10]Tbasis!$D133</f>
        <v>41.81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45.934602026093472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39.47</v>
      </c>
      <c r="C135" s="58">
        <f>[6]Tregion!$C135</f>
        <v>43.2</v>
      </c>
      <c r="D135" s="57">
        <f>[7]Tregion!$C135</f>
        <v>40.17</v>
      </c>
      <c r="E135" s="58">
        <f>[8]Tregion!$C135</f>
        <v>43.5</v>
      </c>
      <c r="F135" s="57">
        <f>[9]Tregion!$C135</f>
        <v>42.25</v>
      </c>
      <c r="G135" s="58">
        <f>[10]Tbasis!$D134</f>
        <v>41.69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47.903484317511044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39.92</v>
      </c>
      <c r="C136" s="58">
        <f>[6]Tregion!$C136</f>
        <v>45.52</v>
      </c>
      <c r="D136" s="57">
        <f>[7]Tregion!$C136</f>
        <v>41.87</v>
      </c>
      <c r="E136" s="58">
        <f>[8]Tregion!$C136</f>
        <v>43.78</v>
      </c>
      <c r="F136" s="57">
        <f>[9]Tregion!$C136</f>
        <v>42.82</v>
      </c>
      <c r="G136" s="58">
        <f>[10]Tbasis!$D135</f>
        <v>42.34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49.21612755026834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39.69</v>
      </c>
      <c r="C137" s="58">
        <f>[6]Tregion!$C137</f>
        <v>44.75</v>
      </c>
      <c r="D137" s="57">
        <f>[7]Tregion!$C137</f>
        <v>41.14</v>
      </c>
      <c r="E137" s="58">
        <f>[8]Tregion!$C137</f>
        <v>43.29</v>
      </c>
      <c r="F137" s="57">
        <f>[9]Tregion!$C137</f>
        <v>42.15</v>
      </c>
      <c r="G137" s="58">
        <f>[10]Tbasis!$D136</f>
        <v>42.11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47.794682735737112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39.69</v>
      </c>
      <c r="C138" s="58">
        <f>[6]Tregion!$C138</f>
        <v>42.54</v>
      </c>
      <c r="D138" s="57">
        <f>[7]Tregion!$C138</f>
        <v>38.950000000000003</v>
      </c>
      <c r="E138" s="58">
        <f>[8]Tregion!$C138</f>
        <v>42.33</v>
      </c>
      <c r="F138" s="57">
        <f>[9]Tregion!$C138</f>
        <v>41.48</v>
      </c>
      <c r="G138" s="58">
        <f>[10]Tbasis!$D137</f>
        <v>42.12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45.959709964555763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39.47</v>
      </c>
      <c r="C139" s="58">
        <f>[6]Tregion!$C139</f>
        <v>42.68</v>
      </c>
      <c r="D139" s="57">
        <f>[7]Tregion!$C139</f>
        <v>37.49</v>
      </c>
      <c r="E139" s="58">
        <f>[8]Tregion!$C139</f>
        <v>41.36</v>
      </c>
      <c r="F139" s="57">
        <f>[9]Tregion!$C139</f>
        <v>41.25</v>
      </c>
      <c r="G139" s="58">
        <f>[10]Tbasis!$D138</f>
        <v>41.9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42.302644137617314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39.47</v>
      </c>
      <c r="C140" s="58">
        <f>[6]Tregion!$C140</f>
        <v>40.869999999999997</v>
      </c>
      <c r="D140" s="57">
        <f>[7]Tregion!$C140</f>
        <v>35.78</v>
      </c>
      <c r="E140" s="58">
        <f>[8]Tregion!$C140</f>
        <v>41.36</v>
      </c>
      <c r="F140" s="57">
        <f>[9]Tregion!$C140</f>
        <v>41.48</v>
      </c>
      <c r="G140" s="58">
        <f>[10]Tbasis!$D139</f>
        <v>41.9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42.275723777663693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41.51</v>
      </c>
      <c r="C141" s="58">
        <f>[6]Tregion!$C141</f>
        <v>41.53</v>
      </c>
      <c r="D141" s="57">
        <f>[7]Tregion!$C141</f>
        <v>36.39</v>
      </c>
      <c r="E141" s="58">
        <f>[8]Tregion!$C141</f>
        <v>43.54</v>
      </c>
      <c r="F141" s="57">
        <f>[9]Tregion!$C141</f>
        <v>43.5</v>
      </c>
      <c r="G141" s="58">
        <f>[10]Tbasis!$D140</f>
        <v>45.01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42.799780962257536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48.08</v>
      </c>
      <c r="C142" s="58">
        <f>[6]Tregion!$C142</f>
        <v>51.71</v>
      </c>
      <c r="D142" s="57">
        <f>[7]Tregion!$C142</f>
        <v>45.33</v>
      </c>
      <c r="E142" s="58">
        <f>[8]Tregion!$C142</f>
        <v>48.39</v>
      </c>
      <c r="F142" s="57">
        <f>[9]Tregion!$C142</f>
        <v>49.79</v>
      </c>
      <c r="G142" s="58">
        <f>[10]Tbasis!$D141</f>
        <v>52.17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43.413519684215643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51.03</v>
      </c>
      <c r="C143" s="58">
        <f>[6]Tregion!$C143</f>
        <v>55.37</v>
      </c>
      <c r="D143" s="57">
        <f>[7]Tregion!$C143</f>
        <v>49.24</v>
      </c>
      <c r="E143" s="58">
        <f>[8]Tregion!$C143</f>
        <v>52.76</v>
      </c>
      <c r="F143" s="57">
        <f>[9]Tregion!$C143</f>
        <v>52.59</v>
      </c>
      <c r="G143" s="58">
        <f>[10]Tbasis!$D142</f>
        <v>55.97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43.940620487375497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45.37</v>
      </c>
      <c r="C144" s="58">
        <f>[6]Tregion!$C144</f>
        <v>50.43</v>
      </c>
      <c r="D144" s="57">
        <f>[7]Tregion!$C144</f>
        <v>44.6</v>
      </c>
      <c r="E144" s="58">
        <f>[8]Tregion!$C144</f>
        <v>50.34</v>
      </c>
      <c r="F144" s="57">
        <f>[9]Tregion!$C144</f>
        <v>46.76</v>
      </c>
      <c r="G144" s="58">
        <f>[10]Tbasis!$D143</f>
        <v>49.47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43.90561993377208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40.619999999999997</v>
      </c>
      <c r="C145" s="58">
        <f>[6]Tregion!$C145</f>
        <v>45.09</v>
      </c>
      <c r="D145" s="57">
        <f>[7]Tregion!$C145</f>
        <v>41.43</v>
      </c>
      <c r="E145" s="58">
        <f>[8]Tregion!$C145</f>
        <v>43.67</v>
      </c>
      <c r="F145" s="57">
        <f>[9]Tregion!$C145</f>
        <v>42.16</v>
      </c>
      <c r="G145" s="58">
        <f>[10]Tbasis!$D144</f>
        <v>43.14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43.946638858281155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39.94</v>
      </c>
      <c r="C146" s="58">
        <f>[6]Tregion!$C146</f>
        <v>43.02</v>
      </c>
      <c r="D146" s="57">
        <f>[7]Tregion!$C146</f>
        <v>39.47</v>
      </c>
      <c r="E146" s="58">
        <f>[8]Tregion!$C146</f>
        <v>41.7</v>
      </c>
      <c r="F146" s="57">
        <f>[9]Tregion!$C146</f>
        <v>42.28</v>
      </c>
      <c r="G146" s="58">
        <f>[10]Tbasis!$D145</f>
        <v>42.25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46.556491434784114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39.94</v>
      </c>
      <c r="C147" s="58">
        <f>[6]Tregion!$C147</f>
        <v>44.33</v>
      </c>
      <c r="D147" s="57">
        <f>[7]Tregion!$C147</f>
        <v>40.700000000000003</v>
      </c>
      <c r="E147" s="58">
        <f>[8]Tregion!$C147</f>
        <v>43.92</v>
      </c>
      <c r="F147" s="57">
        <f>[9]Tregion!$C147</f>
        <v>42.62</v>
      </c>
      <c r="G147" s="58">
        <f>[10]Tbasis!$D146</f>
        <v>42.14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48.553827137326444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40.369999999999997</v>
      </c>
      <c r="C148" s="58">
        <f>[6]Tregion!$C148</f>
        <v>46.57</v>
      </c>
      <c r="D148" s="57">
        <f>[7]Tregion!$C148</f>
        <v>42.31</v>
      </c>
      <c r="E148" s="58">
        <f>[8]Tregion!$C148</f>
        <v>44.2</v>
      </c>
      <c r="F148" s="57">
        <f>[9]Tregion!$C148</f>
        <v>43.16</v>
      </c>
      <c r="G148" s="58">
        <f>[10]Tbasis!$D147</f>
        <v>42.74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43.420407240221181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40.159999999999997</v>
      </c>
      <c r="C149" s="58">
        <f>[6]Tregion!$C149</f>
        <v>45.84</v>
      </c>
      <c r="D149" s="57">
        <f>[7]Tregion!$C149</f>
        <v>41.64</v>
      </c>
      <c r="E149" s="58">
        <f>[8]Tregion!$C149</f>
        <v>43.75</v>
      </c>
      <c r="F149" s="57">
        <f>[9]Tregion!$C149</f>
        <v>42.54</v>
      </c>
      <c r="G149" s="58">
        <f>[10]Tbasis!$D148</f>
        <v>42.53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42.134358278290485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40.17</v>
      </c>
      <c r="C150" s="58">
        <f>[6]Tregion!$C150</f>
        <v>43.77</v>
      </c>
      <c r="D150" s="57">
        <f>[7]Tregion!$C150</f>
        <v>39.590000000000003</v>
      </c>
      <c r="E150" s="58">
        <f>[8]Tregion!$C150</f>
        <v>42.85</v>
      </c>
      <c r="F150" s="57">
        <f>[9]Tregion!$C150</f>
        <v>41.92</v>
      </c>
      <c r="G150" s="58">
        <f>[10]Tbasis!$D149</f>
        <v>42.55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40.47743923390086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39.96</v>
      </c>
      <c r="C151" s="58">
        <f>[6]Tregion!$C151</f>
        <v>43.9</v>
      </c>
      <c r="D151" s="57">
        <f>[7]Tregion!$C151</f>
        <v>38.229999999999997</v>
      </c>
      <c r="E151" s="58">
        <f>[8]Tregion!$C151</f>
        <v>41.96</v>
      </c>
      <c r="F151" s="57">
        <f>[9]Tregion!$C151</f>
        <v>41.71</v>
      </c>
      <c r="G151" s="58">
        <f>[10]Tbasis!$D150</f>
        <v>42.34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37.583098737862642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39.96</v>
      </c>
      <c r="C152" s="58">
        <f>[6]Tregion!$C152</f>
        <v>42.2</v>
      </c>
      <c r="D152" s="57">
        <f>[7]Tregion!$C152</f>
        <v>36.64</v>
      </c>
      <c r="E152" s="58">
        <f>[8]Tregion!$C152</f>
        <v>41.96</v>
      </c>
      <c r="F152" s="57">
        <f>[9]Tregion!$C152</f>
        <v>41.92</v>
      </c>
      <c r="G152" s="58">
        <f>[10]Tbasis!$D151</f>
        <v>42.34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37.552916163193004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41.85</v>
      </c>
      <c r="C153" s="58">
        <f>[6]Tregion!$C153</f>
        <v>42.82</v>
      </c>
      <c r="D153" s="57">
        <f>[7]Tregion!$C153</f>
        <v>37.21</v>
      </c>
      <c r="E153" s="58">
        <f>[8]Tregion!$C153</f>
        <v>43.99</v>
      </c>
      <c r="F153" s="57">
        <f>[9]Tregion!$C153</f>
        <v>43.79</v>
      </c>
      <c r="G153" s="58">
        <f>[10]Tbasis!$D152</f>
        <v>45.21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38.017869488817119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47.94</v>
      </c>
      <c r="C154" s="58">
        <f>[6]Tregion!$C154</f>
        <v>52.41</v>
      </c>
      <c r="D154" s="57">
        <f>[7]Tregion!$C154</f>
        <v>45.53</v>
      </c>
      <c r="E154" s="58">
        <f>[8]Tregion!$C154</f>
        <v>48.48</v>
      </c>
      <c r="F154" s="57">
        <f>[9]Tregion!$C154</f>
        <v>49.61</v>
      </c>
      <c r="G154" s="58">
        <f>[10]Tbasis!$D153</f>
        <v>51.83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38.563490612005147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50.67</v>
      </c>
      <c r="C155" s="58">
        <f>[6]Tregion!$C155</f>
        <v>55.85</v>
      </c>
      <c r="D155" s="57">
        <f>[7]Tregion!$C155</f>
        <v>49.18</v>
      </c>
      <c r="E155" s="58">
        <f>[8]Tregion!$C155</f>
        <v>52.53</v>
      </c>
      <c r="F155" s="57">
        <f>[9]Tregion!$C155</f>
        <v>52.21</v>
      </c>
      <c r="G155" s="58">
        <f>[10]Tbasis!$D154</f>
        <v>55.34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39.030872453888882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45.43</v>
      </c>
      <c r="C156" s="58">
        <f>[6]Tregion!$C156</f>
        <v>51.2</v>
      </c>
      <c r="D156" s="57">
        <f>[7]Tregion!$C156</f>
        <v>44.86</v>
      </c>
      <c r="E156" s="58">
        <f>[8]Tregion!$C156</f>
        <v>50.29</v>
      </c>
      <c r="F156" s="57">
        <f>[9]Tregion!$C156</f>
        <v>46.81</v>
      </c>
      <c r="G156" s="58">
        <f>[10]Tbasis!$D155</f>
        <v>49.33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38.993002747347902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41.02</v>
      </c>
      <c r="C157" s="58">
        <f>[6]Tregion!$C157</f>
        <v>46.18</v>
      </c>
      <c r="D157" s="57">
        <f>[7]Tregion!$C157</f>
        <v>41.9</v>
      </c>
      <c r="E157" s="58">
        <f>[8]Tregion!$C157</f>
        <v>44.11</v>
      </c>
      <c r="F157" s="57">
        <f>[9]Tregion!$C157</f>
        <v>42.56</v>
      </c>
      <c r="G157" s="58">
        <f>[10]Tbasis!$D156</f>
        <v>43.48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39.023646257493397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40.4</v>
      </c>
      <c r="C158" s="58">
        <f>[6]Tregion!$C158</f>
        <v>44.23</v>
      </c>
      <c r="D158" s="57">
        <f>[7]Tregion!$C158</f>
        <v>40.08</v>
      </c>
      <c r="E158" s="58">
        <f>[8]Tregion!$C158</f>
        <v>42.18</v>
      </c>
      <c r="F158" s="57">
        <f>[9]Tregion!$C158</f>
        <v>42.66</v>
      </c>
      <c r="G158" s="58">
        <f>[10]Tbasis!$D157</f>
        <v>42.67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41.707598692054589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40.4</v>
      </c>
      <c r="C159" s="58">
        <f>[6]Tregion!$C159</f>
        <v>45.47</v>
      </c>
      <c r="D159" s="57">
        <f>[7]Tregion!$C159</f>
        <v>41.23</v>
      </c>
      <c r="E159" s="58">
        <f>[8]Tregion!$C159</f>
        <v>44.33</v>
      </c>
      <c r="F159" s="57">
        <f>[9]Tregion!$C159</f>
        <v>42.98</v>
      </c>
      <c r="G159" s="58">
        <f>[10]Tbasis!$D158</f>
        <v>42.56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43.4953000949249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40.82</v>
      </c>
      <c r="C160" s="58">
        <f>[6]Tregion!$C160</f>
        <v>47.67</v>
      </c>
      <c r="D160" s="57">
        <f>[7]Tregion!$C160</f>
        <v>42.76</v>
      </c>
      <c r="E160" s="58">
        <f>[8]Tregion!$C160</f>
        <v>44.62</v>
      </c>
      <c r="F160" s="57">
        <f>[9]Tregion!$C160</f>
        <v>43.5</v>
      </c>
      <c r="G160" s="58">
        <f>[10]Tbasis!$D159</f>
        <v>43.14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43.420407240221181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40.619999999999997</v>
      </c>
      <c r="C161" s="58">
        <f>[6]Tregion!$C161</f>
        <v>46.99</v>
      </c>
      <c r="D161" s="57">
        <f>[7]Tregion!$C161</f>
        <v>42.13</v>
      </c>
      <c r="E161" s="58">
        <f>[8]Tregion!$C161</f>
        <v>44.2</v>
      </c>
      <c r="F161" s="57">
        <f>[9]Tregion!$C161</f>
        <v>42.92</v>
      </c>
      <c r="G161" s="58">
        <f>[10]Tbasis!$D160</f>
        <v>42.94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42.134358278290485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37181</v>
      </c>
      <c r="B7" s="51">
        <v>15.75</v>
      </c>
      <c r="C7" s="52">
        <v>19.25</v>
      </c>
      <c r="D7" s="51">
        <v>18.5</v>
      </c>
      <c r="E7" s="52">
        <v>20.239999999999998</v>
      </c>
      <c r="F7" s="51">
        <v>17.13</v>
      </c>
      <c r="G7" s="52">
        <v>16.25</v>
      </c>
      <c r="H7" s="51"/>
      <c r="I7" s="52">
        <v>17.13</v>
      </c>
      <c r="J7" s="51"/>
      <c r="K7" s="52"/>
      <c r="L7" s="51"/>
      <c r="M7" s="52"/>
      <c r="N7" s="51"/>
      <c r="O7" s="52"/>
      <c r="Q7" s="51"/>
      <c r="R7" s="52"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37182</v>
      </c>
      <c r="B8" s="57">
        <v>18</v>
      </c>
      <c r="C8" s="58">
        <v>21</v>
      </c>
      <c r="D8" s="57">
        <v>20.5</v>
      </c>
      <c r="E8" s="58">
        <v>21</v>
      </c>
      <c r="F8" s="57">
        <v>19.7</v>
      </c>
      <c r="G8" s="58">
        <v>18.5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0.05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37183</v>
      </c>
      <c r="B9" s="57">
        <v>18</v>
      </c>
      <c r="C9" s="58">
        <v>21</v>
      </c>
      <c r="D9" s="57">
        <v>20.5</v>
      </c>
      <c r="E9" s="58">
        <v>21</v>
      </c>
      <c r="F9" s="57">
        <v>19.7</v>
      </c>
      <c r="G9" s="58">
        <v>18.5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7.4999999999999997E-2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37184</v>
      </c>
      <c r="B10" s="57">
        <v>18</v>
      </c>
      <c r="C10" s="58">
        <v>21</v>
      </c>
      <c r="D10" s="57">
        <v>20.5</v>
      </c>
      <c r="E10" s="58">
        <v>21</v>
      </c>
      <c r="F10" s="57">
        <v>19.7</v>
      </c>
      <c r="G10" s="58">
        <v>18.5</v>
      </c>
      <c r="H10" s="57"/>
      <c r="I10" s="58">
        <v>30.25</v>
      </c>
      <c r="J10" s="57"/>
      <c r="K10" s="58"/>
      <c r="L10" s="57"/>
      <c r="M10" s="58"/>
      <c r="N10" s="57"/>
      <c r="O10" s="58"/>
      <c r="Q10" s="57"/>
      <c r="R10" s="58"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0.13500000000000001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37185</v>
      </c>
      <c r="B11" s="57">
        <v>18</v>
      </c>
      <c r="C11" s="58">
        <v>21</v>
      </c>
      <c r="D11" s="57">
        <v>20.5</v>
      </c>
      <c r="E11" s="58">
        <v>21</v>
      </c>
      <c r="F11" s="57">
        <v>19.7</v>
      </c>
      <c r="G11" s="58">
        <v>18.5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0.14000000000000001</v>
      </c>
      <c r="AN11" s="40">
        <v>0.47499999999999998</v>
      </c>
      <c r="AO11" s="40">
        <v>0.375</v>
      </c>
      <c r="AP11" s="40">
        <v>0.48</v>
      </c>
    </row>
    <row r="12" spans="1:43" x14ac:dyDescent="0.2">
      <c r="A12" s="50">
        <v>37186</v>
      </c>
      <c r="B12" s="57">
        <v>18</v>
      </c>
      <c r="C12" s="58">
        <v>21</v>
      </c>
      <c r="D12" s="57">
        <v>20.5</v>
      </c>
      <c r="E12" s="58">
        <v>21</v>
      </c>
      <c r="F12" s="57">
        <v>19.7</v>
      </c>
      <c r="G12" s="58">
        <v>18.5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0.125</v>
      </c>
      <c r="AN12" s="40">
        <v>0.71</v>
      </c>
      <c r="AO12" s="40">
        <v>0.71</v>
      </c>
      <c r="AP12" s="40">
        <v>0.94</v>
      </c>
    </row>
    <row r="13" spans="1:43" x14ac:dyDescent="0.2">
      <c r="A13" s="50">
        <v>37187</v>
      </c>
      <c r="B13" s="57">
        <v>18</v>
      </c>
      <c r="C13" s="58">
        <v>21</v>
      </c>
      <c r="D13" s="57">
        <v>20.5</v>
      </c>
      <c r="E13" s="58">
        <v>21</v>
      </c>
      <c r="F13" s="57">
        <v>19.7</v>
      </c>
      <c r="G13" s="58">
        <v>18.5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2.75E-2</v>
      </c>
      <c r="AN13" s="40">
        <v>1.135</v>
      </c>
      <c r="AO13" s="40">
        <v>1.135</v>
      </c>
      <c r="AP13" s="40">
        <v>1.9550000000000001</v>
      </c>
    </row>
    <row r="14" spans="1:43" x14ac:dyDescent="0.2">
      <c r="A14" s="50">
        <v>37188</v>
      </c>
      <c r="B14" s="57">
        <v>18</v>
      </c>
      <c r="C14" s="58">
        <v>21</v>
      </c>
      <c r="D14" s="57">
        <v>20.5</v>
      </c>
      <c r="E14" s="58">
        <v>21</v>
      </c>
      <c r="F14" s="57">
        <v>19.7</v>
      </c>
      <c r="G14" s="58">
        <v>18.5</v>
      </c>
      <c r="H14" s="57"/>
      <c r="I14" s="58">
        <v>27.1875</v>
      </c>
      <c r="J14" s="57"/>
      <c r="K14" s="58"/>
      <c r="L14" s="57"/>
      <c r="M14" s="58"/>
      <c r="N14" s="57"/>
      <c r="O14" s="58"/>
      <c r="Q14" s="57"/>
      <c r="R14" s="58"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2.75E-2</v>
      </c>
      <c r="AN14" s="40">
        <v>1.115</v>
      </c>
      <c r="AO14" s="40">
        <v>1.115</v>
      </c>
      <c r="AP14" s="40">
        <v>1.915</v>
      </c>
    </row>
    <row r="15" spans="1:43" x14ac:dyDescent="0.2">
      <c r="A15" s="50">
        <v>37189</v>
      </c>
      <c r="B15" s="57">
        <v>18</v>
      </c>
      <c r="C15" s="58">
        <v>21</v>
      </c>
      <c r="D15" s="57">
        <v>20.5</v>
      </c>
      <c r="E15" s="58">
        <v>21</v>
      </c>
      <c r="F15" s="57">
        <v>19.7</v>
      </c>
      <c r="G15" s="58">
        <v>18.5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2.75E-2</v>
      </c>
      <c r="AN15" s="40">
        <v>0.61</v>
      </c>
      <c r="AO15" s="40">
        <v>0.61</v>
      </c>
      <c r="AP15" s="40">
        <v>0.72499999999999998</v>
      </c>
    </row>
    <row r="16" spans="1:43" x14ac:dyDescent="0.2">
      <c r="A16" s="50">
        <v>37190</v>
      </c>
      <c r="B16" s="57">
        <v>18</v>
      </c>
      <c r="C16" s="58">
        <v>21</v>
      </c>
      <c r="D16" s="57">
        <v>20.5</v>
      </c>
      <c r="E16" s="58">
        <v>21</v>
      </c>
      <c r="F16" s="57">
        <v>19.7</v>
      </c>
      <c r="G16" s="58">
        <v>18.5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2.75E-2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37191</v>
      </c>
      <c r="B17" s="57">
        <v>18</v>
      </c>
      <c r="C17" s="58">
        <v>21</v>
      </c>
      <c r="D17" s="57">
        <v>20.5</v>
      </c>
      <c r="E17" s="58">
        <v>21</v>
      </c>
      <c r="F17" s="57">
        <v>19.7</v>
      </c>
      <c r="G17" s="58">
        <v>18.5</v>
      </c>
      <c r="H17" s="57"/>
      <c r="I17" s="58">
        <v>25.5</v>
      </c>
      <c r="J17" s="57"/>
      <c r="K17" s="58"/>
      <c r="L17" s="57"/>
      <c r="M17" s="58"/>
      <c r="N17" s="57"/>
      <c r="O17" s="58"/>
      <c r="Q17" s="57"/>
      <c r="R17" s="58"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2.5920000000000001</v>
      </c>
      <c r="AM17" s="40">
        <v>2.75E-2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37192</v>
      </c>
      <c r="B18" s="57">
        <v>18</v>
      </c>
      <c r="C18" s="58">
        <v>21</v>
      </c>
      <c r="D18" s="57">
        <v>20.5</v>
      </c>
      <c r="E18" s="58">
        <v>21</v>
      </c>
      <c r="F18" s="57">
        <v>19.7</v>
      </c>
      <c r="G18" s="58">
        <v>18.5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2.8520000000000003</v>
      </c>
      <c r="AM18" s="40">
        <v>2.75E-2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37193</v>
      </c>
      <c r="B19" s="57">
        <v>18</v>
      </c>
      <c r="C19" s="58">
        <v>21</v>
      </c>
      <c r="D19" s="57">
        <v>20.5</v>
      </c>
      <c r="E19" s="58">
        <v>21</v>
      </c>
      <c r="F19" s="57">
        <v>19.7</v>
      </c>
      <c r="G19" s="58">
        <v>18.5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3.0370000000000004</v>
      </c>
      <c r="AM19" s="40">
        <v>2.75E-2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37194</v>
      </c>
      <c r="B20" s="57">
        <v>18</v>
      </c>
      <c r="C20" s="58">
        <v>21</v>
      </c>
      <c r="D20" s="57">
        <v>20.5</v>
      </c>
      <c r="E20" s="58">
        <v>21</v>
      </c>
      <c r="F20" s="57">
        <v>19.7</v>
      </c>
      <c r="G20" s="58">
        <v>18.5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3.032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37195</v>
      </c>
      <c r="B21" s="57">
        <v>18</v>
      </c>
      <c r="C21" s="58">
        <v>21</v>
      </c>
      <c r="D21" s="57">
        <v>20.5</v>
      </c>
      <c r="E21" s="58">
        <v>21</v>
      </c>
      <c r="F21" s="57">
        <v>19.5</v>
      </c>
      <c r="G21" s="58">
        <v>18.5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2.9820000000000002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37196</v>
      </c>
      <c r="B22" s="57">
        <v>17.75</v>
      </c>
      <c r="C22" s="58">
        <v>24</v>
      </c>
      <c r="D22" s="57">
        <v>24</v>
      </c>
      <c r="E22" s="58">
        <v>23.5</v>
      </c>
      <c r="F22" s="57">
        <v>19.5</v>
      </c>
      <c r="G22" s="58">
        <v>18.25</v>
      </c>
      <c r="H22" s="57"/>
      <c r="I22" s="58">
        <v>18.608000000000001</v>
      </c>
      <c r="J22" s="57"/>
      <c r="K22" s="58"/>
      <c r="L22" s="57"/>
      <c r="M22" s="58"/>
      <c r="N22" s="57"/>
      <c r="O22" s="58"/>
      <c r="Q22" s="57"/>
      <c r="R22" s="58"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2.8890000000000002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37197</v>
      </c>
      <c r="B23" s="57">
        <v>17.75</v>
      </c>
      <c r="C23" s="58">
        <v>24</v>
      </c>
      <c r="D23" s="57">
        <v>24</v>
      </c>
      <c r="E23" s="58">
        <v>23.5</v>
      </c>
      <c r="F23" s="57">
        <v>19.5</v>
      </c>
      <c r="G23" s="58">
        <v>18.25</v>
      </c>
      <c r="H23" s="57"/>
      <c r="I23" s="58">
        <v>18.608000000000001</v>
      </c>
      <c r="J23" s="57"/>
      <c r="K23" s="58"/>
      <c r="L23" s="57"/>
      <c r="M23" s="58"/>
      <c r="N23" s="57"/>
      <c r="O23" s="58"/>
      <c r="Q23" s="57"/>
      <c r="R23" s="58"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2.911</v>
      </c>
      <c r="AM23" s="40">
        <v>0.14000000000000001</v>
      </c>
      <c r="AN23" s="40">
        <v>0.56999999999999995</v>
      </c>
      <c r="AO23" s="40">
        <v>0.47</v>
      </c>
      <c r="AP23" s="40">
        <v>0.57999999999999996</v>
      </c>
    </row>
    <row r="24" spans="1:42" x14ac:dyDescent="0.2">
      <c r="A24" s="50">
        <v>37198</v>
      </c>
      <c r="B24" s="57">
        <v>17.75</v>
      </c>
      <c r="C24" s="58">
        <v>24</v>
      </c>
      <c r="D24" s="57">
        <v>24</v>
      </c>
      <c r="E24" s="58">
        <v>23.5</v>
      </c>
      <c r="F24" s="57">
        <v>19.5</v>
      </c>
      <c r="G24" s="58">
        <v>18.25</v>
      </c>
      <c r="H24" s="57"/>
      <c r="I24" s="58">
        <v>24.899999618530298</v>
      </c>
      <c r="J24" s="57"/>
      <c r="K24" s="58"/>
      <c r="L24" s="57"/>
      <c r="M24" s="58"/>
      <c r="N24" s="57"/>
      <c r="O24" s="58"/>
      <c r="Q24" s="57"/>
      <c r="R24" s="58"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2.956</v>
      </c>
      <c r="AM24" s="40">
        <v>0.13500000000000001</v>
      </c>
      <c r="AN24" s="40">
        <v>0.79</v>
      </c>
      <c r="AO24" s="40">
        <v>0.79</v>
      </c>
      <c r="AP24" s="40">
        <v>0.92</v>
      </c>
    </row>
    <row r="25" spans="1:42" x14ac:dyDescent="0.2">
      <c r="A25" s="50">
        <v>37199</v>
      </c>
      <c r="B25" s="57">
        <v>17.75</v>
      </c>
      <c r="C25" s="58">
        <v>24</v>
      </c>
      <c r="D25" s="57">
        <v>24</v>
      </c>
      <c r="E25" s="58">
        <v>23.5</v>
      </c>
      <c r="F25" s="57">
        <v>19.5</v>
      </c>
      <c r="G25" s="58">
        <v>18.25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2.9990000000000001</v>
      </c>
      <c r="AM25" s="40">
        <v>3.5000000000000003E-2</v>
      </c>
      <c r="AN25" s="40">
        <v>1.06</v>
      </c>
      <c r="AO25" s="40">
        <v>1.06</v>
      </c>
      <c r="AP25" s="40">
        <v>1.7749999999999999</v>
      </c>
    </row>
    <row r="26" spans="1:42" x14ac:dyDescent="0.2">
      <c r="A26" s="50">
        <v>37200</v>
      </c>
      <c r="B26" s="57">
        <v>17.75</v>
      </c>
      <c r="C26" s="58">
        <v>24</v>
      </c>
      <c r="D26" s="57">
        <v>24</v>
      </c>
      <c r="E26" s="58">
        <v>23.5</v>
      </c>
      <c r="F26" s="57">
        <v>19.5</v>
      </c>
      <c r="G26" s="58">
        <v>18.25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3.0420000000000003</v>
      </c>
      <c r="AM26" s="40">
        <v>3.5000000000000003E-2</v>
      </c>
      <c r="AN26" s="40">
        <v>1.06</v>
      </c>
      <c r="AO26" s="40">
        <v>1.06</v>
      </c>
      <c r="AP26" s="40">
        <v>1.7749999999999999</v>
      </c>
    </row>
    <row r="27" spans="1:42" x14ac:dyDescent="0.2">
      <c r="A27" s="50">
        <v>37201</v>
      </c>
      <c r="B27" s="57">
        <v>17.75</v>
      </c>
      <c r="C27" s="58">
        <v>24</v>
      </c>
      <c r="D27" s="57">
        <v>24</v>
      </c>
      <c r="E27" s="58">
        <v>23.5</v>
      </c>
      <c r="F27" s="57">
        <v>19.5</v>
      </c>
      <c r="G27" s="58">
        <v>18.25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3.0390000000000001</v>
      </c>
      <c r="AM27" s="40">
        <v>3.5000000000000003E-2</v>
      </c>
      <c r="AN27" s="40">
        <v>0.56999999999999995</v>
      </c>
      <c r="AO27" s="40">
        <v>0.56999999999999995</v>
      </c>
      <c r="AP27" s="40">
        <v>0.65</v>
      </c>
    </row>
    <row r="28" spans="1:42" x14ac:dyDescent="0.2">
      <c r="A28" s="50">
        <v>37202</v>
      </c>
      <c r="B28" s="57">
        <v>17.75</v>
      </c>
      <c r="C28" s="58">
        <v>24</v>
      </c>
      <c r="D28" s="57">
        <v>24</v>
      </c>
      <c r="E28" s="58">
        <v>23.5</v>
      </c>
      <c r="F28" s="57">
        <v>19.5</v>
      </c>
      <c r="G28" s="58">
        <v>18.25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3.0590000000000002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37203</v>
      </c>
      <c r="B29" s="57">
        <v>17.75</v>
      </c>
      <c r="C29" s="58">
        <v>24</v>
      </c>
      <c r="D29" s="57">
        <v>24</v>
      </c>
      <c r="E29" s="58">
        <v>23.5</v>
      </c>
      <c r="F29" s="57">
        <v>19.5</v>
      </c>
      <c r="G29" s="58">
        <v>18.25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3.2410000000000001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37204</v>
      </c>
      <c r="B30" s="57">
        <v>17.75</v>
      </c>
      <c r="C30" s="58">
        <v>24</v>
      </c>
      <c r="D30" s="57">
        <v>24</v>
      </c>
      <c r="E30" s="58">
        <v>23.5</v>
      </c>
      <c r="F30" s="57">
        <v>19.5</v>
      </c>
      <c r="G30" s="58">
        <v>18.25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3.4490000000000003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37205</v>
      </c>
      <c r="B31" s="57">
        <v>17.75</v>
      </c>
      <c r="C31" s="58">
        <v>24</v>
      </c>
      <c r="D31" s="57">
        <v>24</v>
      </c>
      <c r="E31" s="58">
        <v>23.5</v>
      </c>
      <c r="F31" s="57">
        <v>19.5</v>
      </c>
      <c r="G31" s="58">
        <v>18.25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3.5720000000000001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37206</v>
      </c>
      <c r="B32" s="57">
        <v>17.75</v>
      </c>
      <c r="C32" s="58">
        <v>24</v>
      </c>
      <c r="D32" s="57">
        <v>24</v>
      </c>
      <c r="E32" s="58">
        <v>23.5</v>
      </c>
      <c r="F32" s="57">
        <v>19.5</v>
      </c>
      <c r="G32" s="58">
        <v>18.25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3.4770000000000003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37207</v>
      </c>
      <c r="B33" s="57">
        <v>17.75</v>
      </c>
      <c r="C33" s="58">
        <v>24</v>
      </c>
      <c r="D33" s="57">
        <v>24</v>
      </c>
      <c r="E33" s="58">
        <v>23.5</v>
      </c>
      <c r="F33" s="57">
        <v>19.5</v>
      </c>
      <c r="G33" s="58">
        <v>18.25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3.3770000000000002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37208</v>
      </c>
      <c r="B34" s="57">
        <v>17.75</v>
      </c>
      <c r="C34" s="58">
        <v>24</v>
      </c>
      <c r="D34" s="57">
        <v>24</v>
      </c>
      <c r="E34" s="58">
        <v>23.5</v>
      </c>
      <c r="F34" s="57">
        <v>19.5</v>
      </c>
      <c r="G34" s="58">
        <v>18.25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3.2530000000000001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37209</v>
      </c>
      <c r="B35" s="57">
        <v>17.75</v>
      </c>
      <c r="C35" s="58">
        <v>24</v>
      </c>
      <c r="D35" s="57">
        <v>24</v>
      </c>
      <c r="E35" s="58">
        <v>23.5</v>
      </c>
      <c r="F35" s="57">
        <v>19.5</v>
      </c>
      <c r="G35" s="58">
        <v>18.25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3.2630000000000003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37210</v>
      </c>
      <c r="B36" s="57">
        <v>17.75</v>
      </c>
      <c r="C36" s="58">
        <v>24</v>
      </c>
      <c r="D36" s="57">
        <v>24</v>
      </c>
      <c r="E36" s="58">
        <v>23.5</v>
      </c>
      <c r="F36" s="57">
        <v>19.5</v>
      </c>
      <c r="G36" s="58">
        <v>18.25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3.2930000000000001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37211</v>
      </c>
      <c r="B37" s="57">
        <v>17.75</v>
      </c>
      <c r="C37" s="58">
        <v>24</v>
      </c>
      <c r="D37" s="57">
        <v>24</v>
      </c>
      <c r="E37" s="58">
        <v>23.5</v>
      </c>
      <c r="F37" s="57">
        <v>19.5</v>
      </c>
      <c r="G37" s="58">
        <v>18.25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3.319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16.917000000000002</v>
      </c>
      <c r="C38" s="58">
        <v>25</v>
      </c>
      <c r="D38" s="57">
        <v>25.188000000000002</v>
      </c>
      <c r="E38" s="58">
        <v>24.333000000000002</v>
      </c>
      <c r="F38" s="57">
        <v>18.917000000000002</v>
      </c>
      <c r="G38" s="58">
        <v>17.417000000000002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3.3480000000000003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20.331</v>
      </c>
      <c r="C39" s="58">
        <v>29.702000000000002</v>
      </c>
      <c r="D39" s="57">
        <v>29.774000000000001</v>
      </c>
      <c r="E39" s="58">
        <v>28.04</v>
      </c>
      <c r="F39" s="57">
        <v>22.177</v>
      </c>
      <c r="G39" s="58">
        <v>21.331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3.3520000000000003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21.414999999999999</v>
      </c>
      <c r="C40" s="58">
        <v>27.097000000000001</v>
      </c>
      <c r="D40" s="57">
        <v>27.698</v>
      </c>
      <c r="E40" s="58">
        <v>27.06</v>
      </c>
      <c r="F40" s="57">
        <v>23.516000000000002</v>
      </c>
      <c r="G40" s="58">
        <v>22.164999999999999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3.3640000000000003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21.589000000000002</v>
      </c>
      <c r="C41" s="58">
        <v>22.95</v>
      </c>
      <c r="D41" s="57">
        <v>23.571000000000002</v>
      </c>
      <c r="E41" s="58">
        <v>26.786000000000001</v>
      </c>
      <c r="F41" s="57">
        <v>23.732000000000003</v>
      </c>
      <c r="G41" s="58">
        <v>22.219000000000001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3.5350000000000001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21.718</v>
      </c>
      <c r="C42" s="58">
        <v>21.056000000000001</v>
      </c>
      <c r="D42" s="57">
        <v>20.395</v>
      </c>
      <c r="E42" s="58">
        <v>26.073</v>
      </c>
      <c r="F42" s="57">
        <v>23.94</v>
      </c>
      <c r="G42" s="58">
        <v>22.348000000000003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3.6920000000000002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21.917000000000002</v>
      </c>
      <c r="C43" s="58">
        <v>19.333000000000002</v>
      </c>
      <c r="D43" s="57">
        <v>18.467000000000002</v>
      </c>
      <c r="E43" s="58">
        <v>21.766999999999999</v>
      </c>
      <c r="F43" s="57">
        <v>24.35</v>
      </c>
      <c r="G43" s="58">
        <v>22.917000000000002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3.7470000000000003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20.75</v>
      </c>
      <c r="C44" s="58">
        <v>21.419</v>
      </c>
      <c r="D44" s="57">
        <v>20.04</v>
      </c>
      <c r="E44" s="58">
        <v>24.363</v>
      </c>
      <c r="F44" s="57">
        <v>23.637</v>
      </c>
      <c r="G44" s="58">
        <v>22.25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3.6320000000000001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19.833000000000002</v>
      </c>
      <c r="C45" s="58">
        <v>22.375</v>
      </c>
      <c r="D45" s="57">
        <v>21</v>
      </c>
      <c r="E45" s="58">
        <v>25.417000000000002</v>
      </c>
      <c r="F45" s="57">
        <v>23.5</v>
      </c>
      <c r="G45" s="58">
        <v>22.333000000000002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3.4849999999999999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29.565000000000001</v>
      </c>
      <c r="C46" s="58">
        <v>30.355</v>
      </c>
      <c r="D46" s="57">
        <v>29.097000000000001</v>
      </c>
      <c r="E46" s="58">
        <v>29.871000000000002</v>
      </c>
      <c r="F46" s="57">
        <v>30.593</v>
      </c>
      <c r="G46" s="58">
        <v>33.064999999999998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3.32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30.194000000000003</v>
      </c>
      <c r="C47" s="58">
        <v>34.79</v>
      </c>
      <c r="D47" s="57">
        <v>33.387</v>
      </c>
      <c r="E47" s="58">
        <v>28.742000000000001</v>
      </c>
      <c r="F47" s="57">
        <v>31.258000000000003</v>
      </c>
      <c r="G47" s="58">
        <v>35.194000000000003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3.3149999999999999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24.1</v>
      </c>
      <c r="C48" s="58">
        <v>29.9</v>
      </c>
      <c r="D48" s="57">
        <v>28.85</v>
      </c>
      <c r="E48" s="58">
        <v>28.65</v>
      </c>
      <c r="F48" s="57">
        <v>25.074999999999999</v>
      </c>
      <c r="G48" s="58">
        <v>27.6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3.3530000000000002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24.629000000000001</v>
      </c>
      <c r="C49" s="58">
        <v>28.984000000000002</v>
      </c>
      <c r="D49" s="57">
        <v>27</v>
      </c>
      <c r="E49" s="58">
        <v>25.355</v>
      </c>
      <c r="F49" s="57">
        <v>26.129000000000001</v>
      </c>
      <c r="G49" s="58">
        <v>25.879000000000001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3.3980000000000001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22.229000000000003</v>
      </c>
      <c r="C50" s="58">
        <v>22.292000000000002</v>
      </c>
      <c r="D50" s="57">
        <v>23.5</v>
      </c>
      <c r="E50" s="58">
        <v>27.375</v>
      </c>
      <c r="F50" s="57">
        <v>24.146000000000001</v>
      </c>
      <c r="G50" s="58">
        <v>23.229000000000003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3.4359999999999999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21.887</v>
      </c>
      <c r="C51" s="58">
        <v>28.46</v>
      </c>
      <c r="D51" s="57">
        <v>29.702000000000002</v>
      </c>
      <c r="E51" s="58">
        <v>27.734000000000002</v>
      </c>
      <c r="F51" s="57">
        <v>24.121000000000002</v>
      </c>
      <c r="G51" s="58">
        <v>22.887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3.43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22.222000000000001</v>
      </c>
      <c r="C52" s="58">
        <v>27.414999999999999</v>
      </c>
      <c r="D52" s="57">
        <v>28.677</v>
      </c>
      <c r="E52" s="58">
        <v>27.024000000000001</v>
      </c>
      <c r="F52" s="57">
        <v>24.5</v>
      </c>
      <c r="G52" s="58">
        <v>23.222000000000001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3.43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22.446000000000002</v>
      </c>
      <c r="C53" s="58">
        <v>26.518000000000001</v>
      </c>
      <c r="D53" s="57">
        <v>27.75</v>
      </c>
      <c r="E53" s="58">
        <v>24.75</v>
      </c>
      <c r="F53" s="57">
        <v>24.964000000000002</v>
      </c>
      <c r="G53" s="58">
        <v>23.446000000000002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3.6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21.681000000000001</v>
      </c>
      <c r="C54" s="58">
        <v>25.831</v>
      </c>
      <c r="D54" s="57">
        <v>25.169</v>
      </c>
      <c r="E54" s="58">
        <v>23.782</v>
      </c>
      <c r="F54" s="57">
        <v>24.565000000000001</v>
      </c>
      <c r="G54" s="58">
        <v>22.681000000000001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3.7520000000000002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21.333000000000002</v>
      </c>
      <c r="C55" s="58">
        <v>23.233000000000001</v>
      </c>
      <c r="D55" s="57">
        <v>21.667000000000002</v>
      </c>
      <c r="E55" s="58">
        <v>23.083000000000002</v>
      </c>
      <c r="F55" s="57">
        <v>24.15</v>
      </c>
      <c r="G55" s="58">
        <v>22.333000000000002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3.8395000000000001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21.141000000000002</v>
      </c>
      <c r="C56" s="58">
        <v>15.044</v>
      </c>
      <c r="D56" s="57">
        <v>11.863000000000001</v>
      </c>
      <c r="E56" s="58">
        <v>24.266000000000002</v>
      </c>
      <c r="F56" s="57">
        <v>23.903000000000002</v>
      </c>
      <c r="G56" s="58">
        <v>22.141000000000002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3.7245000000000004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21.979000000000003</v>
      </c>
      <c r="C57" s="58">
        <v>18</v>
      </c>
      <c r="D57" s="57">
        <v>14.146000000000001</v>
      </c>
      <c r="E57" s="58">
        <v>25.792000000000002</v>
      </c>
      <c r="F57" s="57">
        <v>24.75</v>
      </c>
      <c r="G57" s="58">
        <v>24.229000000000003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3.5775000000000001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26.464000000000002</v>
      </c>
      <c r="C58" s="58">
        <v>36.806000000000004</v>
      </c>
      <c r="D58" s="57">
        <v>35.581000000000003</v>
      </c>
      <c r="E58" s="58">
        <v>26.048000000000002</v>
      </c>
      <c r="F58" s="57">
        <v>27.363</v>
      </c>
      <c r="G58" s="58">
        <v>29.464000000000002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3.4125000000000001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30.181000000000001</v>
      </c>
      <c r="C59" s="58">
        <v>39.081000000000003</v>
      </c>
      <c r="D59" s="57">
        <v>37.613</v>
      </c>
      <c r="E59" s="58">
        <v>26.516000000000002</v>
      </c>
      <c r="F59" s="57">
        <v>31.141000000000002</v>
      </c>
      <c r="G59" s="58">
        <v>34.181000000000004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3.4075000000000002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28.521000000000001</v>
      </c>
      <c r="C60" s="58">
        <v>33.417000000000002</v>
      </c>
      <c r="D60" s="57">
        <v>31.958000000000002</v>
      </c>
      <c r="E60" s="58">
        <v>26.292000000000002</v>
      </c>
      <c r="F60" s="57">
        <v>29.604000000000003</v>
      </c>
      <c r="G60" s="58">
        <v>31.521000000000001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3.4455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24.653000000000002</v>
      </c>
      <c r="C61" s="58">
        <v>29.298000000000002</v>
      </c>
      <c r="D61" s="57">
        <v>27.048000000000002</v>
      </c>
      <c r="E61" s="58">
        <v>25.96</v>
      </c>
      <c r="F61" s="57">
        <v>26.927</v>
      </c>
      <c r="G61" s="58">
        <v>25.783000000000001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3.4905000000000004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20.574999999999999</v>
      </c>
      <c r="C62" s="58">
        <v>27.024999999999999</v>
      </c>
      <c r="D62" s="57">
        <v>24.5</v>
      </c>
      <c r="E62" s="58">
        <v>26.35</v>
      </c>
      <c r="F62" s="57">
        <v>23.175000000000001</v>
      </c>
      <c r="G62" s="58">
        <v>21.454999999999998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3.5285000000000002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21.56</v>
      </c>
      <c r="C63" s="58">
        <v>32.979999999999997</v>
      </c>
      <c r="D63" s="57">
        <v>30.605</v>
      </c>
      <c r="E63" s="58">
        <v>26.964000000000002</v>
      </c>
      <c r="F63" s="57">
        <v>24.621000000000002</v>
      </c>
      <c r="G63" s="58">
        <v>22.31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3.5225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22.659000000000002</v>
      </c>
      <c r="C64" s="58">
        <v>27.184000000000001</v>
      </c>
      <c r="D64" s="57">
        <v>27.952000000000002</v>
      </c>
      <c r="E64" s="58">
        <v>26.975000000000001</v>
      </c>
      <c r="F64" s="57">
        <v>24.938000000000002</v>
      </c>
      <c r="G64" s="58">
        <v>23.759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3.5225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22.694000000000003</v>
      </c>
      <c r="C65" s="58">
        <v>26.418000000000003</v>
      </c>
      <c r="D65" s="57">
        <v>27.201000000000001</v>
      </c>
      <c r="E65" s="58">
        <v>24.918000000000003</v>
      </c>
      <c r="F65" s="57">
        <v>25.182000000000002</v>
      </c>
      <c r="G65" s="58">
        <v>23.794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3.6924999999999999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22.447000000000003</v>
      </c>
      <c r="C66" s="58">
        <v>26.05</v>
      </c>
      <c r="D66" s="57">
        <v>25.278000000000002</v>
      </c>
      <c r="E66" s="58">
        <v>24.542000000000002</v>
      </c>
      <c r="F66" s="57">
        <v>25.172000000000001</v>
      </c>
      <c r="G66" s="58">
        <v>23.547000000000001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3.8445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21.983000000000001</v>
      </c>
      <c r="C67" s="58">
        <v>23.963000000000001</v>
      </c>
      <c r="D67" s="57">
        <v>22.454999999999998</v>
      </c>
      <c r="E67" s="58">
        <v>23.807000000000002</v>
      </c>
      <c r="F67" s="57">
        <v>24.716000000000001</v>
      </c>
      <c r="G67" s="58">
        <v>23.083000000000002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3.9345000000000003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21.565000000000001</v>
      </c>
      <c r="C68" s="58">
        <v>16.952000000000002</v>
      </c>
      <c r="D68" s="57">
        <v>14.094000000000001</v>
      </c>
      <c r="E68" s="58">
        <v>24.622</v>
      </c>
      <c r="F68" s="57">
        <v>24.291</v>
      </c>
      <c r="G68" s="58">
        <v>22.664999999999999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3.8195000000000001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22.795000000000002</v>
      </c>
      <c r="C69" s="58">
        <v>20.007000000000001</v>
      </c>
      <c r="D69" s="57">
        <v>16.672000000000001</v>
      </c>
      <c r="E69" s="58">
        <v>26.187000000000001</v>
      </c>
      <c r="F69" s="57">
        <v>25.431000000000001</v>
      </c>
      <c r="G69" s="58">
        <v>24.954999999999998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3.6724999999999999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26.06</v>
      </c>
      <c r="C70" s="58">
        <v>35.012</v>
      </c>
      <c r="D70" s="57">
        <v>33.812000000000005</v>
      </c>
      <c r="E70" s="58">
        <v>26.125</v>
      </c>
      <c r="F70" s="57">
        <v>27.204999999999998</v>
      </c>
      <c r="G70" s="58">
        <v>28.86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3.5074999999999998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29.09</v>
      </c>
      <c r="C71" s="58">
        <v>36.862000000000002</v>
      </c>
      <c r="D71" s="57">
        <v>35.459000000000003</v>
      </c>
      <c r="E71" s="58">
        <v>26.448</v>
      </c>
      <c r="F71" s="57">
        <v>30.291</v>
      </c>
      <c r="G71" s="58">
        <v>32.74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3.5024999999999999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27.799000000000003</v>
      </c>
      <c r="C72" s="58">
        <v>32.326999999999998</v>
      </c>
      <c r="D72" s="57">
        <v>30.928000000000001</v>
      </c>
      <c r="E72" s="58">
        <v>26.298999999999999</v>
      </c>
      <c r="F72" s="57">
        <v>29.103000000000002</v>
      </c>
      <c r="G72" s="58">
        <v>30.599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3.5405000000000002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24.569000000000003</v>
      </c>
      <c r="C73" s="58">
        <v>29.094999999999999</v>
      </c>
      <c r="D73" s="57">
        <v>26.901</v>
      </c>
      <c r="E73" s="58">
        <v>25.981000000000002</v>
      </c>
      <c r="F73" s="57">
        <v>26.912000000000003</v>
      </c>
      <c r="G73" s="58">
        <v>25.769000000000002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3.5855000000000001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21.556000000000001</v>
      </c>
      <c r="C74" s="58">
        <v>27.245000000000001</v>
      </c>
      <c r="D74" s="57">
        <v>25.032</v>
      </c>
      <c r="E74" s="58">
        <v>26.58</v>
      </c>
      <c r="F74" s="57">
        <v>24.094000000000001</v>
      </c>
      <c r="G74" s="58">
        <v>22.545999999999999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3.6235000000000004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22.157</v>
      </c>
      <c r="C75" s="58">
        <v>32.210999999999999</v>
      </c>
      <c r="D75" s="57">
        <v>30.017000000000003</v>
      </c>
      <c r="E75" s="58">
        <v>26.975000000000001</v>
      </c>
      <c r="F75" s="57">
        <v>25.079000000000001</v>
      </c>
      <c r="G75" s="58">
        <v>23.047000000000001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3.6175000000000002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22.658000000000001</v>
      </c>
      <c r="C76" s="58">
        <v>27.421000000000003</v>
      </c>
      <c r="D76" s="57">
        <v>28.13</v>
      </c>
      <c r="E76" s="58">
        <v>26.86</v>
      </c>
      <c r="F76" s="57">
        <v>24.93</v>
      </c>
      <c r="G76" s="58">
        <v>23.818000000000001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3.6175000000000002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23.113</v>
      </c>
      <c r="C77" s="58">
        <v>26.974</v>
      </c>
      <c r="D77" s="57">
        <v>27.589000000000002</v>
      </c>
      <c r="E77" s="58">
        <v>25.399000000000001</v>
      </c>
      <c r="F77" s="57">
        <v>25.579000000000001</v>
      </c>
      <c r="G77" s="58">
        <v>24.273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3.7875000000000001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22.743000000000002</v>
      </c>
      <c r="C78" s="58">
        <v>26.497</v>
      </c>
      <c r="D78" s="57">
        <v>25.714000000000002</v>
      </c>
      <c r="E78" s="58">
        <v>24.851000000000003</v>
      </c>
      <c r="F78" s="57">
        <v>25.414999999999999</v>
      </c>
      <c r="G78" s="58">
        <v>23.903000000000002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3.9395000000000002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22.315000000000001</v>
      </c>
      <c r="C79" s="58">
        <v>24.603000000000002</v>
      </c>
      <c r="D79" s="57">
        <v>23.108000000000001</v>
      </c>
      <c r="E79" s="58">
        <v>24.178000000000001</v>
      </c>
      <c r="F79" s="57">
        <v>24.996000000000002</v>
      </c>
      <c r="G79" s="58">
        <v>23.475000000000001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4.032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21.856999999999999</v>
      </c>
      <c r="C80" s="58">
        <v>18.127000000000002</v>
      </c>
      <c r="D80" s="57">
        <v>15.401000000000002</v>
      </c>
      <c r="E80" s="58">
        <v>24.824999999999999</v>
      </c>
      <c r="F80" s="57">
        <v>24.539000000000001</v>
      </c>
      <c r="G80" s="58">
        <v>23.016999999999999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3.9170000000000003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23.087</v>
      </c>
      <c r="C81" s="58">
        <v>20.971</v>
      </c>
      <c r="D81" s="57">
        <v>17.814</v>
      </c>
      <c r="E81" s="58">
        <v>26.375</v>
      </c>
      <c r="F81" s="57">
        <v>25.695</v>
      </c>
      <c r="G81" s="58">
        <v>25.157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3.77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25.62</v>
      </c>
      <c r="C82" s="58">
        <v>34.718000000000004</v>
      </c>
      <c r="D82" s="57">
        <v>33.594999999999999</v>
      </c>
      <c r="E82" s="58">
        <v>25.904</v>
      </c>
      <c r="F82" s="57">
        <v>26.864000000000001</v>
      </c>
      <c r="G82" s="58">
        <v>28.22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3.605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29.597000000000001</v>
      </c>
      <c r="C83" s="58">
        <v>36.806000000000004</v>
      </c>
      <c r="D83" s="57">
        <v>35.367000000000004</v>
      </c>
      <c r="E83" s="58">
        <v>27.491</v>
      </c>
      <c r="F83" s="57">
        <v>30.878</v>
      </c>
      <c r="G83" s="58">
        <v>32.917000000000002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3.6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27.696000000000002</v>
      </c>
      <c r="C84" s="58">
        <v>32.378</v>
      </c>
      <c r="D84" s="57">
        <v>30.968</v>
      </c>
      <c r="E84" s="58">
        <v>26.585000000000001</v>
      </c>
      <c r="F84" s="57">
        <v>29.08</v>
      </c>
      <c r="G84" s="58">
        <v>30.296000000000003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3.6380000000000003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24.667000000000002</v>
      </c>
      <c r="C85" s="58">
        <v>29.322000000000003</v>
      </c>
      <c r="D85" s="57">
        <v>27.225000000000001</v>
      </c>
      <c r="E85" s="58">
        <v>26.161000000000001</v>
      </c>
      <c r="F85" s="57">
        <v>26.991</v>
      </c>
      <c r="G85" s="58">
        <v>25.917000000000002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3.6830000000000003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21.909000000000002</v>
      </c>
      <c r="C86" s="58">
        <v>27.589000000000002</v>
      </c>
      <c r="D86" s="57">
        <v>25.473000000000003</v>
      </c>
      <c r="E86" s="58">
        <v>26.724</v>
      </c>
      <c r="F86" s="57">
        <v>24.43</v>
      </c>
      <c r="G86" s="58">
        <v>22.979000000000003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3.7210000000000001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22.46</v>
      </c>
      <c r="C87" s="58">
        <v>32.154000000000003</v>
      </c>
      <c r="D87" s="57">
        <v>30.043000000000003</v>
      </c>
      <c r="E87" s="58">
        <v>27.077000000000002</v>
      </c>
      <c r="F87" s="57">
        <v>25.333000000000002</v>
      </c>
      <c r="G87" s="58">
        <v>23.44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3.7149999999999999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22.87</v>
      </c>
      <c r="C88" s="58">
        <v>27.661000000000001</v>
      </c>
      <c r="D88" s="57">
        <v>28.313000000000002</v>
      </c>
      <c r="E88" s="58">
        <v>26.967000000000002</v>
      </c>
      <c r="F88" s="57">
        <v>25.175000000000001</v>
      </c>
      <c r="G88" s="58">
        <v>24.08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3.7149999999999999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23.357000000000003</v>
      </c>
      <c r="C89" s="58">
        <v>27.309000000000001</v>
      </c>
      <c r="D89" s="57">
        <v>27.827000000000002</v>
      </c>
      <c r="E89" s="58">
        <v>25.693000000000001</v>
      </c>
      <c r="F89" s="57">
        <v>25.815000000000001</v>
      </c>
      <c r="G89" s="58">
        <v>24.567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3.8849999999999998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23.033000000000001</v>
      </c>
      <c r="C90" s="58">
        <v>26.913</v>
      </c>
      <c r="D90" s="57">
        <v>26.133000000000003</v>
      </c>
      <c r="E90" s="58">
        <v>25.211000000000002</v>
      </c>
      <c r="F90" s="57">
        <v>25.676000000000002</v>
      </c>
      <c r="G90" s="58">
        <v>24.243000000000002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4.0369999999999999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22.363</v>
      </c>
      <c r="C91" s="58">
        <v>25.03</v>
      </c>
      <c r="D91" s="57">
        <v>23.641000000000002</v>
      </c>
      <c r="E91" s="58">
        <v>24.367000000000001</v>
      </c>
      <c r="F91" s="57">
        <v>25.066000000000003</v>
      </c>
      <c r="G91" s="58">
        <v>23.573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4.1320000000000006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22.408000000000001</v>
      </c>
      <c r="C92" s="58">
        <v>19.612000000000002</v>
      </c>
      <c r="D92" s="57">
        <v>17.056000000000001</v>
      </c>
      <c r="E92" s="58">
        <v>25.316000000000003</v>
      </c>
      <c r="F92" s="57">
        <v>25.039000000000001</v>
      </c>
      <c r="G92" s="58">
        <v>23.618000000000002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4.0170000000000003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23.381</v>
      </c>
      <c r="C93" s="58">
        <v>21.913</v>
      </c>
      <c r="D93" s="57">
        <v>18.933</v>
      </c>
      <c r="E93" s="58">
        <v>26.603000000000002</v>
      </c>
      <c r="F93" s="57">
        <v>25.959</v>
      </c>
      <c r="G93" s="58">
        <v>25.361000000000001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3.87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25.773</v>
      </c>
      <c r="C94" s="58">
        <v>34.387999999999998</v>
      </c>
      <c r="D94" s="57">
        <v>33.279000000000003</v>
      </c>
      <c r="E94" s="58">
        <v>26.114000000000001</v>
      </c>
      <c r="F94" s="57">
        <v>27.114000000000001</v>
      </c>
      <c r="G94" s="58">
        <v>28.203000000000003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3.7050000000000001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29.441000000000003</v>
      </c>
      <c r="C95" s="58">
        <v>36.353000000000002</v>
      </c>
      <c r="D95" s="57">
        <v>34.902000000000001</v>
      </c>
      <c r="E95" s="58">
        <v>27.614999999999998</v>
      </c>
      <c r="F95" s="57">
        <v>30.818000000000001</v>
      </c>
      <c r="G95" s="58">
        <v>32.481000000000002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3.7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27.613000000000003</v>
      </c>
      <c r="C96" s="58">
        <v>32.302</v>
      </c>
      <c r="D96" s="57">
        <v>30.885000000000002</v>
      </c>
      <c r="E96" s="58">
        <v>26.771000000000001</v>
      </c>
      <c r="F96" s="57">
        <v>29.068000000000001</v>
      </c>
      <c r="G96" s="58">
        <v>30.043000000000003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3.738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24.763000000000002</v>
      </c>
      <c r="C97" s="58">
        <v>29.544</v>
      </c>
      <c r="D97" s="57">
        <v>27.469000000000001</v>
      </c>
      <c r="E97" s="58">
        <v>26.396000000000001</v>
      </c>
      <c r="F97" s="57">
        <v>27.086000000000002</v>
      </c>
      <c r="G97" s="58">
        <v>26.043000000000003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3.7830000000000004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22.256</v>
      </c>
      <c r="C98" s="58">
        <v>27.983000000000001</v>
      </c>
      <c r="D98" s="57">
        <v>25.877000000000002</v>
      </c>
      <c r="E98" s="58">
        <v>26.919</v>
      </c>
      <c r="F98" s="57">
        <v>24.766999999999999</v>
      </c>
      <c r="G98" s="58">
        <v>23.386000000000003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3.8210000000000002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22.478000000000002</v>
      </c>
      <c r="C99" s="58">
        <v>32.262</v>
      </c>
      <c r="D99" s="57">
        <v>30.085000000000001</v>
      </c>
      <c r="E99" s="58">
        <v>27.012</v>
      </c>
      <c r="F99" s="57">
        <v>25.344999999999999</v>
      </c>
      <c r="G99" s="58">
        <v>23.528000000000002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3.8149999999999999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23.413</v>
      </c>
      <c r="C100" s="58">
        <v>27.95</v>
      </c>
      <c r="D100" s="57">
        <v>28.537000000000003</v>
      </c>
      <c r="E100" s="58">
        <v>27.326000000000001</v>
      </c>
      <c r="F100" s="57">
        <v>25.73</v>
      </c>
      <c r="G100" s="58">
        <v>24.643000000000001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3.8149999999999999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23.625</v>
      </c>
      <c r="C101" s="58">
        <v>27.561</v>
      </c>
      <c r="D101" s="57">
        <v>28.024000000000001</v>
      </c>
      <c r="E101" s="58">
        <v>25.989000000000001</v>
      </c>
      <c r="F101" s="57">
        <v>26.079000000000001</v>
      </c>
      <c r="G101" s="58">
        <v>24.855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3.9849999999999999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23.355</v>
      </c>
      <c r="C102" s="58">
        <v>27.284000000000002</v>
      </c>
      <c r="D102" s="57">
        <v>26.475000000000001</v>
      </c>
      <c r="E102" s="58">
        <v>25.572000000000003</v>
      </c>
      <c r="F102" s="57">
        <v>25.965</v>
      </c>
      <c r="G102" s="58">
        <v>24.585000000000001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4.1370000000000005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22.709</v>
      </c>
      <c r="C103" s="58">
        <v>25.584</v>
      </c>
      <c r="D103" s="57">
        <v>24.213000000000001</v>
      </c>
      <c r="E103" s="58">
        <v>24.769000000000002</v>
      </c>
      <c r="F103" s="57">
        <v>25.391000000000002</v>
      </c>
      <c r="G103" s="58">
        <v>23.939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4.2345000000000006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22.769000000000002</v>
      </c>
      <c r="C104" s="58">
        <v>20.69</v>
      </c>
      <c r="D104" s="57">
        <v>18.236000000000001</v>
      </c>
      <c r="E104" s="58">
        <v>25.641000000000002</v>
      </c>
      <c r="F104" s="57">
        <v>25.372</v>
      </c>
      <c r="G104" s="58">
        <v>23.999000000000002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4.1195000000000004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23.673999999999999</v>
      </c>
      <c r="C105" s="58">
        <v>22.868000000000002</v>
      </c>
      <c r="D105" s="57">
        <v>19.943000000000001</v>
      </c>
      <c r="E105" s="58">
        <v>26.843</v>
      </c>
      <c r="F105" s="57">
        <v>26.225000000000001</v>
      </c>
      <c r="G105" s="58">
        <v>25.594000000000001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3.9725000000000001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25.773</v>
      </c>
      <c r="C106" s="58">
        <v>34.267000000000003</v>
      </c>
      <c r="D106" s="57">
        <v>32.963999999999999</v>
      </c>
      <c r="E106" s="58">
        <v>26.34</v>
      </c>
      <c r="F106" s="57">
        <v>27.234000000000002</v>
      </c>
      <c r="G106" s="58">
        <v>28.093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3.8075000000000001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29.179000000000002</v>
      </c>
      <c r="C107" s="58">
        <v>36.187000000000005</v>
      </c>
      <c r="D107" s="57">
        <v>34.453000000000003</v>
      </c>
      <c r="E107" s="58">
        <v>27.77</v>
      </c>
      <c r="F107" s="57">
        <v>30.646000000000001</v>
      </c>
      <c r="G107" s="58">
        <v>32.048999999999999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3.8025000000000002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27.158000000000001</v>
      </c>
      <c r="C108" s="58">
        <v>32.334000000000003</v>
      </c>
      <c r="D108" s="57">
        <v>30.694000000000003</v>
      </c>
      <c r="E108" s="58">
        <v>26.414999999999999</v>
      </c>
      <c r="F108" s="57">
        <v>28.729000000000003</v>
      </c>
      <c r="G108" s="58">
        <v>29.478000000000002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3.8405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25.133000000000003</v>
      </c>
      <c r="C109" s="58">
        <v>30.119</v>
      </c>
      <c r="D109" s="57">
        <v>27.822000000000003</v>
      </c>
      <c r="E109" s="58">
        <v>26.882000000000001</v>
      </c>
      <c r="F109" s="57">
        <v>27.408000000000001</v>
      </c>
      <c r="G109" s="58">
        <v>26.423000000000002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3.8855000000000004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22.617000000000001</v>
      </c>
      <c r="C110" s="58">
        <v>28.676000000000002</v>
      </c>
      <c r="D110" s="57">
        <v>26.253</v>
      </c>
      <c r="E110" s="58">
        <v>27.131</v>
      </c>
      <c r="F110" s="57">
        <v>25.124000000000002</v>
      </c>
      <c r="G110" s="58">
        <v>23.777000000000001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3.9235000000000002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22.809000000000001</v>
      </c>
      <c r="C111" s="58">
        <v>32.664000000000001</v>
      </c>
      <c r="D111" s="57">
        <v>30.064</v>
      </c>
      <c r="E111" s="58">
        <v>27.167000000000002</v>
      </c>
      <c r="F111" s="57">
        <v>25.645</v>
      </c>
      <c r="G111" s="58">
        <v>23.889000000000003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3.9175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23.663</v>
      </c>
      <c r="C112" s="58">
        <v>28.937000000000001</v>
      </c>
      <c r="D112" s="57">
        <v>28.645</v>
      </c>
      <c r="E112" s="58">
        <v>27.497</v>
      </c>
      <c r="F112" s="57">
        <v>25.998000000000001</v>
      </c>
      <c r="G112" s="58">
        <v>24.893000000000001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3.9175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23.914999999999999</v>
      </c>
      <c r="C113" s="58">
        <v>28.607000000000003</v>
      </c>
      <c r="D113" s="57">
        <v>28.191000000000003</v>
      </c>
      <c r="E113" s="58">
        <v>26.324000000000002</v>
      </c>
      <c r="F113" s="57">
        <v>26.369</v>
      </c>
      <c r="G113" s="58">
        <v>25.145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4.0875000000000004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23.369</v>
      </c>
      <c r="C114" s="58">
        <v>28.242000000000001</v>
      </c>
      <c r="D114" s="57">
        <v>26.684999999999999</v>
      </c>
      <c r="E114" s="58">
        <v>25.645</v>
      </c>
      <c r="F114" s="57">
        <v>26.021000000000001</v>
      </c>
      <c r="G114" s="58">
        <v>24.599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4.2395000000000005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23.307000000000002</v>
      </c>
      <c r="C115" s="58">
        <v>26.893000000000001</v>
      </c>
      <c r="D115" s="57">
        <v>24.754999999999999</v>
      </c>
      <c r="E115" s="58">
        <v>25.369</v>
      </c>
      <c r="F115" s="57">
        <v>25.903000000000002</v>
      </c>
      <c r="G115" s="58">
        <v>24.537000000000003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4.3395000000000001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23.061</v>
      </c>
      <c r="C116" s="58">
        <v>22.1</v>
      </c>
      <c r="D116" s="57">
        <v>19.09</v>
      </c>
      <c r="E116" s="58">
        <v>25.942</v>
      </c>
      <c r="F116" s="57">
        <v>25.661000000000001</v>
      </c>
      <c r="G116" s="58">
        <v>24.291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4.2244999999999999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23.582000000000001</v>
      </c>
      <c r="C117" s="58">
        <v>23.913</v>
      </c>
      <c r="D117" s="57">
        <v>20.420999999999999</v>
      </c>
      <c r="E117" s="58">
        <v>26.82</v>
      </c>
      <c r="F117" s="57">
        <v>26.179000000000002</v>
      </c>
      <c r="G117" s="58">
        <v>25.452000000000002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4.0774999999999997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26.337</v>
      </c>
      <c r="C118" s="58">
        <v>35.186</v>
      </c>
      <c r="D118" s="57">
        <v>32.789000000000001</v>
      </c>
      <c r="E118" s="58">
        <v>27.031000000000002</v>
      </c>
      <c r="F118" s="57">
        <v>27.851000000000003</v>
      </c>
      <c r="G118" s="58">
        <v>28.567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3.9125000000000001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28.534000000000002</v>
      </c>
      <c r="C119" s="58">
        <v>36.673000000000002</v>
      </c>
      <c r="D119" s="57">
        <v>34.01</v>
      </c>
      <c r="E119" s="58">
        <v>27.336000000000002</v>
      </c>
      <c r="F119" s="57">
        <v>30.088000000000001</v>
      </c>
      <c r="G119" s="58">
        <v>31.274000000000001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3.9075000000000002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27.446000000000002</v>
      </c>
      <c r="C120" s="58">
        <v>33.420999999999999</v>
      </c>
      <c r="D120" s="57">
        <v>30.765000000000001</v>
      </c>
      <c r="E120" s="58">
        <v>27.178000000000001</v>
      </c>
      <c r="F120" s="57">
        <v>29.056000000000001</v>
      </c>
      <c r="G120" s="58">
        <v>29.686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3.9455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25.302</v>
      </c>
      <c r="C121" s="58">
        <v>31.133000000000003</v>
      </c>
      <c r="D121" s="57">
        <v>28.007000000000001</v>
      </c>
      <c r="E121" s="58">
        <v>27.122</v>
      </c>
      <c r="F121" s="57">
        <v>27.577000000000002</v>
      </c>
      <c r="G121" s="58">
        <v>26.592000000000002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3.9905000000000004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22.631</v>
      </c>
      <c r="C122" s="58">
        <v>29.745000000000001</v>
      </c>
      <c r="D122" s="57">
        <v>26.443000000000001</v>
      </c>
      <c r="E122" s="58">
        <v>27.203000000000003</v>
      </c>
      <c r="F122" s="57">
        <v>25.163</v>
      </c>
      <c r="G122" s="58">
        <v>23.801000000000002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4.0285000000000002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23.38</v>
      </c>
      <c r="C123" s="58">
        <v>33.511000000000003</v>
      </c>
      <c r="D123" s="57">
        <v>30.061</v>
      </c>
      <c r="E123" s="58">
        <v>27.578000000000003</v>
      </c>
      <c r="F123" s="57">
        <v>26.162000000000003</v>
      </c>
      <c r="G123" s="58">
        <v>24.48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4.0225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23.904</v>
      </c>
      <c r="C124" s="58">
        <v>30.085000000000001</v>
      </c>
      <c r="D124" s="57">
        <v>28.765000000000001</v>
      </c>
      <c r="E124" s="58">
        <v>27.669</v>
      </c>
      <c r="F124" s="57">
        <v>26.254999999999999</v>
      </c>
      <c r="G124" s="58">
        <v>25.134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4.0225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24.129000000000001</v>
      </c>
      <c r="C125" s="58">
        <v>29.747</v>
      </c>
      <c r="D125" s="57">
        <v>28.341000000000001</v>
      </c>
      <c r="E125" s="58">
        <v>26.552</v>
      </c>
      <c r="F125" s="57">
        <v>26.58</v>
      </c>
      <c r="G125" s="58">
        <v>25.359000000000002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4.1924999999999999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23.631</v>
      </c>
      <c r="C126" s="58">
        <v>29.421000000000003</v>
      </c>
      <c r="D126" s="57">
        <v>26.946000000000002</v>
      </c>
      <c r="E126" s="58">
        <v>25.959</v>
      </c>
      <c r="F126" s="57">
        <v>26.274999999999999</v>
      </c>
      <c r="G126" s="58">
        <v>24.871000000000002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4.3445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23.609000000000002</v>
      </c>
      <c r="C127" s="58">
        <v>28.139000000000003</v>
      </c>
      <c r="D127" s="57">
        <v>25.169</v>
      </c>
      <c r="E127" s="58">
        <v>25.723000000000003</v>
      </c>
      <c r="F127" s="57">
        <v>26.183</v>
      </c>
      <c r="G127" s="58">
        <v>24.849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4.4470000000000001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23.072000000000003</v>
      </c>
      <c r="C128" s="58">
        <v>23.287000000000003</v>
      </c>
      <c r="D128" s="57">
        <v>19.61</v>
      </c>
      <c r="E128" s="58">
        <v>26.026</v>
      </c>
      <c r="F128" s="57">
        <v>25.709</v>
      </c>
      <c r="G128" s="58">
        <v>24.312000000000001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4.3319999999999999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24.193000000000001</v>
      </c>
      <c r="C129" s="58">
        <v>25.571000000000002</v>
      </c>
      <c r="D129" s="57">
        <v>21.414999999999999</v>
      </c>
      <c r="E129" s="58">
        <v>27.317</v>
      </c>
      <c r="F129" s="57">
        <v>26.723000000000003</v>
      </c>
      <c r="G129" s="58">
        <v>26.013000000000002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26.388000000000002</v>
      </c>
      <c r="C130" s="58">
        <v>36.085000000000001</v>
      </c>
      <c r="D130" s="57">
        <v>32.618000000000002</v>
      </c>
      <c r="E130" s="58">
        <v>27.244</v>
      </c>
      <c r="F130" s="57">
        <v>27.991</v>
      </c>
      <c r="G130" s="58">
        <v>28.538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28.436</v>
      </c>
      <c r="C131" s="58">
        <v>37.513000000000005</v>
      </c>
      <c r="D131" s="57">
        <v>33.742000000000004</v>
      </c>
      <c r="E131" s="58">
        <v>27.535</v>
      </c>
      <c r="F131" s="57">
        <v>30.061</v>
      </c>
      <c r="G131" s="58">
        <v>31.056000000000001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27.428000000000001</v>
      </c>
      <c r="C132" s="58">
        <v>34.408999999999999</v>
      </c>
      <c r="D132" s="57">
        <v>30.737000000000002</v>
      </c>
      <c r="E132" s="58">
        <v>27.395</v>
      </c>
      <c r="F132" s="57">
        <v>29.104000000000003</v>
      </c>
      <c r="G132" s="58">
        <v>29.588000000000001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25.457000000000001</v>
      </c>
      <c r="C133" s="58">
        <v>32.204999999999998</v>
      </c>
      <c r="D133" s="57">
        <v>28.206000000000003</v>
      </c>
      <c r="E133" s="58">
        <v>27.375</v>
      </c>
      <c r="F133" s="57">
        <v>27.747</v>
      </c>
      <c r="G133" s="58">
        <v>26.747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22.934999999999999</v>
      </c>
      <c r="C134" s="58">
        <v>30.916</v>
      </c>
      <c r="D134" s="57">
        <v>26.716000000000001</v>
      </c>
      <c r="E134" s="58">
        <v>27.428000000000001</v>
      </c>
      <c r="F134" s="57">
        <v>25.474</v>
      </c>
      <c r="G134" s="58">
        <v>24.105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23.661000000000001</v>
      </c>
      <c r="C135" s="58">
        <v>34.49</v>
      </c>
      <c r="D135" s="57">
        <v>30.091000000000001</v>
      </c>
      <c r="E135" s="58">
        <v>27.778000000000002</v>
      </c>
      <c r="F135" s="57">
        <v>26.414000000000001</v>
      </c>
      <c r="G135" s="58">
        <v>24.771000000000001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23.864999999999998</v>
      </c>
      <c r="C136" s="58">
        <v>31.088000000000001</v>
      </c>
      <c r="D136" s="57">
        <v>28.764000000000003</v>
      </c>
      <c r="E136" s="58">
        <v>27.613000000000003</v>
      </c>
      <c r="F136" s="57">
        <v>26.227</v>
      </c>
      <c r="G136" s="58">
        <v>25.074999999999999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24.371000000000002</v>
      </c>
      <c r="C137" s="58">
        <v>30.911000000000001</v>
      </c>
      <c r="D137" s="57">
        <v>28.509</v>
      </c>
      <c r="E137" s="58">
        <v>26.839000000000002</v>
      </c>
      <c r="F137" s="57">
        <v>26.814</v>
      </c>
      <c r="G137" s="58">
        <v>25.581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24.184999999999999</v>
      </c>
      <c r="C138" s="58">
        <v>30.666</v>
      </c>
      <c r="D138" s="57">
        <v>27.297000000000001</v>
      </c>
      <c r="E138" s="58">
        <v>26.53</v>
      </c>
      <c r="F138" s="57">
        <v>26.757000000000001</v>
      </c>
      <c r="G138" s="58">
        <v>25.395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23.899000000000001</v>
      </c>
      <c r="C139" s="58">
        <v>29.388000000000002</v>
      </c>
      <c r="D139" s="57">
        <v>25.574999999999999</v>
      </c>
      <c r="E139" s="58">
        <v>26.08</v>
      </c>
      <c r="F139" s="57">
        <v>26.469000000000001</v>
      </c>
      <c r="G139" s="58">
        <v>25.109000000000002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23.357000000000003</v>
      </c>
      <c r="C140" s="58">
        <v>24.795000000000002</v>
      </c>
      <c r="D140" s="57">
        <v>20.378</v>
      </c>
      <c r="E140" s="58">
        <v>26.304000000000002</v>
      </c>
      <c r="F140" s="57">
        <v>25.992000000000001</v>
      </c>
      <c r="G140" s="58">
        <v>24.567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24.441000000000003</v>
      </c>
      <c r="C141" s="58">
        <v>26.945</v>
      </c>
      <c r="D141" s="57">
        <v>22.083000000000002</v>
      </c>
      <c r="E141" s="58">
        <v>27.557000000000002</v>
      </c>
      <c r="F141" s="57">
        <v>26.969000000000001</v>
      </c>
      <c r="G141" s="58">
        <v>26.191000000000003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26.471</v>
      </c>
      <c r="C142" s="58">
        <v>36.979999999999997</v>
      </c>
      <c r="D142" s="57">
        <v>32.466999999999999</v>
      </c>
      <c r="E142" s="58">
        <v>27.481000000000002</v>
      </c>
      <c r="F142" s="57">
        <v>28.121000000000002</v>
      </c>
      <c r="G142" s="58">
        <v>28.521000000000001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28.363000000000003</v>
      </c>
      <c r="C143" s="58">
        <v>38.356999999999999</v>
      </c>
      <c r="D143" s="57">
        <v>33.518000000000001</v>
      </c>
      <c r="E143" s="58">
        <v>27.746000000000002</v>
      </c>
      <c r="F143" s="57">
        <v>30.049000000000003</v>
      </c>
      <c r="G143" s="58">
        <v>30.833000000000002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27.417000000000002</v>
      </c>
      <c r="C144" s="58">
        <v>35.393000000000001</v>
      </c>
      <c r="D144" s="57">
        <v>30.717000000000002</v>
      </c>
      <c r="E144" s="58">
        <v>27.602</v>
      </c>
      <c r="F144" s="57">
        <v>29.15</v>
      </c>
      <c r="G144" s="58">
        <v>29.467000000000002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25.38</v>
      </c>
      <c r="C145" s="58">
        <v>33.265000000000001</v>
      </c>
      <c r="D145" s="57">
        <v>28.265000000000001</v>
      </c>
      <c r="E145" s="58">
        <v>27.353000000000002</v>
      </c>
      <c r="F145" s="57">
        <v>27.732000000000003</v>
      </c>
      <c r="G145" s="58">
        <v>26.64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23.548000000000002</v>
      </c>
      <c r="C146" s="58">
        <v>32.085000000000001</v>
      </c>
      <c r="D146" s="57">
        <v>27.106000000000002</v>
      </c>
      <c r="E146" s="58">
        <v>27.815000000000001</v>
      </c>
      <c r="F146" s="57">
        <v>26.057000000000002</v>
      </c>
      <c r="G146" s="58">
        <v>24.698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23.944000000000003</v>
      </c>
      <c r="C147" s="58">
        <v>35.472999999999999</v>
      </c>
      <c r="D147" s="57">
        <v>30.135000000000002</v>
      </c>
      <c r="E147" s="58">
        <v>27.967000000000002</v>
      </c>
      <c r="F147" s="57">
        <v>26.681000000000001</v>
      </c>
      <c r="G147" s="58">
        <v>25.044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24.081</v>
      </c>
      <c r="C148" s="58">
        <v>32.254000000000005</v>
      </c>
      <c r="D148" s="57">
        <v>28.913</v>
      </c>
      <c r="E148" s="58">
        <v>27.81</v>
      </c>
      <c r="F148" s="57">
        <v>26.461000000000002</v>
      </c>
      <c r="G148" s="58">
        <v>25.271000000000001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24.591000000000001</v>
      </c>
      <c r="C149" s="58">
        <v>32.053000000000004</v>
      </c>
      <c r="D149" s="57">
        <v>28.684000000000001</v>
      </c>
      <c r="E149" s="58">
        <v>27.101000000000003</v>
      </c>
      <c r="F149" s="57">
        <v>27.039000000000001</v>
      </c>
      <c r="G149" s="58">
        <v>25.781000000000002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24.419</v>
      </c>
      <c r="C150" s="58">
        <v>31.799000000000003</v>
      </c>
      <c r="D150" s="57">
        <v>27.551000000000002</v>
      </c>
      <c r="E150" s="58">
        <v>26.819000000000003</v>
      </c>
      <c r="F150" s="57">
        <v>26.986000000000001</v>
      </c>
      <c r="G150" s="58">
        <v>25.609000000000002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24.143000000000001</v>
      </c>
      <c r="C151" s="58">
        <v>30.563000000000002</v>
      </c>
      <c r="D151" s="57">
        <v>25.908000000000001</v>
      </c>
      <c r="E151" s="58">
        <v>26.378</v>
      </c>
      <c r="F151" s="57">
        <v>26.707000000000001</v>
      </c>
      <c r="G151" s="58">
        <v>25.333000000000002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23.603000000000002</v>
      </c>
      <c r="C152" s="58">
        <v>26.102</v>
      </c>
      <c r="D152" s="57">
        <v>20.933</v>
      </c>
      <c r="E152" s="58">
        <v>26.56</v>
      </c>
      <c r="F152" s="57">
        <v>26.225000000000001</v>
      </c>
      <c r="G152" s="58">
        <v>24.793000000000003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24.677</v>
      </c>
      <c r="C153" s="58">
        <v>28.195</v>
      </c>
      <c r="D153" s="57">
        <v>22.591000000000001</v>
      </c>
      <c r="E153" s="58">
        <v>27.783000000000001</v>
      </c>
      <c r="F153" s="57">
        <v>27.203000000000003</v>
      </c>
      <c r="G153" s="58">
        <v>26.357000000000003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26.155000000000001</v>
      </c>
      <c r="C154" s="58">
        <v>37.952000000000005</v>
      </c>
      <c r="D154" s="57">
        <v>32.375</v>
      </c>
      <c r="E154" s="58">
        <v>27.302</v>
      </c>
      <c r="F154" s="57">
        <v>27.876000000000001</v>
      </c>
      <c r="G154" s="58">
        <v>28.105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28.891000000000002</v>
      </c>
      <c r="C155" s="58">
        <v>39.5</v>
      </c>
      <c r="D155" s="57">
        <v>33.633000000000003</v>
      </c>
      <c r="E155" s="58">
        <v>28.556000000000001</v>
      </c>
      <c r="F155" s="57">
        <v>30.581000000000003</v>
      </c>
      <c r="G155" s="58">
        <v>31.231000000000002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27.496000000000002</v>
      </c>
      <c r="C156" s="58">
        <v>36.479999999999997</v>
      </c>
      <c r="D156" s="57">
        <v>30.798000000000002</v>
      </c>
      <c r="E156" s="58">
        <v>27.868000000000002</v>
      </c>
      <c r="F156" s="57">
        <v>29.271000000000001</v>
      </c>
      <c r="G156" s="58">
        <v>29.446000000000002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25.547000000000001</v>
      </c>
      <c r="C157" s="58">
        <v>34.364000000000004</v>
      </c>
      <c r="D157" s="57">
        <v>28.469000000000001</v>
      </c>
      <c r="E157" s="58">
        <v>27.59</v>
      </c>
      <c r="F157" s="57">
        <v>27.913</v>
      </c>
      <c r="G157" s="58">
        <v>26.777000000000001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23.806000000000001</v>
      </c>
      <c r="C158" s="58">
        <v>33.222999999999999</v>
      </c>
      <c r="D158" s="57">
        <v>27.353000000000002</v>
      </c>
      <c r="E158" s="58">
        <v>28.042000000000002</v>
      </c>
      <c r="F158" s="57">
        <v>26.322000000000003</v>
      </c>
      <c r="G158" s="58">
        <v>24.936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24.176000000000002</v>
      </c>
      <c r="C159" s="58">
        <v>36.520000000000003</v>
      </c>
      <c r="D159" s="57">
        <v>30.231000000000002</v>
      </c>
      <c r="E159" s="58">
        <v>28.184999999999999</v>
      </c>
      <c r="F159" s="57">
        <v>26.912000000000003</v>
      </c>
      <c r="G159" s="58">
        <v>25.256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24.283000000000001</v>
      </c>
      <c r="C160" s="58">
        <v>33.390999999999998</v>
      </c>
      <c r="D160" s="57">
        <v>29.06</v>
      </c>
      <c r="E160" s="58">
        <v>28.007000000000001</v>
      </c>
      <c r="F160" s="57">
        <v>26.695</v>
      </c>
      <c r="G160" s="58">
        <v>25.443000000000001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24.844999999999999</v>
      </c>
      <c r="C161" s="58">
        <v>33.198</v>
      </c>
      <c r="D161" s="57">
        <v>28.883000000000003</v>
      </c>
      <c r="E161" s="58">
        <v>27.409000000000002</v>
      </c>
      <c r="F161" s="57">
        <v>27.291</v>
      </c>
      <c r="G161" s="58">
        <v>26.004999999999999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37181</v>
      </c>
      <c r="B7" s="51">
        <f>[5]Tregion!$G7</f>
        <v>15.75</v>
      </c>
      <c r="C7" s="52">
        <f>[6]Tregion!$G7</f>
        <v>19.25</v>
      </c>
      <c r="D7" s="51">
        <f>[7]Tregion!$G7</f>
        <v>18.5</v>
      </c>
      <c r="E7" s="52">
        <f>[8]Tregion!$G7</f>
        <v>20.239999999999998</v>
      </c>
      <c r="F7" s="51">
        <f>[9]Tregion!$G7</f>
        <v>17.13</v>
      </c>
      <c r="G7" s="52">
        <f>[10]Tbasis!$E6</f>
        <v>16.25</v>
      </c>
      <c r="H7" s="51"/>
      <c r="I7" s="52">
        <f>[11]Tregion!$G7</f>
        <v>17.13</v>
      </c>
      <c r="J7" s="51"/>
      <c r="K7" s="52"/>
      <c r="L7" s="51"/>
      <c r="M7" s="52"/>
      <c r="N7" s="51"/>
      <c r="O7" s="52"/>
      <c r="Q7" s="51"/>
      <c r="R7" s="52">
        <f>[12]Tregion!$G7</f>
        <v>26.004997253417969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37182</v>
      </c>
      <c r="B8" s="57">
        <f>[5]Tregion!$G8</f>
        <v>18</v>
      </c>
      <c r="C8" s="58">
        <f>[6]Tregion!$G8</f>
        <v>21</v>
      </c>
      <c r="D8" s="57">
        <f>[7]Tregion!$G8</f>
        <v>20.5</v>
      </c>
      <c r="E8" s="58">
        <f>[8]Tregion!$G8</f>
        <v>21</v>
      </c>
      <c r="F8" s="57">
        <f>[9]Tregion!$G8</f>
        <v>19.7</v>
      </c>
      <c r="G8" s="58">
        <f>[10]Tbasis!$E7</f>
        <v>18.5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26.754999160766602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0.05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37183</v>
      </c>
      <c r="B9" s="57">
        <f>[5]Tregion!$G9</f>
        <v>18</v>
      </c>
      <c r="C9" s="58">
        <f>[6]Tregion!$G9</f>
        <v>21</v>
      </c>
      <c r="D9" s="57">
        <f>[7]Tregion!$G9</f>
        <v>20.5</v>
      </c>
      <c r="E9" s="58">
        <f>[8]Tregion!$G9</f>
        <v>21</v>
      </c>
      <c r="F9" s="57">
        <f>[9]Tregion!$G9</f>
        <v>19.7</v>
      </c>
      <c r="G9" s="58">
        <f>[10]Tbasis!$E8</f>
        <v>18.5</v>
      </c>
      <c r="H9" s="57"/>
      <c r="I9" s="58">
        <f>[11]Tregion!$G9</f>
        <v>27.1875</v>
      </c>
      <c r="J9" s="57"/>
      <c r="K9" s="58"/>
      <c r="L9" s="57"/>
      <c r="M9" s="58"/>
      <c r="N9" s="57"/>
      <c r="O9" s="58"/>
      <c r="Q9" s="57"/>
      <c r="R9" s="58">
        <f>[12]Tregion!$G9</f>
        <v>26.75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7.4999999999999997E-2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37184</v>
      </c>
      <c r="B10" s="57">
        <f>[5]Tregion!$G10</f>
        <v>18</v>
      </c>
      <c r="C10" s="58">
        <f>[6]Tregion!$G10</f>
        <v>21</v>
      </c>
      <c r="D10" s="57">
        <f>[7]Tregion!$G10</f>
        <v>20.5</v>
      </c>
      <c r="E10" s="58">
        <f>[8]Tregion!$G10</f>
        <v>21</v>
      </c>
      <c r="F10" s="57">
        <f>[9]Tregion!$G10</f>
        <v>19.7</v>
      </c>
      <c r="G10" s="58">
        <f>[10]Tbasis!$E9</f>
        <v>18.5</v>
      </c>
      <c r="H10" s="57"/>
      <c r="I10" s="58">
        <f>[11]Tregion!$G10</f>
        <v>30.25</v>
      </c>
      <c r="J10" s="57"/>
      <c r="K10" s="58"/>
      <c r="L10" s="57"/>
      <c r="M10" s="58"/>
      <c r="N10" s="57"/>
      <c r="O10" s="58"/>
      <c r="Q10" s="57"/>
      <c r="R10" s="58">
        <f>[12]Tregion!$G10</f>
        <v>26.75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0.13500000000000001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37185</v>
      </c>
      <c r="B11" s="57">
        <f>[5]Tregion!$G11</f>
        <v>18</v>
      </c>
      <c r="C11" s="58">
        <f>[6]Tregion!$G11</f>
        <v>21</v>
      </c>
      <c r="D11" s="57">
        <f>[7]Tregion!$G11</f>
        <v>20.5</v>
      </c>
      <c r="E11" s="58">
        <f>[8]Tregion!$G11</f>
        <v>21</v>
      </c>
      <c r="F11" s="57">
        <f>[9]Tregion!$G11</f>
        <v>19.7</v>
      </c>
      <c r="G11" s="58">
        <f>[10]Tbasis!$E10</f>
        <v>18.5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26.754999160766602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0.14000000000000001</v>
      </c>
      <c r="AN11" s="40">
        <f>AO11+0.1</f>
        <v>0.47499999999999998</v>
      </c>
      <c r="AO11" s="40">
        <f>[4]Curves!$K17</f>
        <v>0.375</v>
      </c>
      <c r="AP11" s="40">
        <f>[4]Curves!$G17</f>
        <v>0.48</v>
      </c>
    </row>
    <row r="12" spans="1:43" x14ac:dyDescent="0.2">
      <c r="A12" s="50">
        <f>[5]Tregion!$A12</f>
        <v>37186</v>
      </c>
      <c r="B12" s="57">
        <f>[5]Tregion!$G12</f>
        <v>18</v>
      </c>
      <c r="C12" s="58">
        <f>[6]Tregion!$G12</f>
        <v>21</v>
      </c>
      <c r="D12" s="57">
        <f>[7]Tregion!$G12</f>
        <v>20.5</v>
      </c>
      <c r="E12" s="58">
        <f>[8]Tregion!$G12</f>
        <v>21</v>
      </c>
      <c r="F12" s="57">
        <f>[9]Tregion!$G12</f>
        <v>19.7</v>
      </c>
      <c r="G12" s="58">
        <f>[10]Tbasis!$E11</f>
        <v>18.5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26.75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0.125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0.94</v>
      </c>
    </row>
    <row r="13" spans="1:43" x14ac:dyDescent="0.2">
      <c r="A13" s="50">
        <f>[5]Tregion!$A13</f>
        <v>37187</v>
      </c>
      <c r="B13" s="57">
        <f>[5]Tregion!$G13</f>
        <v>18</v>
      </c>
      <c r="C13" s="58">
        <f>[6]Tregion!$G13</f>
        <v>21</v>
      </c>
      <c r="D13" s="57">
        <f>[7]Tregion!$G13</f>
        <v>20.5</v>
      </c>
      <c r="E13" s="58">
        <f>[8]Tregion!$G13</f>
        <v>21</v>
      </c>
      <c r="F13" s="57">
        <f>[9]Tregion!$G13</f>
        <v>19.7</v>
      </c>
      <c r="G13" s="58">
        <f>[10]Tbasis!$E12</f>
        <v>18.5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26.75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2.75E-2</v>
      </c>
      <c r="AN13" s="40">
        <f t="shared" si="0"/>
        <v>1.135</v>
      </c>
      <c r="AO13" s="40">
        <f>[4]Curves!$K19</f>
        <v>1.135</v>
      </c>
      <c r="AP13" s="40">
        <f>[4]Curves!$G19</f>
        <v>1.9550000000000001</v>
      </c>
    </row>
    <row r="14" spans="1:43" x14ac:dyDescent="0.2">
      <c r="A14" s="50">
        <f>[5]Tregion!$A14</f>
        <v>37188</v>
      </c>
      <c r="B14" s="57">
        <f>[5]Tregion!$G14</f>
        <v>18</v>
      </c>
      <c r="C14" s="58">
        <f>[6]Tregion!$G14</f>
        <v>21</v>
      </c>
      <c r="D14" s="57">
        <f>[7]Tregion!$G14</f>
        <v>20.5</v>
      </c>
      <c r="E14" s="58">
        <f>[8]Tregion!$G14</f>
        <v>21</v>
      </c>
      <c r="F14" s="57">
        <f>[9]Tregion!$G14</f>
        <v>19.7</v>
      </c>
      <c r="G14" s="58">
        <f>[10]Tbasis!$E13</f>
        <v>18.5</v>
      </c>
      <c r="H14" s="57"/>
      <c r="I14" s="58">
        <f>[11]Tregion!$G14</f>
        <v>27.1875</v>
      </c>
      <c r="J14" s="57"/>
      <c r="K14" s="58"/>
      <c r="L14" s="57"/>
      <c r="M14" s="58"/>
      <c r="N14" s="57"/>
      <c r="O14" s="58"/>
      <c r="Q14" s="57"/>
      <c r="R14" s="58">
        <f>[12]Tregion!$G14</f>
        <v>26.75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2.75E-2</v>
      </c>
      <c r="AN14" s="40">
        <f t="shared" si="0"/>
        <v>1.115</v>
      </c>
      <c r="AO14" s="40">
        <f>[4]Curves!$K20</f>
        <v>1.115</v>
      </c>
      <c r="AP14" s="40">
        <f>[4]Curves!$G20</f>
        <v>1.915</v>
      </c>
    </row>
    <row r="15" spans="1:43" x14ac:dyDescent="0.2">
      <c r="A15" s="50">
        <f>[5]Tregion!$A15</f>
        <v>37189</v>
      </c>
      <c r="B15" s="57">
        <f>[5]Tregion!$G15</f>
        <v>18</v>
      </c>
      <c r="C15" s="58">
        <f>[6]Tregion!$G15</f>
        <v>21</v>
      </c>
      <c r="D15" s="57">
        <f>[7]Tregion!$G15</f>
        <v>20.5</v>
      </c>
      <c r="E15" s="58">
        <f>[8]Tregion!$G15</f>
        <v>21</v>
      </c>
      <c r="F15" s="57">
        <f>[9]Tregion!$G15</f>
        <v>19.7</v>
      </c>
      <c r="G15" s="58">
        <f>[10]Tbasis!$E14</f>
        <v>18.5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26.75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2.75E-2</v>
      </c>
      <c r="AN15" s="40">
        <f t="shared" si="0"/>
        <v>0.61</v>
      </c>
      <c r="AO15" s="40">
        <f>[4]Curves!$K21</f>
        <v>0.61</v>
      </c>
      <c r="AP15" s="40">
        <f>[4]Curves!$G21</f>
        <v>0.72499999999999998</v>
      </c>
    </row>
    <row r="16" spans="1:43" x14ac:dyDescent="0.2">
      <c r="A16" s="50">
        <f>[5]Tregion!$A16</f>
        <v>37190</v>
      </c>
      <c r="B16" s="57">
        <f>[5]Tregion!$G16</f>
        <v>18</v>
      </c>
      <c r="C16" s="58">
        <f>[6]Tregion!$G16</f>
        <v>21</v>
      </c>
      <c r="D16" s="57">
        <f>[7]Tregion!$G16</f>
        <v>20.5</v>
      </c>
      <c r="E16" s="58">
        <f>[8]Tregion!$G16</f>
        <v>21</v>
      </c>
      <c r="F16" s="57">
        <f>[9]Tregion!$G16</f>
        <v>19.7</v>
      </c>
      <c r="G16" s="58">
        <f>[10]Tbasis!$E15</f>
        <v>18.5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26.754999160766602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2.75E-2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37191</v>
      </c>
      <c r="B17" s="57">
        <f>[5]Tregion!$G17</f>
        <v>18</v>
      </c>
      <c r="C17" s="58">
        <f>[6]Tregion!$G17</f>
        <v>21</v>
      </c>
      <c r="D17" s="57">
        <f>[7]Tregion!$G17</f>
        <v>20.5</v>
      </c>
      <c r="E17" s="58">
        <f>[8]Tregion!$G17</f>
        <v>21</v>
      </c>
      <c r="F17" s="57">
        <f>[9]Tregion!$G17</f>
        <v>19.7</v>
      </c>
      <c r="G17" s="58">
        <f>[10]Tbasis!$E16</f>
        <v>18.5</v>
      </c>
      <c r="H17" s="57"/>
      <c r="I17" s="58">
        <f>[11]Tregion!$G17</f>
        <v>25.5</v>
      </c>
      <c r="J17" s="57"/>
      <c r="K17" s="58"/>
      <c r="L17" s="57"/>
      <c r="M17" s="58"/>
      <c r="N17" s="57"/>
      <c r="O17" s="58"/>
      <c r="Q17" s="57"/>
      <c r="R17" s="58">
        <f>[12]Tregion!$G17</f>
        <v>26.747501373291016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2.5920000000000001</v>
      </c>
      <c r="AM17" s="40">
        <f>[4]Curves!$J23</f>
        <v>2.75E-2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37192</v>
      </c>
      <c r="B18" s="57">
        <f>[5]Tregion!$G18</f>
        <v>18</v>
      </c>
      <c r="C18" s="58">
        <f>[6]Tregion!$G18</f>
        <v>21</v>
      </c>
      <c r="D18" s="57">
        <f>[7]Tregion!$G18</f>
        <v>20.5</v>
      </c>
      <c r="E18" s="58">
        <f>[8]Tregion!$G18</f>
        <v>21</v>
      </c>
      <c r="F18" s="57">
        <f>[9]Tregion!$G18</f>
        <v>19.7</v>
      </c>
      <c r="G18" s="58">
        <f>[10]Tbasis!$E17</f>
        <v>18.5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26.752500534057617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2.8520000000000003</v>
      </c>
      <c r="AM18" s="40">
        <f>[4]Curves!$J24</f>
        <v>2.75E-2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37193</v>
      </c>
      <c r="B19" s="57">
        <f>[5]Tregion!$G19</f>
        <v>18</v>
      </c>
      <c r="C19" s="58">
        <f>[6]Tregion!$G19</f>
        <v>21</v>
      </c>
      <c r="D19" s="57">
        <f>[7]Tregion!$G19</f>
        <v>20.5</v>
      </c>
      <c r="E19" s="58">
        <f>[8]Tregion!$G19</f>
        <v>21</v>
      </c>
      <c r="F19" s="57">
        <f>[9]Tregion!$G19</f>
        <v>19.7</v>
      </c>
      <c r="G19" s="58">
        <f>[10]Tbasis!$E18</f>
        <v>18.5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26.75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3.0370000000000004</v>
      </c>
      <c r="AM19" s="40">
        <f>[4]Curves!$J25</f>
        <v>2.75E-2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37194</v>
      </c>
      <c r="B20" s="57">
        <f>[5]Tregion!$G20</f>
        <v>18</v>
      </c>
      <c r="C20" s="58">
        <f>[6]Tregion!$G20</f>
        <v>21</v>
      </c>
      <c r="D20" s="57">
        <f>[7]Tregion!$G20</f>
        <v>20.5</v>
      </c>
      <c r="E20" s="58">
        <f>[8]Tregion!$G20</f>
        <v>21</v>
      </c>
      <c r="F20" s="57">
        <f>[9]Tregion!$G20</f>
        <v>19.7</v>
      </c>
      <c r="G20" s="58">
        <f>[10]Tbasis!$E19</f>
        <v>18.5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26.748849868774414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3.032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37195</v>
      </c>
      <c r="B21" s="57">
        <f>[5]Tregion!$G21</f>
        <v>18</v>
      </c>
      <c r="C21" s="58">
        <f>[6]Tregion!$G21</f>
        <v>21</v>
      </c>
      <c r="D21" s="57">
        <f>[7]Tregion!$G21</f>
        <v>20.5</v>
      </c>
      <c r="E21" s="58">
        <f>[8]Tregion!$G21</f>
        <v>21</v>
      </c>
      <c r="F21" s="57">
        <f>[9]Tregion!$G21</f>
        <v>19.5</v>
      </c>
      <c r="G21" s="58">
        <f>[10]Tbasis!$E20</f>
        <v>18.5</v>
      </c>
      <c r="H21" s="57"/>
      <c r="I21" s="58">
        <f>[11]Tregion!$G21</f>
        <v>27.1875</v>
      </c>
      <c r="J21" s="57"/>
      <c r="K21" s="58"/>
      <c r="L21" s="57"/>
      <c r="M21" s="58"/>
      <c r="N21" s="57"/>
      <c r="O21" s="58"/>
      <c r="Q21" s="57"/>
      <c r="R21" s="58">
        <f>[12]Tregion!$G21</f>
        <v>26.75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2.9820000000000002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37196</v>
      </c>
      <c r="B22" s="57">
        <f>[5]Tregion!$G22</f>
        <v>17.75</v>
      </c>
      <c r="C22" s="58">
        <f>[6]Tregion!$G22</f>
        <v>24</v>
      </c>
      <c r="D22" s="57">
        <f>[7]Tregion!$G22</f>
        <v>24</v>
      </c>
      <c r="E22" s="58">
        <f>[8]Tregion!$G22</f>
        <v>23.5</v>
      </c>
      <c r="F22" s="57">
        <f>[9]Tregion!$G22</f>
        <v>19.5</v>
      </c>
      <c r="G22" s="58">
        <f>[10]Tbasis!$E21</f>
        <v>18.25</v>
      </c>
      <c r="H22" s="57"/>
      <c r="I22" s="58">
        <f>[11]Tregion!$G22</f>
        <v>18.608000000000001</v>
      </c>
      <c r="J22" s="57"/>
      <c r="K22" s="58"/>
      <c r="L22" s="57"/>
      <c r="M22" s="58"/>
      <c r="N22" s="57"/>
      <c r="O22" s="58"/>
      <c r="Q22" s="57"/>
      <c r="R22" s="58">
        <f>[12]Tregion!$G22</f>
        <v>28.668848953247071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2.8890000000000002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37197</v>
      </c>
      <c r="B23" s="57">
        <f>[5]Tregion!$G23</f>
        <v>17.75</v>
      </c>
      <c r="C23" s="58">
        <f>[6]Tregion!$G23</f>
        <v>24</v>
      </c>
      <c r="D23" s="57">
        <f>[7]Tregion!$G23</f>
        <v>24</v>
      </c>
      <c r="E23" s="58">
        <f>[8]Tregion!$G23</f>
        <v>23.5</v>
      </c>
      <c r="F23" s="57">
        <f>[9]Tregion!$G23</f>
        <v>19.5</v>
      </c>
      <c r="G23" s="58">
        <f>[10]Tbasis!$E22</f>
        <v>18.25</v>
      </c>
      <c r="H23" s="57"/>
      <c r="I23" s="58">
        <f>[11]Tregion!$G23</f>
        <v>18.608000000000001</v>
      </c>
      <c r="J23" s="57"/>
      <c r="K23" s="58"/>
      <c r="L23" s="57"/>
      <c r="M23" s="58"/>
      <c r="N23" s="57"/>
      <c r="O23" s="58"/>
      <c r="Q23" s="57"/>
      <c r="R23" s="58">
        <f>[12]Tregion!$G23</f>
        <v>28.672497711181641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2.911</v>
      </c>
      <c r="AM23" s="40">
        <f>[4]Curves!$J29</f>
        <v>0.14000000000000001</v>
      </c>
      <c r="AN23" s="40">
        <f>AO23+0.1</f>
        <v>0.56999999999999995</v>
      </c>
      <c r="AO23" s="40">
        <f>[4]Curves!$K29</f>
        <v>0.47</v>
      </c>
      <c r="AP23" s="40">
        <f>[4]Curves!$G29</f>
        <v>0.57999999999999996</v>
      </c>
    </row>
    <row r="24" spans="1:42" x14ac:dyDescent="0.2">
      <c r="A24" s="50">
        <f>[5]Tregion!$A24</f>
        <v>37198</v>
      </c>
      <c r="B24" s="57">
        <f>[5]Tregion!$G24</f>
        <v>17.75</v>
      </c>
      <c r="C24" s="58">
        <f>[6]Tregion!$G24</f>
        <v>24</v>
      </c>
      <c r="D24" s="57">
        <f>[7]Tregion!$G24</f>
        <v>24</v>
      </c>
      <c r="E24" s="58">
        <f>[8]Tregion!$G24</f>
        <v>23.5</v>
      </c>
      <c r="F24" s="57">
        <f>[9]Tregion!$G24</f>
        <v>19.5</v>
      </c>
      <c r="G24" s="58">
        <f>[10]Tbasis!$E23</f>
        <v>18.25</v>
      </c>
      <c r="H24" s="57"/>
      <c r="I24" s="58">
        <f>[11]Tregion!$G24</f>
        <v>24.899999618530298</v>
      </c>
      <c r="J24" s="57"/>
      <c r="K24" s="58"/>
      <c r="L24" s="57"/>
      <c r="M24" s="58"/>
      <c r="N24" s="57"/>
      <c r="O24" s="58"/>
      <c r="Q24" s="57"/>
      <c r="R24" s="58">
        <f>[12]Tregion!$G24</f>
        <v>28.672497711181641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2.956</v>
      </c>
      <c r="AM24" s="40">
        <f>[4]Curves!$J30</f>
        <v>0.13500000000000001</v>
      </c>
      <c r="AN24" s="40">
        <f t="shared" ref="AN24:AN30" si="1">AO24</f>
        <v>0.79</v>
      </c>
      <c r="AO24" s="40">
        <f>[4]Curves!$K30</f>
        <v>0.79</v>
      </c>
      <c r="AP24" s="40">
        <f>[4]Curves!$G30</f>
        <v>0.92</v>
      </c>
    </row>
    <row r="25" spans="1:42" x14ac:dyDescent="0.2">
      <c r="A25" s="50">
        <f>[5]Tregion!$A25</f>
        <v>37199</v>
      </c>
      <c r="B25" s="57">
        <f>[5]Tregion!$G25</f>
        <v>17.75</v>
      </c>
      <c r="C25" s="58">
        <f>[6]Tregion!$G25</f>
        <v>24</v>
      </c>
      <c r="D25" s="57">
        <f>[7]Tregion!$G25</f>
        <v>24</v>
      </c>
      <c r="E25" s="58">
        <f>[8]Tregion!$G25</f>
        <v>23.5</v>
      </c>
      <c r="F25" s="57">
        <f>[9]Tregion!$G25</f>
        <v>19.5</v>
      </c>
      <c r="G25" s="58">
        <f>[10]Tbasis!$E24</f>
        <v>18.25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28.672497711181641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2.9990000000000001</v>
      </c>
      <c r="AM25" s="40">
        <f>[4]Curves!$J31</f>
        <v>3.5000000000000003E-2</v>
      </c>
      <c r="AN25" s="40">
        <f t="shared" si="1"/>
        <v>1.06</v>
      </c>
      <c r="AO25" s="40">
        <f>[4]Curves!$K31</f>
        <v>1.06</v>
      </c>
      <c r="AP25" s="40">
        <f>[4]Curves!$G31</f>
        <v>1.7749999999999999</v>
      </c>
    </row>
    <row r="26" spans="1:42" x14ac:dyDescent="0.2">
      <c r="A26" s="50">
        <f>[5]Tregion!$A26</f>
        <v>37200</v>
      </c>
      <c r="B26" s="57">
        <f>[5]Tregion!$G26</f>
        <v>17.75</v>
      </c>
      <c r="C26" s="58">
        <f>[6]Tregion!$G26</f>
        <v>24</v>
      </c>
      <c r="D26" s="57">
        <f>[7]Tregion!$G26</f>
        <v>24</v>
      </c>
      <c r="E26" s="58">
        <f>[8]Tregion!$G26</f>
        <v>23.5</v>
      </c>
      <c r="F26" s="57">
        <f>[9]Tregion!$G26</f>
        <v>19.5</v>
      </c>
      <c r="G26" s="58">
        <f>[10]Tbasis!$E25</f>
        <v>18.25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28.669997177124024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3.0420000000000003</v>
      </c>
      <c r="AM26" s="40">
        <f>[4]Curves!$J32</f>
        <v>3.5000000000000003E-2</v>
      </c>
      <c r="AN26" s="40">
        <f t="shared" si="1"/>
        <v>1.06</v>
      </c>
      <c r="AO26" s="40">
        <f>[4]Curves!$K32</f>
        <v>1.06</v>
      </c>
      <c r="AP26" s="40">
        <f>[4]Curves!$G32</f>
        <v>1.7749999999999999</v>
      </c>
    </row>
    <row r="27" spans="1:42" x14ac:dyDescent="0.2">
      <c r="A27" s="50">
        <f>[5]Tregion!$A27</f>
        <v>37201</v>
      </c>
      <c r="B27" s="57">
        <f>[5]Tregion!$G27</f>
        <v>17.75</v>
      </c>
      <c r="C27" s="58">
        <f>[6]Tregion!$G27</f>
        <v>24</v>
      </c>
      <c r="D27" s="57">
        <f>[7]Tregion!$G27</f>
        <v>24</v>
      </c>
      <c r="E27" s="58">
        <f>[8]Tregion!$G27</f>
        <v>23.5</v>
      </c>
      <c r="F27" s="57">
        <f>[9]Tregion!$G27</f>
        <v>19.5</v>
      </c>
      <c r="G27" s="58">
        <f>[10]Tbasis!$E26</f>
        <v>18.25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28.669999084472657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3.0390000000000001</v>
      </c>
      <c r="AM27" s="40">
        <f>[4]Curves!$J33</f>
        <v>3.5000000000000003E-2</v>
      </c>
      <c r="AN27" s="40">
        <f t="shared" si="1"/>
        <v>0.56999999999999995</v>
      </c>
      <c r="AO27" s="40">
        <f>[4]Curves!$K33</f>
        <v>0.56999999999999995</v>
      </c>
      <c r="AP27" s="40">
        <f>[4]Curves!$G33</f>
        <v>0.65</v>
      </c>
    </row>
    <row r="28" spans="1:42" x14ac:dyDescent="0.2">
      <c r="A28" s="50">
        <f>[5]Tregion!$A28</f>
        <v>37202</v>
      </c>
      <c r="B28" s="57">
        <f>[5]Tregion!$G28</f>
        <v>17.75</v>
      </c>
      <c r="C28" s="58">
        <f>[6]Tregion!$G28</f>
        <v>24</v>
      </c>
      <c r="D28" s="57">
        <f>[7]Tregion!$G28</f>
        <v>24</v>
      </c>
      <c r="E28" s="58">
        <f>[8]Tregion!$G28</f>
        <v>23.5</v>
      </c>
      <c r="F28" s="57">
        <f>[9]Tregion!$G28</f>
        <v>19.5</v>
      </c>
      <c r="G28" s="58">
        <f>[10]Tbasis!$E27</f>
        <v>18.25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28.669999084472657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3.0590000000000002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37203</v>
      </c>
      <c r="B29" s="57">
        <f>[5]Tregion!$G29</f>
        <v>17.75</v>
      </c>
      <c r="C29" s="58">
        <f>[6]Tregion!$G29</f>
        <v>24</v>
      </c>
      <c r="D29" s="57">
        <f>[7]Tregion!$G29</f>
        <v>24</v>
      </c>
      <c r="E29" s="58">
        <f>[8]Tregion!$G29</f>
        <v>23.5</v>
      </c>
      <c r="F29" s="57">
        <f>[9]Tregion!$G29</f>
        <v>19.5</v>
      </c>
      <c r="G29" s="58">
        <f>[10]Tbasis!$E28</f>
        <v>18.25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28.669999084472657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3.2410000000000001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37204</v>
      </c>
      <c r="B30" s="57">
        <f>[5]Tregion!$G30</f>
        <v>17.75</v>
      </c>
      <c r="C30" s="58">
        <f>[6]Tregion!$G30</f>
        <v>24</v>
      </c>
      <c r="D30" s="57">
        <f>[7]Tregion!$G30</f>
        <v>24</v>
      </c>
      <c r="E30" s="58">
        <f>[8]Tregion!$G30</f>
        <v>23.5</v>
      </c>
      <c r="F30" s="57">
        <f>[9]Tregion!$G30</f>
        <v>19.5</v>
      </c>
      <c r="G30" s="58">
        <f>[10]Tbasis!$E29</f>
        <v>18.25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28.669999084472657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3.4490000000000003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37205</v>
      </c>
      <c r="B31" s="57">
        <f>[5]Tregion!$G31</f>
        <v>17.75</v>
      </c>
      <c r="C31" s="58">
        <f>[6]Tregion!$G31</f>
        <v>24</v>
      </c>
      <c r="D31" s="57">
        <f>[7]Tregion!$G31</f>
        <v>24</v>
      </c>
      <c r="E31" s="58">
        <f>[8]Tregion!$G31</f>
        <v>23.5</v>
      </c>
      <c r="F31" s="57">
        <f>[9]Tregion!$G31</f>
        <v>19.5</v>
      </c>
      <c r="G31" s="58">
        <f>[10]Tbasis!$E30</f>
        <v>18.25</v>
      </c>
      <c r="H31" s="57"/>
      <c r="I31" s="58">
        <f>[11]Tregion!$G31</f>
        <v>26</v>
      </c>
      <c r="J31" s="57"/>
      <c r="K31" s="58"/>
      <c r="L31" s="57"/>
      <c r="M31" s="58"/>
      <c r="N31" s="57"/>
      <c r="O31" s="58"/>
      <c r="Q31" s="57"/>
      <c r="R31" s="58">
        <f>[12]Tregion!$G31</f>
        <v>28.669999084472657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3.5720000000000001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37206</v>
      </c>
      <c r="B32" s="57">
        <f>[5]Tregion!$G32</f>
        <v>17.75</v>
      </c>
      <c r="C32" s="58">
        <f>[6]Tregion!$G32</f>
        <v>24</v>
      </c>
      <c r="D32" s="57">
        <f>[7]Tregion!$G32</f>
        <v>24</v>
      </c>
      <c r="E32" s="58">
        <f>[8]Tregion!$G32</f>
        <v>23.5</v>
      </c>
      <c r="F32" s="57">
        <f>[9]Tregion!$G32</f>
        <v>19.5</v>
      </c>
      <c r="G32" s="58">
        <f>[10]Tbasis!$E31</f>
        <v>18.25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28.669999084472657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3.4770000000000003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37207</v>
      </c>
      <c r="B33" s="57">
        <f>[5]Tregion!$G33</f>
        <v>17.75</v>
      </c>
      <c r="C33" s="58">
        <f>[6]Tregion!$G33</f>
        <v>24</v>
      </c>
      <c r="D33" s="57">
        <f>[7]Tregion!$G33</f>
        <v>24</v>
      </c>
      <c r="E33" s="58">
        <f>[8]Tregion!$G33</f>
        <v>23.5</v>
      </c>
      <c r="F33" s="57">
        <f>[9]Tregion!$G33</f>
        <v>19.5</v>
      </c>
      <c r="G33" s="58">
        <f>[10]Tbasis!$E32</f>
        <v>18.25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28.669999084472657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3.3770000000000002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37208</v>
      </c>
      <c r="B34" s="57">
        <f>[5]Tregion!$G34</f>
        <v>17.75</v>
      </c>
      <c r="C34" s="58">
        <f>[6]Tregion!$G34</f>
        <v>24</v>
      </c>
      <c r="D34" s="57">
        <f>[7]Tregion!$G34</f>
        <v>24</v>
      </c>
      <c r="E34" s="58">
        <f>[8]Tregion!$G34</f>
        <v>23.5</v>
      </c>
      <c r="F34" s="57">
        <f>[9]Tregion!$G34</f>
        <v>19.5</v>
      </c>
      <c r="G34" s="58">
        <f>[10]Tbasis!$E33</f>
        <v>18.25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28.674999923706054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3.2530000000000001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37209</v>
      </c>
      <c r="B35" s="57">
        <f>[5]Tregion!$G35</f>
        <v>17.75</v>
      </c>
      <c r="C35" s="58">
        <f>[6]Tregion!$G35</f>
        <v>24</v>
      </c>
      <c r="D35" s="57">
        <f>[7]Tregion!$G35</f>
        <v>24</v>
      </c>
      <c r="E35" s="58">
        <f>[8]Tregion!$G35</f>
        <v>23.5</v>
      </c>
      <c r="F35" s="57">
        <f>[9]Tregion!$G35</f>
        <v>19.5</v>
      </c>
      <c r="G35" s="58">
        <f>[10]Tbasis!$E34</f>
        <v>18.25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28.674999923706054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3.2630000000000003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37210</v>
      </c>
      <c r="B36" s="57">
        <f>[5]Tregion!$G36</f>
        <v>17.75</v>
      </c>
      <c r="C36" s="58">
        <f>[6]Tregion!$G36</f>
        <v>24</v>
      </c>
      <c r="D36" s="57">
        <f>[7]Tregion!$G36</f>
        <v>24</v>
      </c>
      <c r="E36" s="58">
        <f>[8]Tregion!$G36</f>
        <v>23.5</v>
      </c>
      <c r="F36" s="57">
        <f>[9]Tregion!$G36</f>
        <v>19.5</v>
      </c>
      <c r="G36" s="58">
        <f>[10]Tbasis!$E35</f>
        <v>18.25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28.674999923706054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3.2930000000000001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37211</v>
      </c>
      <c r="B37" s="57">
        <f>[5]Tregion!$G37</f>
        <v>17.75</v>
      </c>
      <c r="C37" s="58">
        <f>[6]Tregion!$G37</f>
        <v>24</v>
      </c>
      <c r="D37" s="57">
        <f>[7]Tregion!$G37</f>
        <v>24</v>
      </c>
      <c r="E37" s="58">
        <f>[8]Tregion!$G37</f>
        <v>23.5</v>
      </c>
      <c r="F37" s="57">
        <f>[9]Tregion!$G37</f>
        <v>19.5</v>
      </c>
      <c r="G37" s="58">
        <f>[10]Tbasis!$E36</f>
        <v>18.25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28.667500457763673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3.319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16.917000000000002</v>
      </c>
      <c r="C38" s="58">
        <f>[6]Tregion!$G38</f>
        <v>25</v>
      </c>
      <c r="D38" s="57">
        <f>[7]Tregion!$G38</f>
        <v>25.188000000000002</v>
      </c>
      <c r="E38" s="58">
        <f>[8]Tregion!$G38</f>
        <v>24.333000000000002</v>
      </c>
      <c r="F38" s="57">
        <f>[9]Tregion!$G38</f>
        <v>18.917000000000002</v>
      </c>
      <c r="G38" s="58">
        <f>[10]Tbasis!$E37</f>
        <v>17.417000000000002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28.664999999999999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3.3480000000000003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20.331</v>
      </c>
      <c r="C39" s="58">
        <f>[6]Tregion!$G39</f>
        <v>29.702000000000002</v>
      </c>
      <c r="D39" s="57">
        <f>[7]Tregion!$G39</f>
        <v>29.774000000000001</v>
      </c>
      <c r="E39" s="58">
        <f>[8]Tregion!$G39</f>
        <v>28.04</v>
      </c>
      <c r="F39" s="57">
        <f>[9]Tregion!$G39</f>
        <v>22.177</v>
      </c>
      <c r="G39" s="58">
        <f>[10]Tbasis!$E38</f>
        <v>21.331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32.730804565183277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3.3520000000000003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21.414999999999999</v>
      </c>
      <c r="C40" s="58">
        <f>[6]Tregion!$G40</f>
        <v>27.097000000000001</v>
      </c>
      <c r="D40" s="57">
        <f>[7]Tregion!$G40</f>
        <v>27.698</v>
      </c>
      <c r="E40" s="58">
        <f>[8]Tregion!$G40</f>
        <v>27.06</v>
      </c>
      <c r="F40" s="57">
        <f>[9]Tregion!$G40</f>
        <v>23.516000000000002</v>
      </c>
      <c r="G40" s="58">
        <f>[10]Tbasis!$E39</f>
        <v>22.164999999999999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25.193135247772776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3.3640000000000003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21.589000000000002</v>
      </c>
      <c r="C41" s="58">
        <f>[6]Tregion!$G41</f>
        <v>22.95</v>
      </c>
      <c r="D41" s="57">
        <f>[7]Tregion!$G41</f>
        <v>23.571000000000002</v>
      </c>
      <c r="E41" s="58">
        <f>[8]Tregion!$G41</f>
        <v>26.786000000000001</v>
      </c>
      <c r="F41" s="57">
        <f>[9]Tregion!$G41</f>
        <v>23.732000000000003</v>
      </c>
      <c r="G41" s="58">
        <f>[10]Tbasis!$E40</f>
        <v>22.219000000000001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24.913199563979422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3.5350000000000001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21.718</v>
      </c>
      <c r="C42" s="58">
        <f>[6]Tregion!$G42</f>
        <v>21.056000000000001</v>
      </c>
      <c r="D42" s="57">
        <f>[7]Tregion!$G42</f>
        <v>20.395</v>
      </c>
      <c r="E42" s="58">
        <f>[8]Tregion!$G42</f>
        <v>26.073</v>
      </c>
      <c r="F42" s="57">
        <f>[9]Tregion!$G42</f>
        <v>23.94</v>
      </c>
      <c r="G42" s="58">
        <f>[10]Tbasis!$E41</f>
        <v>22.348000000000003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24.294141805477729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3.6920000000000002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21.917000000000002</v>
      </c>
      <c r="C43" s="58">
        <f>[6]Tregion!$G43</f>
        <v>19.333000000000002</v>
      </c>
      <c r="D43" s="57">
        <f>[7]Tregion!$G43</f>
        <v>18.467000000000002</v>
      </c>
      <c r="E43" s="58">
        <f>[8]Tregion!$G43</f>
        <v>21.766999999999999</v>
      </c>
      <c r="F43" s="57">
        <f>[9]Tregion!$G43</f>
        <v>24.35</v>
      </c>
      <c r="G43" s="58">
        <f>[10]Tbasis!$E42</f>
        <v>22.917000000000002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23.018580981121474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3.7470000000000003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20.75</v>
      </c>
      <c r="C44" s="58">
        <f>[6]Tregion!$G44</f>
        <v>21.419</v>
      </c>
      <c r="D44" s="57">
        <f>[7]Tregion!$G44</f>
        <v>20.04</v>
      </c>
      <c r="E44" s="58">
        <f>[8]Tregion!$G44</f>
        <v>24.363</v>
      </c>
      <c r="F44" s="57">
        <f>[9]Tregion!$G44</f>
        <v>23.637</v>
      </c>
      <c r="G44" s="58">
        <f>[10]Tbasis!$E43</f>
        <v>22.25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23.238932591465115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3.6320000000000001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19.833000000000002</v>
      </c>
      <c r="C45" s="58">
        <f>[6]Tregion!$G45</f>
        <v>22.375</v>
      </c>
      <c r="D45" s="57">
        <f>[7]Tregion!$G45</f>
        <v>21</v>
      </c>
      <c r="E45" s="58">
        <f>[8]Tregion!$G45</f>
        <v>25.417000000000002</v>
      </c>
      <c r="F45" s="57">
        <f>[9]Tregion!$G45</f>
        <v>23.5</v>
      </c>
      <c r="G45" s="58">
        <f>[10]Tbasis!$E44</f>
        <v>22.333000000000002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23.681266089869737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3.4849999999999999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29.565000000000001</v>
      </c>
      <c r="C46" s="58">
        <f>[6]Tregion!$G46</f>
        <v>30.355</v>
      </c>
      <c r="D46" s="57">
        <f>[7]Tregion!$G46</f>
        <v>29.097000000000001</v>
      </c>
      <c r="E46" s="58">
        <f>[8]Tregion!$G46</f>
        <v>29.871000000000002</v>
      </c>
      <c r="F46" s="57">
        <f>[9]Tregion!$G46</f>
        <v>30.593</v>
      </c>
      <c r="G46" s="58">
        <f>[10]Tbasis!$E45</f>
        <v>33.064999999999998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24.103605285096133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3.32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30.194000000000003</v>
      </c>
      <c r="C47" s="58">
        <f>[6]Tregion!$G47</f>
        <v>34.79</v>
      </c>
      <c r="D47" s="57">
        <f>[7]Tregion!$G47</f>
        <v>33.387</v>
      </c>
      <c r="E47" s="58">
        <f>[8]Tregion!$G47</f>
        <v>28.742000000000001</v>
      </c>
      <c r="F47" s="57">
        <f>[9]Tregion!$G47</f>
        <v>31.258000000000003</v>
      </c>
      <c r="G47" s="58">
        <f>[10]Tbasis!$E46</f>
        <v>35.194000000000003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24.524820527573503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3.3149999999999999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24.1</v>
      </c>
      <c r="C48" s="58">
        <f>[6]Tregion!$G48</f>
        <v>29.9</v>
      </c>
      <c r="D48" s="57">
        <f>[7]Tregion!$G48</f>
        <v>28.85</v>
      </c>
      <c r="E48" s="58">
        <f>[8]Tregion!$G48</f>
        <v>28.65</v>
      </c>
      <c r="F48" s="57">
        <f>[9]Tregion!$G48</f>
        <v>25.074999999999999</v>
      </c>
      <c r="G48" s="58">
        <f>[10]Tbasis!$E47</f>
        <v>27.6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24.500551103999367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3.3530000000000002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24.629000000000001</v>
      </c>
      <c r="C49" s="58">
        <f>[6]Tregion!$G49</f>
        <v>28.984000000000002</v>
      </c>
      <c r="D49" s="57">
        <f>[7]Tregion!$G49</f>
        <v>27</v>
      </c>
      <c r="E49" s="58">
        <f>[8]Tregion!$G49</f>
        <v>25.355</v>
      </c>
      <c r="F49" s="57">
        <f>[9]Tregion!$G49</f>
        <v>26.129000000000001</v>
      </c>
      <c r="G49" s="58">
        <f>[10]Tbasis!$E48</f>
        <v>25.879000000000001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24.697768106774227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3.3980000000000001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22.229000000000003</v>
      </c>
      <c r="C50" s="58">
        <f>[6]Tregion!$G50</f>
        <v>22.292000000000002</v>
      </c>
      <c r="D50" s="57">
        <f>[7]Tregion!$G50</f>
        <v>23.5</v>
      </c>
      <c r="E50" s="58">
        <f>[8]Tregion!$G50</f>
        <v>27.375</v>
      </c>
      <c r="F50" s="57">
        <f>[9]Tregion!$G50</f>
        <v>24.146000000000001</v>
      </c>
      <c r="G50" s="58">
        <f>[10]Tbasis!$E49</f>
        <v>23.229000000000003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27.282596869837249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3.4359999999999999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21.887</v>
      </c>
      <c r="C51" s="58">
        <f>[6]Tregion!$G51</f>
        <v>28.46</v>
      </c>
      <c r="D51" s="57">
        <f>[7]Tregion!$G51</f>
        <v>29.702000000000002</v>
      </c>
      <c r="E51" s="58">
        <f>[8]Tregion!$G51</f>
        <v>27.734000000000002</v>
      </c>
      <c r="F51" s="57">
        <f>[9]Tregion!$G51</f>
        <v>24.121000000000002</v>
      </c>
      <c r="G51" s="58">
        <f>[10]Tbasis!$E50</f>
        <v>22.887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29.296113764741907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3.43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22.222000000000001</v>
      </c>
      <c r="C52" s="58">
        <f>[6]Tregion!$G52</f>
        <v>27.414999999999999</v>
      </c>
      <c r="D52" s="57">
        <f>[7]Tregion!$G52</f>
        <v>28.677</v>
      </c>
      <c r="E52" s="58">
        <f>[8]Tregion!$G52</f>
        <v>27.024000000000001</v>
      </c>
      <c r="F52" s="57">
        <f>[9]Tregion!$G52</f>
        <v>24.5</v>
      </c>
      <c r="G52" s="58">
        <f>[10]Tbasis!$E51</f>
        <v>23.222000000000001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30.488484018464106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3.43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22.446000000000002</v>
      </c>
      <c r="C53" s="58">
        <f>[6]Tregion!$G53</f>
        <v>26.518000000000001</v>
      </c>
      <c r="D53" s="57">
        <f>[7]Tregion!$G53</f>
        <v>27.75</v>
      </c>
      <c r="E53" s="58">
        <f>[8]Tregion!$G53</f>
        <v>24.75</v>
      </c>
      <c r="F53" s="57">
        <f>[9]Tregion!$G53</f>
        <v>24.964000000000002</v>
      </c>
      <c r="G53" s="58">
        <f>[10]Tbasis!$E52</f>
        <v>23.446000000000002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29.572550742580859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3.6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21.681000000000001</v>
      </c>
      <c r="C54" s="58">
        <f>[6]Tregion!$G54</f>
        <v>25.831</v>
      </c>
      <c r="D54" s="57">
        <f>[7]Tregion!$G54</f>
        <v>25.169</v>
      </c>
      <c r="E54" s="58">
        <f>[8]Tregion!$G54</f>
        <v>23.782</v>
      </c>
      <c r="F54" s="57">
        <f>[9]Tregion!$G54</f>
        <v>24.565000000000001</v>
      </c>
      <c r="G54" s="58">
        <f>[10]Tbasis!$E53</f>
        <v>22.681000000000001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28.607163632474691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3.7520000000000002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21.333000000000002</v>
      </c>
      <c r="C55" s="58">
        <f>[6]Tregion!$G55</f>
        <v>23.233000000000001</v>
      </c>
      <c r="D55" s="57">
        <f>[7]Tregion!$G55</f>
        <v>21.667000000000002</v>
      </c>
      <c r="E55" s="58">
        <f>[8]Tregion!$G55</f>
        <v>23.083000000000002</v>
      </c>
      <c r="F55" s="57">
        <f>[9]Tregion!$G55</f>
        <v>24.15</v>
      </c>
      <c r="G55" s="58">
        <f>[10]Tbasis!$E54</f>
        <v>22.333000000000002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27.215706324086245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3.8395000000000001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21.141000000000002</v>
      </c>
      <c r="C56" s="58">
        <f>[6]Tregion!$G56</f>
        <v>15.044</v>
      </c>
      <c r="D56" s="57">
        <f>[7]Tregion!$G56</f>
        <v>11.863000000000001</v>
      </c>
      <c r="E56" s="58">
        <f>[8]Tregion!$G56</f>
        <v>24.266000000000002</v>
      </c>
      <c r="F56" s="57">
        <f>[9]Tregion!$G56</f>
        <v>23.903000000000002</v>
      </c>
      <c r="G56" s="58">
        <f>[10]Tbasis!$E55</f>
        <v>22.141000000000002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27.314044581069485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3.7245000000000004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21.979000000000003</v>
      </c>
      <c r="C57" s="58">
        <f>[6]Tregion!$G57</f>
        <v>18</v>
      </c>
      <c r="D57" s="57">
        <f>[7]Tregion!$G57</f>
        <v>14.146000000000001</v>
      </c>
      <c r="E57" s="58">
        <f>[8]Tregion!$G57</f>
        <v>25.792000000000002</v>
      </c>
      <c r="F57" s="57">
        <f>[9]Tregion!$G57</f>
        <v>24.75</v>
      </c>
      <c r="G57" s="58">
        <f>[10]Tbasis!$E56</f>
        <v>24.229000000000003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27.605383276248389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3.5775000000000001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26.464000000000002</v>
      </c>
      <c r="C58" s="58">
        <f>[6]Tregion!$G58</f>
        <v>36.806000000000004</v>
      </c>
      <c r="D58" s="57">
        <f>[7]Tregion!$G58</f>
        <v>35.581000000000003</v>
      </c>
      <c r="E58" s="58">
        <f>[8]Tregion!$G58</f>
        <v>26.048000000000002</v>
      </c>
      <c r="F58" s="57">
        <f>[9]Tregion!$G58</f>
        <v>27.363</v>
      </c>
      <c r="G58" s="58">
        <f>[10]Tbasis!$E57</f>
        <v>29.464000000000002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27.857336526369672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3.4125000000000001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30.181000000000001</v>
      </c>
      <c r="C59" s="58">
        <f>[6]Tregion!$G59</f>
        <v>39.081000000000003</v>
      </c>
      <c r="D59" s="57">
        <f>[7]Tregion!$G59</f>
        <v>37.613</v>
      </c>
      <c r="E59" s="58">
        <f>[8]Tregion!$G59</f>
        <v>26.516000000000002</v>
      </c>
      <c r="F59" s="57">
        <f>[9]Tregion!$G59</f>
        <v>31.141000000000002</v>
      </c>
      <c r="G59" s="58">
        <f>[10]Tbasis!$E58</f>
        <v>34.181000000000004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28.137585665667711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3.4075000000000002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28.521000000000001</v>
      </c>
      <c r="C60" s="58">
        <f>[6]Tregion!$G60</f>
        <v>33.417000000000002</v>
      </c>
      <c r="D60" s="57">
        <f>[7]Tregion!$G60</f>
        <v>31.958000000000002</v>
      </c>
      <c r="E60" s="58">
        <f>[8]Tregion!$G60</f>
        <v>26.292000000000002</v>
      </c>
      <c r="F60" s="57">
        <f>[9]Tregion!$G60</f>
        <v>29.604000000000003</v>
      </c>
      <c r="G60" s="58">
        <f>[10]Tbasis!$E59</f>
        <v>31.521000000000001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28.175302131588339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3.4455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24.653000000000002</v>
      </c>
      <c r="C61" s="58">
        <f>[6]Tregion!$G61</f>
        <v>29.298000000000002</v>
      </c>
      <c r="D61" s="57">
        <f>[7]Tregion!$G61</f>
        <v>27.048000000000002</v>
      </c>
      <c r="E61" s="58">
        <f>[8]Tregion!$G61</f>
        <v>25.96</v>
      </c>
      <c r="F61" s="57">
        <f>[9]Tregion!$G61</f>
        <v>26.927</v>
      </c>
      <c r="G61" s="58">
        <f>[10]Tbasis!$E60</f>
        <v>25.783000000000001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28.290383745682547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3.4905000000000004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20.574999999999999</v>
      </c>
      <c r="C62" s="58">
        <f>[6]Tregion!$G62</f>
        <v>27.024999999999999</v>
      </c>
      <c r="D62" s="57">
        <f>[7]Tregion!$G62</f>
        <v>24.5</v>
      </c>
      <c r="E62" s="58">
        <f>[8]Tregion!$G62</f>
        <v>26.35</v>
      </c>
      <c r="F62" s="57">
        <f>[9]Tregion!$G62</f>
        <v>23.175000000000001</v>
      </c>
      <c r="G62" s="58">
        <f>[10]Tbasis!$E61</f>
        <v>21.454999999999998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30.426461391958775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3.5285000000000002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21.56</v>
      </c>
      <c r="C63" s="58">
        <f>[6]Tregion!$G63</f>
        <v>32.979999999999997</v>
      </c>
      <c r="D63" s="57">
        <f>[7]Tregion!$G63</f>
        <v>30.605</v>
      </c>
      <c r="E63" s="58">
        <f>[8]Tregion!$G63</f>
        <v>26.964000000000002</v>
      </c>
      <c r="F63" s="57">
        <f>[9]Tregion!$G63</f>
        <v>24.621000000000002</v>
      </c>
      <c r="G63" s="58">
        <f>[10]Tbasis!$E62</f>
        <v>22.31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31.941389064729311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3.5225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22.659000000000002</v>
      </c>
      <c r="C64" s="58">
        <f>[6]Tregion!$G64</f>
        <v>27.184000000000001</v>
      </c>
      <c r="D64" s="57">
        <f>[7]Tregion!$G64</f>
        <v>27.952000000000002</v>
      </c>
      <c r="E64" s="58">
        <f>[8]Tregion!$G64</f>
        <v>26.975000000000001</v>
      </c>
      <c r="F64" s="57">
        <f>[9]Tregion!$G64</f>
        <v>24.938000000000002</v>
      </c>
      <c r="G64" s="58">
        <f>[10]Tbasis!$E63</f>
        <v>23.759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32.469005158649082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3.5225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22.694000000000003</v>
      </c>
      <c r="C65" s="58">
        <f>[6]Tregion!$G65</f>
        <v>26.418000000000003</v>
      </c>
      <c r="D65" s="57">
        <f>[7]Tregion!$G65</f>
        <v>27.201000000000001</v>
      </c>
      <c r="E65" s="58">
        <f>[8]Tregion!$G65</f>
        <v>24.918000000000003</v>
      </c>
      <c r="F65" s="57">
        <f>[9]Tregion!$G65</f>
        <v>25.182000000000002</v>
      </c>
      <c r="G65" s="58">
        <f>[10]Tbasis!$E64</f>
        <v>23.794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31.352308016537997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3.6924999999999999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22.447000000000003</v>
      </c>
      <c r="C66" s="58">
        <f>[6]Tregion!$G66</f>
        <v>26.05</v>
      </c>
      <c r="D66" s="57">
        <f>[7]Tregion!$G66</f>
        <v>25.278000000000002</v>
      </c>
      <c r="E66" s="58">
        <f>[8]Tregion!$G66</f>
        <v>24.542000000000002</v>
      </c>
      <c r="F66" s="57">
        <f>[9]Tregion!$G66</f>
        <v>25.172000000000001</v>
      </c>
      <c r="G66" s="58">
        <f>[10]Tbasis!$E65</f>
        <v>23.547000000000001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29.926184641370085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3.8445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21.983000000000001</v>
      </c>
      <c r="C67" s="58">
        <f>[6]Tregion!$G67</f>
        <v>23.963000000000001</v>
      </c>
      <c r="D67" s="57">
        <f>[7]Tregion!$G67</f>
        <v>22.454999999999998</v>
      </c>
      <c r="E67" s="58">
        <f>[8]Tregion!$G67</f>
        <v>23.807000000000002</v>
      </c>
      <c r="F67" s="57">
        <f>[9]Tregion!$G67</f>
        <v>24.716000000000001</v>
      </c>
      <c r="G67" s="58">
        <f>[10]Tbasis!$E66</f>
        <v>23.083000000000002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27.941198820473591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3.9345000000000003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21.565000000000001</v>
      </c>
      <c r="C68" s="58">
        <f>[6]Tregion!$G68</f>
        <v>16.952000000000002</v>
      </c>
      <c r="D68" s="57">
        <f>[7]Tregion!$G68</f>
        <v>14.094000000000001</v>
      </c>
      <c r="E68" s="58">
        <f>[8]Tregion!$G68</f>
        <v>24.622</v>
      </c>
      <c r="F68" s="57">
        <f>[9]Tregion!$G68</f>
        <v>24.291</v>
      </c>
      <c r="G68" s="58">
        <f>[10]Tbasis!$E67</f>
        <v>22.664999999999999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27.892192472450617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3.8195000000000001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22.795000000000002</v>
      </c>
      <c r="C69" s="58">
        <f>[6]Tregion!$G69</f>
        <v>20.007000000000001</v>
      </c>
      <c r="D69" s="57">
        <f>[7]Tregion!$G69</f>
        <v>16.672000000000001</v>
      </c>
      <c r="E69" s="58">
        <f>[8]Tregion!$G69</f>
        <v>26.187000000000001</v>
      </c>
      <c r="F69" s="57">
        <f>[9]Tregion!$G69</f>
        <v>25.431000000000001</v>
      </c>
      <c r="G69" s="58">
        <f>[10]Tbasis!$E68</f>
        <v>24.954999999999998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28.258598590338941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3.6724999999999999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26.06</v>
      </c>
      <c r="C70" s="58">
        <f>[6]Tregion!$G70</f>
        <v>35.012</v>
      </c>
      <c r="D70" s="57">
        <f>[7]Tregion!$G70</f>
        <v>33.812000000000005</v>
      </c>
      <c r="E70" s="58">
        <f>[8]Tregion!$G70</f>
        <v>26.125</v>
      </c>
      <c r="F70" s="57">
        <f>[9]Tregion!$G70</f>
        <v>27.204999999999998</v>
      </c>
      <c r="G70" s="58">
        <f>[10]Tbasis!$E69</f>
        <v>28.86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28.69386620081502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3.5074999999999998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29.09</v>
      </c>
      <c r="C71" s="58">
        <f>[6]Tregion!$G71</f>
        <v>36.862000000000002</v>
      </c>
      <c r="D71" s="57">
        <f>[7]Tregion!$G71</f>
        <v>35.459000000000003</v>
      </c>
      <c r="E71" s="58">
        <f>[8]Tregion!$G71</f>
        <v>26.448</v>
      </c>
      <c r="F71" s="57">
        <f>[9]Tregion!$G71</f>
        <v>30.291</v>
      </c>
      <c r="G71" s="58">
        <f>[10]Tbasis!$E70</f>
        <v>32.74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29.062950744769786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3.5024999999999999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27.799000000000003</v>
      </c>
      <c r="C72" s="58">
        <f>[6]Tregion!$G72</f>
        <v>32.326999999999998</v>
      </c>
      <c r="D72" s="57">
        <f>[7]Tregion!$G72</f>
        <v>30.928000000000001</v>
      </c>
      <c r="E72" s="58">
        <f>[8]Tregion!$G72</f>
        <v>26.298999999999999</v>
      </c>
      <c r="F72" s="57">
        <f>[9]Tregion!$G72</f>
        <v>29.103000000000002</v>
      </c>
      <c r="G72" s="58">
        <f>[10]Tbasis!$E71</f>
        <v>30.599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29.00655003574985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3.5405000000000002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24.569000000000003</v>
      </c>
      <c r="C73" s="58">
        <f>[6]Tregion!$G73</f>
        <v>29.094999999999999</v>
      </c>
      <c r="D73" s="57">
        <f>[7]Tregion!$G73</f>
        <v>26.901</v>
      </c>
      <c r="E73" s="58">
        <f>[8]Tregion!$G73</f>
        <v>25.981000000000002</v>
      </c>
      <c r="F73" s="57">
        <f>[9]Tregion!$G73</f>
        <v>26.912000000000003</v>
      </c>
      <c r="G73" s="58">
        <f>[10]Tbasis!$E72</f>
        <v>25.769000000000002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29.009553968455389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3.5855000000000001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21.556000000000001</v>
      </c>
      <c r="C74" s="58">
        <f>[6]Tregion!$G74</f>
        <v>27.245000000000001</v>
      </c>
      <c r="D74" s="57">
        <f>[7]Tregion!$G74</f>
        <v>25.032</v>
      </c>
      <c r="E74" s="58">
        <f>[8]Tregion!$G74</f>
        <v>26.58</v>
      </c>
      <c r="F74" s="57">
        <f>[9]Tregion!$G74</f>
        <v>24.094000000000001</v>
      </c>
      <c r="G74" s="58">
        <f>[10]Tbasis!$E73</f>
        <v>22.545999999999999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31.039958643120237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3.6235000000000004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22.157</v>
      </c>
      <c r="C75" s="58">
        <f>[6]Tregion!$G75</f>
        <v>32.210999999999999</v>
      </c>
      <c r="D75" s="57">
        <f>[7]Tregion!$G75</f>
        <v>30.017000000000003</v>
      </c>
      <c r="E75" s="58">
        <f>[8]Tregion!$G75</f>
        <v>26.975000000000001</v>
      </c>
      <c r="F75" s="57">
        <f>[9]Tregion!$G75</f>
        <v>25.079000000000001</v>
      </c>
      <c r="G75" s="58">
        <f>[10]Tbasis!$E74</f>
        <v>23.047000000000001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32.502711533250213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3.6175000000000002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22.658000000000001</v>
      </c>
      <c r="C76" s="58">
        <f>[6]Tregion!$G76</f>
        <v>27.421000000000003</v>
      </c>
      <c r="D76" s="57">
        <f>[7]Tregion!$G76</f>
        <v>28.13</v>
      </c>
      <c r="E76" s="58">
        <f>[8]Tregion!$G76</f>
        <v>26.86</v>
      </c>
      <c r="F76" s="57">
        <f>[9]Tregion!$G76</f>
        <v>24.93</v>
      </c>
      <c r="G76" s="58">
        <f>[10]Tbasis!$E75</f>
        <v>23.818000000000001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33.34175340846852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3.6175000000000002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23.113</v>
      </c>
      <c r="C77" s="58">
        <f>[6]Tregion!$G77</f>
        <v>26.974</v>
      </c>
      <c r="D77" s="57">
        <f>[7]Tregion!$G77</f>
        <v>27.589000000000002</v>
      </c>
      <c r="E77" s="58">
        <f>[8]Tregion!$G77</f>
        <v>25.399000000000001</v>
      </c>
      <c r="F77" s="57">
        <f>[9]Tregion!$G77</f>
        <v>25.579000000000001</v>
      </c>
      <c r="G77" s="58">
        <f>[10]Tbasis!$E76</f>
        <v>24.273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32.224001487691154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3.7875000000000001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22.743000000000002</v>
      </c>
      <c r="C78" s="58">
        <f>[6]Tregion!$G78</f>
        <v>26.497</v>
      </c>
      <c r="D78" s="57">
        <f>[7]Tregion!$G78</f>
        <v>25.714000000000002</v>
      </c>
      <c r="E78" s="58">
        <f>[8]Tregion!$G78</f>
        <v>24.851000000000003</v>
      </c>
      <c r="F78" s="57">
        <f>[9]Tregion!$G78</f>
        <v>25.414999999999999</v>
      </c>
      <c r="G78" s="58">
        <f>[10]Tbasis!$E77</f>
        <v>23.903000000000002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30.797685287972026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3.9395000000000002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22.315000000000001</v>
      </c>
      <c r="C79" s="58">
        <f>[6]Tregion!$G79</f>
        <v>24.603000000000002</v>
      </c>
      <c r="D79" s="57">
        <f>[7]Tregion!$G79</f>
        <v>23.108000000000001</v>
      </c>
      <c r="E79" s="58">
        <f>[8]Tregion!$G79</f>
        <v>24.178000000000001</v>
      </c>
      <c r="F79" s="57">
        <f>[9]Tregion!$G79</f>
        <v>24.996000000000002</v>
      </c>
      <c r="G79" s="58">
        <f>[10]Tbasis!$E78</f>
        <v>23.475000000000001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28.716763629809932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4.032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21.856999999999999</v>
      </c>
      <c r="C80" s="58">
        <f>[6]Tregion!$G80</f>
        <v>18.127000000000002</v>
      </c>
      <c r="D80" s="57">
        <f>[7]Tregion!$G80</f>
        <v>15.401000000000002</v>
      </c>
      <c r="E80" s="58">
        <f>[8]Tregion!$G80</f>
        <v>24.824999999999999</v>
      </c>
      <c r="F80" s="57">
        <f>[9]Tregion!$G80</f>
        <v>24.539000000000001</v>
      </c>
      <c r="G80" s="58">
        <f>[10]Tbasis!$E79</f>
        <v>23.016999999999999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28.667148716461906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3.9170000000000003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23.087</v>
      </c>
      <c r="C81" s="58">
        <f>[6]Tregion!$G81</f>
        <v>20.971</v>
      </c>
      <c r="D81" s="57">
        <f>[7]Tregion!$G81</f>
        <v>17.814</v>
      </c>
      <c r="E81" s="58">
        <f>[8]Tregion!$G81</f>
        <v>26.375</v>
      </c>
      <c r="F81" s="57">
        <f>[9]Tregion!$G81</f>
        <v>25.695</v>
      </c>
      <c r="G81" s="58">
        <f>[10]Tbasis!$E80</f>
        <v>25.157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29.032708469886437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3.77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25.62</v>
      </c>
      <c r="C82" s="58">
        <f>[6]Tregion!$G82</f>
        <v>34.718000000000004</v>
      </c>
      <c r="D82" s="57">
        <f>[7]Tregion!$G82</f>
        <v>33.594999999999999</v>
      </c>
      <c r="E82" s="58">
        <f>[8]Tregion!$G82</f>
        <v>25.904</v>
      </c>
      <c r="F82" s="57">
        <f>[9]Tregion!$G82</f>
        <v>26.864000000000001</v>
      </c>
      <c r="G82" s="58">
        <f>[10]Tbasis!$E81</f>
        <v>28.22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29.46719851362219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3.605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29.597000000000001</v>
      </c>
      <c r="C83" s="58">
        <f>[6]Tregion!$G83</f>
        <v>36.806000000000004</v>
      </c>
      <c r="D83" s="57">
        <f>[7]Tregion!$G83</f>
        <v>35.367000000000004</v>
      </c>
      <c r="E83" s="58">
        <f>[8]Tregion!$G83</f>
        <v>27.491</v>
      </c>
      <c r="F83" s="57">
        <f>[9]Tregion!$G83</f>
        <v>30.878</v>
      </c>
      <c r="G83" s="58">
        <f>[10]Tbasis!$E82</f>
        <v>32.917000000000002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29.835416852247274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3.6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27.696000000000002</v>
      </c>
      <c r="C84" s="58">
        <f>[6]Tregion!$G84</f>
        <v>32.378</v>
      </c>
      <c r="D84" s="57">
        <f>[7]Tregion!$G84</f>
        <v>30.968</v>
      </c>
      <c r="E84" s="58">
        <f>[8]Tregion!$G84</f>
        <v>26.585000000000001</v>
      </c>
      <c r="F84" s="57">
        <f>[9]Tregion!$G84</f>
        <v>29.08</v>
      </c>
      <c r="G84" s="58">
        <f>[10]Tbasis!$E83</f>
        <v>30.296000000000003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29.778564773195409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3.6380000000000003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24.667000000000002</v>
      </c>
      <c r="C85" s="58">
        <f>[6]Tregion!$G85</f>
        <v>29.322000000000003</v>
      </c>
      <c r="D85" s="57">
        <f>[7]Tregion!$G85</f>
        <v>27.225000000000001</v>
      </c>
      <c r="E85" s="58">
        <f>[8]Tregion!$G85</f>
        <v>26.161000000000001</v>
      </c>
      <c r="F85" s="57">
        <f>[9]Tregion!$G85</f>
        <v>26.991</v>
      </c>
      <c r="G85" s="58">
        <f>[10]Tbasis!$E84</f>
        <v>25.917000000000002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29.780490520875436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3.6830000000000003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21.909000000000002</v>
      </c>
      <c r="C86" s="58">
        <f>[6]Tregion!$G86</f>
        <v>27.589000000000002</v>
      </c>
      <c r="D86" s="57">
        <f>[7]Tregion!$G86</f>
        <v>25.473000000000003</v>
      </c>
      <c r="E86" s="58">
        <f>[8]Tregion!$G86</f>
        <v>26.724</v>
      </c>
      <c r="F86" s="57">
        <f>[9]Tregion!$G86</f>
        <v>24.43</v>
      </c>
      <c r="G86" s="58">
        <f>[10]Tbasis!$E85</f>
        <v>22.979000000000003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31.862004947968938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3.7210000000000001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22.46</v>
      </c>
      <c r="C87" s="58">
        <f>[6]Tregion!$G87</f>
        <v>32.154000000000003</v>
      </c>
      <c r="D87" s="57">
        <f>[7]Tregion!$G87</f>
        <v>30.043000000000003</v>
      </c>
      <c r="E87" s="58">
        <f>[8]Tregion!$G87</f>
        <v>27.077000000000002</v>
      </c>
      <c r="F87" s="57">
        <f>[9]Tregion!$G87</f>
        <v>25.333000000000002</v>
      </c>
      <c r="G87" s="58">
        <f>[10]Tbasis!$E86</f>
        <v>23.44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33.335219751916021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3.7149999999999999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22.87</v>
      </c>
      <c r="C88" s="58">
        <f>[6]Tregion!$G88</f>
        <v>27.661000000000001</v>
      </c>
      <c r="D88" s="57">
        <f>[7]Tregion!$G88</f>
        <v>28.313000000000002</v>
      </c>
      <c r="E88" s="58">
        <f>[8]Tregion!$G88</f>
        <v>26.967000000000002</v>
      </c>
      <c r="F88" s="57">
        <f>[9]Tregion!$G88</f>
        <v>25.175000000000001</v>
      </c>
      <c r="G88" s="58">
        <f>[10]Tbasis!$E87</f>
        <v>24.08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28.94971502927255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3.7149999999999999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23.357000000000003</v>
      </c>
      <c r="C89" s="58">
        <f>[6]Tregion!$G89</f>
        <v>27.309000000000001</v>
      </c>
      <c r="D89" s="57">
        <f>[7]Tregion!$G89</f>
        <v>27.827000000000002</v>
      </c>
      <c r="E89" s="58">
        <f>[8]Tregion!$G89</f>
        <v>25.693000000000001</v>
      </c>
      <c r="F89" s="57">
        <f>[9]Tregion!$G89</f>
        <v>25.815000000000001</v>
      </c>
      <c r="G89" s="58">
        <f>[10]Tbasis!$E88</f>
        <v>24.567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28.021384501555225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3.8849999999999998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23.033000000000001</v>
      </c>
      <c r="C90" s="58">
        <f>[6]Tregion!$G90</f>
        <v>26.913</v>
      </c>
      <c r="D90" s="57">
        <f>[7]Tregion!$G90</f>
        <v>26.133000000000003</v>
      </c>
      <c r="E90" s="58">
        <f>[8]Tregion!$G90</f>
        <v>25.211000000000002</v>
      </c>
      <c r="F90" s="57">
        <f>[9]Tregion!$G90</f>
        <v>25.676000000000002</v>
      </c>
      <c r="G90" s="58">
        <f>[10]Tbasis!$E89</f>
        <v>24.243000000000002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26.829473416571528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4.0369999999999999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22.363</v>
      </c>
      <c r="C91" s="58">
        <f>[6]Tregion!$G91</f>
        <v>25.03</v>
      </c>
      <c r="D91" s="57">
        <f>[7]Tregion!$G91</f>
        <v>23.641000000000002</v>
      </c>
      <c r="E91" s="58">
        <f>[8]Tregion!$G91</f>
        <v>24.367000000000001</v>
      </c>
      <c r="F91" s="57">
        <f>[9]Tregion!$G91</f>
        <v>25.066000000000003</v>
      </c>
      <c r="G91" s="58">
        <f>[10]Tbasis!$E90</f>
        <v>23.573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25.040204042607215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4.1320000000000006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22.408000000000001</v>
      </c>
      <c r="C92" s="58">
        <f>[6]Tregion!$G92</f>
        <v>19.612000000000002</v>
      </c>
      <c r="D92" s="57">
        <f>[7]Tregion!$G92</f>
        <v>17.056000000000001</v>
      </c>
      <c r="E92" s="58">
        <f>[8]Tregion!$G92</f>
        <v>25.316000000000003</v>
      </c>
      <c r="F92" s="57">
        <f>[9]Tregion!$G92</f>
        <v>25.039000000000001</v>
      </c>
      <c r="G92" s="58">
        <f>[10]Tbasis!$E91</f>
        <v>23.618000000000002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25.010850385652997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4.0170000000000003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23.381</v>
      </c>
      <c r="C93" s="58">
        <f>[6]Tregion!$G93</f>
        <v>21.913</v>
      </c>
      <c r="D93" s="57">
        <f>[7]Tregion!$G93</f>
        <v>18.933</v>
      </c>
      <c r="E93" s="58">
        <f>[8]Tregion!$G93</f>
        <v>26.603000000000002</v>
      </c>
      <c r="F93" s="57">
        <f>[9]Tregion!$G93</f>
        <v>25.959</v>
      </c>
      <c r="G93" s="58">
        <f>[10]Tbasis!$E92</f>
        <v>25.361000000000001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25.334701027887036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3.87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25.773</v>
      </c>
      <c r="C94" s="58">
        <f>[6]Tregion!$G94</f>
        <v>34.387999999999998</v>
      </c>
      <c r="D94" s="57">
        <f>[7]Tregion!$G94</f>
        <v>33.279000000000003</v>
      </c>
      <c r="E94" s="58">
        <f>[8]Tregion!$G94</f>
        <v>26.114000000000001</v>
      </c>
      <c r="F94" s="57">
        <f>[9]Tregion!$G94</f>
        <v>27.114000000000001</v>
      </c>
      <c r="G94" s="58">
        <f>[10]Tbasis!$E93</f>
        <v>28.203000000000003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25.716219730547838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3.7050000000000001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29.441000000000003</v>
      </c>
      <c r="C95" s="58">
        <f>[6]Tregion!$G95</f>
        <v>36.353000000000002</v>
      </c>
      <c r="D95" s="57">
        <f>[7]Tregion!$G95</f>
        <v>34.902000000000001</v>
      </c>
      <c r="E95" s="58">
        <f>[8]Tregion!$G95</f>
        <v>27.614999999999998</v>
      </c>
      <c r="F95" s="57">
        <f>[9]Tregion!$G95</f>
        <v>30.818000000000001</v>
      </c>
      <c r="G95" s="58">
        <f>[10]Tbasis!$E94</f>
        <v>32.481000000000002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26.041462238204119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3.7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27.613000000000003</v>
      </c>
      <c r="C96" s="58">
        <f>[6]Tregion!$G96</f>
        <v>32.302</v>
      </c>
      <c r="D96" s="57">
        <f>[7]Tregion!$G96</f>
        <v>30.885000000000002</v>
      </c>
      <c r="E96" s="58">
        <f>[8]Tregion!$G96</f>
        <v>26.771000000000001</v>
      </c>
      <c r="F96" s="57">
        <f>[9]Tregion!$G96</f>
        <v>29.068000000000001</v>
      </c>
      <c r="G96" s="58">
        <f>[10]Tbasis!$E95</f>
        <v>30.043000000000003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26.006162426824481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3.738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24.763000000000002</v>
      </c>
      <c r="C97" s="58">
        <f>[6]Tregion!$G97</f>
        <v>29.544</v>
      </c>
      <c r="D97" s="57">
        <f>[7]Tregion!$G97</f>
        <v>27.469000000000001</v>
      </c>
      <c r="E97" s="58">
        <f>[8]Tregion!$G97</f>
        <v>26.396000000000001</v>
      </c>
      <c r="F97" s="57">
        <f>[9]Tregion!$G97</f>
        <v>27.086000000000002</v>
      </c>
      <c r="G97" s="58">
        <f>[10]Tbasis!$E96</f>
        <v>26.043000000000003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26.020011624048781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3.7830000000000004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22.256</v>
      </c>
      <c r="C98" s="58">
        <f>[6]Tregion!$G98</f>
        <v>27.983000000000001</v>
      </c>
      <c r="D98" s="57">
        <f>[7]Tregion!$G98</f>
        <v>25.877000000000002</v>
      </c>
      <c r="E98" s="58">
        <f>[8]Tregion!$G98</f>
        <v>26.919</v>
      </c>
      <c r="F98" s="57">
        <f>[9]Tregion!$G98</f>
        <v>24.766999999999999</v>
      </c>
      <c r="G98" s="58">
        <f>[10]Tbasis!$E97</f>
        <v>23.386000000000003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27.836138375155194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3.8210000000000002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22.478000000000002</v>
      </c>
      <c r="C99" s="58">
        <f>[6]Tregion!$G99</f>
        <v>32.262</v>
      </c>
      <c r="D99" s="57">
        <f>[7]Tregion!$G99</f>
        <v>30.085000000000001</v>
      </c>
      <c r="E99" s="58">
        <f>[8]Tregion!$G99</f>
        <v>27.012</v>
      </c>
      <c r="F99" s="57">
        <f>[9]Tregion!$G99</f>
        <v>25.344999999999999</v>
      </c>
      <c r="G99" s="58">
        <f>[10]Tbasis!$E98</f>
        <v>23.528000000000002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29.088484890189267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3.8149999999999999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23.413</v>
      </c>
      <c r="C100" s="58">
        <f>[6]Tregion!$G100</f>
        <v>27.95</v>
      </c>
      <c r="D100" s="57">
        <f>[7]Tregion!$G100</f>
        <v>28.537000000000003</v>
      </c>
      <c r="E100" s="58">
        <f>[8]Tregion!$G100</f>
        <v>27.326000000000001</v>
      </c>
      <c r="F100" s="57">
        <f>[9]Tregion!$G100</f>
        <v>25.73</v>
      </c>
      <c r="G100" s="58">
        <f>[10]Tbasis!$E99</f>
        <v>24.643000000000001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29.852169603585352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3.8149999999999999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23.625</v>
      </c>
      <c r="C101" s="58">
        <f>[6]Tregion!$G101</f>
        <v>27.561</v>
      </c>
      <c r="D101" s="57">
        <f>[7]Tregion!$G101</f>
        <v>28.024000000000001</v>
      </c>
      <c r="E101" s="58">
        <f>[8]Tregion!$G101</f>
        <v>25.989000000000001</v>
      </c>
      <c r="F101" s="57">
        <f>[9]Tregion!$G101</f>
        <v>26.079000000000001</v>
      </c>
      <c r="G101" s="58">
        <f>[10]Tbasis!$E100</f>
        <v>24.855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28.910328405625815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3.9849999999999999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23.355</v>
      </c>
      <c r="C102" s="58">
        <f>[6]Tregion!$G102</f>
        <v>27.284000000000002</v>
      </c>
      <c r="D102" s="57">
        <f>[7]Tregion!$G102</f>
        <v>26.475000000000001</v>
      </c>
      <c r="E102" s="58">
        <f>[8]Tregion!$G102</f>
        <v>25.572000000000003</v>
      </c>
      <c r="F102" s="57">
        <f>[9]Tregion!$G102</f>
        <v>25.965</v>
      </c>
      <c r="G102" s="58">
        <f>[10]Tbasis!$E101</f>
        <v>24.585000000000001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27.70486363421518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4.1370000000000005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22.709</v>
      </c>
      <c r="C103" s="58">
        <f>[6]Tregion!$G103</f>
        <v>25.584</v>
      </c>
      <c r="D103" s="57">
        <f>[7]Tregion!$G103</f>
        <v>24.213000000000001</v>
      </c>
      <c r="E103" s="58">
        <f>[8]Tregion!$G103</f>
        <v>24.769000000000002</v>
      </c>
      <c r="F103" s="57">
        <f>[9]Tregion!$G103</f>
        <v>25.391000000000002</v>
      </c>
      <c r="G103" s="58">
        <f>[10]Tbasis!$E102</f>
        <v>23.939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25.899222904459027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4.2345000000000006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22.769000000000002</v>
      </c>
      <c r="C104" s="58">
        <f>[6]Tregion!$G104</f>
        <v>20.69</v>
      </c>
      <c r="D104" s="57">
        <f>[7]Tregion!$G104</f>
        <v>18.236000000000001</v>
      </c>
      <c r="E104" s="58">
        <f>[8]Tregion!$G104</f>
        <v>25.641000000000002</v>
      </c>
      <c r="F104" s="57">
        <f>[9]Tregion!$G104</f>
        <v>25.372</v>
      </c>
      <c r="G104" s="58">
        <f>[10]Tbasis!$E103</f>
        <v>23.999000000000002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25.860981990525552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4.1195000000000004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23.673999999999999</v>
      </c>
      <c r="C105" s="58">
        <f>[6]Tregion!$G105</f>
        <v>22.868000000000002</v>
      </c>
      <c r="D105" s="57">
        <f>[7]Tregion!$G105</f>
        <v>19.943000000000001</v>
      </c>
      <c r="E105" s="58">
        <f>[8]Tregion!$G105</f>
        <v>26.843</v>
      </c>
      <c r="F105" s="57">
        <f>[9]Tregion!$G105</f>
        <v>26.225000000000001</v>
      </c>
      <c r="G105" s="58">
        <f>[10]Tbasis!$E104</f>
        <v>25.594000000000001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26.17643589800025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3.9725000000000001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25.773</v>
      </c>
      <c r="C106" s="58">
        <f>[6]Tregion!$G106</f>
        <v>34.267000000000003</v>
      </c>
      <c r="D106" s="57">
        <f>[7]Tregion!$G106</f>
        <v>32.963999999999999</v>
      </c>
      <c r="E106" s="58">
        <f>[8]Tregion!$G106</f>
        <v>26.34</v>
      </c>
      <c r="F106" s="57">
        <f>[9]Tregion!$G106</f>
        <v>27.234000000000002</v>
      </c>
      <c r="G106" s="58">
        <f>[10]Tbasis!$E105</f>
        <v>28.093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26.54942083080072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3.8075000000000001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29.179000000000002</v>
      </c>
      <c r="C107" s="58">
        <f>[6]Tregion!$G107</f>
        <v>36.187000000000005</v>
      </c>
      <c r="D107" s="57">
        <f>[7]Tregion!$G107</f>
        <v>34.453000000000003</v>
      </c>
      <c r="E107" s="58">
        <f>[8]Tregion!$G107</f>
        <v>27.77</v>
      </c>
      <c r="F107" s="57">
        <f>[9]Tregion!$G107</f>
        <v>30.646000000000001</v>
      </c>
      <c r="G107" s="58">
        <f>[10]Tbasis!$E106</f>
        <v>32.048999999999999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26.864989132675625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3.8025000000000002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27.158000000000001</v>
      </c>
      <c r="C108" s="58">
        <f>[6]Tregion!$G108</f>
        <v>32.334000000000003</v>
      </c>
      <c r="D108" s="57">
        <f>[7]Tregion!$G108</f>
        <v>30.694000000000003</v>
      </c>
      <c r="E108" s="58">
        <f>[8]Tregion!$G108</f>
        <v>26.414999999999999</v>
      </c>
      <c r="F108" s="57">
        <f>[9]Tregion!$G108</f>
        <v>28.729000000000003</v>
      </c>
      <c r="G108" s="58">
        <f>[10]Tbasis!$E107</f>
        <v>29.478000000000002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26.818641378384925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3.8405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25.133000000000003</v>
      </c>
      <c r="C109" s="58">
        <f>[6]Tregion!$G109</f>
        <v>30.119</v>
      </c>
      <c r="D109" s="57">
        <f>[7]Tregion!$G109</f>
        <v>27.822000000000003</v>
      </c>
      <c r="E109" s="58">
        <f>[8]Tregion!$G109</f>
        <v>26.882000000000001</v>
      </c>
      <c r="F109" s="57">
        <f>[9]Tregion!$G109</f>
        <v>27.408000000000001</v>
      </c>
      <c r="G109" s="58">
        <f>[10]Tbasis!$E108</f>
        <v>26.423000000000002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26.821534477178176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3.8855000000000004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22.617000000000001</v>
      </c>
      <c r="C110" s="58">
        <f>[6]Tregion!$G110</f>
        <v>28.676000000000002</v>
      </c>
      <c r="D110" s="57">
        <f>[7]Tregion!$G110</f>
        <v>26.253</v>
      </c>
      <c r="E110" s="58">
        <f>[8]Tregion!$G110</f>
        <v>27.131</v>
      </c>
      <c r="F110" s="57">
        <f>[9]Tregion!$G110</f>
        <v>25.124000000000002</v>
      </c>
      <c r="G110" s="58">
        <f>[10]Tbasis!$E109</f>
        <v>23.777000000000001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28.593608317876054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3.9235000000000002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22.809000000000001</v>
      </c>
      <c r="C111" s="58">
        <f>[6]Tregion!$G111</f>
        <v>32.664000000000001</v>
      </c>
      <c r="D111" s="57">
        <f>[7]Tregion!$G111</f>
        <v>30.064</v>
      </c>
      <c r="E111" s="58">
        <f>[8]Tregion!$G111</f>
        <v>27.167000000000002</v>
      </c>
      <c r="F111" s="57">
        <f>[9]Tregion!$G111</f>
        <v>25.645</v>
      </c>
      <c r="G111" s="58">
        <f>[10]Tbasis!$E110</f>
        <v>23.889000000000003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29.847504504048374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3.9175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23.663</v>
      </c>
      <c r="C112" s="58">
        <f>[6]Tregion!$G112</f>
        <v>28.937000000000001</v>
      </c>
      <c r="D112" s="57">
        <f>[7]Tregion!$G112</f>
        <v>28.645</v>
      </c>
      <c r="E112" s="58">
        <f>[8]Tregion!$G112</f>
        <v>27.497</v>
      </c>
      <c r="F112" s="57">
        <f>[9]Tregion!$G112</f>
        <v>25.998000000000001</v>
      </c>
      <c r="G112" s="58">
        <f>[10]Tbasis!$E111</f>
        <v>24.893000000000001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30.632639845355001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3.9175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23.914999999999999</v>
      </c>
      <c r="C113" s="58">
        <f>[6]Tregion!$G113</f>
        <v>28.607000000000003</v>
      </c>
      <c r="D113" s="57">
        <f>[7]Tregion!$G113</f>
        <v>28.191000000000003</v>
      </c>
      <c r="E113" s="58">
        <f>[8]Tregion!$G113</f>
        <v>26.324000000000002</v>
      </c>
      <c r="F113" s="57">
        <f>[9]Tregion!$G113</f>
        <v>26.369</v>
      </c>
      <c r="G113" s="58">
        <f>[10]Tbasis!$E112</f>
        <v>25.145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29.689405719674792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4.0875000000000004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23.369</v>
      </c>
      <c r="C114" s="58">
        <f>[6]Tregion!$G114</f>
        <v>28.242000000000001</v>
      </c>
      <c r="D114" s="57">
        <f>[7]Tregion!$G114</f>
        <v>26.684999999999999</v>
      </c>
      <c r="E114" s="58">
        <f>[8]Tregion!$G114</f>
        <v>25.645</v>
      </c>
      <c r="F114" s="57">
        <f>[9]Tregion!$G114</f>
        <v>26.021000000000001</v>
      </c>
      <c r="G114" s="58">
        <f>[10]Tbasis!$E113</f>
        <v>24.599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28.482326644626436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4.2395000000000005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23.307000000000002</v>
      </c>
      <c r="C115" s="58">
        <f>[6]Tregion!$G115</f>
        <v>26.893000000000001</v>
      </c>
      <c r="D115" s="57">
        <f>[7]Tregion!$G115</f>
        <v>24.754999999999999</v>
      </c>
      <c r="E115" s="58">
        <f>[8]Tregion!$G115</f>
        <v>25.369</v>
      </c>
      <c r="F115" s="57">
        <f>[9]Tregion!$G115</f>
        <v>25.903000000000002</v>
      </c>
      <c r="G115" s="58">
        <f>[10]Tbasis!$E114</f>
        <v>24.537000000000003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26.674183875857302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4.3395000000000001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23.061</v>
      </c>
      <c r="C116" s="58">
        <f>[6]Tregion!$G116</f>
        <v>22.1</v>
      </c>
      <c r="D116" s="57">
        <f>[7]Tregion!$G116</f>
        <v>19.09</v>
      </c>
      <c r="E116" s="58">
        <f>[8]Tregion!$G116</f>
        <v>25.942</v>
      </c>
      <c r="F116" s="57">
        <f>[9]Tregion!$G116</f>
        <v>25.661000000000001</v>
      </c>
      <c r="G116" s="58">
        <f>[10]Tbasis!$E115</f>
        <v>24.291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26.635779305116639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4.2244999999999999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23.582000000000001</v>
      </c>
      <c r="C117" s="58">
        <f>[6]Tregion!$G117</f>
        <v>23.913</v>
      </c>
      <c r="D117" s="57">
        <f>[7]Tregion!$G117</f>
        <v>20.420999999999999</v>
      </c>
      <c r="E117" s="58">
        <f>[8]Tregion!$G117</f>
        <v>26.82</v>
      </c>
      <c r="F117" s="57">
        <f>[9]Tregion!$G117</f>
        <v>26.179000000000002</v>
      </c>
      <c r="G117" s="58">
        <f>[10]Tbasis!$E116</f>
        <v>25.452000000000002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26.951525133109435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4.0774999999999997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26.337</v>
      </c>
      <c r="C118" s="58">
        <f>[6]Tregion!$G118</f>
        <v>35.186</v>
      </c>
      <c r="D118" s="57">
        <f>[7]Tregion!$G118</f>
        <v>32.789000000000001</v>
      </c>
      <c r="E118" s="58">
        <f>[8]Tregion!$G118</f>
        <v>27.031000000000002</v>
      </c>
      <c r="F118" s="57">
        <f>[9]Tregion!$G118</f>
        <v>27.851000000000003</v>
      </c>
      <c r="G118" s="58">
        <f>[10]Tbasis!$E117</f>
        <v>28.567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27.324875019767191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3.9125000000000001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28.534000000000002</v>
      </c>
      <c r="C119" s="58">
        <f>[6]Tregion!$G119</f>
        <v>36.673000000000002</v>
      </c>
      <c r="D119" s="57">
        <f>[7]Tregion!$G119</f>
        <v>34.01</v>
      </c>
      <c r="E119" s="58">
        <f>[8]Tregion!$G119</f>
        <v>27.336000000000002</v>
      </c>
      <c r="F119" s="57">
        <f>[9]Tregion!$G119</f>
        <v>30.088000000000001</v>
      </c>
      <c r="G119" s="58">
        <f>[10]Tbasis!$E118</f>
        <v>31.274000000000001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27.640724638495183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3.9075000000000002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27.446000000000002</v>
      </c>
      <c r="C120" s="58">
        <f>[6]Tregion!$G120</f>
        <v>33.420999999999999</v>
      </c>
      <c r="D120" s="57">
        <f>[7]Tregion!$G120</f>
        <v>30.765000000000001</v>
      </c>
      <c r="E120" s="58">
        <f>[8]Tregion!$G120</f>
        <v>27.178000000000001</v>
      </c>
      <c r="F120" s="57">
        <f>[9]Tregion!$G120</f>
        <v>29.056000000000001</v>
      </c>
      <c r="G120" s="58">
        <f>[10]Tbasis!$E119</f>
        <v>29.686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27.594191292063719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3.9455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25.302</v>
      </c>
      <c r="C121" s="58">
        <f>[6]Tregion!$G121</f>
        <v>31.133000000000003</v>
      </c>
      <c r="D121" s="57">
        <f>[7]Tregion!$G121</f>
        <v>28.007000000000001</v>
      </c>
      <c r="E121" s="58">
        <f>[8]Tregion!$G121</f>
        <v>27.122</v>
      </c>
      <c r="F121" s="57">
        <f>[9]Tregion!$G121</f>
        <v>27.577000000000002</v>
      </c>
      <c r="G121" s="58">
        <f>[10]Tbasis!$E120</f>
        <v>26.592000000000002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27.596965626336939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3.9905000000000004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22.631</v>
      </c>
      <c r="C122" s="58">
        <f>[6]Tregion!$G122</f>
        <v>29.745000000000001</v>
      </c>
      <c r="D122" s="57">
        <f>[7]Tregion!$G122</f>
        <v>26.443000000000001</v>
      </c>
      <c r="E122" s="58">
        <f>[8]Tregion!$G122</f>
        <v>27.203000000000003</v>
      </c>
      <c r="F122" s="57">
        <f>[9]Tregion!$G122</f>
        <v>25.163</v>
      </c>
      <c r="G122" s="58">
        <f>[10]Tbasis!$E121</f>
        <v>23.801000000000002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29.212838781602802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4.0285000000000002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23.38</v>
      </c>
      <c r="C123" s="58">
        <f>[6]Tregion!$G123</f>
        <v>33.511000000000003</v>
      </c>
      <c r="D123" s="57">
        <f>[7]Tregion!$G123</f>
        <v>30.061</v>
      </c>
      <c r="E123" s="58">
        <f>[8]Tregion!$G123</f>
        <v>27.578000000000003</v>
      </c>
      <c r="F123" s="57">
        <f>[9]Tregion!$G123</f>
        <v>26.162000000000003</v>
      </c>
      <c r="G123" s="58">
        <f>[10]Tbasis!$E122</f>
        <v>24.48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30.485574792790953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4.0225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23.904</v>
      </c>
      <c r="C124" s="58">
        <f>[6]Tregion!$G124</f>
        <v>30.085000000000001</v>
      </c>
      <c r="D124" s="57">
        <f>[7]Tregion!$G124</f>
        <v>28.765000000000001</v>
      </c>
      <c r="E124" s="58">
        <f>[8]Tregion!$G124</f>
        <v>27.669</v>
      </c>
      <c r="F124" s="57">
        <f>[9]Tregion!$G124</f>
        <v>26.254999999999999</v>
      </c>
      <c r="G124" s="58">
        <f>[10]Tbasis!$E123</f>
        <v>25.134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31.311369822165265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4.0225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24.129000000000001</v>
      </c>
      <c r="C125" s="58">
        <f>[6]Tregion!$G125</f>
        <v>29.747</v>
      </c>
      <c r="D125" s="57">
        <f>[7]Tregion!$G125</f>
        <v>28.341000000000001</v>
      </c>
      <c r="E125" s="58">
        <f>[8]Tregion!$G125</f>
        <v>26.552</v>
      </c>
      <c r="F125" s="57">
        <f>[9]Tregion!$G125</f>
        <v>26.58</v>
      </c>
      <c r="G125" s="58">
        <f>[10]Tbasis!$E124</f>
        <v>25.359000000000002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30.38397283959798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4.1924999999999999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23.631</v>
      </c>
      <c r="C126" s="58">
        <f>[6]Tregion!$G126</f>
        <v>29.421000000000003</v>
      </c>
      <c r="D126" s="57">
        <f>[7]Tregion!$G126</f>
        <v>26.946000000000002</v>
      </c>
      <c r="E126" s="58">
        <f>[8]Tregion!$G126</f>
        <v>25.959</v>
      </c>
      <c r="F126" s="57">
        <f>[9]Tregion!$G126</f>
        <v>26.274999999999999</v>
      </c>
      <c r="G126" s="58">
        <f>[10]Tbasis!$E125</f>
        <v>24.871000000000002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29.189133632373448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4.3445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23.609000000000002</v>
      </c>
      <c r="C127" s="58">
        <f>[6]Tregion!$G127</f>
        <v>28.139000000000003</v>
      </c>
      <c r="D127" s="57">
        <f>[7]Tregion!$G127</f>
        <v>25.169</v>
      </c>
      <c r="E127" s="58">
        <f>[8]Tregion!$G127</f>
        <v>25.723000000000003</v>
      </c>
      <c r="F127" s="57">
        <f>[9]Tregion!$G127</f>
        <v>26.183</v>
      </c>
      <c r="G127" s="58">
        <f>[10]Tbasis!$E126</f>
        <v>24.849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27.101963764036203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4.4470000000000001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23.072000000000003</v>
      </c>
      <c r="C128" s="58">
        <f>[6]Tregion!$G128</f>
        <v>23.287000000000003</v>
      </c>
      <c r="D128" s="57">
        <f>[7]Tregion!$G128</f>
        <v>19.61</v>
      </c>
      <c r="E128" s="58">
        <f>[8]Tregion!$G128</f>
        <v>26.026</v>
      </c>
      <c r="F128" s="57">
        <f>[9]Tregion!$G128</f>
        <v>25.709</v>
      </c>
      <c r="G128" s="58">
        <f>[10]Tbasis!$E127</f>
        <v>24.312000000000001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27.08019847398635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4.3319999999999999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24.193000000000001</v>
      </c>
      <c r="C129" s="58">
        <f>[6]Tregion!$G129</f>
        <v>25.571000000000002</v>
      </c>
      <c r="D129" s="57">
        <f>[7]Tregion!$G129</f>
        <v>21.414999999999999</v>
      </c>
      <c r="E129" s="58">
        <f>[8]Tregion!$G129</f>
        <v>27.317</v>
      </c>
      <c r="F129" s="57">
        <f>[9]Tregion!$G129</f>
        <v>26.723000000000003</v>
      </c>
      <c r="G129" s="58">
        <f>[10]Tbasis!$E128</f>
        <v>26.013000000000002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27.41548610609259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26.388000000000002</v>
      </c>
      <c r="C130" s="58">
        <f>[6]Tregion!$G130</f>
        <v>36.085000000000001</v>
      </c>
      <c r="D130" s="57">
        <f>[7]Tregion!$G130</f>
        <v>32.618000000000002</v>
      </c>
      <c r="E130" s="58">
        <f>[8]Tregion!$G130</f>
        <v>27.244</v>
      </c>
      <c r="F130" s="57">
        <f>[9]Tregion!$G130</f>
        <v>27.991</v>
      </c>
      <c r="G130" s="58">
        <f>[10]Tbasis!$E129</f>
        <v>28.538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27.808944985379657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28.436</v>
      </c>
      <c r="C131" s="58">
        <f>[6]Tregion!$G131</f>
        <v>37.513000000000005</v>
      </c>
      <c r="D131" s="57">
        <f>[7]Tregion!$G131</f>
        <v>33.742000000000004</v>
      </c>
      <c r="E131" s="58">
        <f>[8]Tregion!$G131</f>
        <v>27.535</v>
      </c>
      <c r="F131" s="57">
        <f>[9]Tregion!$G131</f>
        <v>30.061</v>
      </c>
      <c r="G131" s="58">
        <f>[10]Tbasis!$E130</f>
        <v>31.056000000000001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28.145983871690021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27.428000000000001</v>
      </c>
      <c r="C132" s="58">
        <f>[6]Tregion!$G132</f>
        <v>34.408999999999999</v>
      </c>
      <c r="D132" s="57">
        <f>[7]Tregion!$G132</f>
        <v>30.737000000000002</v>
      </c>
      <c r="E132" s="58">
        <f>[8]Tregion!$G132</f>
        <v>27.395</v>
      </c>
      <c r="F132" s="57">
        <f>[9]Tregion!$G132</f>
        <v>29.104000000000003</v>
      </c>
      <c r="G132" s="58">
        <f>[10]Tbasis!$E131</f>
        <v>29.588000000000001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28.118675229004985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25.457000000000001</v>
      </c>
      <c r="C133" s="58">
        <f>[6]Tregion!$G133</f>
        <v>32.204999999999998</v>
      </c>
      <c r="D133" s="57">
        <f>[7]Tregion!$G133</f>
        <v>28.206000000000003</v>
      </c>
      <c r="E133" s="58">
        <f>[8]Tregion!$G133</f>
        <v>27.375</v>
      </c>
      <c r="F133" s="57">
        <f>[9]Tregion!$G133</f>
        <v>27.747</v>
      </c>
      <c r="G133" s="58">
        <f>[10]Tbasis!$E132</f>
        <v>26.747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28.140772909330892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22.934999999999999</v>
      </c>
      <c r="C134" s="58">
        <f>[6]Tregion!$G134</f>
        <v>30.916</v>
      </c>
      <c r="D134" s="57">
        <f>[7]Tregion!$G134</f>
        <v>26.716000000000001</v>
      </c>
      <c r="E134" s="58">
        <f>[8]Tregion!$G134</f>
        <v>27.428000000000001</v>
      </c>
      <c r="F134" s="57">
        <f>[9]Tregion!$G134</f>
        <v>25.474</v>
      </c>
      <c r="G134" s="58">
        <f>[10]Tbasis!$E133</f>
        <v>24.105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30.076227517085009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23.661000000000001</v>
      </c>
      <c r="C135" s="58">
        <f>[6]Tregion!$G135</f>
        <v>34.49</v>
      </c>
      <c r="D135" s="57">
        <f>[7]Tregion!$G135</f>
        <v>30.091000000000001</v>
      </c>
      <c r="E135" s="58">
        <f>[8]Tregion!$G135</f>
        <v>27.778000000000002</v>
      </c>
      <c r="F135" s="57">
        <f>[9]Tregion!$G135</f>
        <v>26.414000000000001</v>
      </c>
      <c r="G135" s="58">
        <f>[10]Tbasis!$E134</f>
        <v>24.771000000000001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31.365376636465562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23.864999999999998</v>
      </c>
      <c r="C136" s="58">
        <f>[6]Tregion!$G136</f>
        <v>31.088000000000001</v>
      </c>
      <c r="D136" s="57">
        <f>[7]Tregion!$G136</f>
        <v>28.764000000000003</v>
      </c>
      <c r="E136" s="58">
        <f>[8]Tregion!$G136</f>
        <v>27.613000000000003</v>
      </c>
      <c r="F136" s="57">
        <f>[9]Tregion!$G136</f>
        <v>26.227</v>
      </c>
      <c r="G136" s="58">
        <f>[10]Tbasis!$E135</f>
        <v>25.074999999999999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32.224845419818557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24.371000000000002</v>
      </c>
      <c r="C137" s="58">
        <f>[6]Tregion!$G137</f>
        <v>30.911000000000001</v>
      </c>
      <c r="D137" s="57">
        <f>[7]Tregion!$G137</f>
        <v>28.509</v>
      </c>
      <c r="E137" s="58">
        <f>[8]Tregion!$G137</f>
        <v>26.839000000000002</v>
      </c>
      <c r="F137" s="57">
        <f>[9]Tregion!$G137</f>
        <v>26.814</v>
      </c>
      <c r="G137" s="58">
        <f>[10]Tbasis!$E136</f>
        <v>25.581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31.294137505542157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24.184999999999999</v>
      </c>
      <c r="C138" s="58">
        <f>[6]Tregion!$G138</f>
        <v>30.666</v>
      </c>
      <c r="D138" s="57">
        <f>[7]Tregion!$G138</f>
        <v>27.297000000000001</v>
      </c>
      <c r="E138" s="58">
        <f>[8]Tregion!$G138</f>
        <v>26.53</v>
      </c>
      <c r="F138" s="57">
        <f>[9]Tregion!$G138</f>
        <v>26.757000000000001</v>
      </c>
      <c r="G138" s="58">
        <f>[10]Tbasis!$E137</f>
        <v>25.395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30.092667238697224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23.899000000000001</v>
      </c>
      <c r="C139" s="58">
        <f>[6]Tregion!$G139</f>
        <v>29.388000000000002</v>
      </c>
      <c r="D139" s="57">
        <f>[7]Tregion!$G139</f>
        <v>25.574999999999999</v>
      </c>
      <c r="E139" s="58">
        <f>[8]Tregion!$G139</f>
        <v>26.08</v>
      </c>
      <c r="F139" s="57">
        <f>[9]Tregion!$G139</f>
        <v>26.469000000000001</v>
      </c>
      <c r="G139" s="58">
        <f>[10]Tbasis!$E138</f>
        <v>25.109000000000002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27.698159852011333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23.357000000000003</v>
      </c>
      <c r="C140" s="58">
        <f>[6]Tregion!$G140</f>
        <v>24.795000000000002</v>
      </c>
      <c r="D140" s="57">
        <f>[7]Tregion!$G140</f>
        <v>20.378</v>
      </c>
      <c r="E140" s="58">
        <f>[8]Tregion!$G140</f>
        <v>26.304000000000002</v>
      </c>
      <c r="F140" s="57">
        <f>[9]Tregion!$G140</f>
        <v>25.992000000000001</v>
      </c>
      <c r="G140" s="58">
        <f>[10]Tbasis!$E139</f>
        <v>24.567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27.680533425851223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24.441000000000003</v>
      </c>
      <c r="C141" s="58">
        <f>[6]Tregion!$G141</f>
        <v>26.945</v>
      </c>
      <c r="D141" s="57">
        <f>[7]Tregion!$G141</f>
        <v>22.083000000000002</v>
      </c>
      <c r="E141" s="58">
        <f>[8]Tregion!$G141</f>
        <v>27.557000000000002</v>
      </c>
      <c r="F141" s="57">
        <f>[9]Tregion!$G141</f>
        <v>26.969000000000001</v>
      </c>
      <c r="G141" s="58">
        <f>[10]Tbasis!$E140</f>
        <v>26.191000000000003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28.023666106240054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26.471</v>
      </c>
      <c r="C142" s="58">
        <f>[6]Tregion!$G142</f>
        <v>36.979999999999997</v>
      </c>
      <c r="D142" s="57">
        <f>[7]Tregion!$G142</f>
        <v>32.466999999999999</v>
      </c>
      <c r="E142" s="58">
        <f>[8]Tregion!$G142</f>
        <v>27.481000000000002</v>
      </c>
      <c r="F142" s="57">
        <f>[9]Tregion!$G142</f>
        <v>28.121000000000002</v>
      </c>
      <c r="G142" s="58">
        <f>[10]Tbasis!$E141</f>
        <v>28.521000000000001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28.425518840855482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28.363000000000003</v>
      </c>
      <c r="C143" s="58">
        <f>[6]Tregion!$G143</f>
        <v>38.356999999999999</v>
      </c>
      <c r="D143" s="57">
        <f>[7]Tregion!$G143</f>
        <v>33.518000000000001</v>
      </c>
      <c r="E143" s="58">
        <f>[8]Tregion!$G143</f>
        <v>27.746000000000002</v>
      </c>
      <c r="F143" s="57">
        <f>[9]Tregion!$G143</f>
        <v>30.049000000000003</v>
      </c>
      <c r="G143" s="58">
        <f>[10]Tbasis!$E142</f>
        <v>30.833000000000002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28.770644366733954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27.417000000000002</v>
      </c>
      <c r="C144" s="58">
        <f>[6]Tregion!$G144</f>
        <v>35.393000000000001</v>
      </c>
      <c r="D144" s="57">
        <f>[7]Tregion!$G144</f>
        <v>30.717000000000002</v>
      </c>
      <c r="E144" s="58">
        <f>[8]Tregion!$G144</f>
        <v>27.602</v>
      </c>
      <c r="F144" s="57">
        <f>[9]Tregion!$G144</f>
        <v>29.15</v>
      </c>
      <c r="G144" s="58">
        <f>[10]Tbasis!$E143</f>
        <v>29.467000000000002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28.747727337588863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25.38</v>
      </c>
      <c r="C145" s="58">
        <f>[6]Tregion!$G145</f>
        <v>33.265000000000001</v>
      </c>
      <c r="D145" s="57">
        <f>[7]Tregion!$G145</f>
        <v>28.265000000000001</v>
      </c>
      <c r="E145" s="58">
        <f>[8]Tregion!$G145</f>
        <v>27.353000000000002</v>
      </c>
      <c r="F145" s="57">
        <f>[9]Tregion!$G145</f>
        <v>27.732000000000003</v>
      </c>
      <c r="G145" s="58">
        <f>[10]Tbasis!$E144</f>
        <v>26.64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28.774584966731709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23.548000000000002</v>
      </c>
      <c r="C146" s="58">
        <f>[6]Tregion!$G146</f>
        <v>32.085000000000001</v>
      </c>
      <c r="D146" s="57">
        <f>[7]Tregion!$G146</f>
        <v>27.106000000000002</v>
      </c>
      <c r="E146" s="58">
        <f>[8]Tregion!$G146</f>
        <v>27.815000000000001</v>
      </c>
      <c r="F146" s="57">
        <f>[9]Tregion!$G146</f>
        <v>26.057000000000002</v>
      </c>
      <c r="G146" s="58">
        <f>[10]Tbasis!$E145</f>
        <v>24.698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30.48341701087055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23.944000000000003</v>
      </c>
      <c r="C147" s="58">
        <f>[6]Tregion!$G147</f>
        <v>35.472999999999999</v>
      </c>
      <c r="D147" s="57">
        <f>[7]Tregion!$G147</f>
        <v>30.135000000000002</v>
      </c>
      <c r="E147" s="58">
        <f>[8]Tregion!$G147</f>
        <v>27.967000000000002</v>
      </c>
      <c r="F147" s="57">
        <f>[9]Tregion!$G147</f>
        <v>26.681000000000001</v>
      </c>
      <c r="G147" s="58">
        <f>[10]Tbasis!$E146</f>
        <v>25.044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31.791196339916123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24.081</v>
      </c>
      <c r="C148" s="58">
        <f>[6]Tregion!$G148</f>
        <v>32.254000000000005</v>
      </c>
      <c r="D148" s="57">
        <f>[7]Tregion!$G148</f>
        <v>28.913</v>
      </c>
      <c r="E148" s="58">
        <f>[8]Tregion!$G148</f>
        <v>27.81</v>
      </c>
      <c r="F148" s="57">
        <f>[9]Tregion!$G148</f>
        <v>26.461000000000002</v>
      </c>
      <c r="G148" s="58">
        <f>[10]Tbasis!$E147</f>
        <v>25.271000000000001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28.223264706143766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24.591000000000001</v>
      </c>
      <c r="C149" s="58">
        <f>[6]Tregion!$G149</f>
        <v>32.053000000000004</v>
      </c>
      <c r="D149" s="57">
        <f>[7]Tregion!$G149</f>
        <v>28.684000000000001</v>
      </c>
      <c r="E149" s="58">
        <f>[8]Tregion!$G149</f>
        <v>27.101000000000003</v>
      </c>
      <c r="F149" s="57">
        <f>[9]Tregion!$G149</f>
        <v>27.039000000000001</v>
      </c>
      <c r="G149" s="58">
        <f>[10]Tbasis!$E148</f>
        <v>25.781000000000002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27.387332880888813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24.419</v>
      </c>
      <c r="C150" s="58">
        <f>[6]Tregion!$G150</f>
        <v>31.799000000000003</v>
      </c>
      <c r="D150" s="57">
        <f>[7]Tregion!$G150</f>
        <v>27.551000000000002</v>
      </c>
      <c r="E150" s="58">
        <f>[8]Tregion!$G150</f>
        <v>26.819000000000003</v>
      </c>
      <c r="F150" s="57">
        <f>[9]Tregion!$G150</f>
        <v>26.986000000000001</v>
      </c>
      <c r="G150" s="58">
        <f>[10]Tbasis!$E149</f>
        <v>25.609000000000002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26.310335502035556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24.143000000000001</v>
      </c>
      <c r="C151" s="58">
        <f>[6]Tregion!$G151</f>
        <v>30.563000000000002</v>
      </c>
      <c r="D151" s="57">
        <f>[7]Tregion!$G151</f>
        <v>25.908000000000001</v>
      </c>
      <c r="E151" s="58">
        <f>[8]Tregion!$G151</f>
        <v>26.378</v>
      </c>
      <c r="F151" s="57">
        <f>[9]Tregion!$G151</f>
        <v>26.707000000000001</v>
      </c>
      <c r="G151" s="58">
        <f>[10]Tbasis!$E150</f>
        <v>25.333000000000002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24.429014179610714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23.603000000000002</v>
      </c>
      <c r="C152" s="58">
        <f>[6]Tregion!$G152</f>
        <v>26.102</v>
      </c>
      <c r="D152" s="57">
        <f>[7]Tregion!$G152</f>
        <v>20.933</v>
      </c>
      <c r="E152" s="58">
        <f>[8]Tregion!$G152</f>
        <v>26.56</v>
      </c>
      <c r="F152" s="57">
        <f>[9]Tregion!$G152</f>
        <v>26.225000000000001</v>
      </c>
      <c r="G152" s="58">
        <f>[10]Tbasis!$E151</f>
        <v>24.793000000000003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24.409395506075452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24.677</v>
      </c>
      <c r="C153" s="58">
        <f>[6]Tregion!$G153</f>
        <v>28.195</v>
      </c>
      <c r="D153" s="57">
        <f>[7]Tregion!$G153</f>
        <v>22.591000000000001</v>
      </c>
      <c r="E153" s="58">
        <f>[8]Tregion!$G153</f>
        <v>27.783000000000001</v>
      </c>
      <c r="F153" s="57">
        <f>[9]Tregion!$G153</f>
        <v>27.203000000000003</v>
      </c>
      <c r="G153" s="58">
        <f>[10]Tbasis!$E152</f>
        <v>26.357000000000003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24.711615167731125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26.155000000000001</v>
      </c>
      <c r="C154" s="58">
        <f>[6]Tregion!$G154</f>
        <v>37.952000000000005</v>
      </c>
      <c r="D154" s="57">
        <f>[7]Tregion!$G154</f>
        <v>32.375</v>
      </c>
      <c r="E154" s="58">
        <f>[8]Tregion!$G154</f>
        <v>27.302</v>
      </c>
      <c r="F154" s="57">
        <f>[9]Tregion!$G154</f>
        <v>27.876000000000001</v>
      </c>
      <c r="G154" s="58">
        <f>[10]Tbasis!$E153</f>
        <v>28.105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25.066268897803347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28.891000000000002</v>
      </c>
      <c r="C155" s="58">
        <f>[6]Tregion!$G155</f>
        <v>39.5</v>
      </c>
      <c r="D155" s="57">
        <f>[7]Tregion!$G155</f>
        <v>33.633000000000003</v>
      </c>
      <c r="E155" s="58">
        <f>[8]Tregion!$G155</f>
        <v>28.556000000000001</v>
      </c>
      <c r="F155" s="57">
        <f>[9]Tregion!$G155</f>
        <v>30.581000000000003</v>
      </c>
      <c r="G155" s="58">
        <f>[10]Tbasis!$E154</f>
        <v>31.231000000000002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25.370067095027775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27.496000000000002</v>
      </c>
      <c r="C156" s="58">
        <f>[6]Tregion!$G156</f>
        <v>36.479999999999997</v>
      </c>
      <c r="D156" s="57">
        <f>[7]Tregion!$G156</f>
        <v>30.798000000000002</v>
      </c>
      <c r="E156" s="58">
        <f>[8]Tregion!$G156</f>
        <v>27.868000000000002</v>
      </c>
      <c r="F156" s="57">
        <f>[9]Tregion!$G156</f>
        <v>29.271000000000001</v>
      </c>
      <c r="G156" s="58">
        <f>[10]Tbasis!$E155</f>
        <v>29.446000000000002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25.345451785776135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25.547000000000001</v>
      </c>
      <c r="C157" s="58">
        <f>[6]Tregion!$G157</f>
        <v>34.364000000000004</v>
      </c>
      <c r="D157" s="57">
        <f>[7]Tregion!$G157</f>
        <v>28.469000000000001</v>
      </c>
      <c r="E157" s="58">
        <f>[8]Tregion!$G157</f>
        <v>27.59</v>
      </c>
      <c r="F157" s="57">
        <f>[9]Tregion!$G157</f>
        <v>27.913</v>
      </c>
      <c r="G157" s="58">
        <f>[10]Tbasis!$E156</f>
        <v>26.777000000000001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25.365370067370705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23.806000000000001</v>
      </c>
      <c r="C158" s="58">
        <f>[6]Tregion!$G158</f>
        <v>33.222999999999999</v>
      </c>
      <c r="D158" s="57">
        <f>[7]Tregion!$G158</f>
        <v>27.353000000000002</v>
      </c>
      <c r="E158" s="58">
        <f>[8]Tregion!$G158</f>
        <v>28.042000000000002</v>
      </c>
      <c r="F158" s="57">
        <f>[9]Tregion!$G158</f>
        <v>26.322000000000003</v>
      </c>
      <c r="G158" s="58">
        <f>[10]Tbasis!$E157</f>
        <v>24.936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27.109939149835483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24.176000000000002</v>
      </c>
      <c r="C159" s="58">
        <f>[6]Tregion!$G159</f>
        <v>36.520000000000003</v>
      </c>
      <c r="D159" s="57">
        <f>[7]Tregion!$G159</f>
        <v>30.231000000000002</v>
      </c>
      <c r="E159" s="58">
        <f>[8]Tregion!$G159</f>
        <v>28.184999999999999</v>
      </c>
      <c r="F159" s="57">
        <f>[9]Tregion!$G159</f>
        <v>26.912000000000003</v>
      </c>
      <c r="G159" s="58">
        <f>[10]Tbasis!$E158</f>
        <v>25.256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28.271945061701185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24.283000000000001</v>
      </c>
      <c r="C160" s="58">
        <f>[6]Tregion!$G160</f>
        <v>33.390999999999998</v>
      </c>
      <c r="D160" s="57">
        <f>[7]Tregion!$G160</f>
        <v>29.06</v>
      </c>
      <c r="E160" s="58">
        <f>[8]Tregion!$G160</f>
        <v>28.007000000000001</v>
      </c>
      <c r="F160" s="57">
        <f>[9]Tregion!$G160</f>
        <v>26.695</v>
      </c>
      <c r="G160" s="58">
        <f>[10]Tbasis!$E159</f>
        <v>25.443000000000001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28.223264706143766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24.844999999999999</v>
      </c>
      <c r="C161" s="58">
        <f>[6]Tregion!$G161</f>
        <v>33.198</v>
      </c>
      <c r="D161" s="57">
        <f>[7]Tregion!$G161</f>
        <v>28.883000000000003</v>
      </c>
      <c r="E161" s="58">
        <f>[8]Tregion!$G161</f>
        <v>27.409000000000002</v>
      </c>
      <c r="F161" s="57">
        <f>[9]Tregion!$G161</f>
        <v>27.291</v>
      </c>
      <c r="G161" s="58">
        <f>[10]Tbasis!$E160</f>
        <v>26.004999999999999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27.387332880888813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20.25</v>
      </c>
      <c r="C8" s="58">
        <f>[6]Tregion!$P8</f>
        <v>23.625</v>
      </c>
      <c r="D8" s="57">
        <f>[7]Tregion!$P8</f>
        <v>23.625</v>
      </c>
      <c r="E8" s="58">
        <f>[8]Tregion!$P8</f>
        <v>20.434999999999999</v>
      </c>
      <c r="F8" s="57">
        <f>[9]Tregion!$P8</f>
        <v>20.81</v>
      </c>
      <c r="G8" s="57">
        <f>[5]Tregion!$P8</f>
        <v>20.25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20.25</v>
      </c>
      <c r="C9" s="58">
        <f>[6]Tregion!$P9</f>
        <v>21</v>
      </c>
      <c r="D9" s="57">
        <f>[7]Tregion!$P9</f>
        <v>20.4375</v>
      </c>
      <c r="E9" s="58">
        <f>[8]Tregion!$P9</f>
        <v>21.94</v>
      </c>
      <c r="F9" s="57">
        <f>[9]Tregion!$P9</f>
        <v>21.19</v>
      </c>
      <c r="G9" s="57">
        <f>[5]Tregion!$P9</f>
        <v>20.25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23.625</v>
      </c>
      <c r="C10" s="58">
        <f>[6]Tregion!$P10</f>
        <v>27.188000000000002</v>
      </c>
      <c r="D10" s="57">
        <f>[7]Tregion!$P10</f>
        <v>27</v>
      </c>
      <c r="E10" s="58">
        <f>[8]Tregion!$P10</f>
        <v>27</v>
      </c>
      <c r="F10" s="57">
        <f>[9]Tregion!$P10</f>
        <v>25.125</v>
      </c>
      <c r="G10" s="57">
        <f>[5]Tregion!$P10</f>
        <v>23.625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23.813000000000002</v>
      </c>
      <c r="C11" s="58">
        <f>[6]Tregion!$P11</f>
        <v>26.7</v>
      </c>
      <c r="D11" s="57">
        <f>[7]Tregion!$P11</f>
        <v>26.888000000000002</v>
      </c>
      <c r="E11" s="58">
        <f>[8]Tregion!$P11</f>
        <v>26.813000000000002</v>
      </c>
      <c r="F11" s="57">
        <f>[9]Tregion!$P11</f>
        <v>25.5</v>
      </c>
      <c r="G11" s="57">
        <f>[5]Tregion!$P11</f>
        <v>23.813000000000002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36.820736131360214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23.438000000000002</v>
      </c>
      <c r="C12" s="58">
        <f>[6]Tregion!$P12</f>
        <v>25.425000000000001</v>
      </c>
      <c r="D12" s="57">
        <f>[7]Tregion!$P12</f>
        <v>25.5</v>
      </c>
      <c r="E12" s="58">
        <f>[8]Tregion!$P12</f>
        <v>26.625</v>
      </c>
      <c r="F12" s="57">
        <f>[9]Tregion!$P12</f>
        <v>24.938000000000002</v>
      </c>
      <c r="G12" s="57">
        <f>[5]Tregion!$P12</f>
        <v>23.438000000000002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36.411599362739153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22.875</v>
      </c>
      <c r="C13" s="58">
        <f>[6]Tregion!$P13</f>
        <v>22.875</v>
      </c>
      <c r="D13" s="57">
        <f>[7]Tregion!$P13</f>
        <v>22.875</v>
      </c>
      <c r="E13" s="58">
        <f>[8]Tregion!$P13</f>
        <v>24.75</v>
      </c>
      <c r="F13" s="57">
        <f>[9]Tregion!$P13</f>
        <v>24.188000000000002</v>
      </c>
      <c r="G13" s="57">
        <f>[5]Tregion!$P13</f>
        <v>22.875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35.506822638775141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22.313000000000002</v>
      </c>
      <c r="C14" s="58">
        <f>[6]Tregion!$P14</f>
        <v>22.5</v>
      </c>
      <c r="D14" s="57">
        <f>[7]Tregion!$P14</f>
        <v>21</v>
      </c>
      <c r="E14" s="58">
        <f>[8]Tregion!$P14</f>
        <v>22.875</v>
      </c>
      <c r="F14" s="57">
        <f>[9]Tregion!$P14</f>
        <v>22.688000000000002</v>
      </c>
      <c r="G14" s="57">
        <f>[5]Tregion!$P14</f>
        <v>22.313000000000002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33.642541433946768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25.875</v>
      </c>
      <c r="C15" s="58">
        <f>[6]Tregion!$P15</f>
        <v>21.75</v>
      </c>
      <c r="D15" s="57">
        <f>[7]Tregion!$P15</f>
        <v>19.875</v>
      </c>
      <c r="E15" s="58">
        <f>[8]Tregion!$P15</f>
        <v>22.875</v>
      </c>
      <c r="F15" s="57">
        <f>[9]Tregion!$P15</f>
        <v>25.125</v>
      </c>
      <c r="G15" s="57">
        <f>[5]Tregion!$P15</f>
        <v>25.875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33.964593787525942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31.5</v>
      </c>
      <c r="C16" s="58">
        <f>[6]Tregion!$P16</f>
        <v>22.875</v>
      </c>
      <c r="D16" s="57">
        <f>[7]Tregion!$P16</f>
        <v>21</v>
      </c>
      <c r="E16" s="58">
        <f>[8]Tregion!$P16</f>
        <v>27.75</v>
      </c>
      <c r="F16" s="57">
        <f>[9]Tregion!$P16</f>
        <v>28.5</v>
      </c>
      <c r="G16" s="57">
        <f>[5]Tregion!$P16</f>
        <v>31.5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34.611081208271159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37.5</v>
      </c>
      <c r="C17" s="58">
        <f>[6]Tregion!$P17</f>
        <v>33</v>
      </c>
      <c r="D17" s="57">
        <f>[7]Tregion!$P17</f>
        <v>30.75</v>
      </c>
      <c r="E17" s="58">
        <f>[8]Tregion!$P17</f>
        <v>34.5</v>
      </c>
      <c r="F17" s="57">
        <f>[9]Tregion!$P17</f>
        <v>34.313000000000002</v>
      </c>
      <c r="G17" s="57">
        <f>[5]Tregion!$P17</f>
        <v>37.5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35.228346185909736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43.875</v>
      </c>
      <c r="C18" s="58">
        <f>[6]Tregion!$P18</f>
        <v>38.25</v>
      </c>
      <c r="D18" s="57">
        <f>[7]Tregion!$P18</f>
        <v>36.375</v>
      </c>
      <c r="E18" s="58">
        <f>[8]Tregion!$P18</f>
        <v>39.75</v>
      </c>
      <c r="F18" s="57">
        <f>[9]Tregion!$P18</f>
        <v>39.75</v>
      </c>
      <c r="G18" s="57">
        <f>[5]Tregion!$P18</f>
        <v>43.875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35.843968463376662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</v>
      </c>
      <c r="C19" s="58">
        <f>[6]Tregion!$P19</f>
        <v>33.75</v>
      </c>
      <c r="D19" s="57">
        <f>[7]Tregion!$P19</f>
        <v>31.125</v>
      </c>
      <c r="E19" s="58">
        <f>[8]Tregion!$P19</f>
        <v>33.375</v>
      </c>
      <c r="F19" s="57">
        <f>[9]Tregion!$P19</f>
        <v>33.563000000000002</v>
      </c>
      <c r="G19" s="57">
        <f>[5]Tregion!$P19</f>
        <v>36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35.808497767383692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26.438000000000002</v>
      </c>
      <c r="C20" s="58">
        <f>[6]Tregion!$P20</f>
        <v>26.625</v>
      </c>
      <c r="D20" s="57">
        <f>[7]Tregion!$P20</f>
        <v>27</v>
      </c>
      <c r="E20" s="58">
        <f>[8]Tregion!$P20</f>
        <v>28.5</v>
      </c>
      <c r="F20" s="57">
        <f>[9]Tregion!$P20</f>
        <v>27.938000000000002</v>
      </c>
      <c r="G20" s="57">
        <f>[5]Tregion!$P20</f>
        <v>26.438000000000002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36.09673800220849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25.313000000000002</v>
      </c>
      <c r="C21" s="58">
        <f>[6]Tregion!$P21</f>
        <v>25.125</v>
      </c>
      <c r="D21" s="57">
        <f>[7]Tregion!$P21</f>
        <v>25.5</v>
      </c>
      <c r="E21" s="58">
        <f>[8]Tregion!$P21</f>
        <v>25.875</v>
      </c>
      <c r="F21" s="57">
        <f>[9]Tregion!$P21</f>
        <v>27.563000000000002</v>
      </c>
      <c r="G21" s="57">
        <f>[5]Tregion!$P21</f>
        <v>25.313000000000002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39.874564655915975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25.875</v>
      </c>
      <c r="C22" s="58">
        <f>[6]Tregion!$P22</f>
        <v>26.8125</v>
      </c>
      <c r="D22" s="57">
        <f>[7]Tregion!$P22</f>
        <v>27.1875</v>
      </c>
      <c r="E22" s="58">
        <f>[8]Tregion!$P22</f>
        <v>28.688000000000002</v>
      </c>
      <c r="F22" s="57">
        <f>[9]Tregion!$P22</f>
        <v>29.063000000000002</v>
      </c>
      <c r="G22" s="57">
        <f>[5]Tregion!$P22</f>
        <v>25.875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42.817397040776633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26.438000000000002</v>
      </c>
      <c r="C23" s="58">
        <f>[6]Tregion!$P23</f>
        <v>29.813000000000002</v>
      </c>
      <c r="D23" s="57">
        <f>[7]Tregion!$P23</f>
        <v>30</v>
      </c>
      <c r="E23" s="58">
        <f>[8]Tregion!$P23</f>
        <v>30</v>
      </c>
      <c r="F23" s="57">
        <f>[9]Tregion!$P23</f>
        <v>29.625</v>
      </c>
      <c r="G23" s="57">
        <f>[5]Tregion!$P23</f>
        <v>26.438000000000002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43.387458026275844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26.063000000000002</v>
      </c>
      <c r="C24" s="58">
        <f>[6]Tregion!$P24</f>
        <v>28.688000000000002</v>
      </c>
      <c r="D24" s="57">
        <f>[7]Tregion!$P24</f>
        <v>28.875</v>
      </c>
      <c r="E24" s="58">
        <f>[8]Tregion!$P24</f>
        <v>29.25</v>
      </c>
      <c r="F24" s="57">
        <f>[9]Tregion!$P24</f>
        <v>28.5</v>
      </c>
      <c r="G24" s="57">
        <f>[5]Tregion!$P24</f>
        <v>26.063000000000002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42.084014518288143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26.063000000000002</v>
      </c>
      <c r="C25" s="58">
        <f>[6]Tregion!$P25</f>
        <v>25.5</v>
      </c>
      <c r="D25" s="57">
        <f>[7]Tregion!$P25</f>
        <v>25.5</v>
      </c>
      <c r="E25" s="58">
        <f>[8]Tregion!$P25</f>
        <v>27.75</v>
      </c>
      <c r="F25" s="57">
        <f>[9]Tregion!$P25</f>
        <v>27.375</v>
      </c>
      <c r="G25" s="57">
        <f>[5]Tregion!$P25</f>
        <v>26.063000000000002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40.710194400060139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25.688000000000002</v>
      </c>
      <c r="C26" s="58">
        <f>[6]Tregion!$P26</f>
        <v>25.688000000000002</v>
      </c>
      <c r="D26" s="57">
        <f>[7]Tregion!$P26</f>
        <v>23.25</v>
      </c>
      <c r="E26" s="58">
        <f>[8]Tregion!$P26</f>
        <v>26.25</v>
      </c>
      <c r="F26" s="57">
        <f>[9]Tregion!$P26</f>
        <v>27</v>
      </c>
      <c r="G26" s="57">
        <f>[5]Tregion!$P26</f>
        <v>25.688000000000002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38.730043615045808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25.688000000000002</v>
      </c>
      <c r="C27" s="58">
        <f>[6]Tregion!$P27</f>
        <v>23.063000000000002</v>
      </c>
      <c r="D27" s="57">
        <f>[7]Tregion!$P27</f>
        <v>20.625</v>
      </c>
      <c r="E27" s="58">
        <f>[8]Tregion!$P27</f>
        <v>26.25</v>
      </c>
      <c r="F27" s="57">
        <f>[9]Tregion!$P27</f>
        <v>27.375</v>
      </c>
      <c r="G27" s="57">
        <f>[5]Tregion!$P27</f>
        <v>25.688000000000002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38.869986519214265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29.063000000000002</v>
      </c>
      <c r="C28" s="58">
        <f>[6]Tregion!$P28</f>
        <v>24</v>
      </c>
      <c r="D28" s="57">
        <f>[7]Tregion!$P28</f>
        <v>21.563000000000002</v>
      </c>
      <c r="E28" s="58">
        <f>[8]Tregion!$P28</f>
        <v>29.625</v>
      </c>
      <c r="F28" s="57">
        <f>[9]Tregion!$P28</f>
        <v>30.75</v>
      </c>
      <c r="G28" s="57">
        <f>[5]Tregion!$P28</f>
        <v>29.063000000000002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39.284583893122708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39.938000000000002</v>
      </c>
      <c r="C29" s="58">
        <f>[6]Tregion!$P29</f>
        <v>38.625</v>
      </c>
      <c r="D29" s="57">
        <f>[7]Tregion!$P29</f>
        <v>35.25</v>
      </c>
      <c r="E29" s="58">
        <f>[8]Tregion!$P29</f>
        <v>37.125</v>
      </c>
      <c r="F29" s="57">
        <f>[9]Tregion!$P29</f>
        <v>41.25</v>
      </c>
      <c r="G29" s="57">
        <f>[5]Tregion!$P29</f>
        <v>39.938000000000002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39.643132749064527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44.813000000000002</v>
      </c>
      <c r="C30" s="58">
        <f>[6]Tregion!$P30</f>
        <v>43.875</v>
      </c>
      <c r="D30" s="57">
        <f>[7]Tregion!$P30</f>
        <v>41.25</v>
      </c>
      <c r="E30" s="58">
        <f>[8]Tregion!$P30</f>
        <v>43.875</v>
      </c>
      <c r="F30" s="57">
        <f>[9]Tregion!$P30</f>
        <v>45.938000000000002</v>
      </c>
      <c r="G30" s="57">
        <f>[5]Tregion!$P30</f>
        <v>44.813000000000002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40.041948831911746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35.438000000000002</v>
      </c>
      <c r="C31" s="58">
        <f>[6]Tregion!$P31</f>
        <v>36.75</v>
      </c>
      <c r="D31" s="57">
        <f>[7]Tregion!$P31</f>
        <v>34.125</v>
      </c>
      <c r="E31" s="58">
        <f>[8]Tregion!$P31</f>
        <v>40.125</v>
      </c>
      <c r="F31" s="57">
        <f>[9]Tregion!$P31</f>
        <v>36.188000000000002</v>
      </c>
      <c r="G31" s="57">
        <f>[5]Tregion!$P31</f>
        <v>35.438000000000002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40.095622264183405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27.563000000000002</v>
      </c>
      <c r="C32" s="58">
        <f>[6]Tregion!$P32</f>
        <v>29.063000000000002</v>
      </c>
      <c r="D32" s="57">
        <f>[7]Tregion!$P32</f>
        <v>29.25</v>
      </c>
      <c r="E32" s="58">
        <f>[8]Tregion!$P32</f>
        <v>29.813000000000002</v>
      </c>
      <c r="F32" s="57">
        <f>[9]Tregion!$P32</f>
        <v>28.5</v>
      </c>
      <c r="G32" s="57">
        <f>[5]Tregion!$P32</f>
        <v>27.563000000000002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40.259392253471319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26.438000000000002</v>
      </c>
      <c r="C33" s="58">
        <f>[6]Tregion!$P33</f>
        <v>26.0625</v>
      </c>
      <c r="D33" s="57">
        <f>[7]Tregion!$P33</f>
        <v>26.25</v>
      </c>
      <c r="E33" s="58">
        <f>[8]Tregion!$P33</f>
        <v>27.75</v>
      </c>
      <c r="F33" s="57">
        <f>[9]Tregion!$P33</f>
        <v>28.688000000000002</v>
      </c>
      <c r="G33" s="57">
        <f>[5]Tregion!$P33</f>
        <v>26.438000000000002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43.299195057787486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26.438000000000002</v>
      </c>
      <c r="C34" s="58">
        <f>[6]Tregion!$P34</f>
        <v>27.9375</v>
      </c>
      <c r="D34" s="57">
        <f>[7]Tregion!$P34</f>
        <v>28.125</v>
      </c>
      <c r="E34" s="58">
        <f>[8]Tregion!$P34</f>
        <v>30.1875</v>
      </c>
      <c r="F34" s="57">
        <f>[9]Tregion!$P34</f>
        <v>29.25</v>
      </c>
      <c r="G34" s="57">
        <f>[5]Tregion!$P34</f>
        <v>26.438000000000002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45.455053669037866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27.173000000000002</v>
      </c>
      <c r="C35" s="58">
        <f>[6]Tregion!$P35</f>
        <v>30.203000000000003</v>
      </c>
      <c r="D35" s="57">
        <f>[7]Tregion!$P35</f>
        <v>30.074999999999999</v>
      </c>
      <c r="E35" s="58">
        <f>[8]Tregion!$P35</f>
        <v>30.563000000000002</v>
      </c>
      <c r="F35" s="57">
        <f>[9]Tregion!$P35</f>
        <v>30.113000000000003</v>
      </c>
      <c r="G35" s="57">
        <f>[5]Tregion!$P35</f>
        <v>27.173000000000002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43.708276175104537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26.85</v>
      </c>
      <c r="C36" s="58">
        <f>[6]Tregion!$P36</f>
        <v>29.234999999999999</v>
      </c>
      <c r="D36" s="57">
        <f>[7]Tregion!$P36</f>
        <v>29.108000000000001</v>
      </c>
      <c r="E36" s="58">
        <f>[8]Tregion!$P36</f>
        <v>29.918000000000003</v>
      </c>
      <c r="F36" s="57">
        <f>[9]Tregion!$P36</f>
        <v>29.153000000000002</v>
      </c>
      <c r="G36" s="57">
        <f>[5]Tregion!$P36</f>
        <v>26.85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42.20503002226269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26.85</v>
      </c>
      <c r="C37" s="58">
        <f>[6]Tregion!$P37</f>
        <v>26.49</v>
      </c>
      <c r="D37" s="57">
        <f>[7]Tregion!$P37</f>
        <v>26.213000000000001</v>
      </c>
      <c r="E37" s="58">
        <f>[8]Tregion!$P37</f>
        <v>28.628</v>
      </c>
      <c r="F37" s="57">
        <f>[9]Tregion!$P37</f>
        <v>28.184999999999999</v>
      </c>
      <c r="G37" s="57">
        <f>[5]Tregion!$P37</f>
        <v>26.85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40.285248555690501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26.528000000000002</v>
      </c>
      <c r="C38" s="58">
        <f>[6]Tregion!$P38</f>
        <v>26.655000000000001</v>
      </c>
      <c r="D38" s="57">
        <f>[7]Tregion!$P38</f>
        <v>24.285</v>
      </c>
      <c r="E38" s="58">
        <f>[8]Tregion!$P38</f>
        <v>27.338000000000001</v>
      </c>
      <c r="F38" s="57">
        <f>[9]Tregion!$P38</f>
        <v>27.87</v>
      </c>
      <c r="G38" s="57">
        <f>[5]Tregion!$P38</f>
        <v>26.528000000000002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37.613152258329833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26.528000000000002</v>
      </c>
      <c r="C39" s="58">
        <f>[6]Tregion!$P39</f>
        <v>24.398</v>
      </c>
      <c r="D39" s="57">
        <f>[7]Tregion!$P39</f>
        <v>22.035</v>
      </c>
      <c r="E39" s="58">
        <f>[8]Tregion!$P39</f>
        <v>27.338000000000001</v>
      </c>
      <c r="F39" s="57">
        <f>[9]Tregion!$P39</f>
        <v>28.193000000000001</v>
      </c>
      <c r="G39" s="57">
        <f>[5]Tregion!$P39</f>
        <v>26.528000000000002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37.54718217445275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29.423000000000002</v>
      </c>
      <c r="C40" s="58">
        <f>[6]Tregion!$P40</f>
        <v>25.2</v>
      </c>
      <c r="D40" s="57">
        <f>[7]Tregion!$P40</f>
        <v>22.838000000000001</v>
      </c>
      <c r="E40" s="58">
        <f>[8]Tregion!$P40</f>
        <v>30.24</v>
      </c>
      <c r="F40" s="57">
        <f>[9]Tregion!$P40</f>
        <v>31.08</v>
      </c>
      <c r="G40" s="57">
        <f>[5]Tregion!$P40</f>
        <v>29.423000000000002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38.04042117930242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38.729999999999997</v>
      </c>
      <c r="C41" s="58">
        <f>[6]Tregion!$P41</f>
        <v>37.792999999999999</v>
      </c>
      <c r="D41" s="57">
        <f>[7]Tregion!$P41</f>
        <v>34.582999999999998</v>
      </c>
      <c r="E41" s="58">
        <f>[8]Tregion!$P41</f>
        <v>36.683</v>
      </c>
      <c r="F41" s="57">
        <f>[9]Tregion!$P41</f>
        <v>40.058</v>
      </c>
      <c r="G41" s="57">
        <f>[5]Tregion!$P41</f>
        <v>38.729999999999997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38.626358347250992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42.908000000000001</v>
      </c>
      <c r="C42" s="58">
        <f>[6]Tregion!$P42</f>
        <v>42.308</v>
      </c>
      <c r="D42" s="57">
        <f>[7]Tregion!$P42</f>
        <v>39.728000000000002</v>
      </c>
      <c r="E42" s="58">
        <f>[8]Tregion!$P42</f>
        <v>42.488</v>
      </c>
      <c r="F42" s="57">
        <f>[9]Tregion!$P42</f>
        <v>44.063000000000002</v>
      </c>
      <c r="G42" s="57">
        <f>[5]Tregion!$P42</f>
        <v>42.908000000000001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39.123202925651633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34.883000000000003</v>
      </c>
      <c r="C43" s="58">
        <f>[6]Tregion!$P43</f>
        <v>36.18</v>
      </c>
      <c r="D43" s="57">
        <f>[7]Tregion!$P43</f>
        <v>33.615000000000002</v>
      </c>
      <c r="E43" s="58">
        <f>[8]Tregion!$P43</f>
        <v>39.263000000000005</v>
      </c>
      <c r="F43" s="57">
        <f>[9]Tregion!$P43</f>
        <v>35.729999999999997</v>
      </c>
      <c r="G43" s="57">
        <f>[5]Tregion!$P43</f>
        <v>34.883000000000003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39.047278894278641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28.14</v>
      </c>
      <c r="C44" s="58">
        <f>[6]Tregion!$P44</f>
        <v>29.565000000000001</v>
      </c>
      <c r="D44" s="57">
        <f>[7]Tregion!$P44</f>
        <v>29.438000000000002</v>
      </c>
      <c r="E44" s="58">
        <f>[8]Tregion!$P44</f>
        <v>30.405000000000001</v>
      </c>
      <c r="F44" s="57">
        <f>[9]Tregion!$P44</f>
        <v>29.16</v>
      </c>
      <c r="G44" s="57">
        <f>[5]Tregion!$P44</f>
        <v>28.14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39.051322649843797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27.173000000000002</v>
      </c>
      <c r="C45" s="58">
        <f>[6]Tregion!$P45</f>
        <v>26.984999999999999</v>
      </c>
      <c r="D45" s="57">
        <f>[7]Tregion!$P45</f>
        <v>26.864999999999998</v>
      </c>
      <c r="E45" s="58">
        <f>[8]Tregion!$P45</f>
        <v>28.5</v>
      </c>
      <c r="F45" s="57">
        <f>[9]Tregion!$P45</f>
        <v>29.318000000000001</v>
      </c>
      <c r="G45" s="57">
        <f>[5]Tregion!$P45</f>
        <v>27.173000000000002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41.784559711892626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27.173000000000002</v>
      </c>
      <c r="C46" s="58">
        <f>[6]Tregion!$P46</f>
        <v>28.598000000000003</v>
      </c>
      <c r="D46" s="57">
        <f>[7]Tregion!$P46</f>
        <v>28.47</v>
      </c>
      <c r="E46" s="58">
        <f>[8]Tregion!$P46</f>
        <v>30.728000000000002</v>
      </c>
      <c r="F46" s="57">
        <f>[9]Tregion!$P46</f>
        <v>29.798000000000002</v>
      </c>
      <c r="G46" s="57">
        <f>[5]Tregion!$P46</f>
        <v>27.173000000000002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43.753650140913749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27.824999999999999</v>
      </c>
      <c r="C47" s="58">
        <f>[6]Tregion!$P47</f>
        <v>30.57</v>
      </c>
      <c r="D47" s="57">
        <f>[7]Tregion!$P47</f>
        <v>30.173000000000002</v>
      </c>
      <c r="E47" s="58">
        <f>[8]Tregion!$P47</f>
        <v>31.088000000000001</v>
      </c>
      <c r="F47" s="57">
        <f>[9]Tregion!$P47</f>
        <v>30.593</v>
      </c>
      <c r="G47" s="57">
        <f>[5]Tregion!$P47</f>
        <v>27.824999999999999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43.600754457228071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27.555</v>
      </c>
      <c r="C48" s="58">
        <f>[6]Tregion!$P48</f>
        <v>29.745000000000001</v>
      </c>
      <c r="D48" s="57">
        <f>[7]Tregion!$P48</f>
        <v>29.348000000000003</v>
      </c>
      <c r="E48" s="58">
        <f>[8]Tregion!$P48</f>
        <v>30.533000000000001</v>
      </c>
      <c r="F48" s="57">
        <f>[9]Tregion!$P48</f>
        <v>29.768000000000001</v>
      </c>
      <c r="G48" s="57">
        <f>[5]Tregion!$P48</f>
        <v>27.555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42.139078868519199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27.555</v>
      </c>
      <c r="C49" s="58">
        <f>[6]Tregion!$P49</f>
        <v>27.39</v>
      </c>
      <c r="D49" s="57">
        <f>[7]Tregion!$P49</f>
        <v>26.864999999999998</v>
      </c>
      <c r="E49" s="58">
        <f>[8]Tregion!$P49</f>
        <v>29.43</v>
      </c>
      <c r="F49" s="57">
        <f>[9]Tregion!$P49</f>
        <v>28.95</v>
      </c>
      <c r="G49" s="57">
        <f>[5]Tregion!$P49</f>
        <v>27.555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40.273896145809573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27.278000000000002</v>
      </c>
      <c r="C50" s="58">
        <f>[6]Tregion!$P50</f>
        <v>27.533000000000001</v>
      </c>
      <c r="D50" s="57">
        <f>[7]Tregion!$P50</f>
        <v>25.208000000000002</v>
      </c>
      <c r="E50" s="58">
        <f>[8]Tregion!$P50</f>
        <v>28.32</v>
      </c>
      <c r="F50" s="57">
        <f>[9]Tregion!$P50</f>
        <v>28.673000000000002</v>
      </c>
      <c r="G50" s="57">
        <f>[5]Tregion!$P50</f>
        <v>27.278000000000002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37.55269090052068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27.278000000000002</v>
      </c>
      <c r="C51" s="58">
        <f>[6]Tregion!$P51</f>
        <v>25.59</v>
      </c>
      <c r="D51" s="57">
        <f>[7]Tregion!$P51</f>
        <v>23.28</v>
      </c>
      <c r="E51" s="58">
        <f>[8]Tregion!$P51</f>
        <v>28.32</v>
      </c>
      <c r="F51" s="57">
        <f>[9]Tregion!$P51</f>
        <v>28.95</v>
      </c>
      <c r="G51" s="57">
        <f>[5]Tregion!$P51</f>
        <v>27.278000000000002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37.487809859988644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29.753</v>
      </c>
      <c r="C52" s="58">
        <f>[6]Tregion!$P52</f>
        <v>26.288</v>
      </c>
      <c r="D52" s="57">
        <f>[7]Tregion!$P52</f>
        <v>23.97</v>
      </c>
      <c r="E52" s="58">
        <f>[8]Tregion!$P52</f>
        <v>30.818000000000001</v>
      </c>
      <c r="F52" s="57">
        <f>[9]Tregion!$P52</f>
        <v>31.418000000000003</v>
      </c>
      <c r="G52" s="57">
        <f>[5]Tregion!$P52</f>
        <v>29.753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37.965849537543804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37.733000000000004</v>
      </c>
      <c r="C53" s="58">
        <f>[6]Tregion!$P53</f>
        <v>37.125</v>
      </c>
      <c r="D53" s="57">
        <f>[7]Tregion!$P53</f>
        <v>34.042999999999999</v>
      </c>
      <c r="E53" s="58">
        <f>[8]Tregion!$P53</f>
        <v>36.353000000000002</v>
      </c>
      <c r="F53" s="57">
        <f>[9]Tregion!$P53</f>
        <v>39.104999999999997</v>
      </c>
      <c r="G53" s="57">
        <f>[5]Tregion!$P53</f>
        <v>37.733000000000004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38.534028825505942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41.31</v>
      </c>
      <c r="C54" s="58">
        <f>[6]Tregion!$P54</f>
        <v>41.018000000000001</v>
      </c>
      <c r="D54" s="57">
        <f>[7]Tregion!$P54</f>
        <v>38.453000000000003</v>
      </c>
      <c r="E54" s="58">
        <f>[8]Tregion!$P54</f>
        <v>41.333000000000006</v>
      </c>
      <c r="F54" s="57">
        <f>[9]Tregion!$P54</f>
        <v>42.54</v>
      </c>
      <c r="G54" s="57">
        <f>[5]Tregion!$P54</f>
        <v>41.31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39.015545114477206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34.433</v>
      </c>
      <c r="C55" s="58">
        <f>[6]Tregion!$P55</f>
        <v>35.744999999999997</v>
      </c>
      <c r="D55" s="57">
        <f>[7]Tregion!$P55</f>
        <v>33.218000000000004</v>
      </c>
      <c r="E55" s="58">
        <f>[8]Tregion!$P55</f>
        <v>38.564999999999998</v>
      </c>
      <c r="F55" s="57">
        <f>[9]Tregion!$P55</f>
        <v>35.4</v>
      </c>
      <c r="G55" s="57">
        <f>[5]Tregion!$P55</f>
        <v>34.433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38.941200088024765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28.658000000000001</v>
      </c>
      <c r="C56" s="58">
        <f>[6]Tregion!$P56</f>
        <v>30.053000000000001</v>
      </c>
      <c r="D56" s="57">
        <f>[7]Tregion!$P56</f>
        <v>29.625</v>
      </c>
      <c r="E56" s="58">
        <f>[8]Tregion!$P56</f>
        <v>30.953000000000003</v>
      </c>
      <c r="F56" s="57">
        <f>[9]Tregion!$P56</f>
        <v>29.774999999999999</v>
      </c>
      <c r="G56" s="57">
        <f>[5]Tregion!$P56</f>
        <v>28.658000000000001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38.943718373452491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27.833000000000002</v>
      </c>
      <c r="C57" s="58">
        <f>[6]Tregion!$P57</f>
        <v>27.833000000000002</v>
      </c>
      <c r="D57" s="57">
        <f>[7]Tregion!$P57</f>
        <v>27.42</v>
      </c>
      <c r="E57" s="58">
        <f>[8]Tregion!$P57</f>
        <v>29.19</v>
      </c>
      <c r="F57" s="57">
        <f>[9]Tregion!$P57</f>
        <v>29.91</v>
      </c>
      <c r="G57" s="57">
        <f>[5]Tregion!$P57</f>
        <v>27.833000000000002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41.665698778113224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27.833000000000002</v>
      </c>
      <c r="C58" s="58">
        <f>[6]Tregion!$P58</f>
        <v>29.228000000000002</v>
      </c>
      <c r="D58" s="57">
        <f>[7]Tregion!$P58</f>
        <v>28.8</v>
      </c>
      <c r="E58" s="58">
        <f>[8]Tregion!$P58</f>
        <v>31.23</v>
      </c>
      <c r="F58" s="57">
        <f>[9]Tregion!$P58</f>
        <v>30.323</v>
      </c>
      <c r="G58" s="57">
        <f>[5]Tregion!$P58</f>
        <v>27.833000000000002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43.592210444813254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28.425000000000001</v>
      </c>
      <c r="C59" s="58">
        <f>[6]Tregion!$P59</f>
        <v>31.133000000000003</v>
      </c>
      <c r="D59" s="57">
        <f>[7]Tregion!$P59</f>
        <v>30.344999999999999</v>
      </c>
      <c r="E59" s="58">
        <f>[8]Tregion!$P59</f>
        <v>31.493000000000002</v>
      </c>
      <c r="F59" s="57">
        <f>[9]Tregion!$P59</f>
        <v>30.998000000000001</v>
      </c>
      <c r="G59" s="57">
        <f>[5]Tregion!$P59</f>
        <v>28.425000000000001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40.79278026852041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28.184999999999999</v>
      </c>
      <c r="C60" s="58">
        <f>[6]Tregion!$P60</f>
        <v>30.375</v>
      </c>
      <c r="D60" s="57">
        <f>[7]Tregion!$P60</f>
        <v>29.594999999999999</v>
      </c>
      <c r="E60" s="58">
        <f>[8]Tregion!$P60</f>
        <v>30.99</v>
      </c>
      <c r="F60" s="57">
        <f>[9]Tregion!$P60</f>
        <v>30.293000000000003</v>
      </c>
      <c r="G60" s="57">
        <f>[5]Tregion!$P60</f>
        <v>28.184999999999999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39.484678161282361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28.184999999999999</v>
      </c>
      <c r="C61" s="58">
        <f>[6]Tregion!$P61</f>
        <v>28.215</v>
      </c>
      <c r="D61" s="57">
        <f>[7]Tregion!$P61</f>
        <v>27.338000000000001</v>
      </c>
      <c r="E61" s="58">
        <f>[8]Tregion!$P61</f>
        <v>29.984999999999999</v>
      </c>
      <c r="F61" s="57">
        <f>[9]Tregion!$P61</f>
        <v>29.594999999999999</v>
      </c>
      <c r="G61" s="57">
        <f>[5]Tregion!$P61</f>
        <v>28.184999999999999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37.805167086987154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27.953000000000003</v>
      </c>
      <c r="C62" s="58">
        <f>[6]Tregion!$P62</f>
        <v>28.35</v>
      </c>
      <c r="D62" s="57">
        <f>[7]Tregion!$P62</f>
        <v>25.838000000000001</v>
      </c>
      <c r="E62" s="58">
        <f>[8]Tregion!$P62</f>
        <v>28.98</v>
      </c>
      <c r="F62" s="57">
        <f>[9]Tregion!$P62</f>
        <v>29.363000000000003</v>
      </c>
      <c r="G62" s="57">
        <f>[5]Tregion!$P62</f>
        <v>27.953000000000003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35.283923878219262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27.953000000000003</v>
      </c>
      <c r="C63" s="58">
        <f>[6]Tregion!$P63</f>
        <v>26.573</v>
      </c>
      <c r="D63" s="57">
        <f>[7]Tregion!$P63</f>
        <v>24.083000000000002</v>
      </c>
      <c r="E63" s="58">
        <f>[8]Tregion!$P63</f>
        <v>28.98</v>
      </c>
      <c r="F63" s="57">
        <f>[9]Tregion!$P63</f>
        <v>29.594999999999999</v>
      </c>
      <c r="G63" s="57">
        <f>[5]Tregion!$P63</f>
        <v>27.953000000000003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35.242561907056498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30.074999999999999</v>
      </c>
      <c r="C64" s="58">
        <f>[6]Tregion!$P64</f>
        <v>27.218</v>
      </c>
      <c r="D64" s="57">
        <f>[7]Tregion!$P64</f>
        <v>24.713000000000001</v>
      </c>
      <c r="E64" s="58">
        <f>[8]Tregion!$P64</f>
        <v>31.245000000000001</v>
      </c>
      <c r="F64" s="57">
        <f>[9]Tregion!$P64</f>
        <v>31.71</v>
      </c>
      <c r="G64" s="57">
        <f>[5]Tregion!$P64</f>
        <v>30.074999999999999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35.698896902931736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36.908000000000001</v>
      </c>
      <c r="C65" s="58">
        <f>[6]Tregion!$P65</f>
        <v>37.155000000000001</v>
      </c>
      <c r="D65" s="57">
        <f>[7]Tregion!$P65</f>
        <v>33.854999999999997</v>
      </c>
      <c r="E65" s="58">
        <f>[8]Tregion!$P65</f>
        <v>36.277999999999999</v>
      </c>
      <c r="F65" s="57">
        <f>[9]Tregion!$P65</f>
        <v>38.28</v>
      </c>
      <c r="G65" s="57">
        <f>[5]Tregion!$P65</f>
        <v>36.908000000000001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36.236491438499222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39.968000000000004</v>
      </c>
      <c r="C66" s="58">
        <f>[6]Tregion!$P66</f>
        <v>40.725000000000001</v>
      </c>
      <c r="D66" s="57">
        <f>[7]Tregion!$P66</f>
        <v>37.868000000000002</v>
      </c>
      <c r="E66" s="58">
        <f>[8]Tregion!$P66</f>
        <v>40.799999999999997</v>
      </c>
      <c r="F66" s="57">
        <f>[9]Tregion!$P66</f>
        <v>41.213000000000001</v>
      </c>
      <c r="G66" s="57">
        <f>[5]Tregion!$P66</f>
        <v>39.968000000000004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36.694787699287623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34.08</v>
      </c>
      <c r="C67" s="58">
        <f>[6]Tregion!$P67</f>
        <v>35.895000000000003</v>
      </c>
      <c r="D67" s="57">
        <f>[7]Tregion!$P67</f>
        <v>33.104999999999997</v>
      </c>
      <c r="E67" s="58">
        <f>[8]Tregion!$P67</f>
        <v>38.288000000000004</v>
      </c>
      <c r="F67" s="57">
        <f>[9]Tregion!$P67</f>
        <v>35.115000000000002</v>
      </c>
      <c r="G67" s="57">
        <f>[5]Tregion!$P67</f>
        <v>34.08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36.645047055979951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29.138000000000002</v>
      </c>
      <c r="C68" s="58">
        <f>[6]Tregion!$P68</f>
        <v>30.675000000000001</v>
      </c>
      <c r="D68" s="57">
        <f>[7]Tregion!$P68</f>
        <v>29.85</v>
      </c>
      <c r="E68" s="58">
        <f>[8]Tregion!$P68</f>
        <v>31.373000000000001</v>
      </c>
      <c r="F68" s="57">
        <f>[9]Tregion!$P68</f>
        <v>30.3</v>
      </c>
      <c r="G68" s="57">
        <f>[5]Tregion!$P68</f>
        <v>29.138000000000002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36.664561833886914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28.433</v>
      </c>
      <c r="C69" s="58">
        <f>[6]Tregion!$P69</f>
        <v>28.65</v>
      </c>
      <c r="D69" s="57">
        <f>[7]Tregion!$P69</f>
        <v>27.848000000000003</v>
      </c>
      <c r="E69" s="58">
        <f>[8]Tregion!$P69</f>
        <v>29.684999999999999</v>
      </c>
      <c r="F69" s="57">
        <f>[9]Tregion!$P69</f>
        <v>30.42</v>
      </c>
      <c r="G69" s="57">
        <f>[5]Tregion!$P69</f>
        <v>28.433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39.223649528627774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28.433</v>
      </c>
      <c r="C70" s="58">
        <f>[6]Tregion!$P70</f>
        <v>29.925000000000001</v>
      </c>
      <c r="D70" s="57">
        <f>[7]Tregion!$P70</f>
        <v>29.1</v>
      </c>
      <c r="E70" s="58">
        <f>[8]Tregion!$P70</f>
        <v>31.628</v>
      </c>
      <c r="F70" s="57">
        <f>[9]Tregion!$P70</f>
        <v>30.773000000000003</v>
      </c>
      <c r="G70" s="57">
        <f>[5]Tregion!$P70</f>
        <v>28.433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40.988319617993966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28.853000000000002</v>
      </c>
      <c r="C71" s="58">
        <f>[6]Tregion!$P71</f>
        <v>31.844999999999999</v>
      </c>
      <c r="D71" s="57">
        <f>[7]Tregion!$P71</f>
        <v>30.434999999999999</v>
      </c>
      <c r="E71" s="58">
        <f>[8]Tregion!$P71</f>
        <v>31.853000000000002</v>
      </c>
      <c r="F71" s="57">
        <f>[9]Tregion!$P71</f>
        <v>31.305</v>
      </c>
      <c r="G71" s="57">
        <f>[5]Tregion!$P71</f>
        <v>28.853000000000002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42.064420805052087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28.642000000000003</v>
      </c>
      <c r="C72" s="58">
        <f>[6]Tregion!$P72</f>
        <v>31.155000000000001</v>
      </c>
      <c r="D72" s="57">
        <f>[7]Tregion!$P72</f>
        <v>29.76</v>
      </c>
      <c r="E72" s="58">
        <f>[8]Tregion!$P72</f>
        <v>31.395</v>
      </c>
      <c r="F72" s="57">
        <f>[9]Tregion!$P72</f>
        <v>30.675000000000001</v>
      </c>
      <c r="G72" s="57">
        <f>[5]Tregion!$P72</f>
        <v>28.642000000000003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40.737280935200012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28.642000000000003</v>
      </c>
      <c r="C73" s="58">
        <f>[6]Tregion!$P73</f>
        <v>29.168000000000003</v>
      </c>
      <c r="D73" s="57">
        <f>[7]Tregion!$P73</f>
        <v>27.72</v>
      </c>
      <c r="E73" s="58">
        <f>[8]Tregion!$P73</f>
        <v>30.488000000000003</v>
      </c>
      <c r="F73" s="57">
        <f>[9]Tregion!$P73</f>
        <v>30.038</v>
      </c>
      <c r="G73" s="57">
        <f>[5]Tregion!$P73</f>
        <v>28.642000000000003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39.038671484575936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28.433</v>
      </c>
      <c r="C74" s="58">
        <f>[6]Tregion!$P74</f>
        <v>29.288</v>
      </c>
      <c r="D74" s="57">
        <f>[7]Tregion!$P74</f>
        <v>26.363</v>
      </c>
      <c r="E74" s="58">
        <f>[8]Tregion!$P74</f>
        <v>29.573</v>
      </c>
      <c r="F74" s="57">
        <f>[9]Tregion!$P74</f>
        <v>29.828000000000003</v>
      </c>
      <c r="G74" s="57">
        <f>[5]Tregion!$P74</f>
        <v>28.433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36.494359547192261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28.433</v>
      </c>
      <c r="C75" s="58">
        <f>[6]Tregion!$P75</f>
        <v>27.66</v>
      </c>
      <c r="D75" s="57">
        <f>[7]Tregion!$P75</f>
        <v>24.773</v>
      </c>
      <c r="E75" s="58">
        <f>[8]Tregion!$P75</f>
        <v>29.573</v>
      </c>
      <c r="F75" s="57">
        <f>[9]Tregion!$P75</f>
        <v>30.038</v>
      </c>
      <c r="G75" s="57">
        <f>[5]Tregion!$P75</f>
        <v>28.433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36.44047462301328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30.353000000000002</v>
      </c>
      <c r="C76" s="58">
        <f>[6]Tregion!$P76</f>
        <v>28.245000000000001</v>
      </c>
      <c r="D76" s="57">
        <f>[7]Tregion!$P76</f>
        <v>25.343</v>
      </c>
      <c r="E76" s="58">
        <f>[8]Tregion!$P76</f>
        <v>31.628</v>
      </c>
      <c r="F76" s="57">
        <f>[9]Tregion!$P76</f>
        <v>31.95</v>
      </c>
      <c r="G76" s="57">
        <f>[5]Tregion!$P76</f>
        <v>30.353000000000002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36.884977856273082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36.548000000000002</v>
      </c>
      <c r="C77" s="58">
        <f>[6]Tregion!$P77</f>
        <v>37.395000000000003</v>
      </c>
      <c r="D77" s="57">
        <f>[7]Tregion!$P77</f>
        <v>33.630000000000003</v>
      </c>
      <c r="E77" s="58">
        <f>[8]Tregion!$P77</f>
        <v>36.195</v>
      </c>
      <c r="F77" s="57">
        <f>[9]Tregion!$P77</f>
        <v>37.898000000000003</v>
      </c>
      <c r="G77" s="57">
        <f>[5]Tregion!$P77</f>
        <v>36.548000000000002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37.410547534310105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39.323</v>
      </c>
      <c r="C78" s="58">
        <f>[6]Tregion!$P78</f>
        <v>40.688000000000002</v>
      </c>
      <c r="D78" s="57">
        <f>[7]Tregion!$P78</f>
        <v>37.268000000000001</v>
      </c>
      <c r="E78" s="58">
        <f>[8]Tregion!$P78</f>
        <v>40.298000000000002</v>
      </c>
      <c r="F78" s="57">
        <f>[9]Tregion!$P78</f>
        <v>40.56</v>
      </c>
      <c r="G78" s="57">
        <f>[5]Tregion!$P78</f>
        <v>39.323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37.855211959679288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33.99</v>
      </c>
      <c r="C79" s="58">
        <f>[6]Tregion!$P79</f>
        <v>36.24</v>
      </c>
      <c r="D79" s="57">
        <f>[7]Tregion!$P79</f>
        <v>32.954999999999998</v>
      </c>
      <c r="E79" s="58">
        <f>[8]Tregion!$P79</f>
        <v>38.018000000000001</v>
      </c>
      <c r="F79" s="57">
        <f>[9]Tregion!$P79</f>
        <v>35.033000000000001</v>
      </c>
      <c r="G79" s="57">
        <f>[5]Tregion!$P79</f>
        <v>33.99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37.789903760451487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29.504999999999999</v>
      </c>
      <c r="C80" s="58">
        <f>[6]Tregion!$P80</f>
        <v>31.44</v>
      </c>
      <c r="D80" s="57">
        <f>[7]Tregion!$P80</f>
        <v>30.008000000000003</v>
      </c>
      <c r="E80" s="58">
        <f>[8]Tregion!$P80</f>
        <v>31.748000000000001</v>
      </c>
      <c r="F80" s="57">
        <f>[9]Tregion!$P80</f>
        <v>30.683</v>
      </c>
      <c r="G80" s="57">
        <f>[5]Tregion!$P80</f>
        <v>29.504999999999999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37.793980399660157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28.868000000000002</v>
      </c>
      <c r="C81" s="58">
        <f>[6]Tregion!$P81</f>
        <v>29.573</v>
      </c>
      <c r="D81" s="57">
        <f>[7]Tregion!$P81</f>
        <v>28.2</v>
      </c>
      <c r="E81" s="58">
        <f>[8]Tregion!$P81</f>
        <v>30.128</v>
      </c>
      <c r="F81" s="57">
        <f>[9]Tregion!$P81</f>
        <v>30.788</v>
      </c>
      <c r="G81" s="57">
        <f>[5]Tregion!$P81</f>
        <v>28.868000000000002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40.290993538825347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28.868000000000002</v>
      </c>
      <c r="C82" s="58">
        <f>[6]Tregion!$P82</f>
        <v>30.75</v>
      </c>
      <c r="D82" s="57">
        <f>[7]Tregion!$P82</f>
        <v>29.333000000000002</v>
      </c>
      <c r="E82" s="58">
        <f>[8]Tregion!$P82</f>
        <v>31.98</v>
      </c>
      <c r="F82" s="57">
        <f>[9]Tregion!$P82</f>
        <v>31.11</v>
      </c>
      <c r="G82" s="57">
        <f>[5]Tregion!$P82</f>
        <v>28.868000000000002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42.05784725570453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29.228000000000002</v>
      </c>
      <c r="C83" s="58">
        <f>[6]Tregion!$P83</f>
        <v>32.558</v>
      </c>
      <c r="D83" s="57">
        <f>[7]Tregion!$P83</f>
        <v>30.758000000000003</v>
      </c>
      <c r="E83" s="58">
        <f>[8]Tregion!$P83</f>
        <v>32.183</v>
      </c>
      <c r="F83" s="57">
        <f>[9]Tregion!$P83</f>
        <v>31.583000000000002</v>
      </c>
      <c r="G83" s="57">
        <f>[5]Tregion!$P83</f>
        <v>29.228000000000002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43.164174327545688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29.024999999999999</v>
      </c>
      <c r="C84" s="58">
        <f>[6]Tregion!$P84</f>
        <v>31.905000000000001</v>
      </c>
      <c r="D84" s="57">
        <f>[7]Tregion!$P84</f>
        <v>30.128</v>
      </c>
      <c r="E84" s="58">
        <f>[8]Tregion!$P84</f>
        <v>31.763000000000002</v>
      </c>
      <c r="F84" s="57">
        <f>[9]Tregion!$P84</f>
        <v>30.998000000000001</v>
      </c>
      <c r="G84" s="57">
        <f>[5]Tregion!$P84</f>
        <v>29.024999999999999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41.835071695905391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29.033000000000001</v>
      </c>
      <c r="C85" s="58">
        <f>[6]Tregion!$P85</f>
        <v>30.038</v>
      </c>
      <c r="D85" s="57">
        <f>[7]Tregion!$P85</f>
        <v>28.223000000000003</v>
      </c>
      <c r="E85" s="58">
        <f>[8]Tregion!$P85</f>
        <v>30.914999999999999</v>
      </c>
      <c r="F85" s="57">
        <f>[9]Tregion!$P85</f>
        <v>30.405000000000001</v>
      </c>
      <c r="G85" s="57">
        <f>[5]Tregion!$P85</f>
        <v>29.033000000000001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40.134187544700886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28.83</v>
      </c>
      <c r="C86" s="58">
        <f>[6]Tregion!$P86</f>
        <v>30.158000000000001</v>
      </c>
      <c r="D86" s="57">
        <f>[7]Tregion!$P86</f>
        <v>26.963000000000001</v>
      </c>
      <c r="E86" s="58">
        <f>[8]Tregion!$P86</f>
        <v>30.074999999999999</v>
      </c>
      <c r="F86" s="57">
        <f>[9]Tregion!$P86</f>
        <v>30.21</v>
      </c>
      <c r="G86" s="57">
        <f>[5]Tregion!$P86</f>
        <v>28.83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37.586350006889838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28.838000000000001</v>
      </c>
      <c r="C87" s="58">
        <f>[6]Tregion!$P87</f>
        <v>28.62</v>
      </c>
      <c r="D87" s="57">
        <f>[7]Tregion!$P87</f>
        <v>25.484999999999999</v>
      </c>
      <c r="E87" s="58">
        <f>[8]Tregion!$P87</f>
        <v>30.074999999999999</v>
      </c>
      <c r="F87" s="57">
        <f>[9]Tregion!$P87</f>
        <v>30.413</v>
      </c>
      <c r="G87" s="57">
        <f>[5]Tregion!$P87</f>
        <v>28.838000000000001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37.532234475391625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30.614999999999998</v>
      </c>
      <c r="C88" s="58">
        <f>[6]Tregion!$P88</f>
        <v>29.183</v>
      </c>
      <c r="D88" s="57">
        <f>[7]Tregion!$P88</f>
        <v>26.017000000000003</v>
      </c>
      <c r="E88" s="58">
        <f>[8]Tregion!$P88</f>
        <v>31.98</v>
      </c>
      <c r="F88" s="57">
        <f>[9]Tregion!$P88</f>
        <v>32.183</v>
      </c>
      <c r="G88" s="57">
        <f>[5]Tregion!$P88</f>
        <v>30.614999999999998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37.97714905119966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36.353000000000002</v>
      </c>
      <c r="C89" s="58">
        <f>[6]Tregion!$P89</f>
        <v>37.784999999999997</v>
      </c>
      <c r="D89" s="57">
        <f>[7]Tregion!$P89</f>
        <v>33.734999999999999</v>
      </c>
      <c r="E89" s="58">
        <f>[8]Tregion!$P89</f>
        <v>36.21</v>
      </c>
      <c r="F89" s="57">
        <f>[9]Tregion!$P89</f>
        <v>37.688000000000002</v>
      </c>
      <c r="G89" s="57">
        <f>[5]Tregion!$P89</f>
        <v>36.353000000000002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38.503232982399219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38.933</v>
      </c>
      <c r="C90" s="58">
        <f>[6]Tregion!$P90</f>
        <v>40.883000000000003</v>
      </c>
      <c r="D90" s="57">
        <f>[7]Tregion!$P90</f>
        <v>37.125</v>
      </c>
      <c r="E90" s="58">
        <f>[8]Tregion!$P90</f>
        <v>40.020000000000003</v>
      </c>
      <c r="F90" s="57">
        <f>[9]Tregion!$P90</f>
        <v>40.14</v>
      </c>
      <c r="G90" s="57">
        <f>[5]Tregion!$P90</f>
        <v>38.933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38.948293808788669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33.983000000000004</v>
      </c>
      <c r="C91" s="58">
        <f>[6]Tregion!$P91</f>
        <v>36.698</v>
      </c>
      <c r="D91" s="57">
        <f>[7]Tregion!$P91</f>
        <v>33.104999999999997</v>
      </c>
      <c r="E91" s="58">
        <f>[8]Tregion!$P91</f>
        <v>37.905000000000001</v>
      </c>
      <c r="F91" s="57">
        <f>[9]Tregion!$P91</f>
        <v>35.033000000000001</v>
      </c>
      <c r="G91" s="57">
        <f>[5]Tregion!$P91</f>
        <v>33.983000000000004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38.882724093362512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29.828000000000003</v>
      </c>
      <c r="C92" s="58">
        <f>[6]Tregion!$P92</f>
        <v>32.19</v>
      </c>
      <c r="D92" s="57">
        <f>[7]Tregion!$P92</f>
        <v>30.36</v>
      </c>
      <c r="E92" s="58">
        <f>[8]Tregion!$P92</f>
        <v>32.085000000000001</v>
      </c>
      <c r="F92" s="57">
        <f>[9]Tregion!$P92</f>
        <v>31.004999999999999</v>
      </c>
      <c r="G92" s="57">
        <f>[5]Tregion!$P92</f>
        <v>29.828000000000003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38.886633382565684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29.243000000000002</v>
      </c>
      <c r="C93" s="58">
        <f>[6]Tregion!$P93</f>
        <v>30.428000000000001</v>
      </c>
      <c r="D93" s="57">
        <f>[7]Tregion!$P93</f>
        <v>28.673000000000002</v>
      </c>
      <c r="E93" s="58">
        <f>[8]Tregion!$P93</f>
        <v>30.517000000000003</v>
      </c>
      <c r="F93" s="57">
        <f>[9]Tregion!$P93</f>
        <v>31.103000000000002</v>
      </c>
      <c r="G93" s="57">
        <f>[5]Tregion!$P93</f>
        <v>29.243000000000002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41.163545555894856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29.243000000000002</v>
      </c>
      <c r="C94" s="58">
        <f>[6]Tregion!$P94</f>
        <v>31.538</v>
      </c>
      <c r="D94" s="57">
        <f>[7]Tregion!$P94</f>
        <v>29.73</v>
      </c>
      <c r="E94" s="58">
        <f>[8]Tregion!$P94</f>
        <v>32.303000000000004</v>
      </c>
      <c r="F94" s="57">
        <f>[9]Tregion!$P94</f>
        <v>31.403000000000002</v>
      </c>
      <c r="G94" s="57">
        <f>[5]Tregion!$P94</f>
        <v>29.243000000000002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42.956946298932706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29.588000000000001</v>
      </c>
      <c r="C95" s="58">
        <f>[6]Tregion!$P95</f>
        <v>33.344999999999999</v>
      </c>
      <c r="D95" s="57">
        <f>[7]Tregion!$P95</f>
        <v>31.08</v>
      </c>
      <c r="E95" s="58">
        <f>[8]Tregion!$P95</f>
        <v>32.512999999999998</v>
      </c>
      <c r="F95" s="57">
        <f>[9]Tregion!$P95</f>
        <v>31.853000000000002</v>
      </c>
      <c r="G95" s="57">
        <f>[5]Tregion!$P95</f>
        <v>29.588000000000001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44.120566567596505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29.4</v>
      </c>
      <c r="C96" s="58">
        <f>[6]Tregion!$P96</f>
        <v>32.729999999999997</v>
      </c>
      <c r="D96" s="57">
        <f>[7]Tregion!$P96</f>
        <v>30.495000000000001</v>
      </c>
      <c r="E96" s="58">
        <f>[8]Tregion!$P96</f>
        <v>32.123000000000005</v>
      </c>
      <c r="F96" s="57">
        <f>[9]Tregion!$P96</f>
        <v>31.305</v>
      </c>
      <c r="G96" s="57">
        <f>[5]Tregion!$P96</f>
        <v>29.4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42.81377991034261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29.408000000000001</v>
      </c>
      <c r="C97" s="58">
        <f>[6]Tregion!$P97</f>
        <v>30.975000000000001</v>
      </c>
      <c r="D97" s="57">
        <f>[7]Tregion!$P97</f>
        <v>28.725000000000001</v>
      </c>
      <c r="E97" s="58">
        <f>[8]Tregion!$P97</f>
        <v>31.335000000000001</v>
      </c>
      <c r="F97" s="57">
        <f>[9]Tregion!$P97</f>
        <v>30.765000000000001</v>
      </c>
      <c r="G97" s="57">
        <f>[5]Tregion!$P97</f>
        <v>29.408000000000001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41.130142845617129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29.22</v>
      </c>
      <c r="C98" s="58">
        <f>[6]Tregion!$P98</f>
        <v>31.088000000000001</v>
      </c>
      <c r="D98" s="57">
        <f>[7]Tregion!$P98</f>
        <v>27.548000000000002</v>
      </c>
      <c r="E98" s="58">
        <f>[8]Tregion!$P98</f>
        <v>30.555</v>
      </c>
      <c r="F98" s="57">
        <f>[9]Tregion!$P98</f>
        <v>30.585000000000001</v>
      </c>
      <c r="G98" s="57">
        <f>[5]Tregion!$P98</f>
        <v>29.22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38.189130758414649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29.228000000000002</v>
      </c>
      <c r="C99" s="58">
        <f>[6]Tregion!$P99</f>
        <v>29.64</v>
      </c>
      <c r="D99" s="57">
        <f>[7]Tregion!$P99</f>
        <v>26.168000000000003</v>
      </c>
      <c r="E99" s="58">
        <f>[8]Tregion!$P99</f>
        <v>30.555</v>
      </c>
      <c r="F99" s="57">
        <f>[9]Tregion!$P99</f>
        <v>30.765000000000001</v>
      </c>
      <c r="G99" s="57">
        <f>[5]Tregion!$P99</f>
        <v>29.228000000000002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38.158461486071673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30.878</v>
      </c>
      <c r="C100" s="58">
        <f>[6]Tregion!$P100</f>
        <v>30.173000000000002</v>
      </c>
      <c r="D100" s="57">
        <f>[7]Tregion!$P100</f>
        <v>26.663</v>
      </c>
      <c r="E100" s="58">
        <f>[8]Tregion!$P100</f>
        <v>32.318000000000005</v>
      </c>
      <c r="F100" s="57">
        <f>[9]Tregion!$P100</f>
        <v>32.408000000000001</v>
      </c>
      <c r="G100" s="57">
        <f>[5]Tregion!$P100</f>
        <v>30.878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38.630912240403191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36.195</v>
      </c>
      <c r="C101" s="58">
        <f>[6]Tregion!$P101</f>
        <v>38.28</v>
      </c>
      <c r="D101" s="57">
        <f>[7]Tregion!$P101</f>
        <v>33.854999999999997</v>
      </c>
      <c r="E101" s="58">
        <f>[8]Tregion!$P101</f>
        <v>36.248000000000005</v>
      </c>
      <c r="F101" s="57">
        <f>[9]Tregion!$P101</f>
        <v>37.5</v>
      </c>
      <c r="G101" s="57">
        <f>[5]Tregion!$P101</f>
        <v>36.195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39.185331570307696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38.58</v>
      </c>
      <c r="C102" s="58">
        <f>[6]Tregion!$P102</f>
        <v>41.19</v>
      </c>
      <c r="D102" s="57">
        <f>[7]Tregion!$P102</f>
        <v>37.013000000000005</v>
      </c>
      <c r="E102" s="58">
        <f>[8]Tregion!$P102</f>
        <v>39.773000000000003</v>
      </c>
      <c r="F102" s="57">
        <f>[9]Tregion!$P102</f>
        <v>39.773000000000003</v>
      </c>
      <c r="G102" s="57">
        <f>[5]Tregion!$P102</f>
        <v>38.58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39.660250001017758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33.998000000000005</v>
      </c>
      <c r="C103" s="58">
        <f>[6]Tregion!$P103</f>
        <v>37.253</v>
      </c>
      <c r="D103" s="57">
        <f>[7]Tregion!$P103</f>
        <v>33.270000000000003</v>
      </c>
      <c r="E103" s="58">
        <f>[8]Tregion!$P103</f>
        <v>37.814999999999998</v>
      </c>
      <c r="F103" s="57">
        <f>[9]Tregion!$P103</f>
        <v>35.048000000000002</v>
      </c>
      <c r="G103" s="57">
        <f>[5]Tregion!$P103</f>
        <v>33.998000000000005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39.62176964087066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30.15</v>
      </c>
      <c r="C104" s="58">
        <f>[6]Tregion!$P104</f>
        <v>33.008000000000003</v>
      </c>
      <c r="D104" s="57">
        <f>[7]Tregion!$P104</f>
        <v>30.713000000000001</v>
      </c>
      <c r="E104" s="58">
        <f>[8]Tregion!$P104</f>
        <v>32.423000000000002</v>
      </c>
      <c r="F104" s="57">
        <f>[9]Tregion!$P104</f>
        <v>31.32</v>
      </c>
      <c r="G104" s="57">
        <f>[5]Tregion!$P104</f>
        <v>30.15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39.652907281329895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29.603000000000002</v>
      </c>
      <c r="C105" s="58">
        <f>[6]Tregion!$P105</f>
        <v>31.35</v>
      </c>
      <c r="D105" s="57">
        <f>[7]Tregion!$P105</f>
        <v>29.145</v>
      </c>
      <c r="E105" s="58">
        <f>[8]Tregion!$P105</f>
        <v>30.9</v>
      </c>
      <c r="F105" s="57">
        <f>[9]Tregion!$P105</f>
        <v>31.41</v>
      </c>
      <c r="G105" s="57">
        <f>[5]Tregion!$P105</f>
        <v>29.603000000000002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42.380138774074332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29.603000000000002</v>
      </c>
      <c r="C106" s="58">
        <f>[6]Tregion!$P106</f>
        <v>32.4</v>
      </c>
      <c r="D106" s="57">
        <f>[7]Tregion!$P106</f>
        <v>30.128</v>
      </c>
      <c r="E106" s="58">
        <f>[8]Tregion!$P106</f>
        <v>32.625</v>
      </c>
      <c r="F106" s="57">
        <f>[9]Tregion!$P106</f>
        <v>31.688000000000002</v>
      </c>
      <c r="G106" s="57">
        <f>[5]Tregion!$P106</f>
        <v>29.603000000000002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44.19666707865602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29.94</v>
      </c>
      <c r="C107" s="58">
        <f>[6]Tregion!$P107</f>
        <v>34.14</v>
      </c>
      <c r="D107" s="57">
        <f>[7]Tregion!$P107</f>
        <v>31.403000000000002</v>
      </c>
      <c r="E107" s="58">
        <f>[8]Tregion!$P107</f>
        <v>32.835000000000001</v>
      </c>
      <c r="F107" s="57">
        <f>[9]Tregion!$P107</f>
        <v>32.115000000000002</v>
      </c>
      <c r="G107" s="57">
        <f>[5]Tregion!$P107</f>
        <v>29.94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45.407736727926149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29.768000000000001</v>
      </c>
      <c r="C108" s="58">
        <f>[6]Tregion!$P108</f>
        <v>33.563000000000002</v>
      </c>
      <c r="D108" s="57">
        <f>[7]Tregion!$P108</f>
        <v>30.855</v>
      </c>
      <c r="E108" s="58">
        <f>[8]Tregion!$P108</f>
        <v>32.468000000000004</v>
      </c>
      <c r="F108" s="57">
        <f>[9]Tregion!$P108</f>
        <v>31.613000000000003</v>
      </c>
      <c r="G108" s="57">
        <f>[5]Tregion!$P108</f>
        <v>29.768000000000001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44.09628466690031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29.768000000000001</v>
      </c>
      <c r="C109" s="58">
        <f>[6]Tregion!$P109</f>
        <v>31.905000000000001</v>
      </c>
      <c r="D109" s="57">
        <f>[7]Tregion!$P109</f>
        <v>29.213000000000001</v>
      </c>
      <c r="E109" s="58">
        <f>[8]Tregion!$P109</f>
        <v>31.748000000000001</v>
      </c>
      <c r="F109" s="57">
        <f>[9]Tregion!$P109</f>
        <v>31.11</v>
      </c>
      <c r="G109" s="57">
        <f>[5]Tregion!$P109</f>
        <v>29.768000000000001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42.40330383634609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29.603000000000002</v>
      </c>
      <c r="C110" s="58">
        <f>[6]Tregion!$P110</f>
        <v>32.01</v>
      </c>
      <c r="D110" s="57">
        <f>[7]Tregion!$P110</f>
        <v>28.118000000000002</v>
      </c>
      <c r="E110" s="58">
        <f>[8]Tregion!$P110</f>
        <v>31.02</v>
      </c>
      <c r="F110" s="57">
        <f>[9]Tregion!$P110</f>
        <v>30.938000000000002</v>
      </c>
      <c r="G110" s="57">
        <f>[5]Tregion!$P110</f>
        <v>29.603000000000002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39.029225246015969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29.603000000000002</v>
      </c>
      <c r="C111" s="58">
        <f>[6]Tregion!$P111</f>
        <v>30.653000000000002</v>
      </c>
      <c r="D111" s="57">
        <f>[7]Tregion!$P111</f>
        <v>26.835000000000001</v>
      </c>
      <c r="E111" s="58">
        <f>[8]Tregion!$P111</f>
        <v>31.02</v>
      </c>
      <c r="F111" s="57">
        <f>[9]Tregion!$P111</f>
        <v>31.11</v>
      </c>
      <c r="G111" s="57">
        <f>[5]Tregion!$P111</f>
        <v>29.603000000000002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39.004388009153999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31.133000000000003</v>
      </c>
      <c r="C112" s="58">
        <f>[6]Tregion!$P112</f>
        <v>31.148000000000003</v>
      </c>
      <c r="D112" s="57">
        <f>[7]Tregion!$P112</f>
        <v>27.293000000000003</v>
      </c>
      <c r="E112" s="58">
        <f>[8]Tregion!$P112</f>
        <v>32.655000000000001</v>
      </c>
      <c r="F112" s="57">
        <f>[9]Tregion!$P112</f>
        <v>32.625</v>
      </c>
      <c r="G112" s="57">
        <f>[5]Tregion!$P112</f>
        <v>31.133000000000003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39.487893149701897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36.06</v>
      </c>
      <c r="C113" s="58">
        <f>[6]Tregion!$P113</f>
        <v>38.783000000000001</v>
      </c>
      <c r="D113" s="57">
        <f>[7]Tregion!$P113</f>
        <v>33.998000000000005</v>
      </c>
      <c r="E113" s="58">
        <f>[8]Tregion!$P113</f>
        <v>36.292999999999999</v>
      </c>
      <c r="F113" s="57">
        <f>[9]Tregion!$P113</f>
        <v>37.343000000000004</v>
      </c>
      <c r="G113" s="57">
        <f>[5]Tregion!$P113</f>
        <v>36.06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40.054140184841813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38.273000000000003</v>
      </c>
      <c r="C114" s="58">
        <f>[6]Tregion!$P114</f>
        <v>41.527999999999999</v>
      </c>
      <c r="D114" s="57">
        <f>[7]Tregion!$P114</f>
        <v>36.93</v>
      </c>
      <c r="E114" s="58">
        <f>[8]Tregion!$P114</f>
        <v>39.57</v>
      </c>
      <c r="F114" s="57">
        <f>[9]Tregion!$P114</f>
        <v>39.443000000000005</v>
      </c>
      <c r="G114" s="57">
        <f>[5]Tregion!$P114</f>
        <v>38.273000000000003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40.540453425852391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34.027999999999999</v>
      </c>
      <c r="C115" s="58">
        <f>[6]Tregion!$P115</f>
        <v>37.823</v>
      </c>
      <c r="D115" s="57">
        <f>[7]Tregion!$P115</f>
        <v>33.450000000000003</v>
      </c>
      <c r="E115" s="58">
        <f>[8]Tregion!$P115</f>
        <v>37.755000000000003</v>
      </c>
      <c r="F115" s="57">
        <f>[9]Tregion!$P115</f>
        <v>35.07</v>
      </c>
      <c r="G115" s="57">
        <f>[5]Tregion!$P115</f>
        <v>34.027999999999999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40.50816124842067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30.465</v>
      </c>
      <c r="C116" s="58">
        <f>[6]Tregion!$P116</f>
        <v>33.818000000000005</v>
      </c>
      <c r="D116" s="57">
        <f>[7]Tregion!$P116</f>
        <v>31.073</v>
      </c>
      <c r="E116" s="58">
        <f>[8]Tregion!$P116</f>
        <v>32.753</v>
      </c>
      <c r="F116" s="57">
        <f>[9]Tregion!$P116</f>
        <v>31.62</v>
      </c>
      <c r="G116" s="57">
        <f>[5]Tregion!$P116</f>
        <v>30.465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40.546006089485587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29.954999999999998</v>
      </c>
      <c r="C117" s="58">
        <f>[6]Tregion!$P117</f>
        <v>32.265000000000001</v>
      </c>
      <c r="D117" s="57">
        <f>[7]Tregion!$P117</f>
        <v>29.603000000000002</v>
      </c>
      <c r="E117" s="58">
        <f>[8]Tregion!$P117</f>
        <v>31.274999999999999</v>
      </c>
      <c r="F117" s="57">
        <f>[9]Tregion!$P117</f>
        <v>31.71</v>
      </c>
      <c r="G117" s="57">
        <f>[5]Tregion!$P117</f>
        <v>29.954999999999998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42.953905788044864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29.954999999999998</v>
      </c>
      <c r="C118" s="58">
        <f>[6]Tregion!$P118</f>
        <v>33.248000000000005</v>
      </c>
      <c r="D118" s="57">
        <f>[7]Tregion!$P118</f>
        <v>30.524999999999999</v>
      </c>
      <c r="E118" s="58">
        <f>[8]Tregion!$P118</f>
        <v>32.94</v>
      </c>
      <c r="F118" s="57">
        <f>[9]Tregion!$P118</f>
        <v>31.965</v>
      </c>
      <c r="G118" s="57">
        <f>[5]Tregion!$P118</f>
        <v>29.954999999999998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44.796685751699989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30.278000000000002</v>
      </c>
      <c r="C119" s="58">
        <f>[6]Tregion!$P119</f>
        <v>34.928000000000004</v>
      </c>
      <c r="D119" s="57">
        <f>[7]Tregion!$P119</f>
        <v>31.733000000000001</v>
      </c>
      <c r="E119" s="58">
        <f>[8]Tregion!$P119</f>
        <v>33.15</v>
      </c>
      <c r="F119" s="57">
        <f>[9]Tregion!$P119</f>
        <v>32.369999999999997</v>
      </c>
      <c r="G119" s="57">
        <f>[5]Tregion!$P119</f>
        <v>30.278000000000002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28.223264706143766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30.12</v>
      </c>
      <c r="C120" s="58">
        <f>[6]Tregion!$P120</f>
        <v>34.380000000000003</v>
      </c>
      <c r="D120" s="57">
        <f>[7]Tregion!$P120</f>
        <v>31.23</v>
      </c>
      <c r="E120" s="58">
        <f>[8]Tregion!$P120</f>
        <v>32.813000000000002</v>
      </c>
      <c r="F120" s="57">
        <f>[9]Tregion!$P120</f>
        <v>31.905000000000001</v>
      </c>
      <c r="G120" s="57">
        <f>[5]Tregion!$P120</f>
        <v>30.12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27.387332880888813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30.128</v>
      </c>
      <c r="C121" s="58">
        <f>[6]Tregion!$P121</f>
        <v>32.828000000000003</v>
      </c>
      <c r="D121" s="57">
        <f>[7]Tregion!$P121</f>
        <v>29.693000000000001</v>
      </c>
      <c r="E121" s="58">
        <f>[8]Tregion!$P121</f>
        <v>32.137999999999998</v>
      </c>
      <c r="F121" s="57">
        <f>[9]Tregion!$P121</f>
        <v>31.44</v>
      </c>
      <c r="G121" s="57">
        <f>[5]Tregion!$P121</f>
        <v>30.128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26.310335502035556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29.97</v>
      </c>
      <c r="C122" s="58">
        <f>[6]Tregion!$P122</f>
        <v>32.924999999999997</v>
      </c>
      <c r="D122" s="57">
        <f>[7]Tregion!$P122</f>
        <v>28.673000000000002</v>
      </c>
      <c r="E122" s="58">
        <f>[8]Tregion!$P122</f>
        <v>31.47</v>
      </c>
      <c r="F122" s="57">
        <f>[9]Tregion!$P122</f>
        <v>31.283000000000001</v>
      </c>
      <c r="G122" s="57">
        <f>[5]Tregion!$P122</f>
        <v>29.97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24.429014179610714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29.97</v>
      </c>
      <c r="C123" s="58">
        <f>[6]Tregion!$P123</f>
        <v>31.65</v>
      </c>
      <c r="D123" s="57">
        <f>[7]Tregion!$P123</f>
        <v>27.48</v>
      </c>
      <c r="E123" s="58">
        <f>[8]Tregion!$P123</f>
        <v>31.47</v>
      </c>
      <c r="F123" s="57">
        <f>[9]Tregion!$P123</f>
        <v>31.44</v>
      </c>
      <c r="G123" s="57">
        <f>[5]Tregion!$P123</f>
        <v>29.97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24.409395506075452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31.388000000000002</v>
      </c>
      <c r="C124" s="58">
        <f>[6]Tregion!$P124</f>
        <v>32.115000000000002</v>
      </c>
      <c r="D124" s="57">
        <f>[7]Tregion!$P124</f>
        <v>27.908000000000001</v>
      </c>
      <c r="E124" s="58">
        <f>[8]Tregion!$P124</f>
        <v>32.993000000000002</v>
      </c>
      <c r="F124" s="57">
        <f>[9]Tregion!$P124</f>
        <v>32.843000000000004</v>
      </c>
      <c r="G124" s="57">
        <f>[5]Tregion!$P124</f>
        <v>31.388000000000002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24.711615167731125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35.954999999999998</v>
      </c>
      <c r="C125" s="58">
        <f>[6]Tregion!$P125</f>
        <v>39.308</v>
      </c>
      <c r="D125" s="57">
        <f>[7]Tregion!$P125</f>
        <v>34.148000000000003</v>
      </c>
      <c r="E125" s="58">
        <f>[8]Tregion!$P125</f>
        <v>36.36</v>
      </c>
      <c r="F125" s="57">
        <f>[9]Tregion!$P125</f>
        <v>37.207999999999998</v>
      </c>
      <c r="G125" s="57">
        <f>[5]Tregion!$P125</f>
        <v>35.954999999999998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25.066268897803347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38.003</v>
      </c>
      <c r="C126" s="58">
        <f>[6]Tregion!$P126</f>
        <v>41.888000000000005</v>
      </c>
      <c r="D126" s="57">
        <f>[7]Tregion!$P126</f>
        <v>36.884999999999998</v>
      </c>
      <c r="E126" s="58">
        <f>[8]Tregion!$P126</f>
        <v>39.398000000000003</v>
      </c>
      <c r="F126" s="57">
        <f>[9]Tregion!$P126</f>
        <v>39.158000000000001</v>
      </c>
      <c r="G126" s="57">
        <f>[5]Tregion!$P126</f>
        <v>38.003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25.370067095027775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34.073</v>
      </c>
      <c r="C127" s="58">
        <f>[6]Tregion!$P127</f>
        <v>38.4</v>
      </c>
      <c r="D127" s="57">
        <f>[7]Tregion!$P127</f>
        <v>33.645000000000003</v>
      </c>
      <c r="E127" s="58">
        <f>[8]Tregion!$P127</f>
        <v>37.718000000000004</v>
      </c>
      <c r="F127" s="57">
        <f>[9]Tregion!$P127</f>
        <v>35.108000000000004</v>
      </c>
      <c r="G127" s="57">
        <f>[5]Tregion!$P127</f>
        <v>34.073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25.345451785776135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30.765000000000001</v>
      </c>
      <c r="C128" s="58">
        <f>[6]Tregion!$P128</f>
        <v>34.634999999999998</v>
      </c>
      <c r="D128" s="57">
        <f>[7]Tregion!$P128</f>
        <v>31.425000000000001</v>
      </c>
      <c r="E128" s="58">
        <f>[8]Tregion!$P128</f>
        <v>33.082999999999998</v>
      </c>
      <c r="F128" s="57">
        <f>[9]Tregion!$P128</f>
        <v>31.92</v>
      </c>
      <c r="G128" s="57">
        <f>[5]Tregion!$P128</f>
        <v>30.765000000000001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25.365370067370705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30.301000000000002</v>
      </c>
      <c r="C129" s="58">
        <f>[6]Tregion!$P129</f>
        <v>33.173000000000002</v>
      </c>
      <c r="D129" s="57">
        <f>[7]Tregion!$P129</f>
        <v>30.06</v>
      </c>
      <c r="E129" s="58">
        <f>[8]Tregion!$P129</f>
        <v>31.635000000000002</v>
      </c>
      <c r="F129" s="57">
        <f>[9]Tregion!$P129</f>
        <v>31.995000000000001</v>
      </c>
      <c r="G129" s="57">
        <f>[5]Tregion!$P129</f>
        <v>30.301000000000002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27.109939149835483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30.3</v>
      </c>
      <c r="C130" s="58">
        <f>[6]Tregion!$P130</f>
        <v>34.103000000000002</v>
      </c>
      <c r="D130" s="57">
        <f>[7]Tregion!$P130</f>
        <v>30.923000000000002</v>
      </c>
      <c r="E130" s="58">
        <f>[8]Tregion!$P130</f>
        <v>33.248000000000005</v>
      </c>
      <c r="F130" s="57">
        <f>[9]Tregion!$P130</f>
        <v>32.234999999999999</v>
      </c>
      <c r="G130" s="57">
        <f>[5]Tregion!$P130</f>
        <v>30.3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28.271945061701185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30.614999999999998</v>
      </c>
      <c r="C131" s="58">
        <f>[6]Tregion!$P131</f>
        <v>35.753</v>
      </c>
      <c r="D131" s="57">
        <f>[7]Tregion!$P131</f>
        <v>32.07</v>
      </c>
      <c r="E131" s="58">
        <f>[8]Tregion!$P131</f>
        <v>33.465000000000003</v>
      </c>
      <c r="F131" s="57">
        <f>[9]Tregion!$P131</f>
        <v>32.625</v>
      </c>
      <c r="G131" s="57">
        <f>[5]Tregion!$P131</f>
        <v>30.614999999999998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28.223264706143766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30.465</v>
      </c>
      <c r="C132" s="58">
        <f>[6]Tregion!$P132</f>
        <v>35.243000000000002</v>
      </c>
      <c r="D132" s="57">
        <f>[7]Tregion!$P132</f>
        <v>31.598000000000003</v>
      </c>
      <c r="E132" s="58">
        <f>[8]Tregion!$P132</f>
        <v>33.15</v>
      </c>
      <c r="F132" s="57">
        <f>[9]Tregion!$P132</f>
        <v>32.19</v>
      </c>
      <c r="G132" s="57">
        <f>[5]Tregion!$P132</f>
        <v>30.465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27.387332880888813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30.473000000000003</v>
      </c>
      <c r="C133" s="58">
        <f>[6]Tregion!$P133</f>
        <v>33.78</v>
      </c>
      <c r="D133" s="57">
        <f>[7]Tregion!$P133</f>
        <v>30.164999999999999</v>
      </c>
      <c r="E133" s="58">
        <f>[8]Tregion!$P133</f>
        <v>32.527999999999999</v>
      </c>
      <c r="F133" s="57">
        <f>[9]Tregion!$P133</f>
        <v>31.763000000000002</v>
      </c>
      <c r="G133" s="57">
        <f>[5]Tregion!$P133</f>
        <v>30.473000000000003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26.310335502035556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30.323</v>
      </c>
      <c r="C134" s="58">
        <f>[6]Tregion!$P134</f>
        <v>33.878</v>
      </c>
      <c r="D134" s="57">
        <f>[7]Tregion!$P134</f>
        <v>29.22</v>
      </c>
      <c r="E134" s="58">
        <f>[8]Tregion!$P134</f>
        <v>31.905000000000001</v>
      </c>
      <c r="F134" s="57">
        <f>[9]Tregion!$P134</f>
        <v>31.62</v>
      </c>
      <c r="G134" s="57">
        <f>[5]Tregion!$P134</f>
        <v>30.323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24.429014179610714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30.33</v>
      </c>
      <c r="C135" s="58">
        <f>[6]Tregion!$P135</f>
        <v>32.67</v>
      </c>
      <c r="D135" s="57">
        <f>[7]Tregion!$P135</f>
        <v>28.11</v>
      </c>
      <c r="E135" s="58">
        <f>[8]Tregion!$P135</f>
        <v>31.905000000000001</v>
      </c>
      <c r="F135" s="57">
        <f>[9]Tregion!$P135</f>
        <v>31.763000000000002</v>
      </c>
      <c r="G135" s="57">
        <f>[5]Tregion!$P135</f>
        <v>30.33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24.409395506075452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31.643000000000001</v>
      </c>
      <c r="C136" s="58">
        <f>[6]Tregion!$P136</f>
        <v>33.113</v>
      </c>
      <c r="D136" s="57">
        <f>[7]Tregion!$P136</f>
        <v>28.508000000000003</v>
      </c>
      <c r="E136" s="58">
        <f>[8]Tregion!$P136</f>
        <v>33.314999999999998</v>
      </c>
      <c r="F136" s="57">
        <f>[9]Tregion!$P136</f>
        <v>33.06</v>
      </c>
      <c r="G136" s="57">
        <f>[5]Tregion!$P136</f>
        <v>31.643000000000001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24.711615167731125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35.873000000000005</v>
      </c>
      <c r="C137" s="58">
        <f>[6]Tregion!$P137</f>
        <v>39.878</v>
      </c>
      <c r="D137" s="57">
        <f>[7]Tregion!$P137</f>
        <v>34.32</v>
      </c>
      <c r="E137" s="58">
        <f>[8]Tregion!$P137</f>
        <v>36.443000000000005</v>
      </c>
      <c r="F137" s="57">
        <f>[9]Tregion!$P137</f>
        <v>37.094999999999999</v>
      </c>
      <c r="G137" s="57">
        <f>[5]Tregion!$P137</f>
        <v>35.873000000000005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25.066268897803347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37.770000000000003</v>
      </c>
      <c r="C138" s="58">
        <f>[6]Tregion!$P138</f>
        <v>42.314999999999998</v>
      </c>
      <c r="D138" s="57">
        <f>[7]Tregion!$P138</f>
        <v>36.863</v>
      </c>
      <c r="E138" s="58">
        <f>[8]Tregion!$P138</f>
        <v>39.263000000000005</v>
      </c>
      <c r="F138" s="57">
        <f>[9]Tregion!$P138</f>
        <v>38.902999999999999</v>
      </c>
      <c r="G138" s="57">
        <f>[5]Tregion!$P138</f>
        <v>37.770000000000003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25.370067095027775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34.125</v>
      </c>
      <c r="C139" s="58">
        <f>[6]Tregion!$P139</f>
        <v>39.03</v>
      </c>
      <c r="D139" s="57">
        <f>[7]Tregion!$P139</f>
        <v>33.847000000000001</v>
      </c>
      <c r="E139" s="58">
        <f>[8]Tregion!$P139</f>
        <v>37.695</v>
      </c>
      <c r="F139" s="57">
        <f>[9]Tregion!$P139</f>
        <v>35.152999999999999</v>
      </c>
      <c r="G139" s="57">
        <f>[5]Tregion!$P139</f>
        <v>34.125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25.345451785776135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31.065000000000001</v>
      </c>
      <c r="C140" s="58">
        <f>[6]Tregion!$P140</f>
        <v>35.49</v>
      </c>
      <c r="D140" s="57">
        <f>[7]Tregion!$P140</f>
        <v>31.785</v>
      </c>
      <c r="E140" s="58">
        <f>[8]Tregion!$P140</f>
        <v>33.398000000000003</v>
      </c>
      <c r="F140" s="57">
        <f>[9]Tregion!$P140</f>
        <v>32.204999999999998</v>
      </c>
      <c r="G140" s="57">
        <f>[5]Tregion!$P140</f>
        <v>31.065000000000001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25.365370067370705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30.63</v>
      </c>
      <c r="C141" s="58">
        <f>[6]Tregion!$P141</f>
        <v>34.11</v>
      </c>
      <c r="D141" s="57">
        <f>[7]Tregion!$P141</f>
        <v>30.518000000000001</v>
      </c>
      <c r="E141" s="58">
        <f>[8]Tregion!$P141</f>
        <v>31.995000000000001</v>
      </c>
      <c r="F141" s="57">
        <f>[9]Tregion!$P141</f>
        <v>32.28</v>
      </c>
      <c r="G141" s="57">
        <f>[5]Tregion!$P141</f>
        <v>30.63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27.109939149835483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30.63</v>
      </c>
      <c r="C142" s="58">
        <f>[6]Tregion!$P142</f>
        <v>34.988</v>
      </c>
      <c r="D142" s="57">
        <f>[7]Tregion!$P142</f>
        <v>31.313000000000002</v>
      </c>
      <c r="E142" s="58">
        <f>[8]Tregion!$P142</f>
        <v>33.563000000000002</v>
      </c>
      <c r="F142" s="57">
        <f>[9]Tregion!$P142</f>
        <v>32.498000000000005</v>
      </c>
      <c r="G142" s="57">
        <f>[5]Tregion!$P142</f>
        <v>30.63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28.271945061701185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30.824999999999999</v>
      </c>
      <c r="C143" s="58">
        <f>[6]Tregion!$P143</f>
        <v>36.578000000000003</v>
      </c>
      <c r="D143" s="57">
        <f>[7]Tregion!$P143</f>
        <v>32.453000000000003</v>
      </c>
      <c r="E143" s="58">
        <f>[8]Tregion!$P143</f>
        <v>33.72</v>
      </c>
      <c r="F143" s="57">
        <f>[9]Tregion!$P143</f>
        <v>32.805</v>
      </c>
      <c r="G143" s="57">
        <f>[5]Tregion!$P143</f>
        <v>30.824999999999999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28.223264706143766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30.683</v>
      </c>
      <c r="C144" s="58">
        <f>[6]Tregion!$P144</f>
        <v>36.053000000000004</v>
      </c>
      <c r="D144" s="57">
        <f>[7]Tregion!$P144</f>
        <v>31.973000000000003</v>
      </c>
      <c r="E144" s="58">
        <f>[8]Tregion!$P144</f>
        <v>33.405000000000001</v>
      </c>
      <c r="F144" s="57">
        <f>[9]Tregion!$P144</f>
        <v>32.369999999999997</v>
      </c>
      <c r="G144" s="57">
        <f>[5]Tregion!$P144</f>
        <v>30.683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27.387332880888813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30.683</v>
      </c>
      <c r="C145" s="58">
        <f>[6]Tregion!$P145</f>
        <v>34.56</v>
      </c>
      <c r="D145" s="57">
        <f>[7]Tregion!$P145</f>
        <v>30.524999999999999</v>
      </c>
      <c r="E145" s="58">
        <f>[8]Tregion!$P145</f>
        <v>32.774999999999999</v>
      </c>
      <c r="F145" s="57">
        <f>[9]Tregion!$P145</f>
        <v>31.943000000000001</v>
      </c>
      <c r="G145" s="57">
        <f>[5]Tregion!$P145</f>
        <v>30.683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26.310335502035556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30.54</v>
      </c>
      <c r="C146" s="58">
        <f>[6]Tregion!$P146</f>
        <v>34.658000000000001</v>
      </c>
      <c r="D146" s="57">
        <f>[7]Tregion!$P146</f>
        <v>29.565000000000001</v>
      </c>
      <c r="E146" s="58">
        <f>[8]Tregion!$P146</f>
        <v>32.152999999999999</v>
      </c>
      <c r="F146" s="57">
        <f>[9]Tregion!$P146</f>
        <v>31.8</v>
      </c>
      <c r="G146" s="57">
        <f>[5]Tregion!$P146</f>
        <v>30.54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24.429014179610714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30.54</v>
      </c>
      <c r="C147" s="58">
        <f>[6]Tregion!$P147</f>
        <v>33.42</v>
      </c>
      <c r="D147" s="57">
        <f>[7]Tregion!$P147</f>
        <v>28.44</v>
      </c>
      <c r="E147" s="58">
        <f>[8]Tregion!$P147</f>
        <v>32.152999999999999</v>
      </c>
      <c r="F147" s="57">
        <f>[9]Tregion!$P147</f>
        <v>31.943000000000001</v>
      </c>
      <c r="G147" s="57">
        <f>[5]Tregion!$P147</f>
        <v>30.54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24.409395506075452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31.868000000000002</v>
      </c>
      <c r="C148" s="58">
        <f>[6]Tregion!$P148</f>
        <v>33.878</v>
      </c>
      <c r="D148" s="57">
        <f>[7]Tregion!$P148</f>
        <v>28.844999999999999</v>
      </c>
      <c r="E148" s="58">
        <f>[8]Tregion!$P148</f>
        <v>33.57</v>
      </c>
      <c r="F148" s="57">
        <f>[9]Tregion!$P148</f>
        <v>33.248000000000005</v>
      </c>
      <c r="G148" s="57">
        <f>[5]Tregion!$P148</f>
        <v>31.868000000000002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24.711615167731125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36.128</v>
      </c>
      <c r="C149" s="58">
        <f>[6]Tregion!$P149</f>
        <v>40.799999999999997</v>
      </c>
      <c r="D149" s="57">
        <f>[7]Tregion!$P149</f>
        <v>34.725000000000001</v>
      </c>
      <c r="E149" s="58">
        <f>[8]Tregion!$P149</f>
        <v>36.728000000000002</v>
      </c>
      <c r="F149" s="57">
        <f>[9]Tregion!$P149</f>
        <v>37.305</v>
      </c>
      <c r="G149" s="57">
        <f>[5]Tregion!$P149</f>
        <v>36.128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25.066268897803347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38.04</v>
      </c>
      <c r="C150" s="58">
        <f>[6]Tregion!$P150</f>
        <v>43.29</v>
      </c>
      <c r="D150" s="57">
        <f>[7]Tregion!$P150</f>
        <v>37.305</v>
      </c>
      <c r="E150" s="58">
        <f>[8]Tregion!$P150</f>
        <v>39.563000000000002</v>
      </c>
      <c r="F150" s="57">
        <f>[9]Tregion!$P150</f>
        <v>39.119999999999997</v>
      </c>
      <c r="G150" s="57">
        <f>[5]Tregion!$P150</f>
        <v>38.04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25.370067095027775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34.365000000000002</v>
      </c>
      <c r="C151" s="58">
        <f>[6]Tregion!$P151</f>
        <v>39.93</v>
      </c>
      <c r="D151" s="57">
        <f>[7]Tregion!$P151</f>
        <v>34.253</v>
      </c>
      <c r="E151" s="58">
        <f>[8]Tregion!$P151</f>
        <v>37.988</v>
      </c>
      <c r="F151" s="57">
        <f>[9]Tregion!$P151</f>
        <v>35.354999999999997</v>
      </c>
      <c r="G151" s="57">
        <f>[5]Tregion!$P151</f>
        <v>34.365000000000002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25.345451785776135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31.283000000000001</v>
      </c>
      <c r="C152" s="58">
        <f>[6]Tregion!$P152</f>
        <v>36.299999999999997</v>
      </c>
      <c r="D152" s="57">
        <f>[7]Tregion!$P152</f>
        <v>32.159999999999997</v>
      </c>
      <c r="E152" s="58">
        <f>[8]Tregion!$P152</f>
        <v>33.659999999999997</v>
      </c>
      <c r="F152" s="57">
        <f>[9]Tregion!$P152</f>
        <v>32.384999999999998</v>
      </c>
      <c r="G152" s="57">
        <f>[5]Tregion!$P152</f>
        <v>31.283000000000001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25.365370067370705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30.848000000000003</v>
      </c>
      <c r="C153" s="58">
        <f>[6]Tregion!$P153</f>
        <v>34.89</v>
      </c>
      <c r="D153" s="57">
        <f>[7]Tregion!$P153</f>
        <v>30.878</v>
      </c>
      <c r="E153" s="58">
        <f>[8]Tregion!$P153</f>
        <v>32.25</v>
      </c>
      <c r="F153" s="57">
        <f>[9]Tregion!$P153</f>
        <v>32.46</v>
      </c>
      <c r="G153" s="57">
        <f>[5]Tregion!$P153</f>
        <v>30.848000000000003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27.109939149835483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30.848000000000003</v>
      </c>
      <c r="C154" s="58">
        <f>[6]Tregion!$P154</f>
        <v>35.79</v>
      </c>
      <c r="D154" s="57">
        <f>[7]Tregion!$P154</f>
        <v>31.688000000000002</v>
      </c>
      <c r="E154" s="58">
        <f>[8]Tregion!$P154</f>
        <v>33.818000000000005</v>
      </c>
      <c r="F154" s="57">
        <f>[9]Tregion!$P154</f>
        <v>32.678000000000004</v>
      </c>
      <c r="G154" s="57">
        <f>[5]Tregion!$P154</f>
        <v>30.848000000000003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28.271945061701185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31.043000000000003</v>
      </c>
      <c r="C155" s="58">
        <f>[6]Tregion!$P155</f>
        <v>37.402999999999999</v>
      </c>
      <c r="D155" s="57">
        <f>[7]Tregion!$P155</f>
        <v>32.835000000000001</v>
      </c>
      <c r="E155" s="58">
        <f>[8]Tregion!$P155</f>
        <v>33.975000000000001</v>
      </c>
      <c r="F155" s="57">
        <f>[9]Tregion!$P155</f>
        <v>32.984999999999999</v>
      </c>
      <c r="G155" s="57">
        <f>[5]Tregion!$P155</f>
        <v>31.043000000000003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28.223264706143766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30.9</v>
      </c>
      <c r="C156" s="58">
        <f>[6]Tregion!$P156</f>
        <v>36.869999999999997</v>
      </c>
      <c r="D156" s="57">
        <f>[7]Tregion!$P156</f>
        <v>32.347000000000001</v>
      </c>
      <c r="E156" s="58">
        <f>[8]Tregion!$P156</f>
        <v>33.659999999999997</v>
      </c>
      <c r="F156" s="57">
        <f>[9]Tregion!$P156</f>
        <v>32.549999999999997</v>
      </c>
      <c r="G156" s="57">
        <f>[5]Tregion!$P156</f>
        <v>30.9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27.387332880888813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30.9</v>
      </c>
      <c r="C157" s="58">
        <f>[6]Tregion!$P157</f>
        <v>35.332999999999998</v>
      </c>
      <c r="D157" s="57">
        <f>[7]Tregion!$P157</f>
        <v>30.885000000000002</v>
      </c>
      <c r="E157" s="58">
        <f>[8]Tregion!$P157</f>
        <v>33.03</v>
      </c>
      <c r="F157" s="57">
        <f>[9]Tregion!$P157</f>
        <v>32.115000000000002</v>
      </c>
      <c r="G157" s="57">
        <f>[5]Tregion!$P157</f>
        <v>30.9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26.310335502035556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30.75</v>
      </c>
      <c r="C158" s="58">
        <f>[6]Tregion!$P158</f>
        <v>35.438000000000002</v>
      </c>
      <c r="D158" s="57">
        <f>[7]Tregion!$P158</f>
        <v>29.91</v>
      </c>
      <c r="E158" s="58">
        <f>[8]Tregion!$P158</f>
        <v>32.393000000000001</v>
      </c>
      <c r="F158" s="57">
        <f>[9]Tregion!$P158</f>
        <v>31.973000000000003</v>
      </c>
      <c r="G158" s="57">
        <f>[5]Tregion!$P158</f>
        <v>30.75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24.429014179610714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30.758000000000003</v>
      </c>
      <c r="C159" s="58">
        <f>[6]Tregion!$P159</f>
        <v>34.178000000000004</v>
      </c>
      <c r="D159" s="57">
        <f>[7]Tregion!$P159</f>
        <v>28.778000000000002</v>
      </c>
      <c r="E159" s="58">
        <f>[8]Tregion!$P159</f>
        <v>32.4</v>
      </c>
      <c r="F159" s="57">
        <f>[9]Tregion!$P159</f>
        <v>32.123000000000005</v>
      </c>
      <c r="G159" s="57">
        <f>[5]Tregion!$P159</f>
        <v>30.758000000000003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24.409395506075452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32.085000000000001</v>
      </c>
      <c r="C160" s="58">
        <f>[6]Tregion!$P160</f>
        <v>34.634999999999998</v>
      </c>
      <c r="D160" s="57">
        <f>[7]Tregion!$P160</f>
        <v>29.183</v>
      </c>
      <c r="E160" s="58">
        <f>[8]Tregion!$P160</f>
        <v>33.825000000000003</v>
      </c>
      <c r="F160" s="57">
        <f>[9]Tregion!$P160</f>
        <v>33.435000000000002</v>
      </c>
      <c r="G160" s="57">
        <f>[5]Tregion!$P160</f>
        <v>32.085000000000001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24.711615167731125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36.375</v>
      </c>
      <c r="C161" s="58">
        <f>[6]Tregion!$P161</f>
        <v>41.715000000000003</v>
      </c>
      <c r="D161" s="57">
        <f>[7]Tregion!$P161</f>
        <v>35.130000000000003</v>
      </c>
      <c r="E161" s="58">
        <f>[8]Tregion!$P161</f>
        <v>37.005000000000003</v>
      </c>
      <c r="F161" s="57">
        <f>[9]Tregion!$P161</f>
        <v>37.515000000000001</v>
      </c>
      <c r="G161" s="57">
        <f>[5]Tregion!$P161</f>
        <v>36.375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25.066268897803347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</v>
      </c>
      <c r="C8" s="58">
        <f>[6]Tregion!$L8</f>
        <v>27</v>
      </c>
      <c r="D8" s="57">
        <f>[7]Tregion!$L8</f>
        <v>24</v>
      </c>
      <c r="E8" s="58">
        <f>[8]Tregion!$L8</f>
        <v>27.25</v>
      </c>
      <c r="F8" s="57">
        <f>[9]Tregion!$L8</f>
        <v>27.75</v>
      </c>
      <c r="G8" s="57">
        <f>[5]Tregion!$L8</f>
        <v>27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</v>
      </c>
      <c r="C9" s="58">
        <f>[6]Tregion!$L9</f>
        <v>28.75</v>
      </c>
      <c r="D9" s="57">
        <f>[7]Tregion!$L9</f>
        <v>28</v>
      </c>
      <c r="E9" s="58">
        <f>[8]Tregion!$L9</f>
        <v>28</v>
      </c>
      <c r="F9" s="57">
        <f>[9]Tregion!$L9</f>
        <v>28.25</v>
      </c>
      <c r="G9" s="57">
        <f>[5]Tregion!$L9</f>
        <v>27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36.627499999999998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31.5</v>
      </c>
      <c r="C10" s="58">
        <f>[6]Tregion!$L10</f>
        <v>36.25</v>
      </c>
      <c r="D10" s="57">
        <f>[7]Tregion!$L10</f>
        <v>36</v>
      </c>
      <c r="E10" s="58">
        <f>[8]Tregion!$L10</f>
        <v>36</v>
      </c>
      <c r="F10" s="57">
        <f>[9]Tregion!$L10</f>
        <v>33.5</v>
      </c>
      <c r="G10" s="57">
        <f>[5]Tregion!$L10</f>
        <v>31.5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41.822694722178632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31.75</v>
      </c>
      <c r="C11" s="58">
        <f>[6]Tregion!$L11</f>
        <v>35.6</v>
      </c>
      <c r="D11" s="57">
        <f>[7]Tregion!$L11</f>
        <v>35.85</v>
      </c>
      <c r="E11" s="58">
        <f>[8]Tregion!$L11</f>
        <v>35.75</v>
      </c>
      <c r="F11" s="57">
        <f>[9]Tregion!$L11</f>
        <v>34</v>
      </c>
      <c r="G11" s="57">
        <f>[5]Tregion!$L11</f>
        <v>31.75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49.4173037552466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31.25</v>
      </c>
      <c r="C12" s="58">
        <f>[6]Tregion!$L12</f>
        <v>33.9</v>
      </c>
      <c r="D12" s="57">
        <f>[7]Tregion!$L12</f>
        <v>34</v>
      </c>
      <c r="E12" s="58">
        <f>[8]Tregion!$L12</f>
        <v>35.5</v>
      </c>
      <c r="F12" s="57">
        <f>[9]Tregion!$L12</f>
        <v>33.25</v>
      </c>
      <c r="G12" s="57">
        <f>[5]Tregion!$L12</f>
        <v>31.25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48.868199144728869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30.5</v>
      </c>
      <c r="C13" s="58">
        <f>[6]Tregion!$L13</f>
        <v>30.5</v>
      </c>
      <c r="D13" s="57">
        <f>[7]Tregion!$L13</f>
        <v>30.5</v>
      </c>
      <c r="E13" s="58">
        <f>[8]Tregion!$L13</f>
        <v>33</v>
      </c>
      <c r="F13" s="57">
        <f>[9]Tregion!$L13</f>
        <v>32.25</v>
      </c>
      <c r="G13" s="57">
        <f>[5]Tregion!$L13</f>
        <v>30.5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47.653893541514009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29.75</v>
      </c>
      <c r="C14" s="58">
        <f>[6]Tregion!$L14</f>
        <v>30</v>
      </c>
      <c r="D14" s="57">
        <f>[7]Tregion!$L14</f>
        <v>28</v>
      </c>
      <c r="E14" s="58">
        <f>[8]Tregion!$L14</f>
        <v>30.5</v>
      </c>
      <c r="F14" s="57">
        <f>[9]Tregion!$L14</f>
        <v>30.25</v>
      </c>
      <c r="G14" s="57">
        <f>[5]Tregion!$L14</f>
        <v>29.75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40.725181735830297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34.5</v>
      </c>
      <c r="C15" s="58">
        <f>[6]Tregion!$L15</f>
        <v>29</v>
      </c>
      <c r="D15" s="57">
        <f>[7]Tregion!$L15</f>
        <v>26.5</v>
      </c>
      <c r="E15" s="58">
        <f>[8]Tregion!$L15</f>
        <v>30.5</v>
      </c>
      <c r="F15" s="57">
        <f>[9]Tregion!$L15</f>
        <v>33.5</v>
      </c>
      <c r="G15" s="57">
        <f>[5]Tregion!$L15</f>
        <v>34.5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41.115034584899824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42</v>
      </c>
      <c r="C16" s="58">
        <f>[6]Tregion!$L16</f>
        <v>30.5</v>
      </c>
      <c r="D16" s="57">
        <f>[7]Tregion!$L16</f>
        <v>28</v>
      </c>
      <c r="E16" s="58">
        <f>[8]Tregion!$L16</f>
        <v>37</v>
      </c>
      <c r="F16" s="57">
        <f>[9]Tregion!$L16</f>
        <v>38</v>
      </c>
      <c r="G16" s="57">
        <f>[5]Tregion!$L16</f>
        <v>42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41.897624620538771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</v>
      </c>
      <c r="C17" s="58">
        <f>[6]Tregion!$L17</f>
        <v>44</v>
      </c>
      <c r="D17" s="57">
        <f>[7]Tregion!$L17</f>
        <v>41</v>
      </c>
      <c r="E17" s="58">
        <f>[8]Tregion!$L17</f>
        <v>46</v>
      </c>
      <c r="F17" s="57">
        <f>[9]Tregion!$L17</f>
        <v>45.75</v>
      </c>
      <c r="G17" s="57">
        <f>[5]Tregion!$L17</f>
        <v>50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44.498963603254396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58.5</v>
      </c>
      <c r="C18" s="58">
        <f>[6]Tregion!$L18</f>
        <v>51</v>
      </c>
      <c r="D18" s="57">
        <f>[7]Tregion!$L18</f>
        <v>48.5</v>
      </c>
      <c r="E18" s="58">
        <f>[8]Tregion!$L18</f>
        <v>53</v>
      </c>
      <c r="F18" s="57">
        <f>[9]Tregion!$L18</f>
        <v>53</v>
      </c>
      <c r="G18" s="57">
        <f>[5]Tregion!$L18</f>
        <v>58.5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45.27659174321262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</v>
      </c>
      <c r="C19" s="58">
        <f>[6]Tregion!$L19</f>
        <v>45</v>
      </c>
      <c r="D19" s="57">
        <f>[7]Tregion!$L19</f>
        <v>41.5</v>
      </c>
      <c r="E19" s="58">
        <f>[8]Tregion!$L19</f>
        <v>44.5</v>
      </c>
      <c r="F19" s="57">
        <f>[9]Tregion!$L19</f>
        <v>44.75</v>
      </c>
      <c r="G19" s="57">
        <f>[5]Tregion!$L19</f>
        <v>48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45.231786653537291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35.25</v>
      </c>
      <c r="C20" s="58">
        <f>[6]Tregion!$L20</f>
        <v>35.5</v>
      </c>
      <c r="D20" s="57">
        <f>[7]Tregion!$L20</f>
        <v>36</v>
      </c>
      <c r="E20" s="58">
        <f>[8]Tregion!$L20</f>
        <v>38</v>
      </c>
      <c r="F20" s="57">
        <f>[9]Tregion!$L20</f>
        <v>37.25</v>
      </c>
      <c r="G20" s="57">
        <f>[5]Tregion!$L20</f>
        <v>35.25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41.796222949925621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33.75</v>
      </c>
      <c r="C21" s="58">
        <f>[6]Tregion!$L21</f>
        <v>33.5</v>
      </c>
      <c r="D21" s="57">
        <f>[7]Tregion!$L21</f>
        <v>34</v>
      </c>
      <c r="E21" s="58">
        <f>[8]Tregion!$L21</f>
        <v>34.5</v>
      </c>
      <c r="F21" s="57">
        <f>[9]Tregion!$L21</f>
        <v>36.75</v>
      </c>
      <c r="G21" s="57">
        <f>[5]Tregion!$L21</f>
        <v>33.75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46.170548548955338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34.5</v>
      </c>
      <c r="C22" s="58">
        <f>[6]Tregion!$L22</f>
        <v>35.75</v>
      </c>
      <c r="D22" s="57">
        <f>[7]Tregion!$L22</f>
        <v>36.25</v>
      </c>
      <c r="E22" s="58">
        <f>[8]Tregion!$L22</f>
        <v>38.25</v>
      </c>
      <c r="F22" s="57">
        <f>[9]Tregion!$L22</f>
        <v>38.75</v>
      </c>
      <c r="G22" s="57">
        <f>[5]Tregion!$L22</f>
        <v>34.5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49.578038678794002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35.25</v>
      </c>
      <c r="C23" s="58">
        <f>[6]Tregion!$L23</f>
        <v>39.75</v>
      </c>
      <c r="D23" s="57">
        <f>[7]Tregion!$L23</f>
        <v>40</v>
      </c>
      <c r="E23" s="58">
        <f>[8]Tregion!$L23</f>
        <v>40</v>
      </c>
      <c r="F23" s="57">
        <f>[9]Tregion!$L23</f>
        <v>39.5</v>
      </c>
      <c r="G23" s="57">
        <f>[5]Tregion!$L23</f>
        <v>35.25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48.077994029116475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34.75</v>
      </c>
      <c r="C24" s="58">
        <f>[6]Tregion!$L24</f>
        <v>38.25</v>
      </c>
      <c r="D24" s="57">
        <f>[7]Tregion!$L24</f>
        <v>38.5</v>
      </c>
      <c r="E24" s="58">
        <f>[8]Tregion!$L24</f>
        <v>39</v>
      </c>
      <c r="F24" s="57">
        <f>[9]Tregion!$L24</f>
        <v>38</v>
      </c>
      <c r="G24" s="57">
        <f>[5]Tregion!$L24</f>
        <v>34.75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46.633637709454433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34.75</v>
      </c>
      <c r="C25" s="58">
        <f>[6]Tregion!$L25</f>
        <v>34</v>
      </c>
      <c r="D25" s="57">
        <f>[7]Tregion!$L25</f>
        <v>34</v>
      </c>
      <c r="E25" s="58">
        <f>[8]Tregion!$L25</f>
        <v>37</v>
      </c>
      <c r="F25" s="57">
        <f>[9]Tregion!$L25</f>
        <v>36.5</v>
      </c>
      <c r="G25" s="57">
        <f>[5]Tregion!$L25</f>
        <v>34.75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45.111296497363938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34.25</v>
      </c>
      <c r="C26" s="58">
        <f>[6]Tregion!$L26</f>
        <v>34.25</v>
      </c>
      <c r="D26" s="57">
        <f>[7]Tregion!$L26</f>
        <v>31</v>
      </c>
      <c r="E26" s="58">
        <f>[8]Tregion!$L26</f>
        <v>35</v>
      </c>
      <c r="F26" s="57">
        <f>[9]Tregion!$L26</f>
        <v>36</v>
      </c>
      <c r="G26" s="57">
        <f>[5]Tregion!$L26</f>
        <v>34.25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42.917075357212923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34.25</v>
      </c>
      <c r="C27" s="58">
        <f>[6]Tregion!$L27</f>
        <v>30.75</v>
      </c>
      <c r="D27" s="57">
        <f>[7]Tregion!$L27</f>
        <v>27.5</v>
      </c>
      <c r="E27" s="58">
        <f>[8]Tregion!$L27</f>
        <v>35</v>
      </c>
      <c r="F27" s="57">
        <f>[9]Tregion!$L27</f>
        <v>36.5</v>
      </c>
      <c r="G27" s="57">
        <f>[5]Tregion!$L27</f>
        <v>34.25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43.072147223994186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38.75</v>
      </c>
      <c r="C28" s="58">
        <f>[6]Tregion!$L28</f>
        <v>32</v>
      </c>
      <c r="D28" s="57">
        <f>[7]Tregion!$L28</f>
        <v>28.75</v>
      </c>
      <c r="E28" s="58">
        <f>[8]Tregion!$L28</f>
        <v>39.5</v>
      </c>
      <c r="F28" s="57">
        <f>[9]Tregion!$L28</f>
        <v>41</v>
      </c>
      <c r="G28" s="57">
        <f>[5]Tregion!$L28</f>
        <v>38.75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43.53156593562246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53.25</v>
      </c>
      <c r="C29" s="58">
        <f>[6]Tregion!$L29</f>
        <v>51.5</v>
      </c>
      <c r="D29" s="57">
        <f>[7]Tregion!$L29</f>
        <v>47</v>
      </c>
      <c r="E29" s="58">
        <f>[8]Tregion!$L29</f>
        <v>49.5</v>
      </c>
      <c r="F29" s="57">
        <f>[9]Tregion!$L29</f>
        <v>55</v>
      </c>
      <c r="G29" s="57">
        <f>[5]Tregion!$L29</f>
        <v>53.25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43.92887683004448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59.75</v>
      </c>
      <c r="C30" s="58">
        <f>[6]Tregion!$L30</f>
        <v>58.5</v>
      </c>
      <c r="D30" s="57">
        <f>[7]Tregion!$L30</f>
        <v>55</v>
      </c>
      <c r="E30" s="58">
        <f>[8]Tregion!$L30</f>
        <v>58.5</v>
      </c>
      <c r="F30" s="57">
        <f>[9]Tregion!$L30</f>
        <v>61.25</v>
      </c>
      <c r="G30" s="57">
        <f>[5]Tregion!$L30</f>
        <v>59.75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44.37080816509139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47.25</v>
      </c>
      <c r="C31" s="58">
        <f>[6]Tregion!$L31</f>
        <v>49</v>
      </c>
      <c r="D31" s="57">
        <f>[7]Tregion!$L31</f>
        <v>45.5</v>
      </c>
      <c r="E31" s="58">
        <f>[8]Tregion!$L31</f>
        <v>53.5</v>
      </c>
      <c r="F31" s="57">
        <f>[9]Tregion!$L31</f>
        <v>48.25</v>
      </c>
      <c r="G31" s="57">
        <f>[5]Tregion!$L31</f>
        <v>47.25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44.430284130581612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36.75</v>
      </c>
      <c r="C32" s="58">
        <f>[6]Tregion!$L32</f>
        <v>38.75</v>
      </c>
      <c r="D32" s="57">
        <f>[7]Tregion!$L32</f>
        <v>39</v>
      </c>
      <c r="E32" s="58">
        <f>[8]Tregion!$L32</f>
        <v>39.75</v>
      </c>
      <c r="F32" s="57">
        <f>[9]Tregion!$L32</f>
        <v>38</v>
      </c>
      <c r="G32" s="57">
        <f>[5]Tregion!$L32</f>
        <v>36.75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44.61175898357633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35.25</v>
      </c>
      <c r="C33" s="58">
        <f>[6]Tregion!$L33</f>
        <v>34.75</v>
      </c>
      <c r="D33" s="57">
        <f>[7]Tregion!$L33</f>
        <v>35</v>
      </c>
      <c r="E33" s="58">
        <f>[8]Tregion!$L33</f>
        <v>37</v>
      </c>
      <c r="F33" s="57">
        <f>[9]Tregion!$L33</f>
        <v>38.25</v>
      </c>
      <c r="G33" s="57">
        <f>[5]Tregion!$L33</f>
        <v>35.25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47.980189118088838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35.25</v>
      </c>
      <c r="C34" s="58">
        <f>[6]Tregion!$L34</f>
        <v>37.25</v>
      </c>
      <c r="D34" s="57">
        <f>[7]Tregion!$L34</f>
        <v>37.5</v>
      </c>
      <c r="E34" s="58">
        <f>[8]Tregion!$L34</f>
        <v>40.25</v>
      </c>
      <c r="F34" s="57">
        <f>[9]Tregion!$L34</f>
        <v>39</v>
      </c>
      <c r="G34" s="57">
        <f>[5]Tregion!$L34</f>
        <v>35.25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50.369113525150063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36.229999999999997</v>
      </c>
      <c r="C35" s="58">
        <f>[6]Tregion!$L35</f>
        <v>40.270000000000003</v>
      </c>
      <c r="D35" s="57">
        <f>[7]Tregion!$L35</f>
        <v>40.1</v>
      </c>
      <c r="E35" s="58">
        <f>[8]Tregion!$L35</f>
        <v>40.75</v>
      </c>
      <c r="F35" s="57">
        <f>[9]Tregion!$L35</f>
        <v>40.15</v>
      </c>
      <c r="G35" s="57">
        <f>[5]Tregion!$L35</f>
        <v>36.229999999999997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46.205891956539077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35.799999999999997</v>
      </c>
      <c r="C36" s="58">
        <f>[6]Tregion!$L36</f>
        <v>38.979999999999997</v>
      </c>
      <c r="D36" s="57">
        <f>[7]Tregion!$L36</f>
        <v>38.81</v>
      </c>
      <c r="E36" s="58">
        <f>[8]Tregion!$L36</f>
        <v>39.89</v>
      </c>
      <c r="F36" s="57">
        <f>[9]Tregion!$L36</f>
        <v>38.869999999999997</v>
      </c>
      <c r="G36" s="57">
        <f>[5]Tregion!$L36</f>
        <v>35.799999999999997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44.616746023534844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35.799999999999997</v>
      </c>
      <c r="C37" s="58">
        <f>[6]Tregion!$L37</f>
        <v>35.32</v>
      </c>
      <c r="D37" s="57">
        <f>[7]Tregion!$L37</f>
        <v>34.950000000000003</v>
      </c>
      <c r="E37" s="58">
        <f>[8]Tregion!$L37</f>
        <v>38.17</v>
      </c>
      <c r="F37" s="57">
        <f>[9]Tregion!$L37</f>
        <v>37.58</v>
      </c>
      <c r="G37" s="57">
        <f>[5]Tregion!$L37</f>
        <v>35.799999999999997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42.587262758872818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35.369999999999997</v>
      </c>
      <c r="C38" s="58">
        <f>[6]Tregion!$L38</f>
        <v>35.54</v>
      </c>
      <c r="D38" s="57">
        <f>[7]Tregion!$L38</f>
        <v>32.380000000000003</v>
      </c>
      <c r="E38" s="58">
        <f>[8]Tregion!$L38</f>
        <v>36.450000000000003</v>
      </c>
      <c r="F38" s="57">
        <f>[9]Tregion!$L38</f>
        <v>37.159999999999997</v>
      </c>
      <c r="G38" s="57">
        <f>[5]Tregion!$L38</f>
        <v>35.369999999999997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39.762475244520111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35.369999999999997</v>
      </c>
      <c r="C39" s="58">
        <f>[6]Tregion!$L39</f>
        <v>32.53</v>
      </c>
      <c r="D39" s="57">
        <f>[7]Tregion!$L39</f>
        <v>29.38</v>
      </c>
      <c r="E39" s="58">
        <f>[8]Tregion!$L39</f>
        <v>36.450000000000003</v>
      </c>
      <c r="F39" s="57">
        <f>[9]Tregion!$L39</f>
        <v>37.590000000000003</v>
      </c>
      <c r="G39" s="57">
        <f>[5]Tregion!$L39</f>
        <v>35.369999999999997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39.692735441564338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39.229999999999997</v>
      </c>
      <c r="C40" s="58">
        <f>[6]Tregion!$L40</f>
        <v>33.6</v>
      </c>
      <c r="D40" s="57">
        <f>[7]Tregion!$L40</f>
        <v>30.45</v>
      </c>
      <c r="E40" s="58">
        <f>[8]Tregion!$L40</f>
        <v>40.32</v>
      </c>
      <c r="F40" s="57">
        <f>[9]Tregion!$L40</f>
        <v>41.44</v>
      </c>
      <c r="G40" s="57">
        <f>[5]Tregion!$L40</f>
        <v>39.229999999999997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40.214159532405418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51.64</v>
      </c>
      <c r="C41" s="58">
        <f>[6]Tregion!$L41</f>
        <v>50.39</v>
      </c>
      <c r="D41" s="57">
        <f>[7]Tregion!$L41</f>
        <v>46.11</v>
      </c>
      <c r="E41" s="58">
        <f>[8]Tregion!$L41</f>
        <v>48.91</v>
      </c>
      <c r="F41" s="57">
        <f>[9]Tregion!$L41</f>
        <v>53.41</v>
      </c>
      <c r="G41" s="57">
        <f>[5]Tregion!$L41</f>
        <v>51.64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40.83357882423676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57.21</v>
      </c>
      <c r="C42" s="58">
        <f>[6]Tregion!$L42</f>
        <v>56.41</v>
      </c>
      <c r="D42" s="57">
        <f>[7]Tregion!$L42</f>
        <v>52.97</v>
      </c>
      <c r="E42" s="58">
        <f>[8]Tregion!$L42</f>
        <v>56.65</v>
      </c>
      <c r="F42" s="57">
        <f>[9]Tregion!$L42</f>
        <v>58.75</v>
      </c>
      <c r="G42" s="57">
        <f>[5]Tregion!$L42</f>
        <v>57.21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41.358814521403154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46.51</v>
      </c>
      <c r="C43" s="58">
        <f>[6]Tregion!$L43</f>
        <v>48.24</v>
      </c>
      <c r="D43" s="57">
        <f>[7]Tregion!$L43</f>
        <v>44.82</v>
      </c>
      <c r="E43" s="58">
        <f>[8]Tregion!$L43</f>
        <v>52.35</v>
      </c>
      <c r="F43" s="57">
        <f>[9]Tregion!$L43</f>
        <v>47.64</v>
      </c>
      <c r="G43" s="57">
        <f>[5]Tregion!$L43</f>
        <v>46.51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41.278551973951707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37.520000000000003</v>
      </c>
      <c r="C44" s="58">
        <f>[6]Tregion!$L44</f>
        <v>39.42</v>
      </c>
      <c r="D44" s="57">
        <f>[7]Tregion!$L44</f>
        <v>39.25</v>
      </c>
      <c r="E44" s="58">
        <f>[8]Tregion!$L44</f>
        <v>40.54</v>
      </c>
      <c r="F44" s="57">
        <f>[9]Tregion!$L44</f>
        <v>38.880000000000003</v>
      </c>
      <c r="G44" s="57">
        <f>[5]Tregion!$L44</f>
        <v>37.520000000000003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41.28282680126344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36.229999999999997</v>
      </c>
      <c r="C45" s="58">
        <f>[6]Tregion!$L45</f>
        <v>35.979999999999997</v>
      </c>
      <c r="D45" s="57">
        <f>[7]Tregion!$L45</f>
        <v>35.82</v>
      </c>
      <c r="E45" s="58">
        <f>[8]Tregion!$L45</f>
        <v>38</v>
      </c>
      <c r="F45" s="57">
        <f>[9]Tregion!$L45</f>
        <v>39.090000000000003</v>
      </c>
      <c r="G45" s="57">
        <f>[5]Tregion!$L45</f>
        <v>36.229999999999997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44.172248838286485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36.229999999999997</v>
      </c>
      <c r="C46" s="58">
        <f>[6]Tregion!$L46</f>
        <v>38.130000000000003</v>
      </c>
      <c r="D46" s="57">
        <f>[7]Tregion!$L46</f>
        <v>37.96</v>
      </c>
      <c r="E46" s="58">
        <f>[8]Tregion!$L46</f>
        <v>40.97</v>
      </c>
      <c r="F46" s="57">
        <f>[9]Tregion!$L46</f>
        <v>39.729999999999997</v>
      </c>
      <c r="G46" s="57">
        <f>[5]Tregion!$L46</f>
        <v>36.229999999999997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46.25385872039454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37.1</v>
      </c>
      <c r="C47" s="58">
        <f>[6]Tregion!$L47</f>
        <v>40.76</v>
      </c>
      <c r="D47" s="57">
        <f>[7]Tregion!$L47</f>
        <v>40.229999999999997</v>
      </c>
      <c r="E47" s="58">
        <f>[8]Tregion!$L47</f>
        <v>41.45</v>
      </c>
      <c r="F47" s="57">
        <f>[9]Tregion!$L47</f>
        <v>40.79</v>
      </c>
      <c r="G47" s="57">
        <f>[5]Tregion!$L47</f>
        <v>37.1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44.883129588323008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36.74</v>
      </c>
      <c r="C48" s="58">
        <f>[6]Tregion!$L48</f>
        <v>39.659999999999997</v>
      </c>
      <c r="D48" s="57">
        <f>[7]Tregion!$L48</f>
        <v>39.130000000000003</v>
      </c>
      <c r="E48" s="58">
        <f>[8]Tregion!$L48</f>
        <v>40.71</v>
      </c>
      <c r="F48" s="57">
        <f>[9]Tregion!$L48</f>
        <v>39.69</v>
      </c>
      <c r="G48" s="57">
        <f>[5]Tregion!$L48</f>
        <v>36.74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43.378463541122706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36.74</v>
      </c>
      <c r="C49" s="58">
        <f>[6]Tregion!$L49</f>
        <v>36.520000000000003</v>
      </c>
      <c r="D49" s="57">
        <f>[7]Tregion!$L49</f>
        <v>35.82</v>
      </c>
      <c r="E49" s="58">
        <f>[8]Tregion!$L49</f>
        <v>39.24</v>
      </c>
      <c r="F49" s="57">
        <f>[9]Tregion!$L49</f>
        <v>38.6</v>
      </c>
      <c r="G49" s="57">
        <f>[5]Tregion!$L49</f>
        <v>36.74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41.458422503039266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36.369999999999997</v>
      </c>
      <c r="C50" s="58">
        <f>[6]Tregion!$L50</f>
        <v>36.71</v>
      </c>
      <c r="D50" s="57">
        <f>[7]Tregion!$L50</f>
        <v>33.61</v>
      </c>
      <c r="E50" s="58">
        <f>[8]Tregion!$L50</f>
        <v>37.76</v>
      </c>
      <c r="F50" s="57">
        <f>[9]Tregion!$L50</f>
        <v>38.229999999999997</v>
      </c>
      <c r="G50" s="57">
        <f>[5]Tregion!$L50</f>
        <v>36.369999999999997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38.657181809359521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36.369999999999997</v>
      </c>
      <c r="C51" s="58">
        <f>[6]Tregion!$L51</f>
        <v>34.119999999999997</v>
      </c>
      <c r="D51" s="57">
        <f>[7]Tregion!$L51</f>
        <v>31.04</v>
      </c>
      <c r="E51" s="58">
        <f>[8]Tregion!$L51</f>
        <v>37.76</v>
      </c>
      <c r="F51" s="57">
        <f>[9]Tregion!$L51</f>
        <v>38.6</v>
      </c>
      <c r="G51" s="57">
        <f>[5]Tregion!$L51</f>
        <v>36.369999999999997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38.59039250292949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39.67</v>
      </c>
      <c r="C52" s="58">
        <f>[6]Tregion!$L52</f>
        <v>35.049999999999997</v>
      </c>
      <c r="D52" s="57">
        <f>[7]Tregion!$L52</f>
        <v>31.96</v>
      </c>
      <c r="E52" s="58">
        <f>[8]Tregion!$L52</f>
        <v>41.09</v>
      </c>
      <c r="F52" s="57">
        <f>[9]Tregion!$L52</f>
        <v>41.89</v>
      </c>
      <c r="G52" s="57">
        <f>[5]Tregion!$L52</f>
        <v>39.67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39.082492171000972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50.31</v>
      </c>
      <c r="C53" s="58">
        <f>[6]Tregion!$L53</f>
        <v>49.5</v>
      </c>
      <c r="D53" s="57">
        <f>[7]Tregion!$L53</f>
        <v>45.39</v>
      </c>
      <c r="E53" s="58">
        <f>[8]Tregion!$L53</f>
        <v>48.47</v>
      </c>
      <c r="F53" s="57">
        <f>[9]Tregion!$L53</f>
        <v>52.14</v>
      </c>
      <c r="G53" s="57">
        <f>[5]Tregion!$L53</f>
        <v>50.31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39.667382614491409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55.08</v>
      </c>
      <c r="C54" s="58">
        <f>[6]Tregion!$L54</f>
        <v>54.69</v>
      </c>
      <c r="D54" s="57">
        <f>[7]Tregion!$L54</f>
        <v>51.27</v>
      </c>
      <c r="E54" s="58">
        <f>[8]Tregion!$L54</f>
        <v>55.11</v>
      </c>
      <c r="F54" s="57">
        <f>[9]Tregion!$L54</f>
        <v>56.72</v>
      </c>
      <c r="G54" s="57">
        <f>[5]Tregion!$L54</f>
        <v>55.08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40.163061147255945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45.91</v>
      </c>
      <c r="C55" s="58">
        <f>[6]Tregion!$L55</f>
        <v>47.66</v>
      </c>
      <c r="D55" s="57">
        <f>[7]Tregion!$L55</f>
        <v>44.29</v>
      </c>
      <c r="E55" s="58">
        <f>[8]Tregion!$L55</f>
        <v>51.42</v>
      </c>
      <c r="F55" s="57">
        <f>[9]Tregion!$L55</f>
        <v>47.2</v>
      </c>
      <c r="G55" s="57">
        <f>[5]Tregion!$L55</f>
        <v>45.91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40.08652950237844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38.21</v>
      </c>
      <c r="C56" s="58">
        <f>[6]Tregion!$L56</f>
        <v>40.07</v>
      </c>
      <c r="D56" s="57">
        <f>[7]Tregion!$L56</f>
        <v>39.5</v>
      </c>
      <c r="E56" s="58">
        <f>[8]Tregion!$L56</f>
        <v>41.27</v>
      </c>
      <c r="F56" s="57">
        <f>[9]Tregion!$L56</f>
        <v>39.700000000000003</v>
      </c>
      <c r="G56" s="57">
        <f>[5]Tregion!$L56</f>
        <v>38.21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40.089121855024622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37.11</v>
      </c>
      <c r="C57" s="58">
        <f>[6]Tregion!$L57</f>
        <v>37.11</v>
      </c>
      <c r="D57" s="57">
        <f>[7]Tregion!$L57</f>
        <v>36.56</v>
      </c>
      <c r="E57" s="58">
        <f>[8]Tregion!$L57</f>
        <v>38.92</v>
      </c>
      <c r="F57" s="57">
        <f>[9]Tregion!$L57</f>
        <v>39.880000000000003</v>
      </c>
      <c r="G57" s="57">
        <f>[5]Tregion!$L57</f>
        <v>37.11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42.891160506881263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37.11</v>
      </c>
      <c r="C58" s="58">
        <f>[6]Tregion!$L58</f>
        <v>38.97</v>
      </c>
      <c r="D58" s="57">
        <f>[7]Tregion!$L58</f>
        <v>38.4</v>
      </c>
      <c r="E58" s="58">
        <f>[8]Tregion!$L58</f>
        <v>41.64</v>
      </c>
      <c r="F58" s="57">
        <f>[9]Tregion!$L58</f>
        <v>40.43</v>
      </c>
      <c r="G58" s="57">
        <f>[5]Tregion!$L58</f>
        <v>37.11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44.874334281425412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37.9</v>
      </c>
      <c r="C59" s="58">
        <f>[6]Tregion!$L59</f>
        <v>41.51</v>
      </c>
      <c r="D59" s="57">
        <f>[7]Tregion!$L59</f>
        <v>40.46</v>
      </c>
      <c r="E59" s="58">
        <f>[8]Tregion!$L59</f>
        <v>41.99</v>
      </c>
      <c r="F59" s="57">
        <f>[9]Tregion!$L59</f>
        <v>41.33</v>
      </c>
      <c r="G59" s="57">
        <f>[5]Tregion!$L59</f>
        <v>37.9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42.10867640621462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37.58</v>
      </c>
      <c r="C60" s="58">
        <f>[6]Tregion!$L60</f>
        <v>40.5</v>
      </c>
      <c r="D60" s="57">
        <f>[7]Tregion!$L60</f>
        <v>39.46</v>
      </c>
      <c r="E60" s="58">
        <f>[8]Tregion!$L60</f>
        <v>41.32</v>
      </c>
      <c r="F60" s="57">
        <f>[9]Tregion!$L60</f>
        <v>40.39</v>
      </c>
      <c r="G60" s="57">
        <f>[5]Tregion!$L60</f>
        <v>37.58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40.758377456807601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37.58</v>
      </c>
      <c r="C61" s="58">
        <f>[6]Tregion!$L61</f>
        <v>37.619999999999997</v>
      </c>
      <c r="D61" s="57">
        <f>[7]Tregion!$L61</f>
        <v>36.450000000000003</v>
      </c>
      <c r="E61" s="58">
        <f>[8]Tregion!$L61</f>
        <v>39.979999999999997</v>
      </c>
      <c r="F61" s="57">
        <f>[9]Tregion!$L61</f>
        <v>39.46</v>
      </c>
      <c r="G61" s="57">
        <f>[5]Tregion!$L61</f>
        <v>37.58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39.024688605922222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37.270000000000003</v>
      </c>
      <c r="C62" s="58">
        <f>[6]Tregion!$L62</f>
        <v>37.799999999999997</v>
      </c>
      <c r="D62" s="57">
        <f>[7]Tregion!$L62</f>
        <v>34.450000000000003</v>
      </c>
      <c r="E62" s="58">
        <f>[8]Tregion!$L62</f>
        <v>38.64</v>
      </c>
      <c r="F62" s="57">
        <f>[9]Tregion!$L62</f>
        <v>39.15</v>
      </c>
      <c r="G62" s="57">
        <f>[5]Tregion!$L62</f>
        <v>37.270000000000003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36.422114971065042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37.270000000000003</v>
      </c>
      <c r="C63" s="58">
        <f>[6]Tregion!$L63</f>
        <v>35.43</v>
      </c>
      <c r="D63" s="57">
        <f>[7]Tregion!$L63</f>
        <v>32.11</v>
      </c>
      <c r="E63" s="58">
        <f>[8]Tregion!$L63</f>
        <v>38.64</v>
      </c>
      <c r="F63" s="57">
        <f>[9]Tregion!$L63</f>
        <v>39.46</v>
      </c>
      <c r="G63" s="57">
        <f>[5]Tregion!$L63</f>
        <v>37.270000000000003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36.379418742767996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40.1</v>
      </c>
      <c r="C64" s="58">
        <f>[6]Tregion!$L64</f>
        <v>36.29</v>
      </c>
      <c r="D64" s="57">
        <f>[7]Tregion!$L64</f>
        <v>32.950000000000003</v>
      </c>
      <c r="E64" s="58">
        <f>[8]Tregion!$L64</f>
        <v>41.66</v>
      </c>
      <c r="F64" s="57">
        <f>[9]Tregion!$L64</f>
        <v>42.28</v>
      </c>
      <c r="G64" s="57">
        <f>[5]Tregion!$L64</f>
        <v>40.1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36.850474222381145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49.21</v>
      </c>
      <c r="C65" s="58">
        <f>[6]Tregion!$L65</f>
        <v>49.54</v>
      </c>
      <c r="D65" s="57">
        <f>[7]Tregion!$L65</f>
        <v>45.14</v>
      </c>
      <c r="E65" s="58">
        <f>[8]Tregion!$L65</f>
        <v>48.37</v>
      </c>
      <c r="F65" s="57">
        <f>[9]Tregion!$L65</f>
        <v>51.04</v>
      </c>
      <c r="G65" s="57">
        <f>[5]Tregion!$L65</f>
        <v>49.21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37.40541051716049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53.29</v>
      </c>
      <c r="C66" s="58">
        <f>[6]Tregion!$L66</f>
        <v>54.3</v>
      </c>
      <c r="D66" s="57">
        <f>[7]Tregion!$L66</f>
        <v>50.49</v>
      </c>
      <c r="E66" s="58">
        <f>[8]Tregion!$L66</f>
        <v>54.4</v>
      </c>
      <c r="F66" s="57">
        <f>[9]Tregion!$L66</f>
        <v>54.95</v>
      </c>
      <c r="G66" s="57">
        <f>[5]Tregion!$L66</f>
        <v>53.29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37.878490528296901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45.44</v>
      </c>
      <c r="C67" s="58">
        <f>[6]Tregion!$L67</f>
        <v>47.86</v>
      </c>
      <c r="D67" s="57">
        <f>[7]Tregion!$L67</f>
        <v>44.14</v>
      </c>
      <c r="E67" s="58">
        <f>[8]Tregion!$L67</f>
        <v>51.05</v>
      </c>
      <c r="F67" s="57">
        <f>[9]Tregion!$L67</f>
        <v>46.82</v>
      </c>
      <c r="G67" s="57">
        <f>[5]Tregion!$L67</f>
        <v>45.44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37.827145348108338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38.85</v>
      </c>
      <c r="C68" s="58">
        <f>[6]Tregion!$L68</f>
        <v>40.9</v>
      </c>
      <c r="D68" s="57">
        <f>[7]Tregion!$L68</f>
        <v>39.799999999999997</v>
      </c>
      <c r="E68" s="58">
        <f>[8]Tregion!$L68</f>
        <v>41.83</v>
      </c>
      <c r="F68" s="57">
        <f>[9]Tregion!$L68</f>
        <v>40.4</v>
      </c>
      <c r="G68" s="57">
        <f>[5]Tregion!$L68</f>
        <v>38.85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37.847289634980044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37.909999999999997</v>
      </c>
      <c r="C69" s="58">
        <f>[6]Tregion!$L69</f>
        <v>38.200000000000003</v>
      </c>
      <c r="D69" s="57">
        <f>[7]Tregion!$L69</f>
        <v>37.130000000000003</v>
      </c>
      <c r="E69" s="58">
        <f>[8]Tregion!$L69</f>
        <v>39.58</v>
      </c>
      <c r="F69" s="57">
        <f>[9]Tregion!$L69</f>
        <v>40.56</v>
      </c>
      <c r="G69" s="57">
        <f>[5]Tregion!$L69</f>
        <v>37.909999999999997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40.488928545680281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37.909999999999997</v>
      </c>
      <c r="C70" s="58">
        <f>[6]Tregion!$L70</f>
        <v>39.9</v>
      </c>
      <c r="D70" s="57">
        <f>[7]Tregion!$L70</f>
        <v>38.799999999999997</v>
      </c>
      <c r="E70" s="58">
        <f>[8]Tregion!$L70</f>
        <v>42.17</v>
      </c>
      <c r="F70" s="57">
        <f>[9]Tregion!$L70</f>
        <v>41.03</v>
      </c>
      <c r="G70" s="57">
        <f>[5]Tregion!$L70</f>
        <v>37.909999999999997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42.310523476638934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38.47</v>
      </c>
      <c r="C71" s="58">
        <f>[6]Tregion!$L71</f>
        <v>42.46</v>
      </c>
      <c r="D71" s="57">
        <f>[7]Tregion!$L71</f>
        <v>40.58</v>
      </c>
      <c r="E71" s="58">
        <f>[8]Tregion!$L71</f>
        <v>42.47</v>
      </c>
      <c r="F71" s="57">
        <f>[9]Tregion!$L71</f>
        <v>41.74</v>
      </c>
      <c r="G71" s="57">
        <f>[5]Tregion!$L71</f>
        <v>38.47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43.421337605215058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38.19</v>
      </c>
      <c r="C72" s="58">
        <f>[6]Tregion!$L72</f>
        <v>41.54</v>
      </c>
      <c r="D72" s="57">
        <f>[7]Tregion!$L72</f>
        <v>39.68</v>
      </c>
      <c r="E72" s="58">
        <f>[8]Tregion!$L72</f>
        <v>41.86</v>
      </c>
      <c r="F72" s="57">
        <f>[9]Tregion!$L72</f>
        <v>40.9</v>
      </c>
      <c r="G72" s="57">
        <f>[5]Tregion!$L72</f>
        <v>38.19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42.051386771819367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38.19</v>
      </c>
      <c r="C73" s="58">
        <f>[6]Tregion!$L73</f>
        <v>38.89</v>
      </c>
      <c r="D73" s="57">
        <f>[7]Tregion!$L73</f>
        <v>36.96</v>
      </c>
      <c r="E73" s="58">
        <f>[8]Tregion!$L73</f>
        <v>40.65</v>
      </c>
      <c r="F73" s="57">
        <f>[9]Tregion!$L73</f>
        <v>40.049999999999997</v>
      </c>
      <c r="G73" s="57">
        <f>[5]Tregion!$L73</f>
        <v>38.19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40.297983467949351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37.909999999999997</v>
      </c>
      <c r="C74" s="58">
        <f>[6]Tregion!$L74</f>
        <v>39.049999999999997</v>
      </c>
      <c r="D74" s="57">
        <f>[7]Tregion!$L74</f>
        <v>35.15</v>
      </c>
      <c r="E74" s="58">
        <f>[8]Tregion!$L74</f>
        <v>39.43</v>
      </c>
      <c r="F74" s="57">
        <f>[9]Tregion!$L74</f>
        <v>39.770000000000003</v>
      </c>
      <c r="G74" s="57">
        <f>[5]Tregion!$L74</f>
        <v>37.909999999999997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37.671596951940401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37.909999999999997</v>
      </c>
      <c r="C75" s="58">
        <f>[6]Tregion!$L75</f>
        <v>36.880000000000003</v>
      </c>
      <c r="D75" s="57">
        <f>[7]Tregion!$L75</f>
        <v>33.03</v>
      </c>
      <c r="E75" s="58">
        <f>[8]Tregion!$L75</f>
        <v>39.43</v>
      </c>
      <c r="F75" s="57">
        <f>[9]Tregion!$L75</f>
        <v>40.049999999999997</v>
      </c>
      <c r="G75" s="57">
        <f>[5]Tregion!$L75</f>
        <v>37.909999999999997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37.615973804400802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40.47</v>
      </c>
      <c r="C76" s="58">
        <f>[6]Tregion!$L76</f>
        <v>37.659999999999997</v>
      </c>
      <c r="D76" s="57">
        <f>[7]Tregion!$L76</f>
        <v>33.79</v>
      </c>
      <c r="E76" s="58">
        <f>[8]Tregion!$L76</f>
        <v>42.17</v>
      </c>
      <c r="F76" s="57">
        <f>[9]Tregion!$L76</f>
        <v>42.6</v>
      </c>
      <c r="G76" s="57">
        <f>[5]Tregion!$L76</f>
        <v>40.47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38.074815851636728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48.73</v>
      </c>
      <c r="C77" s="58">
        <f>[6]Tregion!$L77</f>
        <v>49.86</v>
      </c>
      <c r="D77" s="57">
        <f>[7]Tregion!$L77</f>
        <v>44.84</v>
      </c>
      <c r="E77" s="58">
        <f>[8]Tregion!$L77</f>
        <v>48.26</v>
      </c>
      <c r="F77" s="57">
        <f>[9]Tregion!$L77</f>
        <v>50.53</v>
      </c>
      <c r="G77" s="57">
        <f>[5]Tregion!$L77</f>
        <v>48.73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38.617339390255594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52.43</v>
      </c>
      <c r="C78" s="58">
        <f>[6]Tregion!$L78</f>
        <v>54.25</v>
      </c>
      <c r="D78" s="57">
        <f>[7]Tregion!$L78</f>
        <v>49.69</v>
      </c>
      <c r="E78" s="58">
        <f>[8]Tregion!$L78</f>
        <v>53.73</v>
      </c>
      <c r="F78" s="57">
        <f>[9]Tregion!$L78</f>
        <v>54.08</v>
      </c>
      <c r="G78" s="57">
        <f>[5]Tregion!$L78</f>
        <v>52.43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39.076347829346361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45.32</v>
      </c>
      <c r="C79" s="58">
        <f>[6]Tregion!$L79</f>
        <v>48.32</v>
      </c>
      <c r="D79" s="57">
        <f>[7]Tregion!$L79</f>
        <v>43.94</v>
      </c>
      <c r="E79" s="58">
        <f>[8]Tregion!$L79</f>
        <v>50.69</v>
      </c>
      <c r="F79" s="57">
        <f>[9]Tregion!$L79</f>
        <v>46.71</v>
      </c>
      <c r="G79" s="57">
        <f>[5]Tregion!$L79</f>
        <v>45.32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39.008932914014437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39.340000000000003</v>
      </c>
      <c r="C80" s="58">
        <f>[6]Tregion!$L80</f>
        <v>41.92</v>
      </c>
      <c r="D80" s="57">
        <f>[7]Tregion!$L80</f>
        <v>40.01</v>
      </c>
      <c r="E80" s="58">
        <f>[8]Tregion!$L80</f>
        <v>42.33</v>
      </c>
      <c r="F80" s="57">
        <f>[9]Tregion!$L80</f>
        <v>40.909999999999997</v>
      </c>
      <c r="G80" s="57">
        <f>[5]Tregion!$L80</f>
        <v>39.340000000000003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39.01314105771371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38.49</v>
      </c>
      <c r="C81" s="58">
        <f>[6]Tregion!$L81</f>
        <v>39.43</v>
      </c>
      <c r="D81" s="57">
        <f>[7]Tregion!$L81</f>
        <v>37.6</v>
      </c>
      <c r="E81" s="58">
        <f>[8]Tregion!$L81</f>
        <v>40.17</v>
      </c>
      <c r="F81" s="57">
        <f>[9]Tregion!$L81</f>
        <v>41.05</v>
      </c>
      <c r="G81" s="57">
        <f>[5]Tregion!$L81</f>
        <v>38.49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41.590703007819712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38.49</v>
      </c>
      <c r="C82" s="58">
        <f>[6]Tregion!$L82</f>
        <v>41</v>
      </c>
      <c r="D82" s="57">
        <f>[7]Tregion!$L82</f>
        <v>39.11</v>
      </c>
      <c r="E82" s="58">
        <f>[8]Tregion!$L82</f>
        <v>42.64</v>
      </c>
      <c r="F82" s="57">
        <f>[9]Tregion!$L82</f>
        <v>41.48</v>
      </c>
      <c r="G82" s="57">
        <f>[5]Tregion!$L82</f>
        <v>38.49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43.414552005888545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38.97</v>
      </c>
      <c r="C83" s="58">
        <f>[6]Tregion!$L83</f>
        <v>43.41</v>
      </c>
      <c r="D83" s="57">
        <f>[7]Tregion!$L83</f>
        <v>41.01</v>
      </c>
      <c r="E83" s="58">
        <f>[8]Tregion!$L83</f>
        <v>42.91</v>
      </c>
      <c r="F83" s="57">
        <f>[9]Tregion!$L83</f>
        <v>42.11</v>
      </c>
      <c r="G83" s="57">
        <f>[5]Tregion!$L83</f>
        <v>38.97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44.556567047789095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38.700000000000003</v>
      </c>
      <c r="C84" s="58">
        <f>[6]Tregion!$L84</f>
        <v>42.54</v>
      </c>
      <c r="D84" s="57">
        <f>[7]Tregion!$L84</f>
        <v>40.17</v>
      </c>
      <c r="E84" s="58">
        <f>[8]Tregion!$L84</f>
        <v>42.35</v>
      </c>
      <c r="F84" s="57">
        <f>[9]Tregion!$L84</f>
        <v>41.33</v>
      </c>
      <c r="G84" s="57">
        <f>[5]Tregion!$L84</f>
        <v>38.700000000000003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43.184590137708788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38.71</v>
      </c>
      <c r="C85" s="58">
        <f>[6]Tregion!$L85</f>
        <v>40.049999999999997</v>
      </c>
      <c r="D85" s="57">
        <f>[7]Tregion!$L85</f>
        <v>37.630000000000003</v>
      </c>
      <c r="E85" s="58">
        <f>[8]Tregion!$L85</f>
        <v>41.22</v>
      </c>
      <c r="F85" s="57">
        <f>[9]Tregion!$L85</f>
        <v>40.54</v>
      </c>
      <c r="G85" s="57">
        <f>[5]Tregion!$L85</f>
        <v>38.71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41.428838755820273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38.44</v>
      </c>
      <c r="C86" s="58">
        <f>[6]Tregion!$L86</f>
        <v>40.21</v>
      </c>
      <c r="D86" s="57">
        <f>[7]Tregion!$L86</f>
        <v>35.950000000000003</v>
      </c>
      <c r="E86" s="58">
        <f>[8]Tregion!$L86</f>
        <v>40.1</v>
      </c>
      <c r="F86" s="57">
        <f>[9]Tregion!$L86</f>
        <v>40.28</v>
      </c>
      <c r="G86" s="57">
        <f>[5]Tregion!$L86</f>
        <v>38.44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38.798812910337894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38.450000000000003</v>
      </c>
      <c r="C87" s="58">
        <f>[6]Tregion!$L87</f>
        <v>38.159999999999997</v>
      </c>
      <c r="D87" s="57">
        <f>[7]Tregion!$L87</f>
        <v>33.979999999999997</v>
      </c>
      <c r="E87" s="58">
        <f>[8]Tregion!$L87</f>
        <v>40.1</v>
      </c>
      <c r="F87" s="57">
        <f>[9]Tregion!$L87</f>
        <v>40.549999999999997</v>
      </c>
      <c r="G87" s="57">
        <f>[5]Tregion!$L87</f>
        <v>38.450000000000003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38.742951716533291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40.82</v>
      </c>
      <c r="C88" s="58">
        <f>[6]Tregion!$L88</f>
        <v>38.909999999999997</v>
      </c>
      <c r="D88" s="57">
        <f>[7]Tregion!$L88</f>
        <v>34.69</v>
      </c>
      <c r="E88" s="58">
        <f>[8]Tregion!$L88</f>
        <v>42.64</v>
      </c>
      <c r="F88" s="57">
        <f>[9]Tregion!$L88</f>
        <v>42.91</v>
      </c>
      <c r="G88" s="57">
        <f>[5]Tregion!$L88</f>
        <v>40.82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39.202218375431904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48.47</v>
      </c>
      <c r="C89" s="58">
        <f>[6]Tregion!$L89</f>
        <v>50.38</v>
      </c>
      <c r="D89" s="57">
        <f>[7]Tregion!$L89</f>
        <v>44.98</v>
      </c>
      <c r="E89" s="58">
        <f>[8]Tregion!$L89</f>
        <v>48.28</v>
      </c>
      <c r="F89" s="57">
        <f>[9]Tregion!$L89</f>
        <v>50.25</v>
      </c>
      <c r="G89" s="57">
        <f>[5]Tregion!$L89</f>
        <v>48.47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39.745272756025003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51.91</v>
      </c>
      <c r="C90" s="58">
        <f>[6]Tregion!$L90</f>
        <v>54.51</v>
      </c>
      <c r="D90" s="57">
        <f>[7]Tregion!$L90</f>
        <v>49.5</v>
      </c>
      <c r="E90" s="58">
        <f>[8]Tregion!$L90</f>
        <v>53.36</v>
      </c>
      <c r="F90" s="57">
        <f>[9]Tregion!$L90</f>
        <v>53.52</v>
      </c>
      <c r="G90" s="57">
        <f>[5]Tregion!$L90</f>
        <v>51.91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40.204690383265721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45.31</v>
      </c>
      <c r="C91" s="58">
        <f>[6]Tregion!$L91</f>
        <v>48.93</v>
      </c>
      <c r="D91" s="57">
        <f>[7]Tregion!$L91</f>
        <v>44.14</v>
      </c>
      <c r="E91" s="58">
        <f>[8]Tregion!$L91</f>
        <v>50.54</v>
      </c>
      <c r="F91" s="57">
        <f>[9]Tregion!$L91</f>
        <v>46.71</v>
      </c>
      <c r="G91" s="57">
        <f>[5]Tregion!$L91</f>
        <v>45.31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40.137005515729044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39.770000000000003</v>
      </c>
      <c r="C92" s="58">
        <f>[6]Tregion!$L92</f>
        <v>42.92</v>
      </c>
      <c r="D92" s="57">
        <f>[7]Tregion!$L92</f>
        <v>40.479999999999997</v>
      </c>
      <c r="E92" s="58">
        <f>[8]Tregion!$L92</f>
        <v>42.78</v>
      </c>
      <c r="F92" s="57">
        <f>[9]Tregion!$L92</f>
        <v>41.34</v>
      </c>
      <c r="G92" s="57">
        <f>[5]Tregion!$L92</f>
        <v>39.770000000000003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40.141040911035546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38.99</v>
      </c>
      <c r="C93" s="58">
        <f>[6]Tregion!$L93</f>
        <v>40.57</v>
      </c>
      <c r="D93" s="57">
        <f>[7]Tregion!$L93</f>
        <v>38.229999999999997</v>
      </c>
      <c r="E93" s="58">
        <f>[8]Tregion!$L93</f>
        <v>40.69</v>
      </c>
      <c r="F93" s="57">
        <f>[9]Tregion!$L93</f>
        <v>41.47</v>
      </c>
      <c r="G93" s="57">
        <f>[5]Tregion!$L93</f>
        <v>38.99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42.49140186414953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38.99</v>
      </c>
      <c r="C94" s="58">
        <f>[6]Tregion!$L94</f>
        <v>42.05</v>
      </c>
      <c r="D94" s="57">
        <f>[7]Tregion!$L94</f>
        <v>39.64</v>
      </c>
      <c r="E94" s="58">
        <f>[8]Tregion!$L94</f>
        <v>43.07</v>
      </c>
      <c r="F94" s="57">
        <f>[9]Tregion!$L94</f>
        <v>41.87</v>
      </c>
      <c r="G94" s="57">
        <f>[5]Tregion!$L94</f>
        <v>38.99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44.342654244059567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39.450000000000003</v>
      </c>
      <c r="C95" s="58">
        <f>[6]Tregion!$L95</f>
        <v>44.46</v>
      </c>
      <c r="D95" s="57">
        <f>[7]Tregion!$L95</f>
        <v>41.44</v>
      </c>
      <c r="E95" s="58">
        <f>[8]Tregion!$L95</f>
        <v>43.35</v>
      </c>
      <c r="F95" s="57">
        <f>[9]Tregion!$L95</f>
        <v>42.47</v>
      </c>
      <c r="G95" s="57">
        <f>[5]Tregion!$L95</f>
        <v>39.450000000000003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45.543810650422202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39.200000000000003</v>
      </c>
      <c r="C96" s="58">
        <f>[6]Tregion!$L96</f>
        <v>43.64</v>
      </c>
      <c r="D96" s="57">
        <f>[7]Tregion!$L96</f>
        <v>40.659999999999997</v>
      </c>
      <c r="E96" s="58">
        <f>[8]Tregion!$L96</f>
        <v>42.83</v>
      </c>
      <c r="F96" s="57">
        <f>[9]Tregion!$L96</f>
        <v>41.74</v>
      </c>
      <c r="G96" s="57">
        <f>[5]Tregion!$L96</f>
        <v>39.200000000000003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44.194869584869792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39.21</v>
      </c>
      <c r="C97" s="58">
        <f>[6]Tregion!$L97</f>
        <v>41.3</v>
      </c>
      <c r="D97" s="57">
        <f>[7]Tregion!$L97</f>
        <v>38.299999999999997</v>
      </c>
      <c r="E97" s="58">
        <f>[8]Tregion!$L97</f>
        <v>41.78</v>
      </c>
      <c r="F97" s="57">
        <f>[9]Tregion!$L97</f>
        <v>41.02</v>
      </c>
      <c r="G97" s="57">
        <f>[5]Tregion!$L97</f>
        <v>39.21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42.456921647088649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38.96</v>
      </c>
      <c r="C98" s="58">
        <f>[6]Tregion!$L98</f>
        <v>41.45</v>
      </c>
      <c r="D98" s="57">
        <f>[7]Tregion!$L98</f>
        <v>36.729999999999997</v>
      </c>
      <c r="E98" s="58">
        <f>[8]Tregion!$L98</f>
        <v>40.74</v>
      </c>
      <c r="F98" s="57">
        <f>[9]Tregion!$L98</f>
        <v>40.78</v>
      </c>
      <c r="G98" s="57">
        <f>[5]Tregion!$L98</f>
        <v>38.96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39.421038202234477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38.97</v>
      </c>
      <c r="C99" s="58">
        <f>[6]Tregion!$L99</f>
        <v>39.520000000000003</v>
      </c>
      <c r="D99" s="57">
        <f>[7]Tregion!$L99</f>
        <v>34.89</v>
      </c>
      <c r="E99" s="58">
        <f>[8]Tregion!$L99</f>
        <v>40.74</v>
      </c>
      <c r="F99" s="57">
        <f>[9]Tregion!$L99</f>
        <v>41.02</v>
      </c>
      <c r="G99" s="57">
        <f>[5]Tregion!$L99</f>
        <v>38.97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39.389379598525601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41.17</v>
      </c>
      <c r="C100" s="58">
        <f>[6]Tregion!$L100</f>
        <v>40.229999999999997</v>
      </c>
      <c r="D100" s="57">
        <f>[7]Tregion!$L100</f>
        <v>35.549999999999997</v>
      </c>
      <c r="E100" s="58">
        <f>[8]Tregion!$L100</f>
        <v>43.09</v>
      </c>
      <c r="F100" s="57">
        <f>[9]Tregion!$L100</f>
        <v>43.21</v>
      </c>
      <c r="G100" s="57">
        <f>[5]Tregion!$L100</f>
        <v>41.17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39.877070699771039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48.26</v>
      </c>
      <c r="C101" s="58">
        <f>[6]Tregion!$L101</f>
        <v>51.04</v>
      </c>
      <c r="D101" s="57">
        <f>[7]Tregion!$L101</f>
        <v>45.14</v>
      </c>
      <c r="E101" s="58">
        <f>[8]Tregion!$L101</f>
        <v>48.33</v>
      </c>
      <c r="F101" s="57">
        <f>[9]Tregion!$L101</f>
        <v>50</v>
      </c>
      <c r="G101" s="57">
        <f>[5]Tregion!$L101</f>
        <v>48.26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40.449374524188592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51.44</v>
      </c>
      <c r="C102" s="58">
        <f>[6]Tregion!$L102</f>
        <v>54.92</v>
      </c>
      <c r="D102" s="57">
        <f>[7]Tregion!$L102</f>
        <v>49.35</v>
      </c>
      <c r="E102" s="58">
        <f>[8]Tregion!$L102</f>
        <v>53.03</v>
      </c>
      <c r="F102" s="57">
        <f>[9]Tregion!$L102</f>
        <v>53.03</v>
      </c>
      <c r="G102" s="57">
        <f>[5]Tregion!$L102</f>
        <v>51.44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40.939612904276395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45.33</v>
      </c>
      <c r="C103" s="58">
        <f>[6]Tregion!$L103</f>
        <v>49.67</v>
      </c>
      <c r="D103" s="57">
        <f>[7]Tregion!$L103</f>
        <v>44.36</v>
      </c>
      <c r="E103" s="58">
        <f>[8]Tregion!$L103</f>
        <v>50.42</v>
      </c>
      <c r="F103" s="57">
        <f>[9]Tregion!$L103</f>
        <v>46.73</v>
      </c>
      <c r="G103" s="57">
        <f>[5]Tregion!$L103</f>
        <v>45.33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40.899891242189071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40.200000000000003</v>
      </c>
      <c r="C104" s="58">
        <f>[6]Tregion!$L104</f>
        <v>44.01</v>
      </c>
      <c r="D104" s="57">
        <f>[7]Tregion!$L104</f>
        <v>40.950000000000003</v>
      </c>
      <c r="E104" s="58">
        <f>[8]Tregion!$L104</f>
        <v>43.23</v>
      </c>
      <c r="F104" s="57">
        <f>[9]Tregion!$L104</f>
        <v>41.76</v>
      </c>
      <c r="G104" s="57">
        <f>[5]Tregion!$L104</f>
        <v>40.200000000000003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40.932033322663116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39.47</v>
      </c>
      <c r="C105" s="58">
        <f>[6]Tregion!$L105</f>
        <v>41.8</v>
      </c>
      <c r="D105" s="57">
        <f>[7]Tregion!$L105</f>
        <v>38.86</v>
      </c>
      <c r="E105" s="58">
        <f>[8]Tregion!$L105</f>
        <v>41.2</v>
      </c>
      <c r="F105" s="57">
        <f>[9]Tregion!$L105</f>
        <v>41.88</v>
      </c>
      <c r="G105" s="57">
        <f>[5]Tregion!$L105</f>
        <v>39.47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43.747240024850925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39.47</v>
      </c>
      <c r="C106" s="58">
        <f>[6]Tregion!$L106</f>
        <v>43.2</v>
      </c>
      <c r="D106" s="57">
        <f>[7]Tregion!$L106</f>
        <v>40.17</v>
      </c>
      <c r="E106" s="58">
        <f>[8]Tregion!$L106</f>
        <v>43.5</v>
      </c>
      <c r="F106" s="57">
        <f>[9]Tregion!$L106</f>
        <v>42.25</v>
      </c>
      <c r="G106" s="57">
        <f>[5]Tregion!$L106</f>
        <v>39.47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45.622366016677184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39.92</v>
      </c>
      <c r="C107" s="58">
        <f>[6]Tregion!$L107</f>
        <v>45.52</v>
      </c>
      <c r="D107" s="57">
        <f>[7]Tregion!$L107</f>
        <v>41.87</v>
      </c>
      <c r="E107" s="58">
        <f>[8]Tregion!$L107</f>
        <v>43.78</v>
      </c>
      <c r="F107" s="57">
        <f>[9]Tregion!$L107</f>
        <v>42.82</v>
      </c>
      <c r="G107" s="57">
        <f>[5]Tregion!$L107</f>
        <v>39.92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46.872502428826991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39.69</v>
      </c>
      <c r="C108" s="58">
        <f>[6]Tregion!$L108</f>
        <v>44.75</v>
      </c>
      <c r="D108" s="57">
        <f>[7]Tregion!$L108</f>
        <v>41.14</v>
      </c>
      <c r="E108" s="58">
        <f>[8]Tregion!$L108</f>
        <v>43.29</v>
      </c>
      <c r="F108" s="57">
        <f>[9]Tregion!$L108</f>
        <v>42.15</v>
      </c>
      <c r="G108" s="57">
        <f>[5]Tregion!$L108</f>
        <v>39.69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45.518745462606773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39.69</v>
      </c>
      <c r="C109" s="58">
        <f>[6]Tregion!$L109</f>
        <v>42.54</v>
      </c>
      <c r="D109" s="57">
        <f>[7]Tregion!$L109</f>
        <v>38.950000000000003</v>
      </c>
      <c r="E109" s="58">
        <f>[8]Tregion!$L109</f>
        <v>42.33</v>
      </c>
      <c r="F109" s="57">
        <f>[9]Tregion!$L109</f>
        <v>41.48</v>
      </c>
      <c r="G109" s="57">
        <f>[5]Tregion!$L109</f>
        <v>39.69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43.771152347195965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39.47</v>
      </c>
      <c r="C110" s="58">
        <f>[6]Tregion!$L110</f>
        <v>42.68</v>
      </c>
      <c r="D110" s="57">
        <f>[7]Tregion!$L110</f>
        <v>37.49</v>
      </c>
      <c r="E110" s="58">
        <f>[8]Tregion!$L110</f>
        <v>41.36</v>
      </c>
      <c r="F110" s="57">
        <f>[9]Tregion!$L110</f>
        <v>41.25</v>
      </c>
      <c r="G110" s="57">
        <f>[5]Tregion!$L110</f>
        <v>39.47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40.288232512016485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39.47</v>
      </c>
      <c r="C111" s="58">
        <f>[6]Tregion!$L111</f>
        <v>40.869999999999997</v>
      </c>
      <c r="D111" s="57">
        <f>[7]Tregion!$L111</f>
        <v>35.78</v>
      </c>
      <c r="E111" s="58">
        <f>[8]Tregion!$L111</f>
        <v>41.36</v>
      </c>
      <c r="F111" s="57">
        <f>[9]Tregion!$L111</f>
        <v>41.48</v>
      </c>
      <c r="G111" s="57">
        <f>[5]Tregion!$L111</f>
        <v>39.47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40.262594073965417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41.51</v>
      </c>
      <c r="C112" s="58">
        <f>[6]Tregion!$L112</f>
        <v>41.53</v>
      </c>
      <c r="D112" s="57">
        <f>[7]Tregion!$L112</f>
        <v>36.39</v>
      </c>
      <c r="E112" s="58">
        <f>[8]Tregion!$L112</f>
        <v>43.54</v>
      </c>
      <c r="F112" s="57">
        <f>[9]Tregion!$L112</f>
        <v>43.5</v>
      </c>
      <c r="G112" s="57">
        <f>[5]Tregion!$L112</f>
        <v>41.51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40.761696154530988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48.08</v>
      </c>
      <c r="C113" s="58">
        <f>[6]Tregion!$L113</f>
        <v>51.71</v>
      </c>
      <c r="D113" s="57">
        <f>[7]Tregion!$L113</f>
        <v>45.33</v>
      </c>
      <c r="E113" s="58">
        <f>[8]Tregion!$L113</f>
        <v>48.39</v>
      </c>
      <c r="F113" s="57">
        <f>[9]Tregion!$L113</f>
        <v>49.79</v>
      </c>
      <c r="G113" s="57">
        <f>[5]Tregion!$L113</f>
        <v>48.08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41.346209223062516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51.03</v>
      </c>
      <c r="C114" s="58">
        <f>[6]Tregion!$L114</f>
        <v>55.37</v>
      </c>
      <c r="D114" s="57">
        <f>[7]Tregion!$L114</f>
        <v>49.24</v>
      </c>
      <c r="E114" s="58">
        <f>[8]Tregion!$L114</f>
        <v>52.76</v>
      </c>
      <c r="F114" s="57">
        <f>[9]Tregion!$L114</f>
        <v>52.59</v>
      </c>
      <c r="G114" s="57">
        <f>[5]Tregion!$L114</f>
        <v>51.03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41.848209987976659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45.37</v>
      </c>
      <c r="C115" s="58">
        <f>[6]Tregion!$L115</f>
        <v>50.43</v>
      </c>
      <c r="D115" s="57">
        <f>[7]Tregion!$L115</f>
        <v>44.6</v>
      </c>
      <c r="E115" s="58">
        <f>[8]Tregion!$L115</f>
        <v>50.34</v>
      </c>
      <c r="F115" s="57">
        <f>[9]Tregion!$L115</f>
        <v>46.76</v>
      </c>
      <c r="G115" s="57">
        <f>[5]Tregion!$L115</f>
        <v>45.37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41.81487612740198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40.619999999999997</v>
      </c>
      <c r="C116" s="58">
        <f>[6]Tregion!$L116</f>
        <v>45.09</v>
      </c>
      <c r="D116" s="57">
        <f>[7]Tregion!$L116</f>
        <v>41.43</v>
      </c>
      <c r="E116" s="58">
        <f>[8]Tregion!$L116</f>
        <v>43.67</v>
      </c>
      <c r="F116" s="57">
        <f>[9]Tregion!$L116</f>
        <v>42.16</v>
      </c>
      <c r="G116" s="57">
        <f>[5]Tregion!$L116</f>
        <v>40.619999999999997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41.853941769791575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39.94</v>
      </c>
      <c r="C117" s="58">
        <f>[6]Tregion!$L117</f>
        <v>43.02</v>
      </c>
      <c r="D117" s="57">
        <f>[7]Tregion!$L117</f>
        <v>39.47</v>
      </c>
      <c r="E117" s="58">
        <f>[8]Tregion!$L117</f>
        <v>41.7</v>
      </c>
      <c r="F117" s="57">
        <f>[9]Tregion!$L117</f>
        <v>42.28</v>
      </c>
      <c r="G117" s="57">
        <f>[5]Tregion!$L117</f>
        <v>39.94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44.339515652175344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39.94</v>
      </c>
      <c r="C118" s="58">
        <f>[6]Tregion!$L118</f>
        <v>44.33</v>
      </c>
      <c r="D118" s="57">
        <f>[7]Tregion!$L118</f>
        <v>40.700000000000003</v>
      </c>
      <c r="E118" s="58">
        <f>[8]Tregion!$L118</f>
        <v>43.92</v>
      </c>
      <c r="F118" s="57">
        <f>[9]Tregion!$L118</f>
        <v>42.62</v>
      </c>
      <c r="G118" s="57">
        <f>[5]Tregion!$L118</f>
        <v>39.94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46.241740130787086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40.369999999999997</v>
      </c>
      <c r="C119" s="58">
        <f>[6]Tregion!$L119</f>
        <v>46.57</v>
      </c>
      <c r="D119" s="57">
        <f>[7]Tregion!$L119</f>
        <v>42.31</v>
      </c>
      <c r="E119" s="58">
        <f>[8]Tregion!$L119</f>
        <v>44.2</v>
      </c>
      <c r="F119" s="57">
        <f>[9]Tregion!$L119</f>
        <v>43.16</v>
      </c>
      <c r="G119" s="57">
        <f>[5]Tregion!$L119</f>
        <v>40.369999999999997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41.249386878210117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40.159999999999997</v>
      </c>
      <c r="C120" s="58">
        <f>[6]Tregion!$L120</f>
        <v>45.84</v>
      </c>
      <c r="D120" s="57">
        <f>[7]Tregion!$L120</f>
        <v>41.64</v>
      </c>
      <c r="E120" s="58">
        <f>[8]Tregion!$L120</f>
        <v>43.75</v>
      </c>
      <c r="F120" s="57">
        <f>[9]Tregion!$L120</f>
        <v>42.54</v>
      </c>
      <c r="G120" s="57">
        <f>[5]Tregion!$L120</f>
        <v>40.159999999999997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40.027640364375955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40.17</v>
      </c>
      <c r="C121" s="58">
        <f>[6]Tregion!$L121</f>
        <v>43.77</v>
      </c>
      <c r="D121" s="57">
        <f>[7]Tregion!$L121</f>
        <v>39.590000000000003</v>
      </c>
      <c r="E121" s="58">
        <f>[8]Tregion!$L121</f>
        <v>42.85</v>
      </c>
      <c r="F121" s="57">
        <f>[9]Tregion!$L121</f>
        <v>41.92</v>
      </c>
      <c r="G121" s="57">
        <f>[5]Tregion!$L121</f>
        <v>40.17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38.453567272205817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39.96</v>
      </c>
      <c r="C122" s="58">
        <f>[6]Tregion!$L122</f>
        <v>43.9</v>
      </c>
      <c r="D122" s="57">
        <f>[7]Tregion!$L122</f>
        <v>38.229999999999997</v>
      </c>
      <c r="E122" s="58">
        <f>[8]Tregion!$L122</f>
        <v>41.96</v>
      </c>
      <c r="F122" s="57">
        <f>[9]Tregion!$L122</f>
        <v>41.71</v>
      </c>
      <c r="G122" s="57">
        <f>[5]Tregion!$L122</f>
        <v>39.96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35.703943800969505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39.96</v>
      </c>
      <c r="C123" s="58">
        <f>[6]Tregion!$L123</f>
        <v>42.2</v>
      </c>
      <c r="D123" s="57">
        <f>[7]Tregion!$L123</f>
        <v>36.64</v>
      </c>
      <c r="E123" s="58">
        <f>[8]Tregion!$L123</f>
        <v>41.96</v>
      </c>
      <c r="F123" s="57">
        <f>[9]Tregion!$L123</f>
        <v>41.92</v>
      </c>
      <c r="G123" s="57">
        <f>[5]Tregion!$L123</f>
        <v>39.96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35.675270355033355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41.85</v>
      </c>
      <c r="C124" s="58">
        <f>[6]Tregion!$L124</f>
        <v>42.82</v>
      </c>
      <c r="D124" s="57">
        <f>[7]Tregion!$L124</f>
        <v>37.21</v>
      </c>
      <c r="E124" s="58">
        <f>[8]Tregion!$L124</f>
        <v>43.99</v>
      </c>
      <c r="F124" s="57">
        <f>[9]Tregion!$L124</f>
        <v>43.79</v>
      </c>
      <c r="G124" s="57">
        <f>[5]Tregion!$L124</f>
        <v>41.85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36.116976014376263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47.94</v>
      </c>
      <c r="C125" s="58">
        <f>[6]Tregion!$L125</f>
        <v>52.41</v>
      </c>
      <c r="D125" s="57">
        <f>[7]Tregion!$L125</f>
        <v>45.53</v>
      </c>
      <c r="E125" s="58">
        <f>[8]Tregion!$L125</f>
        <v>48.48</v>
      </c>
      <c r="F125" s="57">
        <f>[9]Tregion!$L125</f>
        <v>49.61</v>
      </c>
      <c r="G125" s="57">
        <f>[5]Tregion!$L125</f>
        <v>47.94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36.635316081404888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50.67</v>
      </c>
      <c r="C126" s="58">
        <f>[6]Tregion!$L126</f>
        <v>55.85</v>
      </c>
      <c r="D126" s="57">
        <f>[7]Tregion!$L126</f>
        <v>49.18</v>
      </c>
      <c r="E126" s="58">
        <f>[8]Tregion!$L126</f>
        <v>52.53</v>
      </c>
      <c r="F126" s="57">
        <f>[9]Tregion!$L126</f>
        <v>52.21</v>
      </c>
      <c r="G126" s="57">
        <f>[5]Tregion!$L126</f>
        <v>50.67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37.079328831194438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45.43</v>
      </c>
      <c r="C127" s="58">
        <f>[6]Tregion!$L127</f>
        <v>51.2</v>
      </c>
      <c r="D127" s="57">
        <f>[7]Tregion!$L127</f>
        <v>44.86</v>
      </c>
      <c r="E127" s="58">
        <f>[8]Tregion!$L127</f>
        <v>50.29</v>
      </c>
      <c r="F127" s="57">
        <f>[9]Tregion!$L127</f>
        <v>46.81</v>
      </c>
      <c r="G127" s="57">
        <f>[5]Tregion!$L127</f>
        <v>45.43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37.043352609980502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41.02</v>
      </c>
      <c r="C128" s="58">
        <f>[6]Tregion!$L128</f>
        <v>46.18</v>
      </c>
      <c r="D128" s="57">
        <f>[7]Tregion!$L128</f>
        <v>41.9</v>
      </c>
      <c r="E128" s="58">
        <f>[8]Tregion!$L128</f>
        <v>44.11</v>
      </c>
      <c r="F128" s="57">
        <f>[9]Tregion!$L128</f>
        <v>42.56</v>
      </c>
      <c r="G128" s="57">
        <f>[5]Tregion!$L128</f>
        <v>41.02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37.072463944618725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40.4</v>
      </c>
      <c r="C129" s="58">
        <f>[6]Tregion!$L129</f>
        <v>44.23</v>
      </c>
      <c r="D129" s="57">
        <f>[7]Tregion!$L129</f>
        <v>40.08</v>
      </c>
      <c r="E129" s="58">
        <f>[8]Tregion!$L129</f>
        <v>42.18</v>
      </c>
      <c r="F129" s="57">
        <f>[9]Tregion!$L129</f>
        <v>42.66</v>
      </c>
      <c r="G129" s="57">
        <f>[5]Tregion!$L129</f>
        <v>40.4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39.622218757451854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40.4</v>
      </c>
      <c r="C130" s="58">
        <f>[6]Tregion!$L130</f>
        <v>45.47</v>
      </c>
      <c r="D130" s="57">
        <f>[7]Tregion!$L130</f>
        <v>41.23</v>
      </c>
      <c r="E130" s="58">
        <f>[8]Tregion!$L130</f>
        <v>44.33</v>
      </c>
      <c r="F130" s="57">
        <f>[9]Tregion!$L130</f>
        <v>42.98</v>
      </c>
      <c r="G130" s="57">
        <f>[5]Tregion!$L130</f>
        <v>40.4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41.320535090178652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40.82</v>
      </c>
      <c r="C131" s="58">
        <f>[6]Tregion!$L131</f>
        <v>47.67</v>
      </c>
      <c r="D131" s="57">
        <f>[7]Tregion!$L131</f>
        <v>42.76</v>
      </c>
      <c r="E131" s="58">
        <f>[8]Tregion!$L131</f>
        <v>44.62</v>
      </c>
      <c r="F131" s="57">
        <f>[9]Tregion!$L131</f>
        <v>43.5</v>
      </c>
      <c r="G131" s="57">
        <f>[5]Tregion!$L131</f>
        <v>40.82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41.249386878210117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40.619999999999997</v>
      </c>
      <c r="C132" s="58">
        <f>[6]Tregion!$L132</f>
        <v>46.99</v>
      </c>
      <c r="D132" s="57">
        <f>[7]Tregion!$L132</f>
        <v>42.13</v>
      </c>
      <c r="E132" s="58">
        <f>[8]Tregion!$L132</f>
        <v>44.2</v>
      </c>
      <c r="F132" s="57">
        <f>[9]Tregion!$L132</f>
        <v>42.92</v>
      </c>
      <c r="G132" s="57">
        <f>[5]Tregion!$L132</f>
        <v>40.619999999999997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40.027640364375955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40.630000000000003</v>
      </c>
      <c r="C133" s="58">
        <f>[6]Tregion!$L133</f>
        <v>45.04</v>
      </c>
      <c r="D133" s="57">
        <f>[7]Tregion!$L133</f>
        <v>40.22</v>
      </c>
      <c r="E133" s="58">
        <f>[8]Tregion!$L133</f>
        <v>43.37</v>
      </c>
      <c r="F133" s="57">
        <f>[9]Tregion!$L133</f>
        <v>42.35</v>
      </c>
      <c r="G133" s="57">
        <f>[5]Tregion!$L133</f>
        <v>40.630000000000003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38.453567272205817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40.43</v>
      </c>
      <c r="C134" s="58">
        <f>[6]Tregion!$L134</f>
        <v>45.17</v>
      </c>
      <c r="D134" s="57">
        <f>[7]Tregion!$L134</f>
        <v>38.96</v>
      </c>
      <c r="E134" s="58">
        <f>[8]Tregion!$L134</f>
        <v>42.54</v>
      </c>
      <c r="F134" s="57">
        <f>[9]Tregion!$L134</f>
        <v>42.16</v>
      </c>
      <c r="G134" s="57">
        <f>[5]Tregion!$L134</f>
        <v>40.43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35.703943800969505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40.44</v>
      </c>
      <c r="C135" s="58">
        <f>[6]Tregion!$L135</f>
        <v>43.56</v>
      </c>
      <c r="D135" s="57">
        <f>[7]Tregion!$L135</f>
        <v>37.479999999999997</v>
      </c>
      <c r="E135" s="58">
        <f>[8]Tregion!$L135</f>
        <v>42.54</v>
      </c>
      <c r="F135" s="57">
        <f>[9]Tregion!$L135</f>
        <v>42.35</v>
      </c>
      <c r="G135" s="57">
        <f>[5]Tregion!$L135</f>
        <v>40.44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35.675270355033355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42.19</v>
      </c>
      <c r="C136" s="58">
        <f>[6]Tregion!$L136</f>
        <v>44.15</v>
      </c>
      <c r="D136" s="57">
        <f>[7]Tregion!$L136</f>
        <v>38.01</v>
      </c>
      <c r="E136" s="58">
        <f>[8]Tregion!$L136</f>
        <v>44.42</v>
      </c>
      <c r="F136" s="57">
        <f>[9]Tregion!$L136</f>
        <v>44.08</v>
      </c>
      <c r="G136" s="57">
        <f>[5]Tregion!$L136</f>
        <v>42.19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36.116976014376263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47.83</v>
      </c>
      <c r="C137" s="58">
        <f>[6]Tregion!$L137</f>
        <v>53.17</v>
      </c>
      <c r="D137" s="57">
        <f>[7]Tregion!$L137</f>
        <v>45.76</v>
      </c>
      <c r="E137" s="58">
        <f>[8]Tregion!$L137</f>
        <v>48.59</v>
      </c>
      <c r="F137" s="57">
        <f>[9]Tregion!$L137</f>
        <v>49.46</v>
      </c>
      <c r="G137" s="57">
        <f>[5]Tregion!$L137</f>
        <v>47.83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36.635316081404888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50.36</v>
      </c>
      <c r="C138" s="58">
        <f>[6]Tregion!$L138</f>
        <v>56.42</v>
      </c>
      <c r="D138" s="57">
        <f>[7]Tregion!$L138</f>
        <v>49.15</v>
      </c>
      <c r="E138" s="58">
        <f>[8]Tregion!$L138</f>
        <v>52.35</v>
      </c>
      <c r="F138" s="57">
        <f>[9]Tregion!$L138</f>
        <v>51.87</v>
      </c>
      <c r="G138" s="57">
        <f>[5]Tregion!$L138</f>
        <v>50.36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37.079328831194438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45.5</v>
      </c>
      <c r="C139" s="58">
        <f>[6]Tregion!$L139</f>
        <v>52.04</v>
      </c>
      <c r="D139" s="57">
        <f>[7]Tregion!$L139</f>
        <v>45.13</v>
      </c>
      <c r="E139" s="58">
        <f>[8]Tregion!$L139</f>
        <v>50.26</v>
      </c>
      <c r="F139" s="57">
        <f>[9]Tregion!$L139</f>
        <v>46.87</v>
      </c>
      <c r="G139" s="57">
        <f>[5]Tregion!$L139</f>
        <v>45.5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37.043352609980502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41.42</v>
      </c>
      <c r="C140" s="58">
        <f>[6]Tregion!$L140</f>
        <v>47.32</v>
      </c>
      <c r="D140" s="57">
        <f>[7]Tregion!$L140</f>
        <v>42.38</v>
      </c>
      <c r="E140" s="58">
        <f>[8]Tregion!$L140</f>
        <v>44.53</v>
      </c>
      <c r="F140" s="57">
        <f>[9]Tregion!$L140</f>
        <v>42.94</v>
      </c>
      <c r="G140" s="57">
        <f>[5]Tregion!$L140</f>
        <v>41.42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37.072463944618725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40.840000000000003</v>
      </c>
      <c r="C141" s="58">
        <f>[6]Tregion!$L141</f>
        <v>45.48</v>
      </c>
      <c r="D141" s="57">
        <f>[7]Tregion!$L141</f>
        <v>40.69</v>
      </c>
      <c r="E141" s="58">
        <f>[8]Tregion!$L141</f>
        <v>42.66</v>
      </c>
      <c r="F141" s="57">
        <f>[9]Tregion!$L141</f>
        <v>43.04</v>
      </c>
      <c r="G141" s="57">
        <f>[5]Tregion!$L141</f>
        <v>40.840000000000003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39.622218757451854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40.840000000000003</v>
      </c>
      <c r="C142" s="58">
        <f>[6]Tregion!$L142</f>
        <v>46.65</v>
      </c>
      <c r="D142" s="57">
        <f>[7]Tregion!$L142</f>
        <v>41.75</v>
      </c>
      <c r="E142" s="58">
        <f>[8]Tregion!$L142</f>
        <v>44.75</v>
      </c>
      <c r="F142" s="57">
        <f>[9]Tregion!$L142</f>
        <v>43.33</v>
      </c>
      <c r="G142" s="57">
        <f>[5]Tregion!$L142</f>
        <v>40.840000000000003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41.320535090178652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41.1</v>
      </c>
      <c r="C143" s="58">
        <f>[6]Tregion!$L143</f>
        <v>48.77</v>
      </c>
      <c r="D143" s="57">
        <f>[7]Tregion!$L143</f>
        <v>43.27</v>
      </c>
      <c r="E143" s="58">
        <f>[8]Tregion!$L143</f>
        <v>44.96</v>
      </c>
      <c r="F143" s="57">
        <f>[9]Tregion!$L143</f>
        <v>43.74</v>
      </c>
      <c r="G143" s="57">
        <f>[5]Tregion!$L143</f>
        <v>41.1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41.249386878210117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40.909999999999997</v>
      </c>
      <c r="C144" s="58">
        <f>[6]Tregion!$L144</f>
        <v>48.07</v>
      </c>
      <c r="D144" s="57">
        <f>[7]Tregion!$L144</f>
        <v>42.63</v>
      </c>
      <c r="E144" s="58">
        <f>[8]Tregion!$L144</f>
        <v>44.54</v>
      </c>
      <c r="F144" s="57">
        <f>[9]Tregion!$L144</f>
        <v>43.16</v>
      </c>
      <c r="G144" s="57">
        <f>[5]Tregion!$L144</f>
        <v>40.909999999999997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40.027640364375955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40.909999999999997</v>
      </c>
      <c r="C145" s="58">
        <f>[6]Tregion!$L145</f>
        <v>46.08</v>
      </c>
      <c r="D145" s="57">
        <f>[7]Tregion!$L145</f>
        <v>40.700000000000003</v>
      </c>
      <c r="E145" s="58">
        <f>[8]Tregion!$L145</f>
        <v>43.7</v>
      </c>
      <c r="F145" s="57">
        <f>[9]Tregion!$L145</f>
        <v>42.59</v>
      </c>
      <c r="G145" s="57">
        <f>[5]Tregion!$L145</f>
        <v>40.909999999999997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38.453567272205817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40.72</v>
      </c>
      <c r="C146" s="58">
        <f>[6]Tregion!$L146</f>
        <v>46.21</v>
      </c>
      <c r="D146" s="57">
        <f>[7]Tregion!$L146</f>
        <v>39.42</v>
      </c>
      <c r="E146" s="58">
        <f>[8]Tregion!$L146</f>
        <v>42.87</v>
      </c>
      <c r="F146" s="57">
        <f>[9]Tregion!$L146</f>
        <v>42.4</v>
      </c>
      <c r="G146" s="57">
        <f>[5]Tregion!$L146</f>
        <v>40.72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35.703943800969505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40.72</v>
      </c>
      <c r="C147" s="58">
        <f>[6]Tregion!$L147</f>
        <v>44.56</v>
      </c>
      <c r="D147" s="57">
        <f>[7]Tregion!$L147</f>
        <v>37.92</v>
      </c>
      <c r="E147" s="58">
        <f>[8]Tregion!$L147</f>
        <v>42.87</v>
      </c>
      <c r="F147" s="57">
        <f>[9]Tregion!$L147</f>
        <v>42.59</v>
      </c>
      <c r="G147" s="57">
        <f>[5]Tregion!$L147</f>
        <v>40.72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35.675270355033355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42.49</v>
      </c>
      <c r="C148" s="58">
        <f>[6]Tregion!$L148</f>
        <v>45.17</v>
      </c>
      <c r="D148" s="57">
        <f>[7]Tregion!$L148</f>
        <v>38.46</v>
      </c>
      <c r="E148" s="58">
        <f>[8]Tregion!$L148</f>
        <v>44.76</v>
      </c>
      <c r="F148" s="57">
        <f>[9]Tregion!$L148</f>
        <v>44.33</v>
      </c>
      <c r="G148" s="57">
        <f>[5]Tregion!$L148</f>
        <v>42.49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36.116976014376263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48.17</v>
      </c>
      <c r="C149" s="58">
        <f>[6]Tregion!$L149</f>
        <v>54.4</v>
      </c>
      <c r="D149" s="57">
        <f>[7]Tregion!$L149</f>
        <v>46.3</v>
      </c>
      <c r="E149" s="58">
        <f>[8]Tregion!$L149</f>
        <v>48.97</v>
      </c>
      <c r="F149" s="57">
        <f>[9]Tregion!$L149</f>
        <v>49.74</v>
      </c>
      <c r="G149" s="57">
        <f>[5]Tregion!$L149</f>
        <v>48.17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36.635316081404888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50.72</v>
      </c>
      <c r="C150" s="58">
        <f>[6]Tregion!$L150</f>
        <v>57.72</v>
      </c>
      <c r="D150" s="57">
        <f>[7]Tregion!$L150</f>
        <v>49.74</v>
      </c>
      <c r="E150" s="58">
        <f>[8]Tregion!$L150</f>
        <v>52.75</v>
      </c>
      <c r="F150" s="57">
        <f>[9]Tregion!$L150</f>
        <v>52.16</v>
      </c>
      <c r="G150" s="57">
        <f>[5]Tregion!$L150</f>
        <v>50.72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37.079328831194438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45.82</v>
      </c>
      <c r="C151" s="58">
        <f>[6]Tregion!$L151</f>
        <v>53.24</v>
      </c>
      <c r="D151" s="57">
        <f>[7]Tregion!$L151</f>
        <v>45.67</v>
      </c>
      <c r="E151" s="58">
        <f>[8]Tregion!$L151</f>
        <v>50.65</v>
      </c>
      <c r="F151" s="57">
        <f>[9]Tregion!$L151</f>
        <v>47.14</v>
      </c>
      <c r="G151" s="57">
        <f>[5]Tregion!$L151</f>
        <v>45.82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37.043352609980502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41.71</v>
      </c>
      <c r="C152" s="58">
        <f>[6]Tregion!$L152</f>
        <v>48.4</v>
      </c>
      <c r="D152" s="57">
        <f>[7]Tregion!$L152</f>
        <v>42.88</v>
      </c>
      <c r="E152" s="58">
        <f>[8]Tregion!$L152</f>
        <v>44.88</v>
      </c>
      <c r="F152" s="57">
        <f>[9]Tregion!$L152</f>
        <v>43.18</v>
      </c>
      <c r="G152" s="57">
        <f>[5]Tregion!$L152</f>
        <v>41.71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37.072463944618725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41.13</v>
      </c>
      <c r="C153" s="58">
        <f>[6]Tregion!$L153</f>
        <v>46.52</v>
      </c>
      <c r="D153" s="57">
        <f>[7]Tregion!$L153</f>
        <v>41.17</v>
      </c>
      <c r="E153" s="58">
        <f>[8]Tregion!$L153</f>
        <v>43</v>
      </c>
      <c r="F153" s="57">
        <f>[9]Tregion!$L153</f>
        <v>43.28</v>
      </c>
      <c r="G153" s="57">
        <f>[5]Tregion!$L153</f>
        <v>41.13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39.622218757451854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41.13</v>
      </c>
      <c r="C154" s="58">
        <f>[6]Tregion!$L154</f>
        <v>47.72</v>
      </c>
      <c r="D154" s="57">
        <f>[7]Tregion!$L154</f>
        <v>42.25</v>
      </c>
      <c r="E154" s="58">
        <f>[8]Tregion!$L154</f>
        <v>45.09</v>
      </c>
      <c r="F154" s="57">
        <f>[9]Tregion!$L154</f>
        <v>43.57</v>
      </c>
      <c r="G154" s="57">
        <f>[5]Tregion!$L154</f>
        <v>41.13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41.320535090178652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41.39</v>
      </c>
      <c r="C155" s="58">
        <f>[6]Tregion!$L155</f>
        <v>49.87</v>
      </c>
      <c r="D155" s="57">
        <f>[7]Tregion!$L155</f>
        <v>43.78</v>
      </c>
      <c r="E155" s="58">
        <f>[8]Tregion!$L155</f>
        <v>45.3</v>
      </c>
      <c r="F155" s="57">
        <f>[9]Tregion!$L155</f>
        <v>43.98</v>
      </c>
      <c r="G155" s="57">
        <f>[5]Tregion!$L155</f>
        <v>41.39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41.249386878210117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41.2</v>
      </c>
      <c r="C156" s="58">
        <f>[6]Tregion!$L156</f>
        <v>49.16</v>
      </c>
      <c r="D156" s="57">
        <f>[7]Tregion!$L156</f>
        <v>43.13</v>
      </c>
      <c r="E156" s="58">
        <f>[8]Tregion!$L156</f>
        <v>44.88</v>
      </c>
      <c r="F156" s="57">
        <f>[9]Tregion!$L156</f>
        <v>43.4</v>
      </c>
      <c r="G156" s="57">
        <f>[5]Tregion!$L156</f>
        <v>41.2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40.027640364375955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41.2</v>
      </c>
      <c r="C157" s="58">
        <f>[6]Tregion!$L157</f>
        <v>47.11</v>
      </c>
      <c r="D157" s="57">
        <f>[7]Tregion!$L157</f>
        <v>41.18</v>
      </c>
      <c r="E157" s="58">
        <f>[8]Tregion!$L157</f>
        <v>44.04</v>
      </c>
      <c r="F157" s="57">
        <f>[9]Tregion!$L157</f>
        <v>42.82</v>
      </c>
      <c r="G157" s="57">
        <f>[5]Tregion!$L157</f>
        <v>41.2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38.453567272205817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41</v>
      </c>
      <c r="C158" s="58">
        <f>[6]Tregion!$L158</f>
        <v>47.25</v>
      </c>
      <c r="D158" s="57">
        <f>[7]Tregion!$L158</f>
        <v>39.880000000000003</v>
      </c>
      <c r="E158" s="58">
        <f>[8]Tregion!$L158</f>
        <v>43.19</v>
      </c>
      <c r="F158" s="57">
        <f>[9]Tregion!$L158</f>
        <v>42.63</v>
      </c>
      <c r="G158" s="57">
        <f>[5]Tregion!$L158</f>
        <v>41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35.703943800969505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41.01</v>
      </c>
      <c r="C159" s="58">
        <f>[6]Tregion!$L159</f>
        <v>45.57</v>
      </c>
      <c r="D159" s="57">
        <f>[7]Tregion!$L159</f>
        <v>38.369999999999997</v>
      </c>
      <c r="E159" s="58">
        <f>[8]Tregion!$L159</f>
        <v>43.2</v>
      </c>
      <c r="F159" s="57">
        <f>[9]Tregion!$L159</f>
        <v>42.83</v>
      </c>
      <c r="G159" s="57">
        <f>[5]Tregion!$L159</f>
        <v>41.01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35.675270355033355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42.78</v>
      </c>
      <c r="C160" s="58">
        <f>[6]Tregion!$L160</f>
        <v>46.18</v>
      </c>
      <c r="D160" s="57">
        <f>[7]Tregion!$L160</f>
        <v>38.909999999999997</v>
      </c>
      <c r="E160" s="58">
        <f>[8]Tregion!$L160</f>
        <v>45.1</v>
      </c>
      <c r="F160" s="57">
        <f>[9]Tregion!$L160</f>
        <v>44.58</v>
      </c>
      <c r="G160" s="57">
        <f>[5]Tregion!$L160</f>
        <v>42.78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36.116976014376263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48.5</v>
      </c>
      <c r="C161" s="58">
        <f>[6]Tregion!$L161</f>
        <v>55.62</v>
      </c>
      <c r="D161" s="57">
        <f>[7]Tregion!$L161</f>
        <v>46.84</v>
      </c>
      <c r="E161" s="58">
        <f>[8]Tregion!$L161</f>
        <v>49.34</v>
      </c>
      <c r="F161" s="57">
        <f>[9]Tregion!$L161</f>
        <v>50.02</v>
      </c>
      <c r="G161" s="57">
        <f>[5]Tregion!$L161</f>
        <v>48.5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36.635316081404888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37180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24</v>
      </c>
      <c r="K4" s="170">
        <f>'P2'!U4</f>
        <v>28</v>
      </c>
      <c r="L4" s="170">
        <f>'P2'!V4</f>
        <v>36</v>
      </c>
      <c r="M4" s="171">
        <f>AVERAGE('P2'!S4:V4)</f>
        <v>29.333333333333332</v>
      </c>
      <c r="N4" s="169">
        <f>'P2'!W4</f>
        <v>35.85</v>
      </c>
      <c r="O4" s="170">
        <f>'P2'!X4</f>
        <v>34</v>
      </c>
      <c r="P4" s="170">
        <f>'P2'!Y4</f>
        <v>30.5</v>
      </c>
      <c r="Q4" s="172">
        <f>AVERAGE('P2'!Z4:AB4)</f>
        <v>27.5</v>
      </c>
      <c r="R4" s="172">
        <f>AVERAGE('P2'!AC4:AE4)</f>
        <v>43.666666666666664</v>
      </c>
      <c r="S4" s="172">
        <f>AVERAGE('P2'!AF4:AH4)</f>
        <v>35.416666666666664</v>
      </c>
      <c r="T4" s="173">
        <f>AVERAGE('P2'!W4:AH4)</f>
        <v>35.008333333333333</v>
      </c>
      <c r="U4" s="174">
        <f>AVERAGE('P2'!AI4:AT4)</f>
        <v>38.229166666666664</v>
      </c>
      <c r="V4" s="175">
        <f>AVERAGE('P2'!AU4:BF4)</f>
        <v>38.583333333333329</v>
      </c>
      <c r="W4" s="175">
        <f>AVERAGE('P2'!BG4:BI4,'P2'!BS4:BU4,'P2'!CE4:CG4,'P2'!CQ4:CS4,'P2'!DC4:DE4,'P2'!DO4:DQ4,'P2'!EA4:EC4,'P2'!EM4:EO4,'P2'!EY4:FA4,'P2'!FK4:FM4)</f>
        <v>40.442666666666675</v>
      </c>
      <c r="X4" s="172">
        <f>AVERAGE('P2'!BJ4:BL4,'P2'!BV4:BX4,'P2'!CH4:CJ4,'P2'!CT4:CV4,'P2'!DF4:DH4,'P2'!DR4:DT4,'P2'!ED4:EF4,'P2'!EP4:ER4,'P2'!FB4:FD4,'P2'!FN4:FP4)</f>
        <v>35.967666666666666</v>
      </c>
      <c r="Y4" s="172">
        <f>AVERAGE('P2'!BM4:BO4,'P2'!BY4:CA4,'P2'!CK4:CM4,'P2'!CW4:CY4,'P2'!DI4:DK4,'P2'!DU4:DW4,'P2'!EG4:EI4,'P2'!ES4:EU4,'P2'!FE4:FG4,'P2'!FQ4:FS4)</f>
        <v>46.683666666666667</v>
      </c>
      <c r="Z4" s="172">
        <f>AVERAGE('P2'!BP4:BR4,'P2'!CB4:CD4,'P2'!CN4:CP4,'P2'!CZ4:DB4,'P2'!DL4:DN4,'P2'!DX4:DZ4,'P2'!EJ4:EL4,'P2'!EV4:EX4,'P2'!FH4:FJ4,'P2'!FT4:FV4)</f>
        <v>40.298000000000009</v>
      </c>
      <c r="AA4" s="173">
        <f>AVERAGE('P2'!BG4:FV4)</f>
        <v>40.847999999999992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27</v>
      </c>
      <c r="K5" s="170">
        <f>'P2'!U6</f>
        <v>28.75</v>
      </c>
      <c r="L5" s="170">
        <f>'P2'!V6</f>
        <v>36.25</v>
      </c>
      <c r="M5" s="171">
        <f>AVERAGE('P2'!S6:V6)</f>
        <v>30.666666666666668</v>
      </c>
      <c r="N5" s="169">
        <f>'P2'!W6</f>
        <v>35.6</v>
      </c>
      <c r="O5" s="170">
        <f>'P2'!X6</f>
        <v>33.9</v>
      </c>
      <c r="P5" s="170">
        <f>'P2'!Y6</f>
        <v>30.5</v>
      </c>
      <c r="Q5" s="170">
        <f>AVERAGE('P2'!Z6:AB6)</f>
        <v>29.833333333333332</v>
      </c>
      <c r="R5" s="170">
        <f>AVERAGE('P2'!AC6:AE6)</f>
        <v>46.666666666666664</v>
      </c>
      <c r="S5" s="170">
        <f>AVERAGE('P2'!AF6:AH6)</f>
        <v>34.916666666666664</v>
      </c>
      <c r="T5" s="171">
        <f>AVERAGE('P2'!W6:AH6)</f>
        <v>36.1875</v>
      </c>
      <c r="U5" s="176">
        <f>AVERAGE('P2'!AI6:AT6)</f>
        <v>39.895833333333336</v>
      </c>
      <c r="V5" s="169">
        <f>AVERAGE('P2'!AU6:BF6)</f>
        <v>40.400833333333331</v>
      </c>
      <c r="W5" s="169">
        <f>AVERAGE('P2'!BG6:BI6,'P2'!BS6:BU6,'P2'!CE6:CG6,'P2'!CQ6:CS6,'P2'!DC6:DE6,'P2'!DO6:DQ6,'P2'!EA6:EC6,'P2'!EM6:EO6,'P2'!EY6:FA6,'P2'!FK6:FM6)</f>
        <v>43.753666666666653</v>
      </c>
      <c r="X5" s="170">
        <f>AVERAGE('P2'!BJ6:BL6,'P2'!BV6:BX6,'P2'!CH6:CJ6,'P2'!CT6:CV6,'P2'!DF6:DH6,'P2'!DR6:DT6,'P2'!ED6:EF6,'P2'!EP6:ER6,'P2'!FB6:FD6,'P2'!FN6:FP6)</f>
        <v>40.976333333333336</v>
      </c>
      <c r="Y5" s="170">
        <f>AVERAGE('P2'!BM6:BO6,'P2'!BY6:CA6,'P2'!CK6:CM6,'P2'!CW6:CY6,'P2'!DI6:DK6,'P2'!DU6:DW6,'P2'!EG6:EI6,'P2'!ES6:EU6,'P2'!FE6:FG6,'P2'!FQ6:FS6)</f>
        <v>52.615666666666669</v>
      </c>
      <c r="Z5" s="170">
        <f>AVERAGE('P2'!BP6:BR6,'P2'!CB6:CD6,'P2'!CN6:CP6,'P2'!CZ6:DB6,'P2'!DL6:DN6,'P2'!DX6:DZ6,'P2'!EJ6:EL6,'P2'!EV6:EX6,'P2'!FH6:FJ6,'P2'!FT6:FV6)</f>
        <v>43.610333333333337</v>
      </c>
      <c r="AA5" s="171">
        <f>AVERAGE('P2'!BG6:FV6)</f>
        <v>45.23899999999999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27.25</v>
      </c>
      <c r="K6" s="170">
        <f>'P2'!U8</f>
        <v>28</v>
      </c>
      <c r="L6" s="170">
        <f>'P2'!V8</f>
        <v>36</v>
      </c>
      <c r="M6" s="171">
        <f>AVERAGE('P2'!S8:V8)</f>
        <v>30.416666666666668</v>
      </c>
      <c r="N6" s="169">
        <f>'P2'!W8</f>
        <v>35.75</v>
      </c>
      <c r="O6" s="170">
        <f>'P2'!X8</f>
        <v>35.5</v>
      </c>
      <c r="P6" s="170">
        <f>'P2'!Y8</f>
        <v>33</v>
      </c>
      <c r="Q6" s="170">
        <f>AVERAGE('P2'!Z8:AB8)</f>
        <v>32.666666666666664</v>
      </c>
      <c r="R6" s="170">
        <f>AVERAGE('P2'!AC8:AE8)</f>
        <v>47.833333333333336</v>
      </c>
      <c r="S6" s="170">
        <f>AVERAGE('P2'!AF8:AH8)</f>
        <v>36.916666666666664</v>
      </c>
      <c r="T6" s="171">
        <f>AVERAGE('P2'!W8:AH8)</f>
        <v>38.041666666666664</v>
      </c>
      <c r="U6" s="176">
        <f>AVERAGE('P2'!AI8:AT8)</f>
        <v>42</v>
      </c>
      <c r="V6" s="169">
        <f>AVERAGE('P2'!AU8:BF8)</f>
        <v>42.454166666666659</v>
      </c>
      <c r="W6" s="169">
        <f>AVERAGE('P2'!BG8:BI8,'P2'!BS8:BU8,'P2'!CE8:CG8,'P2'!CQ8:CS8,'P2'!DC8:DE8,'P2'!DO8:DQ8,'P2'!EA8:EC8,'P2'!EM8:EO8,'P2'!EY8:FA8,'P2'!FK8:FM8)</f>
        <v>42.797333333333334</v>
      </c>
      <c r="X6" s="170">
        <f>AVERAGE('P2'!BJ8:BL8,'P2'!BV8:BX8,'P2'!CH8:CJ8,'P2'!CT8:CV8,'P2'!DF8:DH8,'P2'!DR8:DT8,'P2'!ED8:EF8,'P2'!EP8:ER8,'P2'!FB8:FD8,'P2'!FN8:FP8)</f>
        <v>41.654999999999994</v>
      </c>
      <c r="Y6" s="170">
        <f>AVERAGE('P2'!BM8:BO8,'P2'!BY8:CA8,'P2'!CK8:CM8,'P2'!CW8:CY8,'P2'!DI8:DK8,'P2'!DU8:DW8,'P2'!EG8:EI8,'P2'!ES8:EU8,'P2'!FE8:FG8,'P2'!FQ8:FS8)</f>
        <v>50.844999999999999</v>
      </c>
      <c r="Z6" s="170">
        <f>AVERAGE('P2'!BP8:BR8,'P2'!CB8:CD8,'P2'!CN8:CP8,'P2'!CZ8:DB8,'P2'!DL8:DN8,'P2'!DX8:DZ8,'P2'!EJ8:EL8,'P2'!EV8:EX8,'P2'!FH8:FJ8,'P2'!FT8:FV8)</f>
        <v>42.794333333333334</v>
      </c>
      <c r="AA6" s="171">
        <f>AVERAGE('P2'!BG8:FV8)</f>
        <v>44.522916666666667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27.75</v>
      </c>
      <c r="K8" s="170">
        <f>'P2'!U12</f>
        <v>28.25</v>
      </c>
      <c r="L8" s="170">
        <f>'P2'!V12</f>
        <v>33.5</v>
      </c>
      <c r="M8" s="171">
        <f>AVERAGE('P2'!S12:V12)</f>
        <v>29.833333333333332</v>
      </c>
      <c r="N8" s="169">
        <f>'P2'!W12</f>
        <v>34</v>
      </c>
      <c r="O8" s="170">
        <f>'P2'!X12</f>
        <v>33.25</v>
      </c>
      <c r="P8" s="170">
        <f>'P2'!Y12</f>
        <v>32.25</v>
      </c>
      <c r="Q8" s="170">
        <f>AVERAGE('P2'!Z12:AB12)</f>
        <v>33.916666666666664</v>
      </c>
      <c r="R8" s="170">
        <f>AVERAGE('P2'!AC12:AE12)</f>
        <v>47.833333333333336</v>
      </c>
      <c r="S8" s="170">
        <f>AVERAGE('P2'!AF12:AH12)</f>
        <v>37.583333333333336</v>
      </c>
      <c r="T8" s="171">
        <f>AVERAGE('P2'!W12:AH12)</f>
        <v>38.125</v>
      </c>
      <c r="U8" s="176">
        <f>AVERAGE('P2'!AI12:AT12)</f>
        <v>42.270833333333336</v>
      </c>
      <c r="V8" s="169">
        <f>AVERAGE('P2'!AU12:BF12)</f>
        <v>42.524166666666666</v>
      </c>
      <c r="W8" s="169">
        <f>AVERAGE('P2'!BG12:BI12,'P2'!BS12:BU12,'P2'!CE12:CG12,'P2'!CQ12:CS12,'P2'!DC12:DE12,'P2'!DO12:DQ12,'P2'!EA12:EC12,'P2'!EM12:EO12,'P2'!EY12:FA12,'P2'!FK12:FM12)</f>
        <v>41.822999999999993</v>
      </c>
      <c r="X8" s="170">
        <f>AVERAGE('P2'!BJ12:BL12,'P2'!BV12:BX12,'P2'!CH12:CJ12,'P2'!CT12:CV12,'P2'!DF12:DH12,'P2'!DR12:DT12,'P2'!ED12:EF12,'P2'!EP12:ER12,'P2'!FB12:FD12,'P2'!FN12:FP12)</f>
        <v>41.745999999999995</v>
      </c>
      <c r="Y8" s="170">
        <f>AVERAGE('P2'!BM12:BO12,'P2'!BY12:CA12,'P2'!CK12:CM12,'P2'!CW12:CY12,'P2'!DI12:DK12,'P2'!DU12:DW12,'P2'!EG12:EI12,'P2'!ES12:EU12,'P2'!FE12:FG12,'P2'!FQ12:FS12)</f>
        <v>50.177000000000007</v>
      </c>
      <c r="Z8" s="170">
        <f>AVERAGE('P2'!BP12:BR12,'P2'!CB12:CD12,'P2'!CN12:CP12,'P2'!CZ12:DB12,'P2'!DL12:DN12,'P2'!DX12:DZ12,'P2'!EJ12:EL12,'P2'!EV12:EX12,'P2'!FH12:FJ12,'P2'!FT12:FV12)</f>
        <v>42.045333333333332</v>
      </c>
      <c r="AA8" s="171">
        <f>AVERAGE('P2'!BG12:FV12)</f>
        <v>43.947833333333321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</v>
      </c>
      <c r="K9" s="170">
        <f>'P2'!U14</f>
        <v>27</v>
      </c>
      <c r="L9" s="170">
        <f>'P2'!V14</f>
        <v>31.5</v>
      </c>
      <c r="M9" s="171">
        <f>AVERAGE('P2'!S14:V14)</f>
        <v>28.5</v>
      </c>
      <c r="N9" s="169">
        <f>'P2'!W14</f>
        <v>31.75</v>
      </c>
      <c r="O9" s="170">
        <f>'P2'!X14</f>
        <v>31.25</v>
      </c>
      <c r="P9" s="170">
        <f>'P2'!Y14</f>
        <v>30.5</v>
      </c>
      <c r="Q9" s="170">
        <f>AVERAGE('P2'!Z14:AB14)</f>
        <v>35.416666666666664</v>
      </c>
      <c r="R9" s="170">
        <f>AVERAGE('P2'!AC14:AE14)</f>
        <v>52.166666666666664</v>
      </c>
      <c r="S9" s="170">
        <f>AVERAGE('P2'!AF14:AH14)</f>
        <v>34.5</v>
      </c>
      <c r="T9" s="171">
        <f>AVERAGE('P2'!W14:AH14)</f>
        <v>38.3125</v>
      </c>
      <c r="U9" s="176">
        <f>AVERAGE('P2'!AI14:AT14)</f>
        <v>39.958333333333336</v>
      </c>
      <c r="V9" s="169">
        <f>AVERAGE('P2'!AU14:BF14)</f>
        <v>40.261666666666663</v>
      </c>
      <c r="W9" s="169">
        <f>AVERAGE('P2'!BG14:BI14,'P2'!BS14:BU14,'P2'!CE14:CG14,'P2'!CQ14:CS14,'P2'!DC14:DE14,'P2'!DO14:DQ14,'P2'!EA14:EC14,'P2'!EM14:EO14,'P2'!EY14:FA14,'P2'!FK14:FM14)</f>
        <v>39.383666666666677</v>
      </c>
      <c r="X9" s="170">
        <f>AVERAGE('P2'!BJ14:BL14,'P2'!BV14:BX14,'P2'!CH14:CJ14,'P2'!CT14:CV14,'P2'!DF14:DH14,'P2'!DR14:DT14,'P2'!ED14:EF14,'P2'!EP14:ER14,'P2'!FB14:FD14,'P2'!FN14:FP14)</f>
        <v>39.805</v>
      </c>
      <c r="Y9" s="170">
        <f>AVERAGE('P2'!BM14:BO14,'P2'!BY14:CA14,'P2'!CK14:CM14,'P2'!CW14:CY14,'P2'!DI14:DK14,'P2'!DU14:DW14,'P2'!EG14:EI14,'P2'!ES14:EU14,'P2'!FE14:FG14,'P2'!FQ14:FS14)</f>
        <v>48.635666666666665</v>
      </c>
      <c r="Z9" s="170">
        <f>AVERAGE('P2'!BP14:BR14,'P2'!CB14:CD14,'P2'!CN14:CP14,'P2'!CZ14:DB14,'P2'!DL14:DN14,'P2'!DX14:DZ14,'P2'!EJ14:EL14,'P2'!EV14:EX14,'P2'!FH14:FJ14,'P2'!FT14:FV14)</f>
        <v>39.818000000000012</v>
      </c>
      <c r="AA9" s="171">
        <f>AVERAGE('P2'!BG14:FV14)</f>
        <v>41.910583333333342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</v>
      </c>
      <c r="K10" s="180">
        <f>'P2'!U16</f>
        <v>28</v>
      </c>
      <c r="L10" s="180">
        <f>'P2'!V16</f>
        <v>33.5</v>
      </c>
      <c r="M10" s="181">
        <f>AVERAGE('P2'!S16:V16)</f>
        <v>29.833333333333332</v>
      </c>
      <c r="N10" s="179">
        <f>'P2'!W16</f>
        <v>33.25</v>
      </c>
      <c r="O10" s="180">
        <f>'P2'!X16</f>
        <v>32.5</v>
      </c>
      <c r="P10" s="180">
        <f>'P2'!Y16</f>
        <v>31.75</v>
      </c>
      <c r="Q10" s="180">
        <f>AVERAGE('P2'!Z16:AB16)</f>
        <v>38.75</v>
      </c>
      <c r="R10" s="180">
        <f>AVERAGE('P2'!AC16:AE16)</f>
        <v>60.166666666666664</v>
      </c>
      <c r="S10" s="180">
        <f>AVERAGE('P2'!AF16:AH16)</f>
        <v>36.666666666666664</v>
      </c>
      <c r="T10" s="181">
        <f>AVERAGE('P2'!W16:AH16)</f>
        <v>42.020833333333336</v>
      </c>
      <c r="U10" s="182">
        <f>AVERAGE('P2'!AI16:AT16)</f>
        <v>43.291666666666664</v>
      </c>
      <c r="V10" s="179">
        <f>AVERAGE('P2'!AU16:BF16)</f>
        <v>43.594166666666666</v>
      </c>
      <c r="W10" s="179">
        <f>AVERAGE('P2'!BG16:BI16,'P2'!BS16:BU16,'P2'!CE16:CG16,'P2'!CQ16:CS16,'P2'!DC16:DE16,'P2'!DO16:DQ16,'P2'!EA16:EC16,'P2'!EM16:EO16,'P2'!EY16:FA16,'P2'!FK16:FM16)</f>
        <v>41.742333333333335</v>
      </c>
      <c r="X10" s="180">
        <f>AVERAGE('P2'!BJ16:BL16,'P2'!BV16:BX16,'P2'!CH16:CJ16,'P2'!CT16:CV16,'P2'!DF16:DH16,'P2'!DR16:DT16,'P2'!ED16:EF16,'P2'!EP16:ER16,'P2'!FB16:FD16,'P2'!FN16:FP16)</f>
        <v>42.56600000000001</v>
      </c>
      <c r="Y10" s="180">
        <f>AVERAGE('P2'!BM16:BO16,'P2'!BY16:CA16,'P2'!CK16:CM16,'P2'!CW16:CY16,'P2'!DI16:DK16,'P2'!DU16:DW16,'P2'!EG16:EI16,'P2'!ES16:EU16,'P2'!FE16:FG16,'P2'!FQ16:FS16)</f>
        <v>53.174333333333337</v>
      </c>
      <c r="Z10" s="180">
        <f>AVERAGE('P2'!BP16:BR16,'P2'!CB16:CD16,'P2'!CN16:CP16,'P2'!CZ16:DB16,'P2'!DL16:DN16,'P2'!DX16:DZ16,'P2'!EJ16:EL16,'P2'!EV16:EX16,'P2'!FH16:FJ16,'P2'!FT16:FV16)</f>
        <v>42.088333333333338</v>
      </c>
      <c r="AA10" s="181">
        <f>AVERAGE('P2'!BG16:FV16)</f>
        <v>44.892750000000042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1.5</v>
      </c>
      <c r="M15" s="192">
        <f t="shared" si="0"/>
        <v>1</v>
      </c>
      <c r="N15" s="193">
        <f t="shared" ref="N15:P21" si="3">N4-N26</f>
        <v>1.1000000000000014</v>
      </c>
      <c r="O15" s="194">
        <f t="shared" si="3"/>
        <v>0.89999999999999858</v>
      </c>
      <c r="P15" s="194">
        <f t="shared" si="3"/>
        <v>1.5</v>
      </c>
      <c r="Q15" s="194">
        <f t="shared" si="0"/>
        <v>0.16666666666666785</v>
      </c>
      <c r="R15" s="194">
        <f t="shared" si="0"/>
        <v>0.1666666666666643</v>
      </c>
      <c r="S15" s="195">
        <f t="shared" si="0"/>
        <v>0</v>
      </c>
      <c r="T15" s="196">
        <f t="shared" si="0"/>
        <v>0.375</v>
      </c>
      <c r="U15" s="194">
        <f t="shared" si="0"/>
        <v>0.625</v>
      </c>
      <c r="V15" s="197">
        <f t="shared" si="0"/>
        <v>0.62749999999999062</v>
      </c>
      <c r="W15" s="194">
        <f t="shared" si="0"/>
        <v>0.73666666666667169</v>
      </c>
      <c r="X15" s="194">
        <f t="shared" si="0"/>
        <v>0.7396666666666718</v>
      </c>
      <c r="Y15" s="194">
        <f t="shared" si="0"/>
        <v>0.59799999999999187</v>
      </c>
      <c r="Z15" s="194">
        <f t="shared" si="0"/>
        <v>0.42433333333333678</v>
      </c>
      <c r="AA15" s="198">
        <f t="shared" si="0"/>
        <v>0.62466666666666271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1.5</v>
      </c>
      <c r="K16" s="191">
        <f t="shared" si="2"/>
        <v>1</v>
      </c>
      <c r="L16" s="191">
        <f t="shared" si="2"/>
        <v>1.5</v>
      </c>
      <c r="M16" s="192">
        <f t="shared" si="4"/>
        <v>1.3333333333333357</v>
      </c>
      <c r="N16" s="190">
        <f t="shared" si="3"/>
        <v>1.1000000000000014</v>
      </c>
      <c r="O16" s="189">
        <f t="shared" si="3"/>
        <v>0.89999999999999858</v>
      </c>
      <c r="P16" s="189">
        <f t="shared" si="3"/>
        <v>1.5</v>
      </c>
      <c r="Q16" s="189">
        <f t="shared" si="4"/>
        <v>0.1666666666666643</v>
      </c>
      <c r="R16" s="189">
        <f t="shared" si="4"/>
        <v>0.1666666666666643</v>
      </c>
      <c r="S16" s="191">
        <f t="shared" si="4"/>
        <v>0</v>
      </c>
      <c r="T16" s="192">
        <f t="shared" si="4"/>
        <v>0.375</v>
      </c>
      <c r="U16" s="189">
        <f t="shared" si="4"/>
        <v>0.6458333333333357</v>
      </c>
      <c r="V16" s="199">
        <f t="shared" si="4"/>
        <v>0.64666666666666828</v>
      </c>
      <c r="W16" s="189">
        <f t="shared" si="4"/>
        <v>0.75299999999999301</v>
      </c>
      <c r="X16" s="189">
        <f t="shared" si="4"/>
        <v>0.80600000000000449</v>
      </c>
      <c r="Y16" s="189">
        <f t="shared" si="4"/>
        <v>0.59700000000000131</v>
      </c>
      <c r="Z16" s="189">
        <f t="shared" si="4"/>
        <v>0.42600000000000904</v>
      </c>
      <c r="AA16" s="200">
        <f t="shared" si="4"/>
        <v>0.64549999999997709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1.3000000000000007</v>
      </c>
      <c r="K17" s="191">
        <f t="shared" si="2"/>
        <v>0</v>
      </c>
      <c r="L17" s="191">
        <f t="shared" si="2"/>
        <v>1.5</v>
      </c>
      <c r="M17" s="192">
        <f t="shared" si="5"/>
        <v>0.93333333333333357</v>
      </c>
      <c r="N17" s="190">
        <f t="shared" si="3"/>
        <v>0.25</v>
      </c>
      <c r="O17" s="189">
        <f t="shared" si="3"/>
        <v>0.5</v>
      </c>
      <c r="P17" s="189">
        <f t="shared" si="3"/>
        <v>0</v>
      </c>
      <c r="Q17" s="189">
        <f t="shared" si="5"/>
        <v>0.1666666666666643</v>
      </c>
      <c r="R17" s="189">
        <f t="shared" si="5"/>
        <v>0.5833333333333357</v>
      </c>
      <c r="S17" s="191">
        <f t="shared" si="5"/>
        <v>-0.3333333333333357</v>
      </c>
      <c r="T17" s="192">
        <f t="shared" si="5"/>
        <v>0.1666666666666643</v>
      </c>
      <c r="U17" s="189">
        <f t="shared" si="5"/>
        <v>0.2083333333333357</v>
      </c>
      <c r="V17" s="199">
        <f t="shared" si="5"/>
        <v>0.30916666666665549</v>
      </c>
      <c r="W17" s="189">
        <f t="shared" si="5"/>
        <v>0.51666666666667282</v>
      </c>
      <c r="X17" s="189">
        <f t="shared" si="5"/>
        <v>0.59833333333331495</v>
      </c>
      <c r="Y17" s="189">
        <f t="shared" si="5"/>
        <v>0.64433333333333564</v>
      </c>
      <c r="Z17" s="189">
        <f t="shared" si="5"/>
        <v>5.3666666666671858E-2</v>
      </c>
      <c r="AA17" s="200">
        <f t="shared" si="5"/>
        <v>0.45325000000001836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1.5</v>
      </c>
      <c r="K19" s="191">
        <f t="shared" si="2"/>
        <v>1.25</v>
      </c>
      <c r="L19" s="191">
        <f t="shared" si="2"/>
        <v>1</v>
      </c>
      <c r="M19" s="192">
        <f t="shared" si="7"/>
        <v>1.25</v>
      </c>
      <c r="N19" s="190">
        <f t="shared" si="3"/>
        <v>1.25</v>
      </c>
      <c r="O19" s="189">
        <f t="shared" si="3"/>
        <v>1.25</v>
      </c>
      <c r="P19" s="189">
        <f t="shared" si="3"/>
        <v>1</v>
      </c>
      <c r="Q19" s="189">
        <f t="shared" si="7"/>
        <v>0.4166666666666643</v>
      </c>
      <c r="R19" s="189">
        <f t="shared" si="7"/>
        <v>1.1666666666666714</v>
      </c>
      <c r="S19" s="191">
        <f t="shared" si="7"/>
        <v>1.0833333333333357</v>
      </c>
      <c r="T19" s="192">
        <f t="shared" si="7"/>
        <v>0.9583333333333357</v>
      </c>
      <c r="U19" s="189">
        <f t="shared" si="7"/>
        <v>0.5</v>
      </c>
      <c r="V19" s="199">
        <f t="shared" si="7"/>
        <v>0.49916666666666742</v>
      </c>
      <c r="W19" s="189">
        <f t="shared" si="7"/>
        <v>0.50033333333333019</v>
      </c>
      <c r="X19" s="189">
        <f t="shared" si="7"/>
        <v>0.50099999999999767</v>
      </c>
      <c r="Y19" s="189">
        <f t="shared" si="7"/>
        <v>0.49833333333332774</v>
      </c>
      <c r="Z19" s="189">
        <f t="shared" si="7"/>
        <v>0.50033333333333019</v>
      </c>
      <c r="AA19" s="200">
        <f t="shared" si="7"/>
        <v>0.49999999999999289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1.5</v>
      </c>
      <c r="K20" s="191">
        <f t="shared" si="2"/>
        <v>1.5</v>
      </c>
      <c r="L20" s="191">
        <f t="shared" si="2"/>
        <v>1.25</v>
      </c>
      <c r="M20" s="192">
        <f t="shared" si="8"/>
        <v>1.4166666666666679</v>
      </c>
      <c r="N20" s="190">
        <f t="shared" si="3"/>
        <v>1.25</v>
      </c>
      <c r="O20" s="189">
        <f t="shared" si="3"/>
        <v>1.25</v>
      </c>
      <c r="P20" s="189">
        <f t="shared" si="3"/>
        <v>1</v>
      </c>
      <c r="Q20" s="189">
        <f t="shared" si="8"/>
        <v>0.4166666666666643</v>
      </c>
      <c r="R20" s="189">
        <f t="shared" si="8"/>
        <v>1.1666666666666643</v>
      </c>
      <c r="S20" s="191">
        <f t="shared" si="8"/>
        <v>1.0833333333333357</v>
      </c>
      <c r="T20" s="192">
        <f t="shared" si="8"/>
        <v>0.9583333333333357</v>
      </c>
      <c r="U20" s="189">
        <f t="shared" si="8"/>
        <v>0.5</v>
      </c>
      <c r="V20" s="199">
        <f t="shared" si="8"/>
        <v>0.49916666666666032</v>
      </c>
      <c r="W20" s="189">
        <f t="shared" si="8"/>
        <v>0.50266666666666993</v>
      </c>
      <c r="X20" s="189">
        <f t="shared" si="8"/>
        <v>0.50066666666666038</v>
      </c>
      <c r="Y20" s="189">
        <f t="shared" si="8"/>
        <v>0.49466666666666725</v>
      </c>
      <c r="Z20" s="189">
        <f t="shared" si="8"/>
        <v>0.50133333333332786</v>
      </c>
      <c r="AA20" s="200">
        <f t="shared" si="8"/>
        <v>0.49983333333335622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1.5</v>
      </c>
      <c r="K21" s="204">
        <f t="shared" si="2"/>
        <v>1.5</v>
      </c>
      <c r="L21" s="204">
        <f t="shared" si="2"/>
        <v>1.25</v>
      </c>
      <c r="M21" s="205">
        <f t="shared" si="9"/>
        <v>1.4166666666666643</v>
      </c>
      <c r="N21" s="203">
        <f t="shared" si="3"/>
        <v>1.25</v>
      </c>
      <c r="O21" s="202">
        <f t="shared" si="3"/>
        <v>1.25</v>
      </c>
      <c r="P21" s="202">
        <f t="shared" si="3"/>
        <v>1</v>
      </c>
      <c r="Q21" s="202">
        <f t="shared" si="9"/>
        <v>0.4166666666666643</v>
      </c>
      <c r="R21" s="202">
        <f t="shared" si="9"/>
        <v>1.1666666666666643</v>
      </c>
      <c r="S21" s="204">
        <f t="shared" si="9"/>
        <v>1.0833333333333286</v>
      </c>
      <c r="T21" s="205">
        <f t="shared" si="9"/>
        <v>0.9583333333333357</v>
      </c>
      <c r="U21" s="202">
        <f t="shared" si="9"/>
        <v>0.5</v>
      </c>
      <c r="V21" s="206">
        <f t="shared" si="9"/>
        <v>0.49916666666666742</v>
      </c>
      <c r="W21" s="202">
        <f t="shared" si="9"/>
        <v>0.50266666666667703</v>
      </c>
      <c r="X21" s="202">
        <f t="shared" si="9"/>
        <v>0.50066666666666748</v>
      </c>
      <c r="Y21" s="202">
        <f t="shared" si="9"/>
        <v>0.49466666666667436</v>
      </c>
      <c r="Z21" s="202">
        <f t="shared" si="9"/>
        <v>0.50133333333333496</v>
      </c>
      <c r="AA21" s="207">
        <f t="shared" si="9"/>
        <v>0.49983333333334912</v>
      </c>
    </row>
    <row r="22" spans="1:27" ht="12.75" customHeight="1" x14ac:dyDescent="0.2"/>
    <row r="24" spans="1:27" ht="13.5" hidden="1" thickBot="1" x14ac:dyDescent="0.25">
      <c r="A24" s="184">
        <f>crvDate-2</f>
        <v>37178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23.5</v>
      </c>
      <c r="K26" s="208">
        <v>27</v>
      </c>
      <c r="L26" s="208">
        <v>34.5</v>
      </c>
      <c r="M26" s="209">
        <v>28.333333333333332</v>
      </c>
      <c r="N26" s="167">
        <v>34.75</v>
      </c>
      <c r="O26" s="208">
        <v>33.1</v>
      </c>
      <c r="P26" s="208">
        <v>29</v>
      </c>
      <c r="Q26" s="208">
        <v>27.333333333333332</v>
      </c>
      <c r="R26" s="208">
        <v>43.5</v>
      </c>
      <c r="S26" s="208">
        <v>35.416666666666664</v>
      </c>
      <c r="T26" s="209">
        <v>34.633333333333333</v>
      </c>
      <c r="U26" s="210">
        <v>37.604166666666664</v>
      </c>
      <c r="V26" s="211">
        <v>37.955833333333338</v>
      </c>
      <c r="W26" s="167">
        <v>39.706000000000003</v>
      </c>
      <c r="X26" s="208">
        <v>35.227999999999994</v>
      </c>
      <c r="Y26" s="208">
        <v>46.085666666666675</v>
      </c>
      <c r="Z26" s="208">
        <v>39.873666666666672</v>
      </c>
      <c r="AA26" s="209">
        <v>40.223333333333329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25.5</v>
      </c>
      <c r="K27" s="168">
        <v>27.75</v>
      </c>
      <c r="L27" s="168">
        <v>34.75</v>
      </c>
      <c r="M27" s="211">
        <v>29.333333333333332</v>
      </c>
      <c r="N27" s="166">
        <v>34.5</v>
      </c>
      <c r="O27" s="168">
        <v>33</v>
      </c>
      <c r="P27" s="168">
        <v>29</v>
      </c>
      <c r="Q27" s="168">
        <v>29.666666666666668</v>
      </c>
      <c r="R27" s="168">
        <v>46.5</v>
      </c>
      <c r="S27" s="168">
        <v>34.916666666666664</v>
      </c>
      <c r="T27" s="211">
        <v>35.8125</v>
      </c>
      <c r="U27" s="210">
        <v>39.25</v>
      </c>
      <c r="V27" s="211">
        <v>39.754166666666663</v>
      </c>
      <c r="W27" s="166">
        <v>43.00066666666666</v>
      </c>
      <c r="X27" s="168">
        <v>40.170333333333332</v>
      </c>
      <c r="Y27" s="168">
        <v>52.018666666666668</v>
      </c>
      <c r="Z27" s="168">
        <v>43.184333333333328</v>
      </c>
      <c r="AA27" s="211">
        <v>44.593500000000013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25.95</v>
      </c>
      <c r="K28" s="168">
        <v>28</v>
      </c>
      <c r="L28" s="168">
        <v>34.5</v>
      </c>
      <c r="M28" s="211">
        <v>29.483333333333334</v>
      </c>
      <c r="N28" s="166">
        <v>35.5</v>
      </c>
      <c r="O28" s="168">
        <v>35</v>
      </c>
      <c r="P28" s="168">
        <v>33</v>
      </c>
      <c r="Q28" s="168">
        <v>32.5</v>
      </c>
      <c r="R28" s="168">
        <v>47.25</v>
      </c>
      <c r="S28" s="168">
        <v>37.25</v>
      </c>
      <c r="T28" s="211">
        <v>37.875</v>
      </c>
      <c r="U28" s="210">
        <v>41.791666666666664</v>
      </c>
      <c r="V28" s="211">
        <v>42.145000000000003</v>
      </c>
      <c r="W28" s="166">
        <v>42.280666666666662</v>
      </c>
      <c r="X28" s="168">
        <v>41.056666666666679</v>
      </c>
      <c r="Y28" s="168">
        <v>50.200666666666663</v>
      </c>
      <c r="Z28" s="168">
        <v>42.740666666666662</v>
      </c>
      <c r="AA28" s="211">
        <v>44.069666666666649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26.25</v>
      </c>
      <c r="K30" s="168">
        <v>27</v>
      </c>
      <c r="L30" s="168">
        <v>32.5</v>
      </c>
      <c r="M30" s="211">
        <v>28.583333333333332</v>
      </c>
      <c r="N30" s="166">
        <v>32.75</v>
      </c>
      <c r="O30" s="168">
        <v>32</v>
      </c>
      <c r="P30" s="168">
        <v>31.25</v>
      </c>
      <c r="Q30" s="168">
        <v>33.5</v>
      </c>
      <c r="R30" s="168">
        <v>46.666666666666664</v>
      </c>
      <c r="S30" s="168">
        <v>36.5</v>
      </c>
      <c r="T30" s="211">
        <v>37.166666666666664</v>
      </c>
      <c r="U30" s="210">
        <v>41.770833333333336</v>
      </c>
      <c r="V30" s="211">
        <v>42.024999999999999</v>
      </c>
      <c r="W30" s="166">
        <v>41.322666666666663</v>
      </c>
      <c r="X30" s="168">
        <v>41.244999999999997</v>
      </c>
      <c r="Y30" s="168">
        <v>49.678666666666679</v>
      </c>
      <c r="Z30" s="168">
        <v>41.545000000000002</v>
      </c>
      <c r="AA30" s="211">
        <v>43.447833333333328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25.5</v>
      </c>
      <c r="K31" s="168">
        <v>25.5</v>
      </c>
      <c r="L31" s="168">
        <v>30.25</v>
      </c>
      <c r="M31" s="211">
        <v>27.083333333333332</v>
      </c>
      <c r="N31" s="166">
        <v>30.5</v>
      </c>
      <c r="O31" s="168">
        <v>30</v>
      </c>
      <c r="P31" s="168">
        <v>29.5</v>
      </c>
      <c r="Q31" s="168">
        <v>35</v>
      </c>
      <c r="R31" s="168">
        <v>51</v>
      </c>
      <c r="S31" s="168">
        <v>33.416666666666664</v>
      </c>
      <c r="T31" s="211">
        <v>37.354166666666664</v>
      </c>
      <c r="U31" s="210">
        <v>39.458333333333336</v>
      </c>
      <c r="V31" s="211">
        <v>39.762500000000003</v>
      </c>
      <c r="W31" s="166">
        <v>38.881000000000007</v>
      </c>
      <c r="X31" s="168">
        <v>39.304333333333339</v>
      </c>
      <c r="Y31" s="168">
        <v>48.140999999999998</v>
      </c>
      <c r="Z31" s="168">
        <v>39.316666666666684</v>
      </c>
      <c r="AA31" s="211">
        <v>41.410749999999986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26.5</v>
      </c>
      <c r="K32" s="178">
        <v>26.5</v>
      </c>
      <c r="L32" s="178">
        <v>32.25</v>
      </c>
      <c r="M32" s="212">
        <v>28.416666666666668</v>
      </c>
      <c r="N32" s="177">
        <v>32</v>
      </c>
      <c r="O32" s="178">
        <v>31.25</v>
      </c>
      <c r="P32" s="178">
        <v>30.75</v>
      </c>
      <c r="Q32" s="178">
        <v>38.333333333333336</v>
      </c>
      <c r="R32" s="178">
        <v>59</v>
      </c>
      <c r="S32" s="178">
        <v>35.583333333333336</v>
      </c>
      <c r="T32" s="212">
        <v>41.0625</v>
      </c>
      <c r="U32" s="213">
        <v>42.791666666666664</v>
      </c>
      <c r="V32" s="212">
        <v>43.094999999999999</v>
      </c>
      <c r="W32" s="177">
        <v>41.239666666666658</v>
      </c>
      <c r="X32" s="178">
        <v>42.065333333333342</v>
      </c>
      <c r="Y32" s="178">
        <v>52.679666666666662</v>
      </c>
      <c r="Z32" s="178">
        <v>41.587000000000003</v>
      </c>
      <c r="AA32" s="212">
        <v>44.392916666666693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37180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20.5</v>
      </c>
      <c r="L4" s="170">
        <f>'P2'!U5</f>
        <v>25.188000000000002</v>
      </c>
      <c r="M4" s="170">
        <f>'P2'!V5</f>
        <v>29.774000000000001</v>
      </c>
      <c r="N4" s="171">
        <f>AVERAGE('P2'!S5:V5)</f>
        <v>25.154</v>
      </c>
      <c r="O4" s="169">
        <f>'P2'!W5</f>
        <v>27.698</v>
      </c>
      <c r="P4" s="170">
        <f>'P2'!X5</f>
        <v>23.571000000000002</v>
      </c>
      <c r="Q4" s="170">
        <f>'P2'!Y5</f>
        <v>20.395</v>
      </c>
      <c r="R4" s="172">
        <f>AVERAGE('P2'!Z5:AB5)</f>
        <v>19.835666666666668</v>
      </c>
      <c r="S4" s="172">
        <f>AVERAGE('P2'!AC5:AE5)</f>
        <v>30.444666666666667</v>
      </c>
      <c r="T4" s="172">
        <f>AVERAGE('P2'!AF5:AH5)</f>
        <v>26.733999999999998</v>
      </c>
      <c r="U4" s="173">
        <f>AVERAGE('P2'!W5:AH5)</f>
        <v>25.225583333333333</v>
      </c>
      <c r="V4" s="174">
        <f>AVERAGE('P2'!AI5:AT5)</f>
        <v>26.381416666666667</v>
      </c>
      <c r="W4" s="175">
        <f>AVERAGE('P2'!AU5:BF5)</f>
        <v>26.316749999999999</v>
      </c>
      <c r="X4" s="175">
        <f>AVERAGE('P2'!BG5:BI5,'P2'!BS5:BU5,'P2'!CE5:CG5,'P2'!CQ5:CS5,'P2'!DC5:DE5,'P2'!DO5:DQ5,'P2'!EA5:EC5,'P2'!EM5:EO5,'P2'!EY5:FA5,'P2'!FK5:FM5)</f>
        <v>28.101399999999998</v>
      </c>
      <c r="Y4" s="172">
        <f>AVERAGE('P2'!BJ5:BL5,'P2'!BV5:BX5,'P2'!CH5:CJ5,'P2'!CT5:CV5,'P2'!DF5:DH5,'P2'!DR5:DT5,'P2'!ED5:EF5,'P2'!EP5:ER5,'P2'!FB5:FD5,'P2'!FN5:FP5)</f>
        <v>22.103400000000001</v>
      </c>
      <c r="Z4" s="172">
        <f>AVERAGE('P2'!BM5:BO5,'P2'!BY5:CA5,'P2'!CK5:CM5,'P2'!CW5:CY5,'P2'!DI5:DK5,'P2'!DU5:DW5,'P2'!EG5:EI5,'P2'!ES5:EU5,'P2'!FE5:FG5,'P2'!FQ5:FS5)</f>
        <v>32.510333333333342</v>
      </c>
      <c r="AA4" s="172">
        <f>AVERAGE('P2'!BP5:BR5,'P2'!CB5:CD5,'P2'!CN5:CP5,'P2'!CZ5:DB5,'P2'!DL5:DN5,'P2'!DX5:DZ5,'P2'!EJ5:EL5,'P2'!EV5:EX5,'P2'!FH5:FJ5,'P2'!FT5:FV5)</f>
        <v>28.43963333333333</v>
      </c>
      <c r="AB4" s="173">
        <f>AVERAGE('P2'!BG5:FV5)</f>
        <v>27.788691666666658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21</v>
      </c>
      <c r="L5" s="170">
        <f>'P2'!U7</f>
        <v>25</v>
      </c>
      <c r="M5" s="170">
        <f>'P2'!V7</f>
        <v>29.702000000000002</v>
      </c>
      <c r="N5" s="171">
        <f>AVERAGE('P2'!S7:V7)</f>
        <v>25.233999999999998</v>
      </c>
      <c r="O5" s="169">
        <f>'P2'!W7</f>
        <v>27.097000000000001</v>
      </c>
      <c r="P5" s="170">
        <f>'P2'!X7</f>
        <v>22.95</v>
      </c>
      <c r="Q5" s="170">
        <f>'P2'!Y7</f>
        <v>21.056000000000001</v>
      </c>
      <c r="R5" s="170">
        <f>AVERAGE('P2'!Z7:AB7)</f>
        <v>21.042333333333335</v>
      </c>
      <c r="S5" s="170">
        <f>AVERAGE('P2'!AC7:AE7)</f>
        <v>31.681666666666661</v>
      </c>
      <c r="T5" s="170">
        <f>AVERAGE('P2'!AF7:AH7)</f>
        <v>26.578666666666667</v>
      </c>
      <c r="U5" s="171">
        <f>AVERAGE('P2'!W7:AH7)</f>
        <v>25.750916666666658</v>
      </c>
      <c r="V5" s="176">
        <f>AVERAGE('P2'!AI7:AT7)</f>
        <v>27.887333333333334</v>
      </c>
      <c r="W5" s="169">
        <f>AVERAGE('P2'!AU7:BF7)</f>
        <v>27.77716666666667</v>
      </c>
      <c r="X5" s="169">
        <f>AVERAGE('P2'!BG7:BI7,'P2'!BS7:BU7,'P2'!CE7:CG7,'P2'!CQ7:CS7,'P2'!DC7:DE7,'P2'!DO7:DQ7,'P2'!EA7:EC7,'P2'!EM7:EO7,'P2'!EY7:FA7,'P2'!FK7:FM7)</f>
        <v>30.612666666666666</v>
      </c>
      <c r="Y5" s="170">
        <f>AVERAGE('P2'!BJ7:BL7,'P2'!BV7:BX7,'P2'!CH7:CJ7,'P2'!CT7:CV7,'P2'!DF7:DH7,'P2'!DR7:DT7,'P2'!ED7:EF7,'P2'!EP7:ER7,'P2'!FB7:FD7,'P2'!FN7:FP7)</f>
        <v>26.425633333333337</v>
      </c>
      <c r="Z5" s="170">
        <f>AVERAGE('P2'!BM7:BO7,'P2'!BY7:CA7,'P2'!CK7:CM7,'P2'!CW7:CY7,'P2'!DI7:DK7,'P2'!DU7:DW7,'P2'!EG7:EI7,'P2'!ES7:EU7,'P2'!FE7:FG7,'P2'!FQ7:FS7)</f>
        <v>36.899000000000008</v>
      </c>
      <c r="AA5" s="170">
        <f>AVERAGE('P2'!BP7:BR7,'P2'!CB7:CD7,'P2'!CN7:CP7,'P2'!CZ7:DB7,'P2'!DL7:DN7,'P2'!DX7:DZ7,'P2'!EJ7:EL7,'P2'!EV7:EX7,'P2'!FH7:FJ7,'P2'!FT7:FV7)</f>
        <v>33.32136666666667</v>
      </c>
      <c r="AB5" s="171">
        <f>AVERAGE('P2'!BG7:FV7)</f>
        <v>31.814666666666668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21</v>
      </c>
      <c r="L6" s="170">
        <f>'P2'!U9</f>
        <v>24.333000000000002</v>
      </c>
      <c r="M6" s="170">
        <f>'P2'!V9</f>
        <v>28.04</v>
      </c>
      <c r="N6" s="171">
        <f>AVERAGE('P2'!S9:V9)</f>
        <v>24.457666666666665</v>
      </c>
      <c r="O6" s="169">
        <f>'P2'!W9</f>
        <v>27.06</v>
      </c>
      <c r="P6" s="170">
        <f>'P2'!X9</f>
        <v>26.786000000000001</v>
      </c>
      <c r="Q6" s="170">
        <f>'P2'!Y9</f>
        <v>26.073</v>
      </c>
      <c r="R6" s="170">
        <f>AVERAGE('P2'!Z9:AB9)</f>
        <v>23.849</v>
      </c>
      <c r="S6" s="170">
        <f>AVERAGE('P2'!AC9:AE9)</f>
        <v>29.087666666666667</v>
      </c>
      <c r="T6" s="170">
        <f>AVERAGE('P2'!AF9:AH9)</f>
        <v>26.821333333333332</v>
      </c>
      <c r="U6" s="171">
        <f>AVERAGE('P2'!W9:AH9)</f>
        <v>26.599416666666666</v>
      </c>
      <c r="V6" s="176">
        <f>AVERAGE('P2'!AI9:AT9)</f>
        <v>25.568916666666667</v>
      </c>
      <c r="W6" s="169">
        <f>AVERAGE('P2'!AU9:BF9)</f>
        <v>25.788250000000005</v>
      </c>
      <c r="X6" s="169">
        <f>AVERAGE('P2'!BG9:BI9,'P2'!BS9:BU9,'P2'!CE9:CG9,'P2'!CQ9:CS9,'P2'!DC9:DE9,'P2'!DO9:DQ9,'P2'!EA9:EC9,'P2'!EM9:EO9,'P2'!EY9:FA9,'P2'!FK9:FM9)</f>
        <v>26.868233333333329</v>
      </c>
      <c r="Y6" s="170">
        <f>AVERAGE('P2'!BJ9:BL9,'P2'!BV9:BX9,'P2'!CH9:CJ9,'P2'!CT9:CV9,'P2'!DF9:DH9,'P2'!DR9:DT9,'P2'!ED9:EF9,'P2'!EP9:ER9,'P2'!FB9:FD9,'P2'!FN9:FP9)</f>
        <v>26.463833333333337</v>
      </c>
      <c r="Z6" s="170">
        <f>AVERAGE('P2'!BM9:BO9,'P2'!BY9:CA9,'P2'!CK9:CM9,'P2'!CW9:CY9,'P2'!DI9:DK9,'P2'!DU9:DW9,'P2'!EG9:EI9,'P2'!ES9:EU9,'P2'!FE9:FG9,'P2'!FQ9:FS9)</f>
        <v>27.517399999999999</v>
      </c>
      <c r="AA6" s="170">
        <f>AVERAGE('P2'!BP9:BR9,'P2'!CB9:CD9,'P2'!CN9:CP9,'P2'!CZ9:DB9,'P2'!DL9:DN9,'P2'!DX9:DZ9,'P2'!EJ9:EL9,'P2'!EV9:EX9,'P2'!FH9:FJ9,'P2'!FT9:FV9)</f>
        <v>27.623366666666662</v>
      </c>
      <c r="AB6" s="171">
        <f>AVERAGE('P2'!BG9:FV9)</f>
        <v>27.118208333333335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19.5</v>
      </c>
      <c r="L8" s="170">
        <f>'P2'!U13</f>
        <v>18.917000000000002</v>
      </c>
      <c r="M8" s="170">
        <f>'P2'!V13</f>
        <v>22.177</v>
      </c>
      <c r="N8" s="171">
        <f>AVERAGE('P2'!S13:V13)</f>
        <v>20.198</v>
      </c>
      <c r="O8" s="169">
        <f>'P2'!W13</f>
        <v>23.516000000000002</v>
      </c>
      <c r="P8" s="170">
        <f>'P2'!X13</f>
        <v>23.732000000000003</v>
      </c>
      <c r="Q8" s="170">
        <f>'P2'!Y13</f>
        <v>23.94</v>
      </c>
      <c r="R8" s="170">
        <f>AVERAGE('P2'!Z13:AB13)</f>
        <v>23.828999999999997</v>
      </c>
      <c r="S8" s="170">
        <f>AVERAGE('P2'!AC13:AE13)</f>
        <v>28.975333333333335</v>
      </c>
      <c r="T8" s="170">
        <f>AVERAGE('P2'!AF13:AH13)</f>
        <v>24.798666666666673</v>
      </c>
      <c r="U8" s="171">
        <f>AVERAGE('P2'!W13:AH13)</f>
        <v>25.333083333333331</v>
      </c>
      <c r="V8" s="176">
        <f>AVERAGE('P2'!AI13:AT13)</f>
        <v>25.805250000000001</v>
      </c>
      <c r="W8" s="169">
        <f>AVERAGE('P2'!AU13:BF13)</f>
        <v>26.034499999999998</v>
      </c>
      <c r="X8" s="169">
        <f>AVERAGE('P2'!BG13:BI13,'P2'!BS13:BU13,'P2'!CE13:CG13,'P2'!CQ13:CS13,'P2'!DC13:DE13,'P2'!DO13:DQ13,'P2'!EA13:EC13,'P2'!EM13:EO13,'P2'!EY13:FA13,'P2'!FK13:FM13)</f>
        <v>26.466400000000007</v>
      </c>
      <c r="Y8" s="170">
        <f>AVERAGE('P2'!BJ13:BL13,'P2'!BV13:BX13,'P2'!CH13:CJ13,'P2'!CT13:CV13,'P2'!DF13:DH13,'P2'!DR13:DT13,'P2'!ED13:EF13,'P2'!EP13:ER13,'P2'!FB13:FD13,'P2'!FN13:FP13)</f>
        <v>26.298799999999993</v>
      </c>
      <c r="Z8" s="170">
        <f>AVERAGE('P2'!BM13:BO13,'P2'!BY13:CA13,'P2'!CK13:CM13,'P2'!CW13:CY13,'P2'!DI13:DK13,'P2'!DU13:DW13,'P2'!EG13:EI13,'P2'!ES13:EU13,'P2'!FE13:FG13,'P2'!FQ13:FS13)</f>
        <v>29.148133333333327</v>
      </c>
      <c r="AA8" s="170">
        <f>AVERAGE('P2'!BP13:BR13,'P2'!CB13:CD13,'P2'!CN13:CP13,'P2'!CZ13:DB13,'P2'!DL13:DN13,'P2'!DX13:DZ13,'P2'!EJ13:EL13,'P2'!EV13:EX13,'P2'!FH13:FJ13,'P2'!FT13:FV13)</f>
        <v>26.656633333333343</v>
      </c>
      <c r="AB8" s="171">
        <f>AVERAGE('P2'!BG13:FV13)</f>
        <v>27.14249166666669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18</v>
      </c>
      <c r="L9" s="170">
        <f>'P2'!U15</f>
        <v>16.917000000000002</v>
      </c>
      <c r="M9" s="170">
        <f>'P2'!V15</f>
        <v>20.331</v>
      </c>
      <c r="N9" s="171">
        <f>AVERAGE('P2'!S15:V15)</f>
        <v>18.416</v>
      </c>
      <c r="O9" s="169">
        <f>'P2'!W15</f>
        <v>21.414999999999999</v>
      </c>
      <c r="P9" s="170">
        <f>'P2'!X15</f>
        <v>21.589000000000002</v>
      </c>
      <c r="Q9" s="170">
        <f>'P2'!Y15</f>
        <v>21.718</v>
      </c>
      <c r="R9" s="170">
        <f>AVERAGE('P2'!Z15:AB15)</f>
        <v>20.833333333333332</v>
      </c>
      <c r="S9" s="170">
        <f>AVERAGE('P2'!AC15:AE15)</f>
        <v>27.953000000000003</v>
      </c>
      <c r="T9" s="170">
        <f>AVERAGE('P2'!AF15:AH15)</f>
        <v>22.915000000000003</v>
      </c>
      <c r="U9" s="171">
        <f>AVERAGE('P2'!W15:AH15)</f>
        <v>23.31883333333333</v>
      </c>
      <c r="V9" s="176">
        <f>AVERAGE('P2'!AI15:AT15)</f>
        <v>23.563000000000002</v>
      </c>
      <c r="W9" s="169">
        <f>AVERAGE('P2'!AU15:BF15)</f>
        <v>23.781166666666667</v>
      </c>
      <c r="X9" s="169">
        <f>AVERAGE('P2'!BG15:BI15,'P2'!BS15:BU15,'P2'!CE15:CG15,'P2'!CQ15:CS15,'P2'!DC15:DE15,'P2'!DO15:DQ15,'P2'!EA15:EC15,'P2'!EM15:EO15,'P2'!EY15:FA15,'P2'!FK15:FM15)</f>
        <v>23.992766666666668</v>
      </c>
      <c r="Y9" s="170">
        <f>AVERAGE('P2'!BJ15:BL15,'P2'!BV15:BX15,'P2'!CH15:CJ15,'P2'!CT15:CV15,'P2'!DF15:DH15,'P2'!DR15:DT15,'P2'!ED15:EF15,'P2'!EP15:ER15,'P2'!FB15:FD15,'P2'!FN15:FP15)</f>
        <v>23.702766666666669</v>
      </c>
      <c r="Z9" s="170">
        <f>AVERAGE('P2'!BM15:BO15,'P2'!BY15:CA15,'P2'!CK15:CM15,'P2'!CW15:CY15,'P2'!DI15:DK15,'P2'!DU15:DW15,'P2'!EG15:EI15,'P2'!ES15:EU15,'P2'!FE15:FG15,'P2'!FQ15:FS15)</f>
        <v>27.519533333333332</v>
      </c>
      <c r="AA9" s="170">
        <f>AVERAGE('P2'!BP15:BR15,'P2'!CB15:CD15,'P2'!CN15:CP15,'P2'!CZ15:DB15,'P2'!DL15:DN15,'P2'!DX15:DZ15,'P2'!EJ15:EL15,'P2'!EV15:EX15,'P2'!FH15:FJ15,'P2'!FT15:FV15)</f>
        <v>24.115866666666669</v>
      </c>
      <c r="AB9" s="171">
        <f>AVERAGE('P2'!BG15:FV15)</f>
        <v>24.832733333333348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18.5</v>
      </c>
      <c r="L10" s="180">
        <f>'P2'!U17</f>
        <v>17.417000000000002</v>
      </c>
      <c r="M10" s="180">
        <f>'P2'!V17</f>
        <v>21.331</v>
      </c>
      <c r="N10" s="181">
        <f>AVERAGE('P2'!S17:V17)</f>
        <v>19.082666666666668</v>
      </c>
      <c r="O10" s="179">
        <f>'P2'!W17</f>
        <v>22.164999999999999</v>
      </c>
      <c r="P10" s="180">
        <f>'P2'!X17</f>
        <v>22.219000000000001</v>
      </c>
      <c r="Q10" s="180">
        <f>'P2'!Y17</f>
        <v>22.348000000000003</v>
      </c>
      <c r="R10" s="180">
        <f>AVERAGE('P2'!Z17:AB17)</f>
        <v>22.5</v>
      </c>
      <c r="S10" s="180">
        <f>AVERAGE('P2'!AC17:AE17)</f>
        <v>31.953000000000003</v>
      </c>
      <c r="T10" s="180">
        <f>AVERAGE('P2'!AF17:AH17)</f>
        <v>23.998333333333335</v>
      </c>
      <c r="U10" s="181">
        <f>AVERAGE('P2'!W17:AH17)</f>
        <v>25.173833333333331</v>
      </c>
      <c r="V10" s="182">
        <f>AVERAGE('P2'!AI17:AT17)</f>
        <v>25.230500000000003</v>
      </c>
      <c r="W10" s="179">
        <f>AVERAGE('P2'!AU17:BF17)</f>
        <v>25.447000000000003</v>
      </c>
      <c r="X10" s="179">
        <f>AVERAGE('P2'!BG17:BI17,'P2'!BS17:BU17,'P2'!CE17:CG17,'P2'!CQ17:CS17,'P2'!DC17:DE17,'P2'!DO17:DQ17,'P2'!EA17:EC17,'P2'!EM17:EO17,'P2'!EY17:FA17,'P2'!FK17:FM17)</f>
        <v>25.172433333333331</v>
      </c>
      <c r="Y10" s="180">
        <f>AVERAGE('P2'!BJ17:BL17,'P2'!BV17:BX17,'P2'!CH17:CJ17,'P2'!CT17:CV17,'P2'!DF17:DH17,'P2'!DR17:DT17,'P2'!ED17:EF17,'P2'!EP17:ER17,'P2'!FB17:FD17,'P2'!FN17:FP17)</f>
        <v>25.083099999999998</v>
      </c>
      <c r="Z10" s="180">
        <f>AVERAGE('P2'!BM17:BO17,'P2'!BY17:CA17,'P2'!CK17:CM17,'P2'!CW17:CY17,'P2'!DI17:DK17,'P2'!DU17:DW17,'P2'!EG17:EI17,'P2'!ES17:EU17,'P2'!FE17:FG17,'P2'!FQ17:FS17)</f>
        <v>29.790200000000002</v>
      </c>
      <c r="AA10" s="180">
        <f>AVERAGE('P2'!BP17:BR17,'P2'!CB17:CD17,'P2'!CN17:CP17,'P2'!CZ17:DB17,'P2'!DL17:DN17,'P2'!DX17:DZ17,'P2'!EJ17:EL17,'P2'!EV17:EX17,'P2'!FH17:FJ17,'P2'!FT17:FV17)</f>
        <v>25.250200000000007</v>
      </c>
      <c r="AB10" s="181">
        <f>AVERAGE('P2'!BG17:FV17)</f>
        <v>26.323983333333331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</v>
      </c>
      <c r="L16" s="218">
        <f t="shared" si="3"/>
        <v>0</v>
      </c>
      <c r="M16" s="218">
        <f t="shared" si="3"/>
        <v>-0.43599999999999994</v>
      </c>
      <c r="N16" s="219">
        <f t="shared" si="0"/>
        <v>0.18800000000000239</v>
      </c>
      <c r="O16" s="217">
        <f t="shared" ref="O16:Q22" si="4">O4-O27</f>
        <v>-0.26600000000000179</v>
      </c>
      <c r="P16" s="218">
        <f t="shared" si="4"/>
        <v>-0.19300000000000139</v>
      </c>
      <c r="Q16" s="218">
        <f t="shared" si="4"/>
        <v>-0.3630000000000031</v>
      </c>
      <c r="R16" s="220">
        <f t="shared" si="0"/>
        <v>-3.3333333333331439E-2</v>
      </c>
      <c r="S16" s="220">
        <f t="shared" si="0"/>
        <v>-4.0333333333332888E-2</v>
      </c>
      <c r="T16" s="218">
        <f t="shared" si="0"/>
        <v>0</v>
      </c>
      <c r="U16" s="221">
        <f t="shared" si="0"/>
        <v>-8.6916666666667197E-2</v>
      </c>
      <c r="V16" s="220">
        <f t="shared" si="0"/>
        <v>-0.14375000000000071</v>
      </c>
      <c r="W16" s="222">
        <f t="shared" si="0"/>
        <v>-0.14908333333333701</v>
      </c>
      <c r="X16" s="223">
        <f t="shared" si="0"/>
        <v>-0.17146666666667087</v>
      </c>
      <c r="Y16" s="220">
        <f t="shared" si="0"/>
        <v>-0.16976666666666418</v>
      </c>
      <c r="Z16" s="220">
        <f t="shared" si="0"/>
        <v>-0.15373333333332084</v>
      </c>
      <c r="AA16" s="220">
        <f t="shared" si="0"/>
        <v>-0.10023333333333539</v>
      </c>
      <c r="AB16" s="221">
        <f t="shared" si="0"/>
        <v>-0.14880000000001559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0.75</v>
      </c>
      <c r="L17" s="218">
        <f t="shared" si="3"/>
        <v>0</v>
      </c>
      <c r="M17" s="218">
        <f t="shared" si="3"/>
        <v>-0.43499999999999872</v>
      </c>
      <c r="N17" s="219">
        <f t="shared" si="5"/>
        <v>0.10499999999999687</v>
      </c>
      <c r="O17" s="217">
        <f t="shared" si="4"/>
        <v>-0.26599999999999824</v>
      </c>
      <c r="P17" s="218">
        <f t="shared" si="4"/>
        <v>-0.19300000000000139</v>
      </c>
      <c r="Q17" s="218">
        <f t="shared" si="4"/>
        <v>-0.36299999999999955</v>
      </c>
      <c r="R17" s="218">
        <f t="shared" si="5"/>
        <v>-3.3333333333331439E-2</v>
      </c>
      <c r="S17" s="218">
        <f t="shared" si="5"/>
        <v>-4.0333333333336441E-2</v>
      </c>
      <c r="T17" s="218">
        <f t="shared" si="5"/>
        <v>0</v>
      </c>
      <c r="U17" s="219">
        <f t="shared" si="5"/>
        <v>-8.6916666666667197E-2</v>
      </c>
      <c r="V17" s="218">
        <f t="shared" si="5"/>
        <v>-0.14799999999999613</v>
      </c>
      <c r="W17" s="225">
        <f t="shared" si="5"/>
        <v>-0.15283333333333005</v>
      </c>
      <c r="X17" s="217">
        <f t="shared" si="5"/>
        <v>-0.17533333333332735</v>
      </c>
      <c r="Y17" s="218">
        <f t="shared" si="5"/>
        <v>-0.18439999999999301</v>
      </c>
      <c r="Z17" s="218">
        <f t="shared" si="5"/>
        <v>-0.15376666666666239</v>
      </c>
      <c r="AA17" s="218">
        <f t="shared" si="5"/>
        <v>-0.10043333333332782</v>
      </c>
      <c r="AB17" s="219">
        <f t="shared" si="5"/>
        <v>-0.15348333333333741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1.8500000000000014</v>
      </c>
      <c r="L18" s="218">
        <f t="shared" si="3"/>
        <v>0.91600000000000037</v>
      </c>
      <c r="M18" s="218">
        <f t="shared" si="3"/>
        <v>1.2979999999999983</v>
      </c>
      <c r="N18" s="219">
        <f t="shared" si="6"/>
        <v>1.3546666666666667</v>
      </c>
      <c r="O18" s="217">
        <f t="shared" si="4"/>
        <v>-6.1000000000003496E-2</v>
      </c>
      <c r="P18" s="218">
        <f t="shared" si="4"/>
        <v>-0.10699999999999932</v>
      </c>
      <c r="Q18" s="218">
        <f t="shared" si="4"/>
        <v>0</v>
      </c>
      <c r="R18" s="218">
        <f t="shared" si="6"/>
        <v>-3.6666666666668846E-2</v>
      </c>
      <c r="S18" s="218">
        <f t="shared" si="6"/>
        <v>-0.13366666666667015</v>
      </c>
      <c r="T18" s="218">
        <f t="shared" si="6"/>
        <v>7.9999999999998295E-2</v>
      </c>
      <c r="U18" s="219">
        <f t="shared" si="6"/>
        <v>-3.6583333333329193E-2</v>
      </c>
      <c r="V18" s="218">
        <f t="shared" si="6"/>
        <v>-4.0416666666668988E-2</v>
      </c>
      <c r="W18" s="225">
        <f t="shared" si="6"/>
        <v>-6.7333333333333911E-2</v>
      </c>
      <c r="X18" s="217">
        <f t="shared" si="6"/>
        <v>-0.11663333333333981</v>
      </c>
      <c r="Y18" s="218">
        <f t="shared" si="6"/>
        <v>-0.13433333333333408</v>
      </c>
      <c r="Z18" s="218">
        <f t="shared" si="6"/>
        <v>-0.15863333333333074</v>
      </c>
      <c r="AA18" s="218">
        <f t="shared" si="6"/>
        <v>-2.5333333333392716E-3</v>
      </c>
      <c r="AB18" s="219">
        <f t="shared" si="6"/>
        <v>-0.10303333333334308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1</v>
      </c>
      <c r="L20" s="218">
        <f t="shared" si="3"/>
        <v>1.25</v>
      </c>
      <c r="M20" s="218">
        <f t="shared" si="3"/>
        <v>0.75</v>
      </c>
      <c r="N20" s="219">
        <f t="shared" si="8"/>
        <v>1</v>
      </c>
      <c r="O20" s="217">
        <f t="shared" si="4"/>
        <v>0.35900000000000176</v>
      </c>
      <c r="P20" s="218">
        <f t="shared" si="4"/>
        <v>0.69600000000000151</v>
      </c>
      <c r="Q20" s="218">
        <f t="shared" si="4"/>
        <v>0.75</v>
      </c>
      <c r="R20" s="218">
        <f t="shared" si="8"/>
        <v>0.992999999999995</v>
      </c>
      <c r="S20" s="218">
        <f t="shared" si="8"/>
        <v>0.38633333333333653</v>
      </c>
      <c r="T20" s="218">
        <f t="shared" si="8"/>
        <v>0.39433333333334275</v>
      </c>
      <c r="U20" s="219">
        <f t="shared" si="8"/>
        <v>0.59383333333332899</v>
      </c>
      <c r="V20" s="218">
        <f t="shared" si="8"/>
        <v>0.53950000000000031</v>
      </c>
      <c r="W20" s="225">
        <f t="shared" si="8"/>
        <v>0.53974999999999795</v>
      </c>
      <c r="X20" s="217">
        <f t="shared" si="8"/>
        <v>0.53926666666666989</v>
      </c>
      <c r="Y20" s="218">
        <f t="shared" si="8"/>
        <v>0.53946666666665521</v>
      </c>
      <c r="Z20" s="218">
        <f t="shared" si="8"/>
        <v>0.53933333333332811</v>
      </c>
      <c r="AA20" s="218">
        <f t="shared" si="8"/>
        <v>0.54103333333334547</v>
      </c>
      <c r="AB20" s="219">
        <f t="shared" si="8"/>
        <v>0.53977500000001299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2.25</v>
      </c>
      <c r="L21" s="218">
        <f t="shared" si="3"/>
        <v>0.30000000000000071</v>
      </c>
      <c r="M21" s="218">
        <f t="shared" si="3"/>
        <v>0.67799999999999727</v>
      </c>
      <c r="N21" s="219">
        <f t="shared" si="9"/>
        <v>1.0760000000000005</v>
      </c>
      <c r="O21" s="217">
        <f t="shared" si="4"/>
        <v>0.35899999999999821</v>
      </c>
      <c r="P21" s="218">
        <f t="shared" si="4"/>
        <v>0.69600000000000151</v>
      </c>
      <c r="Q21" s="218">
        <f t="shared" si="4"/>
        <v>0.75</v>
      </c>
      <c r="R21" s="218">
        <f t="shared" si="9"/>
        <v>0.99299999999999855</v>
      </c>
      <c r="S21" s="218">
        <f t="shared" si="9"/>
        <v>0.38633333333333653</v>
      </c>
      <c r="T21" s="218">
        <f t="shared" si="9"/>
        <v>0.3940000000000019</v>
      </c>
      <c r="U21" s="219">
        <f t="shared" si="9"/>
        <v>0.59375</v>
      </c>
      <c r="V21" s="218">
        <f t="shared" si="9"/>
        <v>0.53958333333333641</v>
      </c>
      <c r="W21" s="225">
        <f t="shared" si="9"/>
        <v>0.53975000000000151</v>
      </c>
      <c r="X21" s="217">
        <f t="shared" si="9"/>
        <v>0.53873333333333662</v>
      </c>
      <c r="Y21" s="218">
        <f t="shared" si="9"/>
        <v>0.54133333333334122</v>
      </c>
      <c r="Z21" s="218">
        <f t="shared" si="9"/>
        <v>0.5386333333333333</v>
      </c>
      <c r="AA21" s="218">
        <f t="shared" si="9"/>
        <v>0.54113333333333458</v>
      </c>
      <c r="AB21" s="219">
        <f t="shared" si="9"/>
        <v>0.53995833333334531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2.25</v>
      </c>
      <c r="L22" s="228">
        <f t="shared" si="3"/>
        <v>0.30000000000000071</v>
      </c>
      <c r="M22" s="228">
        <f t="shared" si="3"/>
        <v>0.67799999999999727</v>
      </c>
      <c r="N22" s="229">
        <f t="shared" si="10"/>
        <v>1.075999999999997</v>
      </c>
      <c r="O22" s="227">
        <f t="shared" si="4"/>
        <v>0.35899999999999821</v>
      </c>
      <c r="P22" s="228">
        <f t="shared" si="4"/>
        <v>0.69600000000000151</v>
      </c>
      <c r="Q22" s="228">
        <f t="shared" si="4"/>
        <v>0.75</v>
      </c>
      <c r="R22" s="228">
        <f t="shared" si="10"/>
        <v>0.99299999999999855</v>
      </c>
      <c r="S22" s="228">
        <f t="shared" si="10"/>
        <v>0.38633333333333653</v>
      </c>
      <c r="T22" s="228">
        <f t="shared" si="10"/>
        <v>0.3940000000000019</v>
      </c>
      <c r="U22" s="229">
        <f t="shared" si="10"/>
        <v>0.59375</v>
      </c>
      <c r="V22" s="228">
        <f t="shared" si="10"/>
        <v>0.53958333333333641</v>
      </c>
      <c r="W22" s="230">
        <f t="shared" si="10"/>
        <v>0.53974999999999795</v>
      </c>
      <c r="X22" s="227">
        <f t="shared" si="10"/>
        <v>0.53873333333332241</v>
      </c>
      <c r="Y22" s="228">
        <f t="shared" si="10"/>
        <v>0.54133333333333056</v>
      </c>
      <c r="Z22" s="228">
        <f t="shared" si="10"/>
        <v>0.5386333333333333</v>
      </c>
      <c r="AA22" s="228">
        <f t="shared" si="10"/>
        <v>0.54113333333334523</v>
      </c>
      <c r="AB22" s="229">
        <f t="shared" si="10"/>
        <v>0.5399583333333311</v>
      </c>
    </row>
    <row r="25" spans="1:28" ht="13.5" hidden="1" thickBot="1" x14ac:dyDescent="0.25">
      <c r="A25" s="184">
        <f>A2-2</f>
        <v>37178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19.5</v>
      </c>
      <c r="L27" s="189">
        <v>25.188000000000002</v>
      </c>
      <c r="M27" s="189">
        <v>30.21</v>
      </c>
      <c r="N27" s="200">
        <v>24.965999999999998</v>
      </c>
      <c r="O27" s="189">
        <v>27.964000000000002</v>
      </c>
      <c r="P27" s="189">
        <v>23.764000000000003</v>
      </c>
      <c r="Q27" s="168">
        <v>20.758000000000003</v>
      </c>
      <c r="R27" s="168">
        <v>19.869</v>
      </c>
      <c r="S27" s="168">
        <v>30.484999999999999</v>
      </c>
      <c r="T27" s="168">
        <v>26.733999999999998</v>
      </c>
      <c r="U27" s="168">
        <v>25.3125</v>
      </c>
      <c r="V27" s="210">
        <v>26.525166666666667</v>
      </c>
      <c r="W27" s="168">
        <v>26.465833333333336</v>
      </c>
      <c r="X27" s="167">
        <v>28.272866666666669</v>
      </c>
      <c r="Y27" s="208">
        <v>22.273166666666665</v>
      </c>
      <c r="Z27" s="208">
        <v>32.664066666666663</v>
      </c>
      <c r="AA27" s="208">
        <v>28.539866666666665</v>
      </c>
      <c r="AB27" s="209">
        <v>27.937491666666673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20.25</v>
      </c>
      <c r="L28" s="189">
        <v>25</v>
      </c>
      <c r="M28" s="189">
        <v>30.137</v>
      </c>
      <c r="N28" s="200">
        <v>25.129000000000001</v>
      </c>
      <c r="O28" s="189">
        <v>27.363</v>
      </c>
      <c r="P28" s="189">
        <v>23.143000000000001</v>
      </c>
      <c r="Q28" s="168">
        <v>21.419</v>
      </c>
      <c r="R28" s="168">
        <v>21.075666666666667</v>
      </c>
      <c r="S28" s="168">
        <v>31.721999999999998</v>
      </c>
      <c r="T28" s="168">
        <v>26.578666666666667</v>
      </c>
      <c r="U28" s="168">
        <v>25.837833333333325</v>
      </c>
      <c r="V28" s="210">
        <v>28.03533333333333</v>
      </c>
      <c r="W28" s="168">
        <v>27.93</v>
      </c>
      <c r="X28" s="166">
        <v>30.787999999999993</v>
      </c>
      <c r="Y28" s="168">
        <v>26.61003333333333</v>
      </c>
      <c r="Z28" s="168">
        <v>37.05276666666667</v>
      </c>
      <c r="AA28" s="168">
        <v>33.421799999999998</v>
      </c>
      <c r="AB28" s="211">
        <v>31.968150000000005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19.149999999999999</v>
      </c>
      <c r="L29" s="189">
        <v>23.417000000000002</v>
      </c>
      <c r="M29" s="189">
        <v>26.742000000000001</v>
      </c>
      <c r="N29" s="200">
        <v>23.102999999999998</v>
      </c>
      <c r="O29" s="189">
        <v>27.121000000000002</v>
      </c>
      <c r="P29" s="189">
        <v>26.893000000000001</v>
      </c>
      <c r="Q29" s="168">
        <v>26.073</v>
      </c>
      <c r="R29" s="168">
        <v>23.885666666666669</v>
      </c>
      <c r="S29" s="168">
        <v>29.221333333333337</v>
      </c>
      <c r="T29" s="168">
        <v>26.741333333333333</v>
      </c>
      <c r="U29" s="168">
        <v>26.635999999999996</v>
      </c>
      <c r="V29" s="210">
        <v>25.609333333333336</v>
      </c>
      <c r="W29" s="168">
        <v>25.855583333333339</v>
      </c>
      <c r="X29" s="166">
        <v>26.984866666666669</v>
      </c>
      <c r="Y29" s="168">
        <v>26.598166666666671</v>
      </c>
      <c r="Z29" s="168">
        <v>27.676033333333329</v>
      </c>
      <c r="AA29" s="168">
        <v>27.625900000000001</v>
      </c>
      <c r="AB29" s="211">
        <v>27.221241666666678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18.5</v>
      </c>
      <c r="L31" s="189">
        <v>17.667000000000002</v>
      </c>
      <c r="M31" s="189">
        <v>21.427</v>
      </c>
      <c r="N31" s="200">
        <v>19.198</v>
      </c>
      <c r="O31" s="189">
        <v>23.157</v>
      </c>
      <c r="P31" s="189">
        <v>23.036000000000001</v>
      </c>
      <c r="Q31" s="168">
        <v>23.19</v>
      </c>
      <c r="R31" s="168">
        <v>22.836000000000002</v>
      </c>
      <c r="S31" s="168">
        <v>28.588999999999999</v>
      </c>
      <c r="T31" s="168">
        <v>24.40433333333333</v>
      </c>
      <c r="U31" s="168">
        <v>24.739250000000002</v>
      </c>
      <c r="V31" s="210">
        <v>25.265750000000001</v>
      </c>
      <c r="W31" s="168">
        <v>25.49475</v>
      </c>
      <c r="X31" s="166">
        <v>25.927133333333337</v>
      </c>
      <c r="Y31" s="168">
        <v>25.759333333333338</v>
      </c>
      <c r="Z31" s="168">
        <v>28.608799999999999</v>
      </c>
      <c r="AA31" s="168">
        <v>26.115599999999997</v>
      </c>
      <c r="AB31" s="211">
        <v>26.602716666666677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15.75</v>
      </c>
      <c r="L32" s="189">
        <v>16.617000000000001</v>
      </c>
      <c r="M32" s="189">
        <v>19.653000000000002</v>
      </c>
      <c r="N32" s="200">
        <v>17.34</v>
      </c>
      <c r="O32" s="189">
        <v>21.056000000000001</v>
      </c>
      <c r="P32" s="189">
        <v>20.893000000000001</v>
      </c>
      <c r="Q32" s="168">
        <v>20.968</v>
      </c>
      <c r="R32" s="168">
        <v>19.840333333333334</v>
      </c>
      <c r="S32" s="168">
        <v>27.566666666666666</v>
      </c>
      <c r="T32" s="168">
        <v>22.521000000000001</v>
      </c>
      <c r="U32" s="168">
        <v>22.72508333333333</v>
      </c>
      <c r="V32" s="210">
        <v>23.023416666666666</v>
      </c>
      <c r="W32" s="168">
        <v>23.241416666666666</v>
      </c>
      <c r="X32" s="166">
        <v>23.454033333333332</v>
      </c>
      <c r="Y32" s="168">
        <v>23.161433333333328</v>
      </c>
      <c r="Z32" s="168">
        <v>26.980899999999998</v>
      </c>
      <c r="AA32" s="168">
        <v>23.574733333333334</v>
      </c>
      <c r="AB32" s="211">
        <v>24.292775000000002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16.25</v>
      </c>
      <c r="L33" s="202">
        <v>17.117000000000001</v>
      </c>
      <c r="M33" s="202">
        <v>20.653000000000002</v>
      </c>
      <c r="N33" s="207">
        <v>18.006666666666671</v>
      </c>
      <c r="O33" s="202">
        <v>21.806000000000001</v>
      </c>
      <c r="P33" s="202">
        <v>21.523</v>
      </c>
      <c r="Q33" s="178">
        <v>21.598000000000003</v>
      </c>
      <c r="R33" s="178">
        <v>21.507000000000001</v>
      </c>
      <c r="S33" s="178">
        <v>31.566666666666666</v>
      </c>
      <c r="T33" s="178">
        <v>23.604333333333333</v>
      </c>
      <c r="U33" s="178">
        <v>24.580083333333331</v>
      </c>
      <c r="V33" s="213">
        <v>24.690916666666666</v>
      </c>
      <c r="W33" s="178">
        <v>24.907250000000005</v>
      </c>
      <c r="X33" s="177">
        <v>24.633700000000008</v>
      </c>
      <c r="Y33" s="178">
        <v>24.541766666666668</v>
      </c>
      <c r="Z33" s="178">
        <v>29.251566666666669</v>
      </c>
      <c r="AA33" s="178">
        <v>24.709066666666661</v>
      </c>
      <c r="AB33" s="212">
        <v>25.784025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24</v>
      </c>
      <c r="U4">
        <v>28</v>
      </c>
      <c r="V4">
        <v>36</v>
      </c>
      <c r="W4">
        <v>35.85</v>
      </c>
      <c r="X4">
        <v>34</v>
      </c>
      <c r="Y4">
        <v>30.5</v>
      </c>
      <c r="Z4">
        <v>28</v>
      </c>
      <c r="AA4">
        <v>26.5</v>
      </c>
      <c r="AB4">
        <v>28</v>
      </c>
      <c r="AC4">
        <v>41</v>
      </c>
      <c r="AD4">
        <v>48.5</v>
      </c>
      <c r="AE4">
        <v>41.5</v>
      </c>
      <c r="AF4">
        <v>36</v>
      </c>
      <c r="AG4">
        <v>34</v>
      </c>
      <c r="AH4">
        <v>36.25</v>
      </c>
      <c r="AI4">
        <v>40</v>
      </c>
      <c r="AJ4">
        <v>38.5</v>
      </c>
      <c r="AK4">
        <v>34</v>
      </c>
      <c r="AL4">
        <v>31</v>
      </c>
      <c r="AM4">
        <v>27.5</v>
      </c>
      <c r="AN4">
        <v>28.75</v>
      </c>
      <c r="AO4">
        <v>47</v>
      </c>
      <c r="AP4">
        <v>55</v>
      </c>
      <c r="AQ4">
        <v>45.5</v>
      </c>
      <c r="AR4">
        <v>39</v>
      </c>
      <c r="AS4">
        <v>35</v>
      </c>
      <c r="AT4">
        <v>37.5</v>
      </c>
      <c r="AU4">
        <v>40.1</v>
      </c>
      <c r="AV4">
        <v>38.81</v>
      </c>
      <c r="AW4">
        <v>34.950000000000003</v>
      </c>
      <c r="AX4">
        <v>32.380000000000003</v>
      </c>
      <c r="AY4">
        <v>29.38</v>
      </c>
      <c r="AZ4">
        <v>30.45</v>
      </c>
      <c r="BA4">
        <v>46.11</v>
      </c>
      <c r="BB4">
        <v>52.97</v>
      </c>
      <c r="BC4">
        <v>44.82</v>
      </c>
      <c r="BD4">
        <v>39.25</v>
      </c>
      <c r="BE4">
        <v>35.82</v>
      </c>
      <c r="BF4">
        <v>37.96</v>
      </c>
      <c r="BG4">
        <v>40.229999999999997</v>
      </c>
      <c r="BH4">
        <v>39.130000000000003</v>
      </c>
      <c r="BI4">
        <v>35.82</v>
      </c>
      <c r="BJ4">
        <v>33.61</v>
      </c>
      <c r="BK4">
        <v>31.04</v>
      </c>
      <c r="BL4">
        <v>31.96</v>
      </c>
      <c r="BM4">
        <v>45.39</v>
      </c>
      <c r="BN4">
        <v>51.27</v>
      </c>
      <c r="BO4">
        <v>44.29</v>
      </c>
      <c r="BP4">
        <v>39.5</v>
      </c>
      <c r="BQ4">
        <v>36.56</v>
      </c>
      <c r="BR4">
        <v>38.4</v>
      </c>
      <c r="BS4">
        <v>40.46</v>
      </c>
      <c r="BT4">
        <v>39.46</v>
      </c>
      <c r="BU4">
        <v>36.450000000000003</v>
      </c>
      <c r="BV4">
        <v>34.450000000000003</v>
      </c>
      <c r="BW4">
        <v>32.11</v>
      </c>
      <c r="BX4">
        <v>32.950000000000003</v>
      </c>
      <c r="BY4">
        <v>45.14</v>
      </c>
      <c r="BZ4">
        <v>50.49</v>
      </c>
      <c r="CA4">
        <v>44.14</v>
      </c>
      <c r="CB4">
        <v>39.799999999999997</v>
      </c>
      <c r="CC4">
        <v>37.130000000000003</v>
      </c>
      <c r="CD4">
        <v>38.799999999999997</v>
      </c>
      <c r="CE4">
        <v>40.58</v>
      </c>
      <c r="CF4">
        <v>39.68</v>
      </c>
      <c r="CG4">
        <v>36.96</v>
      </c>
      <c r="CH4">
        <v>35.15</v>
      </c>
      <c r="CI4">
        <v>33.03</v>
      </c>
      <c r="CJ4">
        <v>33.79</v>
      </c>
      <c r="CK4">
        <v>44.84</v>
      </c>
      <c r="CL4">
        <v>49.69</v>
      </c>
      <c r="CM4">
        <v>43.94</v>
      </c>
      <c r="CN4">
        <v>40.01</v>
      </c>
      <c r="CO4">
        <v>37.6</v>
      </c>
      <c r="CP4">
        <v>39.11</v>
      </c>
      <c r="CQ4">
        <v>41.01</v>
      </c>
      <c r="CR4">
        <v>40.17</v>
      </c>
      <c r="CS4">
        <v>37.630000000000003</v>
      </c>
      <c r="CT4">
        <v>35.950000000000003</v>
      </c>
      <c r="CU4">
        <v>33.979999999999997</v>
      </c>
      <c r="CV4">
        <v>34.69</v>
      </c>
      <c r="CW4">
        <v>44.98</v>
      </c>
      <c r="CX4">
        <v>49.5</v>
      </c>
      <c r="CY4">
        <v>44.14</v>
      </c>
      <c r="CZ4">
        <v>40.479999999999997</v>
      </c>
      <c r="DA4">
        <v>38.229999999999997</v>
      </c>
      <c r="DB4">
        <v>39.64</v>
      </c>
      <c r="DC4">
        <v>41.44</v>
      </c>
      <c r="DD4">
        <v>40.659999999999997</v>
      </c>
      <c r="DE4">
        <v>38.299999999999997</v>
      </c>
      <c r="DF4">
        <v>36.729999999999997</v>
      </c>
      <c r="DG4">
        <v>34.89</v>
      </c>
      <c r="DH4">
        <v>35.549999999999997</v>
      </c>
      <c r="DI4">
        <v>45.14</v>
      </c>
      <c r="DJ4">
        <v>49.35</v>
      </c>
      <c r="DK4">
        <v>44.36</v>
      </c>
      <c r="DL4">
        <v>40.950000000000003</v>
      </c>
      <c r="DM4">
        <v>38.86</v>
      </c>
      <c r="DN4">
        <v>40.17</v>
      </c>
      <c r="DO4">
        <v>41.87</v>
      </c>
      <c r="DP4">
        <v>41.14</v>
      </c>
      <c r="DQ4">
        <v>38.950000000000003</v>
      </c>
      <c r="DR4">
        <v>37.49</v>
      </c>
      <c r="DS4">
        <v>35.78</v>
      </c>
      <c r="DT4">
        <v>36.39</v>
      </c>
      <c r="DU4">
        <v>45.33</v>
      </c>
      <c r="DV4">
        <v>49.24</v>
      </c>
      <c r="DW4">
        <v>44.6</v>
      </c>
      <c r="DX4">
        <v>41.43</v>
      </c>
      <c r="DY4">
        <v>39.47</v>
      </c>
      <c r="DZ4">
        <v>40.700000000000003</v>
      </c>
      <c r="EA4">
        <v>42.31</v>
      </c>
      <c r="EB4">
        <v>41.64</v>
      </c>
      <c r="EC4">
        <v>39.590000000000003</v>
      </c>
      <c r="ED4">
        <v>38.229999999999997</v>
      </c>
      <c r="EE4">
        <v>36.64</v>
      </c>
      <c r="EF4">
        <v>37.21</v>
      </c>
      <c r="EG4">
        <v>45.53</v>
      </c>
      <c r="EH4">
        <v>49.18</v>
      </c>
      <c r="EI4">
        <v>44.86</v>
      </c>
      <c r="EJ4">
        <v>41.9</v>
      </c>
      <c r="EK4">
        <v>40.08</v>
      </c>
      <c r="EL4">
        <v>41.23</v>
      </c>
      <c r="EM4">
        <v>42.76</v>
      </c>
      <c r="EN4">
        <v>42.13</v>
      </c>
      <c r="EO4">
        <v>40.22</v>
      </c>
      <c r="EP4">
        <v>38.96</v>
      </c>
      <c r="EQ4">
        <v>37.479999999999997</v>
      </c>
      <c r="ER4">
        <v>38.01</v>
      </c>
      <c r="ES4">
        <v>45.76</v>
      </c>
      <c r="ET4">
        <v>49.15</v>
      </c>
      <c r="EU4">
        <v>45.13</v>
      </c>
      <c r="EV4">
        <v>42.38</v>
      </c>
      <c r="EW4">
        <v>40.69</v>
      </c>
      <c r="EX4">
        <v>41.75</v>
      </c>
      <c r="EY4">
        <v>43.27</v>
      </c>
      <c r="EZ4">
        <v>42.63</v>
      </c>
      <c r="FA4">
        <v>40.700000000000003</v>
      </c>
      <c r="FB4">
        <v>39.42</v>
      </c>
      <c r="FC4">
        <v>37.92</v>
      </c>
      <c r="FD4">
        <v>38.46</v>
      </c>
      <c r="FE4">
        <v>46.3</v>
      </c>
      <c r="FF4">
        <v>49.74</v>
      </c>
      <c r="FG4">
        <v>45.67</v>
      </c>
      <c r="FH4">
        <v>42.88</v>
      </c>
      <c r="FI4">
        <v>41.17</v>
      </c>
      <c r="FJ4">
        <v>42.25</v>
      </c>
      <c r="FK4">
        <v>43.78</v>
      </c>
      <c r="FL4">
        <v>43.13</v>
      </c>
      <c r="FM4">
        <v>41.18</v>
      </c>
      <c r="FN4">
        <v>39.880000000000003</v>
      </c>
      <c r="FO4">
        <v>38.369999999999997</v>
      </c>
      <c r="FP4">
        <v>38.909999999999997</v>
      </c>
      <c r="FQ4">
        <v>46.84</v>
      </c>
      <c r="FR4">
        <v>50.32</v>
      </c>
      <c r="FS4">
        <v>46.2</v>
      </c>
      <c r="FT4">
        <v>43.38</v>
      </c>
      <c r="FU4">
        <v>41.65</v>
      </c>
      <c r="FV4">
        <v>42.74</v>
      </c>
      <c r="FW4">
        <v>44.28</v>
      </c>
      <c r="FX4">
        <v>43.63</v>
      </c>
      <c r="FY4">
        <v>41.66</v>
      </c>
      <c r="FZ4">
        <v>40.35</v>
      </c>
      <c r="GA4">
        <v>38.81</v>
      </c>
      <c r="GB4">
        <v>39.369999999999997</v>
      </c>
      <c r="GC4">
        <v>47.39</v>
      </c>
      <c r="GD4">
        <v>50.91</v>
      </c>
      <c r="GE4">
        <v>46.74</v>
      </c>
      <c r="GF4">
        <v>43.89</v>
      </c>
      <c r="GG4">
        <v>42.14</v>
      </c>
      <c r="GH4">
        <v>43.24</v>
      </c>
      <c r="GI4">
        <v>44.79</v>
      </c>
      <c r="GJ4">
        <v>44.13</v>
      </c>
      <c r="GK4">
        <v>42.14</v>
      </c>
      <c r="GL4">
        <v>40.81</v>
      </c>
      <c r="GM4">
        <v>39.26</v>
      </c>
      <c r="GN4">
        <v>39.82</v>
      </c>
      <c r="GO4">
        <v>47.93</v>
      </c>
      <c r="GP4">
        <v>51.49</v>
      </c>
      <c r="GQ4">
        <v>47.28</v>
      </c>
      <c r="GR4">
        <v>44.39</v>
      </c>
      <c r="GS4">
        <v>42.62</v>
      </c>
      <c r="GT4">
        <v>43.74</v>
      </c>
      <c r="GU4">
        <v>45.3</v>
      </c>
      <c r="GV4">
        <v>44.63</v>
      </c>
      <c r="GW4">
        <v>42.62</v>
      </c>
      <c r="GX4">
        <v>41.27</v>
      </c>
      <c r="GY4">
        <v>39.71</v>
      </c>
      <c r="GZ4">
        <v>40.270000000000003</v>
      </c>
      <c r="HA4">
        <v>48.48</v>
      </c>
      <c r="HB4">
        <v>52.08</v>
      </c>
      <c r="HC4">
        <v>47.81</v>
      </c>
      <c r="HD4">
        <v>44.9</v>
      </c>
      <c r="HE4">
        <v>43.1</v>
      </c>
      <c r="HF4">
        <v>44.23</v>
      </c>
      <c r="HG4">
        <v>45.81</v>
      </c>
      <c r="HH4">
        <v>45.13</v>
      </c>
      <c r="HI4">
        <v>43.1</v>
      </c>
      <c r="HJ4">
        <v>41.74</v>
      </c>
      <c r="HK4">
        <v>40.15</v>
      </c>
      <c r="HL4">
        <v>40.72</v>
      </c>
      <c r="HM4">
        <v>49.02</v>
      </c>
      <c r="HN4">
        <v>52.66</v>
      </c>
      <c r="HO4">
        <v>48.35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20.5</v>
      </c>
      <c r="U5">
        <v>25.188000000000002</v>
      </c>
      <c r="V5">
        <v>29.774000000000001</v>
      </c>
      <c r="W5">
        <v>27.698</v>
      </c>
      <c r="X5">
        <v>23.571000000000002</v>
      </c>
      <c r="Y5">
        <v>20.395</v>
      </c>
      <c r="Z5">
        <v>18.467000000000002</v>
      </c>
      <c r="AA5">
        <v>20.04</v>
      </c>
      <c r="AB5">
        <v>21</v>
      </c>
      <c r="AC5">
        <v>29.097000000000001</v>
      </c>
      <c r="AD5">
        <v>33.387</v>
      </c>
      <c r="AE5">
        <v>28.85</v>
      </c>
      <c r="AF5">
        <v>27</v>
      </c>
      <c r="AG5">
        <v>23.5</v>
      </c>
      <c r="AH5">
        <v>29.702000000000002</v>
      </c>
      <c r="AI5">
        <v>28.677</v>
      </c>
      <c r="AJ5">
        <v>27.75</v>
      </c>
      <c r="AK5">
        <v>25.169</v>
      </c>
      <c r="AL5">
        <v>21.667000000000002</v>
      </c>
      <c r="AM5">
        <v>11.863000000000001</v>
      </c>
      <c r="AN5">
        <v>14.146000000000001</v>
      </c>
      <c r="AO5">
        <v>35.581000000000003</v>
      </c>
      <c r="AP5">
        <v>37.613</v>
      </c>
      <c r="AQ5">
        <v>31.958000000000002</v>
      </c>
      <c r="AR5">
        <v>27.048000000000002</v>
      </c>
      <c r="AS5">
        <v>24.5</v>
      </c>
      <c r="AT5">
        <v>30.605</v>
      </c>
      <c r="AU5">
        <v>27.952000000000002</v>
      </c>
      <c r="AV5">
        <v>27.201000000000001</v>
      </c>
      <c r="AW5">
        <v>25.278000000000002</v>
      </c>
      <c r="AX5">
        <v>22.454999999999998</v>
      </c>
      <c r="AY5">
        <v>14.094000000000001</v>
      </c>
      <c r="AZ5">
        <v>16.672000000000001</v>
      </c>
      <c r="BA5">
        <v>33.812000000000005</v>
      </c>
      <c r="BB5">
        <v>35.459000000000003</v>
      </c>
      <c r="BC5">
        <v>30.928000000000001</v>
      </c>
      <c r="BD5">
        <v>26.901</v>
      </c>
      <c r="BE5">
        <v>25.032</v>
      </c>
      <c r="BF5">
        <v>30.017000000000003</v>
      </c>
      <c r="BG5">
        <v>28.13</v>
      </c>
      <c r="BH5">
        <v>27.589000000000002</v>
      </c>
      <c r="BI5">
        <v>25.714000000000002</v>
      </c>
      <c r="BJ5">
        <v>23.108000000000001</v>
      </c>
      <c r="BK5">
        <v>15.401000000000002</v>
      </c>
      <c r="BL5">
        <v>17.814</v>
      </c>
      <c r="BM5">
        <v>33.594999999999999</v>
      </c>
      <c r="BN5">
        <v>35.367000000000004</v>
      </c>
      <c r="BO5">
        <v>30.968</v>
      </c>
      <c r="BP5">
        <v>27.225000000000001</v>
      </c>
      <c r="BQ5">
        <v>25.473000000000003</v>
      </c>
      <c r="BR5">
        <v>30.043000000000003</v>
      </c>
      <c r="BS5">
        <v>28.313000000000002</v>
      </c>
      <c r="BT5">
        <v>27.827000000000002</v>
      </c>
      <c r="BU5">
        <v>26.133000000000003</v>
      </c>
      <c r="BV5">
        <v>23.641000000000002</v>
      </c>
      <c r="BW5">
        <v>17.056000000000001</v>
      </c>
      <c r="BX5">
        <v>18.933</v>
      </c>
      <c r="BY5">
        <v>33.279000000000003</v>
      </c>
      <c r="BZ5">
        <v>34.902000000000001</v>
      </c>
      <c r="CA5">
        <v>30.885000000000002</v>
      </c>
      <c r="CB5">
        <v>27.469000000000001</v>
      </c>
      <c r="CC5">
        <v>25.877000000000002</v>
      </c>
      <c r="CD5">
        <v>30.085000000000001</v>
      </c>
      <c r="CE5">
        <v>28.537000000000003</v>
      </c>
      <c r="CF5">
        <v>28.024000000000001</v>
      </c>
      <c r="CG5">
        <v>26.475000000000001</v>
      </c>
      <c r="CH5">
        <v>24.213000000000001</v>
      </c>
      <c r="CI5">
        <v>18.236000000000001</v>
      </c>
      <c r="CJ5">
        <v>19.943000000000001</v>
      </c>
      <c r="CK5">
        <v>32.963999999999999</v>
      </c>
      <c r="CL5">
        <v>34.453000000000003</v>
      </c>
      <c r="CM5">
        <v>30.694000000000003</v>
      </c>
      <c r="CN5">
        <v>27.822000000000003</v>
      </c>
      <c r="CO5">
        <v>26.253</v>
      </c>
      <c r="CP5">
        <v>30.064</v>
      </c>
      <c r="CQ5">
        <v>28.645</v>
      </c>
      <c r="CR5">
        <v>28.191000000000003</v>
      </c>
      <c r="CS5">
        <v>26.684999999999999</v>
      </c>
      <c r="CT5">
        <v>24.754999999999999</v>
      </c>
      <c r="CU5">
        <v>19.09</v>
      </c>
      <c r="CV5">
        <v>20.420999999999999</v>
      </c>
      <c r="CW5">
        <v>32.789000000000001</v>
      </c>
      <c r="CX5">
        <v>34.01</v>
      </c>
      <c r="CY5">
        <v>30.765000000000001</v>
      </c>
      <c r="CZ5">
        <v>28.007000000000001</v>
      </c>
      <c r="DA5">
        <v>26.443000000000001</v>
      </c>
      <c r="DB5">
        <v>30.061</v>
      </c>
      <c r="DC5">
        <v>28.765000000000001</v>
      </c>
      <c r="DD5">
        <v>28.341000000000001</v>
      </c>
      <c r="DE5">
        <v>26.946000000000002</v>
      </c>
      <c r="DF5">
        <v>25.169</v>
      </c>
      <c r="DG5">
        <v>19.61</v>
      </c>
      <c r="DH5">
        <v>21.414999999999999</v>
      </c>
      <c r="DI5">
        <v>32.618000000000002</v>
      </c>
      <c r="DJ5">
        <v>33.742000000000004</v>
      </c>
      <c r="DK5">
        <v>30.737000000000002</v>
      </c>
      <c r="DL5">
        <v>28.206000000000003</v>
      </c>
      <c r="DM5">
        <v>26.716000000000001</v>
      </c>
      <c r="DN5">
        <v>30.091000000000001</v>
      </c>
      <c r="DO5">
        <v>28.764000000000003</v>
      </c>
      <c r="DP5">
        <v>28.509</v>
      </c>
      <c r="DQ5">
        <v>27.297000000000001</v>
      </c>
      <c r="DR5">
        <v>25.574999999999999</v>
      </c>
      <c r="DS5">
        <v>20.378</v>
      </c>
      <c r="DT5">
        <v>22.083000000000002</v>
      </c>
      <c r="DU5">
        <v>32.466999999999999</v>
      </c>
      <c r="DV5">
        <v>33.518000000000001</v>
      </c>
      <c r="DW5">
        <v>30.717000000000002</v>
      </c>
      <c r="DX5">
        <v>28.265000000000001</v>
      </c>
      <c r="DY5">
        <v>27.106000000000002</v>
      </c>
      <c r="DZ5">
        <v>30.135000000000002</v>
      </c>
      <c r="EA5">
        <v>28.913</v>
      </c>
      <c r="EB5">
        <v>28.684000000000001</v>
      </c>
      <c r="EC5">
        <v>27.551000000000002</v>
      </c>
      <c r="ED5">
        <v>25.908000000000001</v>
      </c>
      <c r="EE5">
        <v>20.933</v>
      </c>
      <c r="EF5">
        <v>22.591000000000001</v>
      </c>
      <c r="EG5">
        <v>32.375</v>
      </c>
      <c r="EH5">
        <v>33.633000000000003</v>
      </c>
      <c r="EI5">
        <v>30.798000000000002</v>
      </c>
      <c r="EJ5">
        <v>28.469000000000001</v>
      </c>
      <c r="EK5">
        <v>27.353000000000002</v>
      </c>
      <c r="EL5">
        <v>30.231000000000002</v>
      </c>
      <c r="EM5">
        <v>29.06</v>
      </c>
      <c r="EN5">
        <v>28.883000000000003</v>
      </c>
      <c r="EO5">
        <v>27.794</v>
      </c>
      <c r="EP5">
        <v>26.073</v>
      </c>
      <c r="EQ5">
        <v>21.774999999999999</v>
      </c>
      <c r="ER5">
        <v>23.089000000000002</v>
      </c>
      <c r="ES5">
        <v>32.364000000000004</v>
      </c>
      <c r="ET5">
        <v>33.600999999999999</v>
      </c>
      <c r="EU5">
        <v>30.743000000000002</v>
      </c>
      <c r="EV5">
        <v>28.81</v>
      </c>
      <c r="EW5">
        <v>27.601000000000003</v>
      </c>
      <c r="EX5">
        <v>30.296000000000003</v>
      </c>
      <c r="EY5">
        <v>29.341000000000001</v>
      </c>
      <c r="EZ5">
        <v>29.051000000000002</v>
      </c>
      <c r="FA5">
        <v>27.939</v>
      </c>
      <c r="FB5">
        <v>26.594999999999999</v>
      </c>
      <c r="FC5">
        <v>22.396000000000001</v>
      </c>
      <c r="FD5">
        <v>23.358000000000001</v>
      </c>
      <c r="FE5">
        <v>32.404000000000003</v>
      </c>
      <c r="FF5">
        <v>33.462000000000003</v>
      </c>
      <c r="FG5">
        <v>30.749000000000002</v>
      </c>
      <c r="FH5">
        <v>29.015000000000001</v>
      </c>
      <c r="FI5">
        <v>27.867000000000001</v>
      </c>
      <c r="FJ5">
        <v>30.401</v>
      </c>
      <c r="FK5">
        <v>29.509</v>
      </c>
      <c r="FL5">
        <v>29.252000000000002</v>
      </c>
      <c r="FM5">
        <v>28.18</v>
      </c>
      <c r="FN5">
        <v>26.908000000000001</v>
      </c>
      <c r="FO5">
        <v>22.856000000000002</v>
      </c>
      <c r="FP5">
        <v>23.779</v>
      </c>
      <c r="FQ5">
        <v>32.445</v>
      </c>
      <c r="FR5">
        <v>33.256</v>
      </c>
      <c r="FS5">
        <v>31.01</v>
      </c>
      <c r="FT5">
        <v>29.22</v>
      </c>
      <c r="FU5">
        <v>27.965</v>
      </c>
      <c r="FV5">
        <v>30.62</v>
      </c>
      <c r="FW5">
        <v>29.506</v>
      </c>
      <c r="FX5">
        <v>29.258000000000003</v>
      </c>
      <c r="FY5">
        <v>28.421000000000003</v>
      </c>
      <c r="FZ5">
        <v>27.046000000000003</v>
      </c>
      <c r="GA5">
        <v>23.008000000000003</v>
      </c>
      <c r="GB5">
        <v>24.451000000000001</v>
      </c>
      <c r="GC5">
        <v>32.497</v>
      </c>
      <c r="GD5">
        <v>33.246000000000002</v>
      </c>
      <c r="GE5">
        <v>31.114999999999998</v>
      </c>
      <c r="GF5">
        <v>29.244</v>
      </c>
      <c r="GG5">
        <v>28.034000000000002</v>
      </c>
      <c r="GH5">
        <v>30.777000000000001</v>
      </c>
      <c r="GI5">
        <v>29.495000000000001</v>
      </c>
      <c r="GJ5">
        <v>29.483000000000001</v>
      </c>
      <c r="GK5">
        <v>28.662000000000003</v>
      </c>
      <c r="GL5">
        <v>27.507000000000001</v>
      </c>
      <c r="GM5">
        <v>23.46</v>
      </c>
      <c r="GN5">
        <v>24.855</v>
      </c>
      <c r="GO5">
        <v>32.386000000000003</v>
      </c>
      <c r="GP5">
        <v>33.5</v>
      </c>
      <c r="GQ5">
        <v>31.22</v>
      </c>
      <c r="GR5">
        <v>29.266000000000002</v>
      </c>
      <c r="GS5">
        <v>28.444000000000003</v>
      </c>
      <c r="GT5">
        <v>30.934000000000001</v>
      </c>
      <c r="GU5">
        <v>29.7</v>
      </c>
      <c r="GV5">
        <v>29.656000000000002</v>
      </c>
      <c r="GW5">
        <v>29.027000000000001</v>
      </c>
      <c r="GX5">
        <v>27.379000000000001</v>
      </c>
      <c r="GY5">
        <v>23.907</v>
      </c>
      <c r="GZ5">
        <v>25.031000000000002</v>
      </c>
      <c r="HA5">
        <v>32.615000000000002</v>
      </c>
      <c r="HB5">
        <v>33.751000000000005</v>
      </c>
      <c r="HC5">
        <v>31.447000000000003</v>
      </c>
      <c r="HD5">
        <v>29.465</v>
      </c>
      <c r="HE5">
        <v>28.636000000000003</v>
      </c>
      <c r="HF5">
        <v>31.061</v>
      </c>
      <c r="HG5">
        <v>30.089000000000002</v>
      </c>
      <c r="HH5">
        <v>29.874000000000002</v>
      </c>
      <c r="HI5">
        <v>29.078000000000003</v>
      </c>
      <c r="HJ5">
        <v>27.738000000000003</v>
      </c>
      <c r="HK5">
        <v>24.077999999999999</v>
      </c>
      <c r="HL5">
        <v>25.22</v>
      </c>
      <c r="HM5">
        <v>32.846000000000004</v>
      </c>
      <c r="HN5">
        <v>34.004000000000005</v>
      </c>
      <c r="HO5">
        <v>31.429000000000002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27</v>
      </c>
      <c r="U6">
        <v>28.75</v>
      </c>
      <c r="V6">
        <v>36.25</v>
      </c>
      <c r="W6">
        <v>35.6</v>
      </c>
      <c r="X6">
        <v>33.9</v>
      </c>
      <c r="Y6">
        <v>30.5</v>
      </c>
      <c r="Z6">
        <v>30</v>
      </c>
      <c r="AA6">
        <v>29</v>
      </c>
      <c r="AB6">
        <v>30.5</v>
      </c>
      <c r="AC6">
        <v>44</v>
      </c>
      <c r="AD6">
        <v>51</v>
      </c>
      <c r="AE6">
        <v>45</v>
      </c>
      <c r="AF6">
        <v>35.5</v>
      </c>
      <c r="AG6">
        <v>33.5</v>
      </c>
      <c r="AH6">
        <v>35.75</v>
      </c>
      <c r="AI6">
        <v>39.75</v>
      </c>
      <c r="AJ6">
        <v>38.25</v>
      </c>
      <c r="AK6">
        <v>34</v>
      </c>
      <c r="AL6">
        <v>34.25</v>
      </c>
      <c r="AM6">
        <v>30.75</v>
      </c>
      <c r="AN6">
        <v>32</v>
      </c>
      <c r="AO6">
        <v>51.5</v>
      </c>
      <c r="AP6">
        <v>58.5</v>
      </c>
      <c r="AQ6">
        <v>49</v>
      </c>
      <c r="AR6">
        <v>38.75</v>
      </c>
      <c r="AS6">
        <v>34.75</v>
      </c>
      <c r="AT6">
        <v>37.25</v>
      </c>
      <c r="AU6">
        <v>40.270000000000003</v>
      </c>
      <c r="AV6">
        <v>38.979999999999997</v>
      </c>
      <c r="AW6">
        <v>35.32</v>
      </c>
      <c r="AX6">
        <v>35.54</v>
      </c>
      <c r="AY6">
        <v>32.53</v>
      </c>
      <c r="AZ6">
        <v>33.6</v>
      </c>
      <c r="BA6">
        <v>50.39</v>
      </c>
      <c r="BB6">
        <v>56.41</v>
      </c>
      <c r="BC6">
        <v>48.24</v>
      </c>
      <c r="BD6">
        <v>39.42</v>
      </c>
      <c r="BE6">
        <v>35.979999999999997</v>
      </c>
      <c r="BF6">
        <v>38.130000000000003</v>
      </c>
      <c r="BG6">
        <v>40.76</v>
      </c>
      <c r="BH6">
        <v>39.659999999999997</v>
      </c>
      <c r="BI6">
        <v>36.520000000000003</v>
      </c>
      <c r="BJ6">
        <v>36.71</v>
      </c>
      <c r="BK6">
        <v>34.119999999999997</v>
      </c>
      <c r="BL6">
        <v>35.049999999999997</v>
      </c>
      <c r="BM6">
        <v>49.5</v>
      </c>
      <c r="BN6">
        <v>54.69</v>
      </c>
      <c r="BO6">
        <v>47.66</v>
      </c>
      <c r="BP6">
        <v>40.07</v>
      </c>
      <c r="BQ6">
        <v>37.11</v>
      </c>
      <c r="BR6">
        <v>38.97</v>
      </c>
      <c r="BS6">
        <v>41.51</v>
      </c>
      <c r="BT6">
        <v>40.5</v>
      </c>
      <c r="BU6">
        <v>37.619999999999997</v>
      </c>
      <c r="BV6">
        <v>37.799999999999997</v>
      </c>
      <c r="BW6">
        <v>35.43</v>
      </c>
      <c r="BX6">
        <v>36.29</v>
      </c>
      <c r="BY6">
        <v>49.54</v>
      </c>
      <c r="BZ6">
        <v>54.3</v>
      </c>
      <c r="CA6">
        <v>47.86</v>
      </c>
      <c r="CB6">
        <v>40.9</v>
      </c>
      <c r="CC6">
        <v>38.200000000000003</v>
      </c>
      <c r="CD6">
        <v>39.9</v>
      </c>
      <c r="CE6">
        <v>42.46</v>
      </c>
      <c r="CF6">
        <v>41.54</v>
      </c>
      <c r="CG6">
        <v>38.89</v>
      </c>
      <c r="CH6">
        <v>39.049999999999997</v>
      </c>
      <c r="CI6">
        <v>36.880000000000003</v>
      </c>
      <c r="CJ6">
        <v>37.659999999999997</v>
      </c>
      <c r="CK6">
        <v>49.86</v>
      </c>
      <c r="CL6">
        <v>54.25</v>
      </c>
      <c r="CM6">
        <v>48.32</v>
      </c>
      <c r="CN6">
        <v>41.92</v>
      </c>
      <c r="CO6">
        <v>39.43</v>
      </c>
      <c r="CP6">
        <v>41</v>
      </c>
      <c r="CQ6">
        <v>43.41</v>
      </c>
      <c r="CR6">
        <v>42.54</v>
      </c>
      <c r="CS6">
        <v>40.049999999999997</v>
      </c>
      <c r="CT6">
        <v>40.21</v>
      </c>
      <c r="CU6">
        <v>38.159999999999997</v>
      </c>
      <c r="CV6">
        <v>38.909999999999997</v>
      </c>
      <c r="CW6">
        <v>50.38</v>
      </c>
      <c r="CX6">
        <v>54.51</v>
      </c>
      <c r="CY6">
        <v>48.93</v>
      </c>
      <c r="CZ6">
        <v>42.92</v>
      </c>
      <c r="DA6">
        <v>40.57</v>
      </c>
      <c r="DB6">
        <v>42.05</v>
      </c>
      <c r="DC6">
        <v>44.46</v>
      </c>
      <c r="DD6">
        <v>43.64</v>
      </c>
      <c r="DE6">
        <v>41.3</v>
      </c>
      <c r="DF6">
        <v>41.45</v>
      </c>
      <c r="DG6">
        <v>39.520000000000003</v>
      </c>
      <c r="DH6">
        <v>40.229999999999997</v>
      </c>
      <c r="DI6">
        <v>51.04</v>
      </c>
      <c r="DJ6">
        <v>54.92</v>
      </c>
      <c r="DK6">
        <v>49.67</v>
      </c>
      <c r="DL6">
        <v>44.01</v>
      </c>
      <c r="DM6">
        <v>41.8</v>
      </c>
      <c r="DN6">
        <v>43.2</v>
      </c>
      <c r="DO6">
        <v>45.52</v>
      </c>
      <c r="DP6">
        <v>44.75</v>
      </c>
      <c r="DQ6">
        <v>42.54</v>
      </c>
      <c r="DR6">
        <v>42.68</v>
      </c>
      <c r="DS6">
        <v>40.869999999999997</v>
      </c>
      <c r="DT6">
        <v>41.53</v>
      </c>
      <c r="DU6">
        <v>51.71</v>
      </c>
      <c r="DV6">
        <v>55.37</v>
      </c>
      <c r="DW6">
        <v>50.43</v>
      </c>
      <c r="DX6">
        <v>45.09</v>
      </c>
      <c r="DY6">
        <v>43.02</v>
      </c>
      <c r="DZ6">
        <v>44.33</v>
      </c>
      <c r="EA6">
        <v>46.57</v>
      </c>
      <c r="EB6">
        <v>45.84</v>
      </c>
      <c r="EC6">
        <v>43.77</v>
      </c>
      <c r="ED6">
        <v>43.9</v>
      </c>
      <c r="EE6">
        <v>42.2</v>
      </c>
      <c r="EF6">
        <v>42.82</v>
      </c>
      <c r="EG6">
        <v>52.41</v>
      </c>
      <c r="EH6">
        <v>55.85</v>
      </c>
      <c r="EI6">
        <v>51.2</v>
      </c>
      <c r="EJ6">
        <v>46.18</v>
      </c>
      <c r="EK6">
        <v>44.23</v>
      </c>
      <c r="EL6">
        <v>45.47</v>
      </c>
      <c r="EM6">
        <v>47.67</v>
      </c>
      <c r="EN6">
        <v>46.99</v>
      </c>
      <c r="EO6">
        <v>45.04</v>
      </c>
      <c r="EP6">
        <v>45.17</v>
      </c>
      <c r="EQ6">
        <v>43.56</v>
      </c>
      <c r="ER6">
        <v>44.15</v>
      </c>
      <c r="ES6">
        <v>53.17</v>
      </c>
      <c r="ET6">
        <v>56.42</v>
      </c>
      <c r="EU6">
        <v>52.04</v>
      </c>
      <c r="EV6">
        <v>47.32</v>
      </c>
      <c r="EW6">
        <v>45.48</v>
      </c>
      <c r="EX6">
        <v>46.65</v>
      </c>
      <c r="EY6">
        <v>48.77</v>
      </c>
      <c r="EZ6">
        <v>48.07</v>
      </c>
      <c r="FA6">
        <v>46.08</v>
      </c>
      <c r="FB6">
        <v>46.21</v>
      </c>
      <c r="FC6">
        <v>44.56</v>
      </c>
      <c r="FD6">
        <v>45.17</v>
      </c>
      <c r="FE6">
        <v>54.4</v>
      </c>
      <c r="FF6">
        <v>57.72</v>
      </c>
      <c r="FG6">
        <v>53.24</v>
      </c>
      <c r="FH6">
        <v>48.4</v>
      </c>
      <c r="FI6">
        <v>46.52</v>
      </c>
      <c r="FJ6">
        <v>47.72</v>
      </c>
      <c r="FK6">
        <v>49.87</v>
      </c>
      <c r="FL6">
        <v>49.16</v>
      </c>
      <c r="FM6">
        <v>47.11</v>
      </c>
      <c r="FN6">
        <v>47.25</v>
      </c>
      <c r="FO6">
        <v>45.57</v>
      </c>
      <c r="FP6">
        <v>46.18</v>
      </c>
      <c r="FQ6">
        <v>55.62</v>
      </c>
      <c r="FR6">
        <v>59.02</v>
      </c>
      <c r="FS6">
        <v>54.44</v>
      </c>
      <c r="FT6">
        <v>49.49</v>
      </c>
      <c r="FU6">
        <v>47.57</v>
      </c>
      <c r="FV6">
        <v>48.79</v>
      </c>
      <c r="FW6">
        <v>50.97</v>
      </c>
      <c r="FX6">
        <v>50.24</v>
      </c>
      <c r="FY6">
        <v>48.15</v>
      </c>
      <c r="FZ6">
        <v>48.29</v>
      </c>
      <c r="GA6">
        <v>46.57</v>
      </c>
      <c r="GB6">
        <v>47.2</v>
      </c>
      <c r="GC6">
        <v>56.84</v>
      </c>
      <c r="GD6">
        <v>60.32</v>
      </c>
      <c r="GE6">
        <v>55.63</v>
      </c>
      <c r="GF6">
        <v>50.58</v>
      </c>
      <c r="GG6">
        <v>48.61</v>
      </c>
      <c r="GH6">
        <v>49.86</v>
      </c>
      <c r="GI6">
        <v>52.07</v>
      </c>
      <c r="GJ6">
        <v>51.32</v>
      </c>
      <c r="GK6">
        <v>49.19</v>
      </c>
      <c r="GL6">
        <v>49.33</v>
      </c>
      <c r="GM6">
        <v>47.57</v>
      </c>
      <c r="GN6">
        <v>48.21</v>
      </c>
      <c r="GO6">
        <v>58.07</v>
      </c>
      <c r="GP6">
        <v>61.61</v>
      </c>
      <c r="GQ6">
        <v>56.83</v>
      </c>
      <c r="GR6">
        <v>51.67</v>
      </c>
      <c r="GS6">
        <v>49.66</v>
      </c>
      <c r="GT6">
        <v>50.93</v>
      </c>
      <c r="GU6">
        <v>53.16</v>
      </c>
      <c r="GV6">
        <v>52.4</v>
      </c>
      <c r="GW6">
        <v>50.23</v>
      </c>
      <c r="GX6">
        <v>50.37</v>
      </c>
      <c r="GY6">
        <v>48.57</v>
      </c>
      <c r="GZ6">
        <v>49.23</v>
      </c>
      <c r="HA6">
        <v>59.29</v>
      </c>
      <c r="HB6">
        <v>62.91</v>
      </c>
      <c r="HC6">
        <v>58.03</v>
      </c>
      <c r="HD6">
        <v>52.75</v>
      </c>
      <c r="HE6">
        <v>50.7</v>
      </c>
      <c r="HF6">
        <v>52</v>
      </c>
      <c r="HG6">
        <v>54.26</v>
      </c>
      <c r="HH6">
        <v>53.49</v>
      </c>
      <c r="HI6">
        <v>51.26</v>
      </c>
      <c r="HJ6">
        <v>51.41</v>
      </c>
      <c r="HK6">
        <v>49.58</v>
      </c>
      <c r="HL6">
        <v>50.25</v>
      </c>
      <c r="HM6">
        <v>60.51</v>
      </c>
      <c r="HN6">
        <v>64.209999999999994</v>
      </c>
      <c r="HO6">
        <v>59.22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21</v>
      </c>
      <c r="U7">
        <v>25</v>
      </c>
      <c r="V7">
        <v>29.702000000000002</v>
      </c>
      <c r="W7">
        <v>27.097000000000001</v>
      </c>
      <c r="X7">
        <v>22.95</v>
      </c>
      <c r="Y7">
        <v>21.056000000000001</v>
      </c>
      <c r="Z7">
        <v>19.333000000000002</v>
      </c>
      <c r="AA7">
        <v>21.419</v>
      </c>
      <c r="AB7">
        <v>22.375</v>
      </c>
      <c r="AC7">
        <v>30.355</v>
      </c>
      <c r="AD7">
        <v>34.79</v>
      </c>
      <c r="AE7">
        <v>29.9</v>
      </c>
      <c r="AF7">
        <v>28.984000000000002</v>
      </c>
      <c r="AG7">
        <v>22.292000000000002</v>
      </c>
      <c r="AH7">
        <v>28.46</v>
      </c>
      <c r="AI7">
        <v>27.414999999999999</v>
      </c>
      <c r="AJ7">
        <v>26.518000000000001</v>
      </c>
      <c r="AK7">
        <v>25.831</v>
      </c>
      <c r="AL7">
        <v>23.233000000000001</v>
      </c>
      <c r="AM7">
        <v>15.044</v>
      </c>
      <c r="AN7">
        <v>18</v>
      </c>
      <c r="AO7">
        <v>36.806000000000004</v>
      </c>
      <c r="AP7">
        <v>39.081000000000003</v>
      </c>
      <c r="AQ7">
        <v>33.417000000000002</v>
      </c>
      <c r="AR7">
        <v>29.298000000000002</v>
      </c>
      <c r="AS7">
        <v>27.024999999999999</v>
      </c>
      <c r="AT7">
        <v>32.979999999999997</v>
      </c>
      <c r="AU7">
        <v>27.184000000000001</v>
      </c>
      <c r="AV7">
        <v>26.418000000000003</v>
      </c>
      <c r="AW7">
        <v>26.05</v>
      </c>
      <c r="AX7">
        <v>23.963000000000001</v>
      </c>
      <c r="AY7">
        <v>16.952000000000002</v>
      </c>
      <c r="AZ7">
        <v>20.007000000000001</v>
      </c>
      <c r="BA7">
        <v>35.012</v>
      </c>
      <c r="BB7">
        <v>36.862000000000002</v>
      </c>
      <c r="BC7">
        <v>32.326999999999998</v>
      </c>
      <c r="BD7">
        <v>29.094999999999999</v>
      </c>
      <c r="BE7">
        <v>27.245000000000001</v>
      </c>
      <c r="BF7">
        <v>32.210999999999999</v>
      </c>
      <c r="BG7">
        <v>27.421000000000003</v>
      </c>
      <c r="BH7">
        <v>26.974</v>
      </c>
      <c r="BI7">
        <v>26.497</v>
      </c>
      <c r="BJ7">
        <v>24.603000000000002</v>
      </c>
      <c r="BK7">
        <v>18.127000000000002</v>
      </c>
      <c r="BL7">
        <v>20.971</v>
      </c>
      <c r="BM7">
        <v>34.718000000000004</v>
      </c>
      <c r="BN7">
        <v>36.806000000000004</v>
      </c>
      <c r="BO7">
        <v>32.378</v>
      </c>
      <c r="BP7">
        <v>29.322000000000003</v>
      </c>
      <c r="BQ7">
        <v>27.589000000000002</v>
      </c>
      <c r="BR7">
        <v>32.154000000000003</v>
      </c>
      <c r="BS7">
        <v>27.661000000000001</v>
      </c>
      <c r="BT7">
        <v>27.309000000000001</v>
      </c>
      <c r="BU7">
        <v>26.913</v>
      </c>
      <c r="BV7">
        <v>25.03</v>
      </c>
      <c r="BW7">
        <v>19.612000000000002</v>
      </c>
      <c r="BX7">
        <v>21.913</v>
      </c>
      <c r="BY7">
        <v>34.387999999999998</v>
      </c>
      <c r="BZ7">
        <v>36.353000000000002</v>
      </c>
      <c r="CA7">
        <v>32.302</v>
      </c>
      <c r="CB7">
        <v>29.544</v>
      </c>
      <c r="CC7">
        <v>27.983000000000001</v>
      </c>
      <c r="CD7">
        <v>32.262</v>
      </c>
      <c r="CE7">
        <v>27.95</v>
      </c>
      <c r="CF7">
        <v>27.561</v>
      </c>
      <c r="CG7">
        <v>27.284000000000002</v>
      </c>
      <c r="CH7">
        <v>25.584</v>
      </c>
      <c r="CI7">
        <v>20.69</v>
      </c>
      <c r="CJ7">
        <v>22.868000000000002</v>
      </c>
      <c r="CK7">
        <v>34.267000000000003</v>
      </c>
      <c r="CL7">
        <v>36.187000000000005</v>
      </c>
      <c r="CM7">
        <v>32.334000000000003</v>
      </c>
      <c r="CN7">
        <v>30.119</v>
      </c>
      <c r="CO7">
        <v>28.676000000000002</v>
      </c>
      <c r="CP7">
        <v>32.664000000000001</v>
      </c>
      <c r="CQ7">
        <v>28.937000000000001</v>
      </c>
      <c r="CR7">
        <v>28.607000000000003</v>
      </c>
      <c r="CS7">
        <v>28.242000000000001</v>
      </c>
      <c r="CT7">
        <v>26.893000000000001</v>
      </c>
      <c r="CU7">
        <v>22.1</v>
      </c>
      <c r="CV7">
        <v>23.913</v>
      </c>
      <c r="CW7">
        <v>35.186</v>
      </c>
      <c r="CX7">
        <v>36.673000000000002</v>
      </c>
      <c r="CY7">
        <v>33.420999999999999</v>
      </c>
      <c r="CZ7">
        <v>31.133000000000003</v>
      </c>
      <c r="DA7">
        <v>29.745000000000001</v>
      </c>
      <c r="DB7">
        <v>33.511000000000003</v>
      </c>
      <c r="DC7">
        <v>30.085000000000001</v>
      </c>
      <c r="DD7">
        <v>29.747</v>
      </c>
      <c r="DE7">
        <v>29.421000000000003</v>
      </c>
      <c r="DF7">
        <v>28.139000000000003</v>
      </c>
      <c r="DG7">
        <v>23.287000000000003</v>
      </c>
      <c r="DH7">
        <v>25.571000000000002</v>
      </c>
      <c r="DI7">
        <v>36.085000000000001</v>
      </c>
      <c r="DJ7">
        <v>37.513000000000005</v>
      </c>
      <c r="DK7">
        <v>34.408999999999999</v>
      </c>
      <c r="DL7">
        <v>32.204999999999998</v>
      </c>
      <c r="DM7">
        <v>30.916</v>
      </c>
      <c r="DN7">
        <v>34.49</v>
      </c>
      <c r="DO7">
        <v>31.088000000000001</v>
      </c>
      <c r="DP7">
        <v>30.911000000000001</v>
      </c>
      <c r="DQ7">
        <v>30.666</v>
      </c>
      <c r="DR7">
        <v>29.388000000000002</v>
      </c>
      <c r="DS7">
        <v>24.795000000000002</v>
      </c>
      <c r="DT7">
        <v>26.945</v>
      </c>
      <c r="DU7">
        <v>36.979999999999997</v>
      </c>
      <c r="DV7">
        <v>38.356999999999999</v>
      </c>
      <c r="DW7">
        <v>35.393000000000001</v>
      </c>
      <c r="DX7">
        <v>33.265000000000001</v>
      </c>
      <c r="DY7">
        <v>32.085000000000001</v>
      </c>
      <c r="DZ7">
        <v>35.472999999999999</v>
      </c>
      <c r="EA7">
        <v>32.254000000000005</v>
      </c>
      <c r="EB7">
        <v>32.053000000000004</v>
      </c>
      <c r="EC7">
        <v>31.799000000000003</v>
      </c>
      <c r="ED7">
        <v>30.563000000000002</v>
      </c>
      <c r="EE7">
        <v>26.102</v>
      </c>
      <c r="EF7">
        <v>28.195</v>
      </c>
      <c r="EG7">
        <v>37.952000000000005</v>
      </c>
      <c r="EH7">
        <v>39.5</v>
      </c>
      <c r="EI7">
        <v>36.479999999999997</v>
      </c>
      <c r="EJ7">
        <v>34.364000000000004</v>
      </c>
      <c r="EK7">
        <v>33.222999999999999</v>
      </c>
      <c r="EL7">
        <v>36.520000000000003</v>
      </c>
      <c r="EM7">
        <v>33.390999999999998</v>
      </c>
      <c r="EN7">
        <v>33.198</v>
      </c>
      <c r="EO7">
        <v>32.924999999999997</v>
      </c>
      <c r="EP7">
        <v>31.628</v>
      </c>
      <c r="EQ7">
        <v>27.657</v>
      </c>
      <c r="ER7">
        <v>29.436</v>
      </c>
      <c r="ES7">
        <v>38.978999999999999</v>
      </c>
      <c r="ET7">
        <v>40.472000000000001</v>
      </c>
      <c r="EU7">
        <v>37.462000000000003</v>
      </c>
      <c r="EV7">
        <v>35.465000000000003</v>
      </c>
      <c r="EW7">
        <v>34.35</v>
      </c>
      <c r="EX7">
        <v>37.667999999999999</v>
      </c>
      <c r="EY7">
        <v>34.637</v>
      </c>
      <c r="EZ7">
        <v>34.326000000000001</v>
      </c>
      <c r="FA7">
        <v>34.071000000000005</v>
      </c>
      <c r="FB7">
        <v>32.951000000000001</v>
      </c>
      <c r="FC7">
        <v>29.042000000000002</v>
      </c>
      <c r="FD7">
        <v>30.574000000000002</v>
      </c>
      <c r="FE7">
        <v>39.927</v>
      </c>
      <c r="FF7">
        <v>41.302</v>
      </c>
      <c r="FG7">
        <v>38.446000000000005</v>
      </c>
      <c r="FH7">
        <v>36.564</v>
      </c>
      <c r="FI7">
        <v>35.517000000000003</v>
      </c>
      <c r="FJ7">
        <v>38.744999999999997</v>
      </c>
      <c r="FK7">
        <v>35.759</v>
      </c>
      <c r="FL7">
        <v>35.456000000000003</v>
      </c>
      <c r="FM7">
        <v>35.237000000000002</v>
      </c>
      <c r="FN7">
        <v>34.111000000000004</v>
      </c>
      <c r="FO7">
        <v>30.279</v>
      </c>
      <c r="FP7">
        <v>31.802000000000003</v>
      </c>
      <c r="FQ7">
        <v>40.954999999999998</v>
      </c>
      <c r="FR7">
        <v>42.182000000000002</v>
      </c>
      <c r="FS7">
        <v>39.563000000000002</v>
      </c>
      <c r="FT7">
        <v>37.661999999999999</v>
      </c>
      <c r="FU7">
        <v>36.716999999999999</v>
      </c>
      <c r="FV7">
        <v>39.71</v>
      </c>
      <c r="FW7">
        <v>36.816000000000003</v>
      </c>
      <c r="FX7">
        <v>36.526000000000003</v>
      </c>
      <c r="FY7">
        <v>36.387</v>
      </c>
      <c r="FZ7">
        <v>35.207999999999998</v>
      </c>
      <c r="GA7">
        <v>31.352</v>
      </c>
      <c r="GB7">
        <v>33.133000000000003</v>
      </c>
      <c r="GC7">
        <v>41.981999999999999</v>
      </c>
      <c r="GD7">
        <v>43.164000000000001</v>
      </c>
      <c r="GE7">
        <v>40.626000000000005</v>
      </c>
      <c r="GF7">
        <v>38.801000000000002</v>
      </c>
      <c r="GG7">
        <v>37.957000000000001</v>
      </c>
      <c r="GH7">
        <v>40.814</v>
      </c>
      <c r="GI7">
        <v>37.902000000000001</v>
      </c>
      <c r="GJ7">
        <v>37.683</v>
      </c>
      <c r="GK7">
        <v>37.549999999999997</v>
      </c>
      <c r="GL7">
        <v>36.417999999999999</v>
      </c>
      <c r="GM7">
        <v>32.615000000000002</v>
      </c>
      <c r="GN7">
        <v>34.337000000000003</v>
      </c>
      <c r="GO7">
        <v>42.966000000000001</v>
      </c>
      <c r="GP7">
        <v>44.234999999999999</v>
      </c>
      <c r="GQ7">
        <v>41.673000000000002</v>
      </c>
      <c r="GR7">
        <v>39.984000000000002</v>
      </c>
      <c r="GS7">
        <v>39.058</v>
      </c>
      <c r="GT7">
        <v>41.904000000000003</v>
      </c>
      <c r="GU7">
        <v>39.057000000000002</v>
      </c>
      <c r="GV7">
        <v>38.783999999999999</v>
      </c>
      <c r="GW7">
        <v>38.6</v>
      </c>
      <c r="GX7">
        <v>37.431000000000004</v>
      </c>
      <c r="GY7">
        <v>33.706000000000003</v>
      </c>
      <c r="GZ7">
        <v>35.311</v>
      </c>
      <c r="HA7">
        <v>44.221000000000004</v>
      </c>
      <c r="HB7">
        <v>45.494</v>
      </c>
      <c r="HC7">
        <v>42.866</v>
      </c>
      <c r="HD7">
        <v>41.14</v>
      </c>
      <c r="HE7">
        <v>40.188000000000002</v>
      </c>
      <c r="HF7">
        <v>43.3</v>
      </c>
      <c r="HG7">
        <v>40.216000000000001</v>
      </c>
      <c r="HH7">
        <v>39.89</v>
      </c>
      <c r="HI7">
        <v>39.734999999999999</v>
      </c>
      <c r="HJ7">
        <v>38.521000000000001</v>
      </c>
      <c r="HK7">
        <v>34.664999999999999</v>
      </c>
      <c r="HL7">
        <v>36.297000000000004</v>
      </c>
      <c r="HM7">
        <v>45.49</v>
      </c>
      <c r="HN7">
        <v>46.752000000000002</v>
      </c>
      <c r="HO7">
        <v>44.058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27.25</v>
      </c>
      <c r="U8">
        <v>28</v>
      </c>
      <c r="V8">
        <v>36</v>
      </c>
      <c r="W8">
        <v>35.75</v>
      </c>
      <c r="X8">
        <v>35.5</v>
      </c>
      <c r="Y8">
        <v>33</v>
      </c>
      <c r="Z8">
        <v>30.5</v>
      </c>
      <c r="AA8">
        <v>30.5</v>
      </c>
      <c r="AB8">
        <v>37</v>
      </c>
      <c r="AC8">
        <v>46</v>
      </c>
      <c r="AD8">
        <v>53</v>
      </c>
      <c r="AE8">
        <v>44.5</v>
      </c>
      <c r="AF8">
        <v>38</v>
      </c>
      <c r="AG8">
        <v>34.5</v>
      </c>
      <c r="AH8">
        <v>38.25</v>
      </c>
      <c r="AI8">
        <v>40</v>
      </c>
      <c r="AJ8">
        <v>39</v>
      </c>
      <c r="AK8">
        <v>37</v>
      </c>
      <c r="AL8">
        <v>35</v>
      </c>
      <c r="AM8">
        <v>35</v>
      </c>
      <c r="AN8">
        <v>39.5</v>
      </c>
      <c r="AO8">
        <v>49.5</v>
      </c>
      <c r="AP8">
        <v>58.5</v>
      </c>
      <c r="AQ8">
        <v>53.5</v>
      </c>
      <c r="AR8">
        <v>39.75</v>
      </c>
      <c r="AS8">
        <v>37</v>
      </c>
      <c r="AT8">
        <v>40.25</v>
      </c>
      <c r="AU8">
        <v>40.75</v>
      </c>
      <c r="AV8">
        <v>39.89</v>
      </c>
      <c r="AW8">
        <v>38.17</v>
      </c>
      <c r="AX8">
        <v>36.450000000000003</v>
      </c>
      <c r="AY8">
        <v>36.450000000000003</v>
      </c>
      <c r="AZ8">
        <v>40.32</v>
      </c>
      <c r="BA8">
        <v>48.91</v>
      </c>
      <c r="BB8">
        <v>56.65</v>
      </c>
      <c r="BC8">
        <v>52.35</v>
      </c>
      <c r="BD8">
        <v>40.54</v>
      </c>
      <c r="BE8">
        <v>38</v>
      </c>
      <c r="BF8">
        <v>40.97</v>
      </c>
      <c r="BG8">
        <v>41.45</v>
      </c>
      <c r="BH8">
        <v>40.71</v>
      </c>
      <c r="BI8">
        <v>39.24</v>
      </c>
      <c r="BJ8">
        <v>37.76</v>
      </c>
      <c r="BK8">
        <v>37.76</v>
      </c>
      <c r="BL8">
        <v>41.09</v>
      </c>
      <c r="BM8">
        <v>48.47</v>
      </c>
      <c r="BN8">
        <v>55.11</v>
      </c>
      <c r="BO8">
        <v>51.42</v>
      </c>
      <c r="BP8">
        <v>41.27</v>
      </c>
      <c r="BQ8">
        <v>38.92</v>
      </c>
      <c r="BR8">
        <v>41.64</v>
      </c>
      <c r="BS8">
        <v>41.99</v>
      </c>
      <c r="BT8">
        <v>41.32</v>
      </c>
      <c r="BU8">
        <v>39.979999999999997</v>
      </c>
      <c r="BV8">
        <v>38.64</v>
      </c>
      <c r="BW8">
        <v>38.64</v>
      </c>
      <c r="BX8">
        <v>41.66</v>
      </c>
      <c r="BY8">
        <v>48.37</v>
      </c>
      <c r="BZ8">
        <v>54.4</v>
      </c>
      <c r="CA8">
        <v>51.05</v>
      </c>
      <c r="CB8">
        <v>41.83</v>
      </c>
      <c r="CC8">
        <v>39.58</v>
      </c>
      <c r="CD8">
        <v>42.17</v>
      </c>
      <c r="CE8">
        <v>42.47</v>
      </c>
      <c r="CF8">
        <v>41.86</v>
      </c>
      <c r="CG8">
        <v>40.65</v>
      </c>
      <c r="CH8">
        <v>39.43</v>
      </c>
      <c r="CI8">
        <v>39.43</v>
      </c>
      <c r="CJ8">
        <v>42.17</v>
      </c>
      <c r="CK8">
        <v>48.26</v>
      </c>
      <c r="CL8">
        <v>53.73</v>
      </c>
      <c r="CM8">
        <v>50.69</v>
      </c>
      <c r="CN8">
        <v>42.33</v>
      </c>
      <c r="CO8">
        <v>40.17</v>
      </c>
      <c r="CP8">
        <v>42.64</v>
      </c>
      <c r="CQ8">
        <v>42.91</v>
      </c>
      <c r="CR8">
        <v>42.35</v>
      </c>
      <c r="CS8">
        <v>41.22</v>
      </c>
      <c r="CT8">
        <v>40.1</v>
      </c>
      <c r="CU8">
        <v>40.1</v>
      </c>
      <c r="CV8">
        <v>42.64</v>
      </c>
      <c r="CW8">
        <v>48.28</v>
      </c>
      <c r="CX8">
        <v>53.36</v>
      </c>
      <c r="CY8">
        <v>50.54</v>
      </c>
      <c r="CZ8">
        <v>42.78</v>
      </c>
      <c r="DA8">
        <v>40.69</v>
      </c>
      <c r="DB8">
        <v>43.07</v>
      </c>
      <c r="DC8">
        <v>43.35</v>
      </c>
      <c r="DD8">
        <v>42.83</v>
      </c>
      <c r="DE8">
        <v>41.78</v>
      </c>
      <c r="DF8">
        <v>40.74</v>
      </c>
      <c r="DG8">
        <v>40.74</v>
      </c>
      <c r="DH8">
        <v>43.09</v>
      </c>
      <c r="DI8">
        <v>48.33</v>
      </c>
      <c r="DJ8">
        <v>53.03</v>
      </c>
      <c r="DK8">
        <v>50.42</v>
      </c>
      <c r="DL8">
        <v>43.23</v>
      </c>
      <c r="DM8">
        <v>41.2</v>
      </c>
      <c r="DN8">
        <v>43.5</v>
      </c>
      <c r="DO8">
        <v>43.78</v>
      </c>
      <c r="DP8">
        <v>43.29</v>
      </c>
      <c r="DQ8">
        <v>42.33</v>
      </c>
      <c r="DR8">
        <v>41.36</v>
      </c>
      <c r="DS8">
        <v>41.36</v>
      </c>
      <c r="DT8">
        <v>43.54</v>
      </c>
      <c r="DU8">
        <v>48.39</v>
      </c>
      <c r="DV8">
        <v>52.76</v>
      </c>
      <c r="DW8">
        <v>50.34</v>
      </c>
      <c r="DX8">
        <v>43.67</v>
      </c>
      <c r="DY8">
        <v>41.7</v>
      </c>
      <c r="DZ8">
        <v>43.92</v>
      </c>
      <c r="EA8">
        <v>44.2</v>
      </c>
      <c r="EB8">
        <v>43.75</v>
      </c>
      <c r="EC8">
        <v>42.85</v>
      </c>
      <c r="ED8">
        <v>41.96</v>
      </c>
      <c r="EE8">
        <v>41.96</v>
      </c>
      <c r="EF8">
        <v>43.99</v>
      </c>
      <c r="EG8">
        <v>48.48</v>
      </c>
      <c r="EH8">
        <v>52.53</v>
      </c>
      <c r="EI8">
        <v>50.29</v>
      </c>
      <c r="EJ8">
        <v>44.11</v>
      </c>
      <c r="EK8">
        <v>42.18</v>
      </c>
      <c r="EL8">
        <v>44.33</v>
      </c>
      <c r="EM8">
        <v>44.62</v>
      </c>
      <c r="EN8">
        <v>44.2</v>
      </c>
      <c r="EO8">
        <v>43.37</v>
      </c>
      <c r="EP8">
        <v>42.54</v>
      </c>
      <c r="EQ8">
        <v>42.54</v>
      </c>
      <c r="ER8">
        <v>44.42</v>
      </c>
      <c r="ES8">
        <v>48.59</v>
      </c>
      <c r="ET8">
        <v>52.35</v>
      </c>
      <c r="EU8">
        <v>50.26</v>
      </c>
      <c r="EV8">
        <v>44.53</v>
      </c>
      <c r="EW8">
        <v>42.66</v>
      </c>
      <c r="EX8">
        <v>44.75</v>
      </c>
      <c r="EY8">
        <v>44.96</v>
      </c>
      <c r="EZ8">
        <v>44.54</v>
      </c>
      <c r="FA8">
        <v>43.7</v>
      </c>
      <c r="FB8">
        <v>42.87</v>
      </c>
      <c r="FC8">
        <v>42.87</v>
      </c>
      <c r="FD8">
        <v>44.76</v>
      </c>
      <c r="FE8">
        <v>48.97</v>
      </c>
      <c r="FF8">
        <v>52.75</v>
      </c>
      <c r="FG8">
        <v>50.65</v>
      </c>
      <c r="FH8">
        <v>44.88</v>
      </c>
      <c r="FI8">
        <v>43</v>
      </c>
      <c r="FJ8">
        <v>45.09</v>
      </c>
      <c r="FK8">
        <v>45.3</v>
      </c>
      <c r="FL8">
        <v>44.88</v>
      </c>
      <c r="FM8">
        <v>44.04</v>
      </c>
      <c r="FN8">
        <v>43.19</v>
      </c>
      <c r="FO8">
        <v>43.2</v>
      </c>
      <c r="FP8">
        <v>45.1</v>
      </c>
      <c r="FQ8">
        <v>49.34</v>
      </c>
      <c r="FR8">
        <v>53.15</v>
      </c>
      <c r="FS8">
        <v>51.04</v>
      </c>
      <c r="FT8">
        <v>45.22</v>
      </c>
      <c r="FU8">
        <v>43.34</v>
      </c>
      <c r="FV8">
        <v>45.43</v>
      </c>
      <c r="FW8">
        <v>45.65</v>
      </c>
      <c r="FX8">
        <v>45.22</v>
      </c>
      <c r="FY8">
        <v>44.37</v>
      </c>
      <c r="FZ8">
        <v>43.52</v>
      </c>
      <c r="GA8">
        <v>43.52</v>
      </c>
      <c r="GB8">
        <v>45.45</v>
      </c>
      <c r="GC8">
        <v>49.71</v>
      </c>
      <c r="GD8">
        <v>53.55</v>
      </c>
      <c r="GE8">
        <v>51.42</v>
      </c>
      <c r="GF8">
        <v>45.56</v>
      </c>
      <c r="GG8">
        <v>43.67</v>
      </c>
      <c r="GH8">
        <v>45.78</v>
      </c>
      <c r="GI8">
        <v>45.99</v>
      </c>
      <c r="GJ8">
        <v>45.56</v>
      </c>
      <c r="GK8">
        <v>44.71</v>
      </c>
      <c r="GL8">
        <v>43.85</v>
      </c>
      <c r="GM8">
        <v>43.85</v>
      </c>
      <c r="GN8">
        <v>45.79</v>
      </c>
      <c r="GO8">
        <v>50.09</v>
      </c>
      <c r="GP8">
        <v>53.96</v>
      </c>
      <c r="GQ8">
        <v>51.81</v>
      </c>
      <c r="GR8">
        <v>45.9</v>
      </c>
      <c r="GS8">
        <v>44.01</v>
      </c>
      <c r="GT8">
        <v>46.12</v>
      </c>
      <c r="GU8">
        <v>46.33</v>
      </c>
      <c r="GV8">
        <v>45.9</v>
      </c>
      <c r="GW8">
        <v>45.04</v>
      </c>
      <c r="GX8">
        <v>44.18</v>
      </c>
      <c r="GY8">
        <v>44.18</v>
      </c>
      <c r="GZ8">
        <v>46.13</v>
      </c>
      <c r="HA8">
        <v>50.46</v>
      </c>
      <c r="HB8">
        <v>54.36</v>
      </c>
      <c r="HC8">
        <v>52.2</v>
      </c>
      <c r="HD8">
        <v>46.25</v>
      </c>
      <c r="HE8">
        <v>44.35</v>
      </c>
      <c r="HF8">
        <v>46.47</v>
      </c>
      <c r="HG8">
        <v>46.68</v>
      </c>
      <c r="HH8">
        <v>46.24</v>
      </c>
      <c r="HI8">
        <v>45.37</v>
      </c>
      <c r="HJ8">
        <v>44.5</v>
      </c>
      <c r="HK8">
        <v>44.51</v>
      </c>
      <c r="HL8">
        <v>46.47</v>
      </c>
      <c r="HM8">
        <v>50.83</v>
      </c>
      <c r="HN8">
        <v>54.76</v>
      </c>
      <c r="HO8">
        <v>52.58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21</v>
      </c>
      <c r="U9">
        <v>24.333000000000002</v>
      </c>
      <c r="V9">
        <v>28.04</v>
      </c>
      <c r="W9">
        <v>27.06</v>
      </c>
      <c r="X9">
        <v>26.786000000000001</v>
      </c>
      <c r="Y9">
        <v>26.073</v>
      </c>
      <c r="Z9">
        <v>21.766999999999999</v>
      </c>
      <c r="AA9">
        <v>24.363</v>
      </c>
      <c r="AB9">
        <v>25.417000000000002</v>
      </c>
      <c r="AC9">
        <v>29.871000000000002</v>
      </c>
      <c r="AD9">
        <v>28.742000000000001</v>
      </c>
      <c r="AE9">
        <v>28.65</v>
      </c>
      <c r="AF9">
        <v>25.355</v>
      </c>
      <c r="AG9">
        <v>27.375</v>
      </c>
      <c r="AH9">
        <v>27.734000000000002</v>
      </c>
      <c r="AI9">
        <v>27.024000000000001</v>
      </c>
      <c r="AJ9">
        <v>24.75</v>
      </c>
      <c r="AK9">
        <v>23.782</v>
      </c>
      <c r="AL9">
        <v>23.083000000000002</v>
      </c>
      <c r="AM9">
        <v>24.266000000000002</v>
      </c>
      <c r="AN9">
        <v>25.792000000000002</v>
      </c>
      <c r="AO9">
        <v>26.048000000000002</v>
      </c>
      <c r="AP9">
        <v>26.516000000000002</v>
      </c>
      <c r="AQ9">
        <v>26.292000000000002</v>
      </c>
      <c r="AR9">
        <v>25.96</v>
      </c>
      <c r="AS9">
        <v>26.35</v>
      </c>
      <c r="AT9">
        <v>26.964000000000002</v>
      </c>
      <c r="AU9">
        <v>26.975000000000001</v>
      </c>
      <c r="AV9">
        <v>24.918000000000003</v>
      </c>
      <c r="AW9">
        <v>24.542000000000002</v>
      </c>
      <c r="AX9">
        <v>23.807000000000002</v>
      </c>
      <c r="AY9">
        <v>24.622</v>
      </c>
      <c r="AZ9">
        <v>26.187000000000001</v>
      </c>
      <c r="BA9">
        <v>26.125</v>
      </c>
      <c r="BB9">
        <v>26.448</v>
      </c>
      <c r="BC9">
        <v>26.298999999999999</v>
      </c>
      <c r="BD9">
        <v>25.981000000000002</v>
      </c>
      <c r="BE9">
        <v>26.58</v>
      </c>
      <c r="BF9">
        <v>26.975000000000001</v>
      </c>
      <c r="BG9">
        <v>26.86</v>
      </c>
      <c r="BH9">
        <v>25.399000000000001</v>
      </c>
      <c r="BI9">
        <v>24.851000000000003</v>
      </c>
      <c r="BJ9">
        <v>24.178000000000001</v>
      </c>
      <c r="BK9">
        <v>24.824999999999999</v>
      </c>
      <c r="BL9">
        <v>26.375</v>
      </c>
      <c r="BM9">
        <v>25.904</v>
      </c>
      <c r="BN9">
        <v>27.491</v>
      </c>
      <c r="BO9">
        <v>26.585000000000001</v>
      </c>
      <c r="BP9">
        <v>26.161000000000001</v>
      </c>
      <c r="BQ9">
        <v>26.724</v>
      </c>
      <c r="BR9">
        <v>27.077000000000002</v>
      </c>
      <c r="BS9">
        <v>26.967000000000002</v>
      </c>
      <c r="BT9">
        <v>25.693000000000001</v>
      </c>
      <c r="BU9">
        <v>25.211000000000002</v>
      </c>
      <c r="BV9">
        <v>24.367000000000001</v>
      </c>
      <c r="BW9">
        <v>25.316000000000003</v>
      </c>
      <c r="BX9">
        <v>26.603000000000002</v>
      </c>
      <c r="BY9">
        <v>26.114000000000001</v>
      </c>
      <c r="BZ9">
        <v>27.614999999999998</v>
      </c>
      <c r="CA9">
        <v>26.771000000000001</v>
      </c>
      <c r="CB9">
        <v>26.396000000000001</v>
      </c>
      <c r="CC9">
        <v>26.919</v>
      </c>
      <c r="CD9">
        <v>27.012</v>
      </c>
      <c r="CE9">
        <v>27.326000000000001</v>
      </c>
      <c r="CF9">
        <v>25.989000000000001</v>
      </c>
      <c r="CG9">
        <v>25.572000000000003</v>
      </c>
      <c r="CH9">
        <v>24.769000000000002</v>
      </c>
      <c r="CI9">
        <v>25.641000000000002</v>
      </c>
      <c r="CJ9">
        <v>26.843</v>
      </c>
      <c r="CK9">
        <v>26.34</v>
      </c>
      <c r="CL9">
        <v>27.77</v>
      </c>
      <c r="CM9">
        <v>26.414999999999999</v>
      </c>
      <c r="CN9">
        <v>26.882000000000001</v>
      </c>
      <c r="CO9">
        <v>27.131</v>
      </c>
      <c r="CP9">
        <v>27.167000000000002</v>
      </c>
      <c r="CQ9">
        <v>27.497</v>
      </c>
      <c r="CR9">
        <v>26.324000000000002</v>
      </c>
      <c r="CS9">
        <v>25.645</v>
      </c>
      <c r="CT9">
        <v>25.369</v>
      </c>
      <c r="CU9">
        <v>25.942</v>
      </c>
      <c r="CV9">
        <v>26.82</v>
      </c>
      <c r="CW9">
        <v>27.031000000000002</v>
      </c>
      <c r="CX9">
        <v>27.336000000000002</v>
      </c>
      <c r="CY9">
        <v>27.178000000000001</v>
      </c>
      <c r="CZ9">
        <v>27.122</v>
      </c>
      <c r="DA9">
        <v>27.203000000000003</v>
      </c>
      <c r="DB9">
        <v>27.578000000000003</v>
      </c>
      <c r="DC9">
        <v>27.669</v>
      </c>
      <c r="DD9">
        <v>26.552</v>
      </c>
      <c r="DE9">
        <v>25.959</v>
      </c>
      <c r="DF9">
        <v>25.723000000000003</v>
      </c>
      <c r="DG9">
        <v>26.026</v>
      </c>
      <c r="DH9">
        <v>27.317</v>
      </c>
      <c r="DI9">
        <v>27.244</v>
      </c>
      <c r="DJ9">
        <v>27.535</v>
      </c>
      <c r="DK9">
        <v>27.395</v>
      </c>
      <c r="DL9">
        <v>27.375</v>
      </c>
      <c r="DM9">
        <v>27.428000000000001</v>
      </c>
      <c r="DN9">
        <v>27.778000000000002</v>
      </c>
      <c r="DO9">
        <v>27.613000000000003</v>
      </c>
      <c r="DP9">
        <v>26.839000000000002</v>
      </c>
      <c r="DQ9">
        <v>26.53</v>
      </c>
      <c r="DR9">
        <v>26.08</v>
      </c>
      <c r="DS9">
        <v>26.304000000000002</v>
      </c>
      <c r="DT9">
        <v>27.557000000000002</v>
      </c>
      <c r="DU9">
        <v>27.481000000000002</v>
      </c>
      <c r="DV9">
        <v>27.746000000000002</v>
      </c>
      <c r="DW9">
        <v>27.602</v>
      </c>
      <c r="DX9">
        <v>27.353000000000002</v>
      </c>
      <c r="DY9">
        <v>27.815000000000001</v>
      </c>
      <c r="DZ9">
        <v>27.967000000000002</v>
      </c>
      <c r="EA9">
        <v>27.81</v>
      </c>
      <c r="EB9">
        <v>27.101000000000003</v>
      </c>
      <c r="EC9">
        <v>26.819000000000003</v>
      </c>
      <c r="ED9">
        <v>26.378</v>
      </c>
      <c r="EE9">
        <v>26.56</v>
      </c>
      <c r="EF9">
        <v>27.783000000000001</v>
      </c>
      <c r="EG9">
        <v>27.302</v>
      </c>
      <c r="EH9">
        <v>28.556000000000001</v>
      </c>
      <c r="EI9">
        <v>27.868000000000002</v>
      </c>
      <c r="EJ9">
        <v>27.59</v>
      </c>
      <c r="EK9">
        <v>28.042000000000002</v>
      </c>
      <c r="EL9">
        <v>28.184999999999999</v>
      </c>
      <c r="EM9">
        <v>28.007000000000001</v>
      </c>
      <c r="EN9">
        <v>27.409000000000002</v>
      </c>
      <c r="EO9">
        <v>27.096</v>
      </c>
      <c r="EP9">
        <v>26.405000000000001</v>
      </c>
      <c r="EQ9">
        <v>27.058</v>
      </c>
      <c r="ER9">
        <v>28.027000000000001</v>
      </c>
      <c r="ES9">
        <v>27.562000000000001</v>
      </c>
      <c r="ET9">
        <v>28.792000000000002</v>
      </c>
      <c r="EU9">
        <v>27.636000000000003</v>
      </c>
      <c r="EV9">
        <v>28.092000000000002</v>
      </c>
      <c r="EW9">
        <v>28.269000000000002</v>
      </c>
      <c r="EX9">
        <v>28.135000000000002</v>
      </c>
      <c r="EY9">
        <v>28.483000000000001</v>
      </c>
      <c r="EZ9">
        <v>27.639000000000003</v>
      </c>
      <c r="FA9">
        <v>27.134</v>
      </c>
      <c r="FB9">
        <v>27.019000000000002</v>
      </c>
      <c r="FC9">
        <v>27.375</v>
      </c>
      <c r="FD9">
        <v>27.997</v>
      </c>
      <c r="FE9">
        <v>28.16</v>
      </c>
      <c r="FF9">
        <v>28.929000000000002</v>
      </c>
      <c r="FG9">
        <v>27.785</v>
      </c>
      <c r="FH9">
        <v>28.351000000000003</v>
      </c>
      <c r="FI9">
        <v>28.517000000000003</v>
      </c>
      <c r="FJ9">
        <v>28.37</v>
      </c>
      <c r="FK9">
        <v>28.718</v>
      </c>
      <c r="FL9">
        <v>27.913</v>
      </c>
      <c r="FM9">
        <v>27.422000000000001</v>
      </c>
      <c r="FN9">
        <v>27.335000000000001</v>
      </c>
      <c r="FO9">
        <v>27.664999999999999</v>
      </c>
      <c r="FP9">
        <v>28.258000000000003</v>
      </c>
      <c r="FQ9">
        <v>28.375</v>
      </c>
      <c r="FR9">
        <v>28.551000000000002</v>
      </c>
      <c r="FS9">
        <v>28.453000000000003</v>
      </c>
      <c r="FT9">
        <v>28.612000000000002</v>
      </c>
      <c r="FU9">
        <v>28.592000000000002</v>
      </c>
      <c r="FV9">
        <v>28.858000000000001</v>
      </c>
      <c r="FW9">
        <v>28.679000000000002</v>
      </c>
      <c r="FX9">
        <v>27.855</v>
      </c>
      <c r="FY9">
        <v>27.713000000000001</v>
      </c>
      <c r="FZ9">
        <v>27.373000000000001</v>
      </c>
      <c r="GA9">
        <v>27.73</v>
      </c>
      <c r="GB9">
        <v>28.783000000000001</v>
      </c>
      <c r="GC9">
        <v>28.59</v>
      </c>
      <c r="GD9">
        <v>28.719000000000001</v>
      </c>
      <c r="GE9">
        <v>28.652000000000001</v>
      </c>
      <c r="GF9">
        <v>28.589000000000002</v>
      </c>
      <c r="GG9">
        <v>28.657</v>
      </c>
      <c r="GH9">
        <v>29.091000000000001</v>
      </c>
      <c r="GI9">
        <v>28.653000000000002</v>
      </c>
      <c r="GJ9">
        <v>28.186</v>
      </c>
      <c r="GK9">
        <v>28.001000000000001</v>
      </c>
      <c r="GL9">
        <v>27.938000000000002</v>
      </c>
      <c r="GM9">
        <v>28.008000000000003</v>
      </c>
      <c r="GN9">
        <v>29.032</v>
      </c>
      <c r="GO9">
        <v>28.361000000000001</v>
      </c>
      <c r="GP9">
        <v>29.449000000000002</v>
      </c>
      <c r="GQ9">
        <v>28.834</v>
      </c>
      <c r="GR9">
        <v>28.578000000000003</v>
      </c>
      <c r="GS9">
        <v>29.105</v>
      </c>
      <c r="GT9">
        <v>29.326000000000001</v>
      </c>
      <c r="GU9">
        <v>28.916</v>
      </c>
      <c r="GV9">
        <v>28.379000000000001</v>
      </c>
      <c r="GW9">
        <v>28.509</v>
      </c>
      <c r="GX9">
        <v>27.654</v>
      </c>
      <c r="GY9">
        <v>28.486000000000001</v>
      </c>
      <c r="GZ9">
        <v>29.281000000000002</v>
      </c>
      <c r="HA9">
        <v>28.614000000000001</v>
      </c>
      <c r="HB9">
        <v>29.699000000000002</v>
      </c>
      <c r="HC9">
        <v>29.083000000000002</v>
      </c>
      <c r="HD9">
        <v>28.81</v>
      </c>
      <c r="HE9">
        <v>29.353000000000002</v>
      </c>
      <c r="HF9">
        <v>29.328000000000003</v>
      </c>
      <c r="HG9">
        <v>29.42</v>
      </c>
      <c r="HH9">
        <v>28.614000000000001</v>
      </c>
      <c r="HI9">
        <v>28.489000000000001</v>
      </c>
      <c r="HJ9">
        <v>28.155000000000001</v>
      </c>
      <c r="HK9">
        <v>28.724</v>
      </c>
      <c r="HL9">
        <v>29.529</v>
      </c>
      <c r="HM9">
        <v>28.853000000000002</v>
      </c>
      <c r="HN9">
        <v>29.961000000000002</v>
      </c>
      <c r="HO9">
        <v>28.83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27.75</v>
      </c>
      <c r="U12">
        <v>28.25</v>
      </c>
      <c r="V12">
        <v>33.5</v>
      </c>
      <c r="W12">
        <v>34</v>
      </c>
      <c r="X12">
        <v>33.25</v>
      </c>
      <c r="Y12">
        <v>32.25</v>
      </c>
      <c r="Z12">
        <v>30.25</v>
      </c>
      <c r="AA12">
        <v>33.5</v>
      </c>
      <c r="AB12">
        <v>38</v>
      </c>
      <c r="AC12">
        <v>45.75</v>
      </c>
      <c r="AD12">
        <v>53</v>
      </c>
      <c r="AE12">
        <v>44.75</v>
      </c>
      <c r="AF12">
        <v>37.25</v>
      </c>
      <c r="AG12">
        <v>36.75</v>
      </c>
      <c r="AH12">
        <v>38.75</v>
      </c>
      <c r="AI12">
        <v>39.5</v>
      </c>
      <c r="AJ12">
        <v>38</v>
      </c>
      <c r="AK12">
        <v>36.5</v>
      </c>
      <c r="AL12">
        <v>36</v>
      </c>
      <c r="AM12">
        <v>36.5</v>
      </c>
      <c r="AN12">
        <v>41</v>
      </c>
      <c r="AO12">
        <v>55</v>
      </c>
      <c r="AP12">
        <v>61.25</v>
      </c>
      <c r="AQ12">
        <v>48.25</v>
      </c>
      <c r="AR12">
        <v>38</v>
      </c>
      <c r="AS12">
        <v>38.25</v>
      </c>
      <c r="AT12">
        <v>39</v>
      </c>
      <c r="AU12">
        <v>40.15</v>
      </c>
      <c r="AV12">
        <v>38.869999999999997</v>
      </c>
      <c r="AW12">
        <v>37.58</v>
      </c>
      <c r="AX12">
        <v>37.159999999999997</v>
      </c>
      <c r="AY12">
        <v>37.590000000000003</v>
      </c>
      <c r="AZ12">
        <v>41.44</v>
      </c>
      <c r="BA12">
        <v>53.41</v>
      </c>
      <c r="BB12">
        <v>58.75</v>
      </c>
      <c r="BC12">
        <v>47.64</v>
      </c>
      <c r="BD12">
        <v>38.880000000000003</v>
      </c>
      <c r="BE12">
        <v>39.090000000000003</v>
      </c>
      <c r="BF12">
        <v>39.729999999999997</v>
      </c>
      <c r="BG12">
        <v>40.79</v>
      </c>
      <c r="BH12">
        <v>39.69</v>
      </c>
      <c r="BI12">
        <v>38.6</v>
      </c>
      <c r="BJ12">
        <v>38.229999999999997</v>
      </c>
      <c r="BK12">
        <v>38.6</v>
      </c>
      <c r="BL12">
        <v>41.89</v>
      </c>
      <c r="BM12">
        <v>52.14</v>
      </c>
      <c r="BN12">
        <v>56.72</v>
      </c>
      <c r="BO12">
        <v>47.2</v>
      </c>
      <c r="BP12">
        <v>39.700000000000003</v>
      </c>
      <c r="BQ12">
        <v>39.880000000000003</v>
      </c>
      <c r="BR12">
        <v>40.43</v>
      </c>
      <c r="BS12">
        <v>41.33</v>
      </c>
      <c r="BT12">
        <v>40.39</v>
      </c>
      <c r="BU12">
        <v>39.46</v>
      </c>
      <c r="BV12">
        <v>39.15</v>
      </c>
      <c r="BW12">
        <v>39.46</v>
      </c>
      <c r="BX12">
        <v>42.28</v>
      </c>
      <c r="BY12">
        <v>51.04</v>
      </c>
      <c r="BZ12">
        <v>54.95</v>
      </c>
      <c r="CA12">
        <v>46.82</v>
      </c>
      <c r="CB12">
        <v>40.4</v>
      </c>
      <c r="CC12">
        <v>40.56</v>
      </c>
      <c r="CD12">
        <v>41.03</v>
      </c>
      <c r="CE12">
        <v>41.74</v>
      </c>
      <c r="CF12">
        <v>40.9</v>
      </c>
      <c r="CG12">
        <v>40.049999999999997</v>
      </c>
      <c r="CH12">
        <v>39.770000000000003</v>
      </c>
      <c r="CI12">
        <v>40.049999999999997</v>
      </c>
      <c r="CJ12">
        <v>42.6</v>
      </c>
      <c r="CK12">
        <v>50.53</v>
      </c>
      <c r="CL12">
        <v>54.08</v>
      </c>
      <c r="CM12">
        <v>46.71</v>
      </c>
      <c r="CN12">
        <v>40.909999999999997</v>
      </c>
      <c r="CO12">
        <v>41.05</v>
      </c>
      <c r="CP12">
        <v>41.48</v>
      </c>
      <c r="CQ12">
        <v>42.11</v>
      </c>
      <c r="CR12">
        <v>41.33</v>
      </c>
      <c r="CS12">
        <v>40.54</v>
      </c>
      <c r="CT12">
        <v>40.28</v>
      </c>
      <c r="CU12">
        <v>40.549999999999997</v>
      </c>
      <c r="CV12">
        <v>42.91</v>
      </c>
      <c r="CW12">
        <v>50.25</v>
      </c>
      <c r="CX12">
        <v>53.52</v>
      </c>
      <c r="CY12">
        <v>46.71</v>
      </c>
      <c r="CZ12">
        <v>41.34</v>
      </c>
      <c r="DA12">
        <v>41.47</v>
      </c>
      <c r="DB12">
        <v>41.87</v>
      </c>
      <c r="DC12">
        <v>42.47</v>
      </c>
      <c r="DD12">
        <v>41.74</v>
      </c>
      <c r="DE12">
        <v>41.02</v>
      </c>
      <c r="DF12">
        <v>40.78</v>
      </c>
      <c r="DG12">
        <v>41.02</v>
      </c>
      <c r="DH12">
        <v>43.21</v>
      </c>
      <c r="DI12">
        <v>50</v>
      </c>
      <c r="DJ12">
        <v>53.03</v>
      </c>
      <c r="DK12">
        <v>46.73</v>
      </c>
      <c r="DL12">
        <v>41.76</v>
      </c>
      <c r="DM12">
        <v>41.88</v>
      </c>
      <c r="DN12">
        <v>42.25</v>
      </c>
      <c r="DO12">
        <v>42.82</v>
      </c>
      <c r="DP12">
        <v>42.15</v>
      </c>
      <c r="DQ12">
        <v>41.48</v>
      </c>
      <c r="DR12">
        <v>41.25</v>
      </c>
      <c r="DS12">
        <v>41.48</v>
      </c>
      <c r="DT12">
        <v>43.5</v>
      </c>
      <c r="DU12">
        <v>49.79</v>
      </c>
      <c r="DV12">
        <v>52.59</v>
      </c>
      <c r="DW12">
        <v>46.76</v>
      </c>
      <c r="DX12">
        <v>42.16</v>
      </c>
      <c r="DY12">
        <v>42.28</v>
      </c>
      <c r="DZ12">
        <v>42.62</v>
      </c>
      <c r="EA12">
        <v>43.16</v>
      </c>
      <c r="EB12">
        <v>42.54</v>
      </c>
      <c r="EC12">
        <v>41.92</v>
      </c>
      <c r="ED12">
        <v>41.71</v>
      </c>
      <c r="EE12">
        <v>41.92</v>
      </c>
      <c r="EF12">
        <v>43.79</v>
      </c>
      <c r="EG12">
        <v>49.61</v>
      </c>
      <c r="EH12">
        <v>52.21</v>
      </c>
      <c r="EI12">
        <v>46.81</v>
      </c>
      <c r="EJ12">
        <v>42.56</v>
      </c>
      <c r="EK12">
        <v>42.66</v>
      </c>
      <c r="EL12">
        <v>42.98</v>
      </c>
      <c r="EM12">
        <v>43.5</v>
      </c>
      <c r="EN12">
        <v>42.92</v>
      </c>
      <c r="EO12">
        <v>42.35</v>
      </c>
      <c r="EP12">
        <v>42.16</v>
      </c>
      <c r="EQ12">
        <v>42.35</v>
      </c>
      <c r="ER12">
        <v>44.08</v>
      </c>
      <c r="ES12">
        <v>49.46</v>
      </c>
      <c r="ET12">
        <v>51.87</v>
      </c>
      <c r="EU12">
        <v>46.87</v>
      </c>
      <c r="EV12">
        <v>42.94</v>
      </c>
      <c r="EW12">
        <v>43.04</v>
      </c>
      <c r="EX12">
        <v>43.33</v>
      </c>
      <c r="EY12">
        <v>43.74</v>
      </c>
      <c r="EZ12">
        <v>43.16</v>
      </c>
      <c r="FA12">
        <v>42.59</v>
      </c>
      <c r="FB12">
        <v>42.4</v>
      </c>
      <c r="FC12">
        <v>42.59</v>
      </c>
      <c r="FD12">
        <v>44.33</v>
      </c>
      <c r="FE12">
        <v>49.74</v>
      </c>
      <c r="FF12">
        <v>52.16</v>
      </c>
      <c r="FG12">
        <v>47.14</v>
      </c>
      <c r="FH12">
        <v>43.18</v>
      </c>
      <c r="FI12">
        <v>43.28</v>
      </c>
      <c r="FJ12">
        <v>43.57</v>
      </c>
      <c r="FK12">
        <v>43.98</v>
      </c>
      <c r="FL12">
        <v>43.4</v>
      </c>
      <c r="FM12">
        <v>42.82</v>
      </c>
      <c r="FN12">
        <v>42.63</v>
      </c>
      <c r="FO12">
        <v>42.83</v>
      </c>
      <c r="FP12">
        <v>44.58</v>
      </c>
      <c r="FQ12">
        <v>50.02</v>
      </c>
      <c r="FR12">
        <v>52.45</v>
      </c>
      <c r="FS12">
        <v>47.4</v>
      </c>
      <c r="FT12">
        <v>43.42</v>
      </c>
      <c r="FU12">
        <v>43.52</v>
      </c>
      <c r="FV12">
        <v>43.81</v>
      </c>
      <c r="FW12">
        <v>44.23</v>
      </c>
      <c r="FX12">
        <v>43.65</v>
      </c>
      <c r="FY12">
        <v>43.06</v>
      </c>
      <c r="FZ12">
        <v>42.87</v>
      </c>
      <c r="GA12">
        <v>43.07</v>
      </c>
      <c r="GB12">
        <v>44.83</v>
      </c>
      <c r="GC12">
        <v>50.3</v>
      </c>
      <c r="GD12">
        <v>52.74</v>
      </c>
      <c r="GE12">
        <v>47.66</v>
      </c>
      <c r="GF12">
        <v>43.66</v>
      </c>
      <c r="GG12">
        <v>43.76</v>
      </c>
      <c r="GH12">
        <v>44.06</v>
      </c>
      <c r="GI12">
        <v>44.47</v>
      </c>
      <c r="GJ12">
        <v>43.89</v>
      </c>
      <c r="GK12">
        <v>43.3</v>
      </c>
      <c r="GL12">
        <v>43.1</v>
      </c>
      <c r="GM12">
        <v>43.3</v>
      </c>
      <c r="GN12">
        <v>45.07</v>
      </c>
      <c r="GO12">
        <v>50.57</v>
      </c>
      <c r="GP12">
        <v>53.03</v>
      </c>
      <c r="GQ12">
        <v>47.93</v>
      </c>
      <c r="GR12">
        <v>43.9</v>
      </c>
      <c r="GS12">
        <v>44</v>
      </c>
      <c r="GT12">
        <v>44.3</v>
      </c>
      <c r="GU12">
        <v>44.72</v>
      </c>
      <c r="GV12">
        <v>44.13</v>
      </c>
      <c r="GW12">
        <v>43.54</v>
      </c>
      <c r="GX12">
        <v>43.34</v>
      </c>
      <c r="GY12">
        <v>43.54</v>
      </c>
      <c r="GZ12">
        <v>45.32</v>
      </c>
      <c r="HA12">
        <v>50.85</v>
      </c>
      <c r="HB12">
        <v>53.32</v>
      </c>
      <c r="HC12">
        <v>48.19</v>
      </c>
      <c r="HD12">
        <v>44.14</v>
      </c>
      <c r="HE12">
        <v>44.24</v>
      </c>
      <c r="HF12">
        <v>44.54</v>
      </c>
      <c r="HG12">
        <v>44.96</v>
      </c>
      <c r="HH12">
        <v>44.37</v>
      </c>
      <c r="HI12">
        <v>43.77</v>
      </c>
      <c r="HJ12">
        <v>43.58</v>
      </c>
      <c r="HK12">
        <v>43.78</v>
      </c>
      <c r="HL12">
        <v>45.57</v>
      </c>
      <c r="HM12">
        <v>51.13</v>
      </c>
      <c r="HN12">
        <v>53.61</v>
      </c>
      <c r="HO12">
        <v>48.45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19.5</v>
      </c>
      <c r="U13">
        <v>18.917000000000002</v>
      </c>
      <c r="V13">
        <v>22.177</v>
      </c>
      <c r="W13">
        <v>23.516000000000002</v>
      </c>
      <c r="X13">
        <v>23.732000000000003</v>
      </c>
      <c r="Y13">
        <v>23.94</v>
      </c>
      <c r="Z13">
        <v>24.35</v>
      </c>
      <c r="AA13">
        <v>23.637</v>
      </c>
      <c r="AB13">
        <v>23.5</v>
      </c>
      <c r="AC13">
        <v>30.593</v>
      </c>
      <c r="AD13">
        <v>31.258000000000003</v>
      </c>
      <c r="AE13">
        <v>25.074999999999999</v>
      </c>
      <c r="AF13">
        <v>26.129000000000001</v>
      </c>
      <c r="AG13">
        <v>24.146000000000001</v>
      </c>
      <c r="AH13">
        <v>24.121000000000002</v>
      </c>
      <c r="AI13">
        <v>24.5</v>
      </c>
      <c r="AJ13">
        <v>24.964000000000002</v>
      </c>
      <c r="AK13">
        <v>24.565000000000001</v>
      </c>
      <c r="AL13">
        <v>24.15</v>
      </c>
      <c r="AM13">
        <v>23.903000000000002</v>
      </c>
      <c r="AN13">
        <v>24.75</v>
      </c>
      <c r="AO13">
        <v>27.363</v>
      </c>
      <c r="AP13">
        <v>31.141000000000002</v>
      </c>
      <c r="AQ13">
        <v>29.604000000000003</v>
      </c>
      <c r="AR13">
        <v>26.927</v>
      </c>
      <c r="AS13">
        <v>23.175000000000001</v>
      </c>
      <c r="AT13">
        <v>24.621000000000002</v>
      </c>
      <c r="AU13">
        <v>24.938000000000002</v>
      </c>
      <c r="AV13">
        <v>25.182000000000002</v>
      </c>
      <c r="AW13">
        <v>25.172000000000001</v>
      </c>
      <c r="AX13">
        <v>24.716000000000001</v>
      </c>
      <c r="AY13">
        <v>24.291</v>
      </c>
      <c r="AZ13">
        <v>25.431000000000001</v>
      </c>
      <c r="BA13">
        <v>27.204999999999998</v>
      </c>
      <c r="BB13">
        <v>30.291</v>
      </c>
      <c r="BC13">
        <v>29.103000000000002</v>
      </c>
      <c r="BD13">
        <v>26.912000000000003</v>
      </c>
      <c r="BE13">
        <v>24.094000000000001</v>
      </c>
      <c r="BF13">
        <v>25.079000000000001</v>
      </c>
      <c r="BG13">
        <v>24.93</v>
      </c>
      <c r="BH13">
        <v>25.579000000000001</v>
      </c>
      <c r="BI13">
        <v>25.414999999999999</v>
      </c>
      <c r="BJ13">
        <v>24.996000000000002</v>
      </c>
      <c r="BK13">
        <v>24.539000000000001</v>
      </c>
      <c r="BL13">
        <v>25.695</v>
      </c>
      <c r="BM13">
        <v>26.864000000000001</v>
      </c>
      <c r="BN13">
        <v>30.878</v>
      </c>
      <c r="BO13">
        <v>29.08</v>
      </c>
      <c r="BP13">
        <v>26.991</v>
      </c>
      <c r="BQ13">
        <v>24.43</v>
      </c>
      <c r="BR13">
        <v>25.333000000000002</v>
      </c>
      <c r="BS13">
        <v>25.175000000000001</v>
      </c>
      <c r="BT13">
        <v>25.815000000000001</v>
      </c>
      <c r="BU13">
        <v>25.676000000000002</v>
      </c>
      <c r="BV13">
        <v>25.066000000000003</v>
      </c>
      <c r="BW13">
        <v>25.039000000000001</v>
      </c>
      <c r="BX13">
        <v>25.959</v>
      </c>
      <c r="BY13">
        <v>27.114000000000001</v>
      </c>
      <c r="BZ13">
        <v>30.818000000000001</v>
      </c>
      <c r="CA13">
        <v>29.068000000000001</v>
      </c>
      <c r="CB13">
        <v>27.086000000000002</v>
      </c>
      <c r="CC13">
        <v>24.766999999999999</v>
      </c>
      <c r="CD13">
        <v>25.344999999999999</v>
      </c>
      <c r="CE13">
        <v>25.73</v>
      </c>
      <c r="CF13">
        <v>26.079000000000001</v>
      </c>
      <c r="CG13">
        <v>25.965</v>
      </c>
      <c r="CH13">
        <v>25.391000000000002</v>
      </c>
      <c r="CI13">
        <v>25.372</v>
      </c>
      <c r="CJ13">
        <v>26.225000000000001</v>
      </c>
      <c r="CK13">
        <v>27.234000000000002</v>
      </c>
      <c r="CL13">
        <v>30.646000000000001</v>
      </c>
      <c r="CM13">
        <v>28.729000000000003</v>
      </c>
      <c r="CN13">
        <v>27.408000000000001</v>
      </c>
      <c r="CO13">
        <v>25.124000000000002</v>
      </c>
      <c r="CP13">
        <v>25.645</v>
      </c>
      <c r="CQ13">
        <v>25.998000000000001</v>
      </c>
      <c r="CR13">
        <v>26.369</v>
      </c>
      <c r="CS13">
        <v>26.021000000000001</v>
      </c>
      <c r="CT13">
        <v>25.903000000000002</v>
      </c>
      <c r="CU13">
        <v>25.661000000000001</v>
      </c>
      <c r="CV13">
        <v>26.179000000000002</v>
      </c>
      <c r="CW13">
        <v>27.851000000000003</v>
      </c>
      <c r="CX13">
        <v>30.088000000000001</v>
      </c>
      <c r="CY13">
        <v>29.056000000000001</v>
      </c>
      <c r="CZ13">
        <v>27.577000000000002</v>
      </c>
      <c r="DA13">
        <v>25.163</v>
      </c>
      <c r="DB13">
        <v>26.162000000000003</v>
      </c>
      <c r="DC13">
        <v>26.254999999999999</v>
      </c>
      <c r="DD13">
        <v>26.58</v>
      </c>
      <c r="DE13">
        <v>26.274999999999999</v>
      </c>
      <c r="DF13">
        <v>26.183</v>
      </c>
      <c r="DG13">
        <v>25.709</v>
      </c>
      <c r="DH13">
        <v>26.723000000000003</v>
      </c>
      <c r="DI13">
        <v>27.991</v>
      </c>
      <c r="DJ13">
        <v>30.061</v>
      </c>
      <c r="DK13">
        <v>29.104000000000003</v>
      </c>
      <c r="DL13">
        <v>27.747</v>
      </c>
      <c r="DM13">
        <v>25.474</v>
      </c>
      <c r="DN13">
        <v>26.414000000000001</v>
      </c>
      <c r="DO13">
        <v>26.227</v>
      </c>
      <c r="DP13">
        <v>26.814</v>
      </c>
      <c r="DQ13">
        <v>26.757000000000001</v>
      </c>
      <c r="DR13">
        <v>26.469000000000001</v>
      </c>
      <c r="DS13">
        <v>25.992000000000001</v>
      </c>
      <c r="DT13">
        <v>26.969000000000001</v>
      </c>
      <c r="DU13">
        <v>28.121000000000002</v>
      </c>
      <c r="DV13">
        <v>30.049000000000003</v>
      </c>
      <c r="DW13">
        <v>29.15</v>
      </c>
      <c r="DX13">
        <v>27.732000000000003</v>
      </c>
      <c r="DY13">
        <v>26.057000000000002</v>
      </c>
      <c r="DZ13">
        <v>26.681000000000001</v>
      </c>
      <c r="EA13">
        <v>26.461000000000002</v>
      </c>
      <c r="EB13">
        <v>27.039000000000001</v>
      </c>
      <c r="EC13">
        <v>26.986000000000001</v>
      </c>
      <c r="ED13">
        <v>26.707000000000001</v>
      </c>
      <c r="EE13">
        <v>26.225000000000001</v>
      </c>
      <c r="EF13">
        <v>27.203000000000003</v>
      </c>
      <c r="EG13">
        <v>27.876000000000001</v>
      </c>
      <c r="EH13">
        <v>30.581000000000003</v>
      </c>
      <c r="EI13">
        <v>29.271000000000001</v>
      </c>
      <c r="EJ13">
        <v>27.913</v>
      </c>
      <c r="EK13">
        <v>26.322000000000003</v>
      </c>
      <c r="EL13">
        <v>26.912000000000003</v>
      </c>
      <c r="EM13">
        <v>26.695</v>
      </c>
      <c r="EN13">
        <v>27.291</v>
      </c>
      <c r="EO13">
        <v>27.204999999999998</v>
      </c>
      <c r="EP13">
        <v>26.713000000000001</v>
      </c>
      <c r="EQ13">
        <v>26.707000000000001</v>
      </c>
      <c r="ER13">
        <v>27.423000000000002</v>
      </c>
      <c r="ES13">
        <v>28.072000000000003</v>
      </c>
      <c r="ET13">
        <v>30.672000000000001</v>
      </c>
      <c r="EU13">
        <v>29.101000000000003</v>
      </c>
      <c r="EV13">
        <v>28.286000000000001</v>
      </c>
      <c r="EW13">
        <v>26.573</v>
      </c>
      <c r="EX13">
        <v>26.883000000000003</v>
      </c>
      <c r="EY13">
        <v>27.217000000000002</v>
      </c>
      <c r="EZ13">
        <v>27.51</v>
      </c>
      <c r="FA13">
        <v>27.244</v>
      </c>
      <c r="FB13">
        <v>27.227</v>
      </c>
      <c r="FC13">
        <v>26.993000000000002</v>
      </c>
      <c r="FD13">
        <v>27.371000000000002</v>
      </c>
      <c r="FE13">
        <v>28.583000000000002</v>
      </c>
      <c r="FF13">
        <v>30.641000000000002</v>
      </c>
      <c r="FG13">
        <v>29.174000000000003</v>
      </c>
      <c r="FH13">
        <v>28.491</v>
      </c>
      <c r="FI13">
        <v>26.86</v>
      </c>
      <c r="FJ13">
        <v>27.146000000000001</v>
      </c>
      <c r="FK13">
        <v>27.45</v>
      </c>
      <c r="FL13">
        <v>27.741</v>
      </c>
      <c r="FM13">
        <v>27.493000000000002</v>
      </c>
      <c r="FN13">
        <v>27.484999999999999</v>
      </c>
      <c r="FO13">
        <v>27.252000000000002</v>
      </c>
      <c r="FP13">
        <v>27.588000000000001</v>
      </c>
      <c r="FQ13">
        <v>28.713000000000001</v>
      </c>
      <c r="FR13">
        <v>30.268000000000001</v>
      </c>
      <c r="FS13">
        <v>29.59</v>
      </c>
      <c r="FT13">
        <v>28.696000000000002</v>
      </c>
      <c r="FU13">
        <v>26.844000000000001</v>
      </c>
      <c r="FV13">
        <v>27.637</v>
      </c>
      <c r="FW13">
        <v>27.413</v>
      </c>
      <c r="FX13">
        <v>27.706000000000003</v>
      </c>
      <c r="FY13">
        <v>27.725000000000001</v>
      </c>
      <c r="FZ13">
        <v>27.496000000000002</v>
      </c>
      <c r="GA13">
        <v>27.264000000000003</v>
      </c>
      <c r="GB13">
        <v>28.097000000000001</v>
      </c>
      <c r="GC13">
        <v>28.857000000000003</v>
      </c>
      <c r="GD13">
        <v>30.33</v>
      </c>
      <c r="GE13">
        <v>29.725000000000001</v>
      </c>
      <c r="GF13">
        <v>28.704999999999998</v>
      </c>
      <c r="GG13">
        <v>26.821000000000002</v>
      </c>
      <c r="GH13">
        <v>27.867000000000001</v>
      </c>
      <c r="GI13">
        <v>27.383000000000003</v>
      </c>
      <c r="GJ13">
        <v>27.984999999999999</v>
      </c>
      <c r="GK13">
        <v>27.972000000000001</v>
      </c>
      <c r="GL13">
        <v>27.974</v>
      </c>
      <c r="GM13">
        <v>27.516000000000002</v>
      </c>
      <c r="GN13">
        <v>28.327000000000002</v>
      </c>
      <c r="GO13">
        <v>28.554000000000002</v>
      </c>
      <c r="GP13">
        <v>30.85</v>
      </c>
      <c r="GQ13">
        <v>29.858000000000001</v>
      </c>
      <c r="GR13">
        <v>28.715</v>
      </c>
      <c r="GS13">
        <v>27.358000000000001</v>
      </c>
      <c r="GT13">
        <v>28.1</v>
      </c>
      <c r="GU13">
        <v>27.574000000000002</v>
      </c>
      <c r="GV13">
        <v>28.134</v>
      </c>
      <c r="GW13">
        <v>28.384</v>
      </c>
      <c r="GX13">
        <v>27.724</v>
      </c>
      <c r="GY13">
        <v>27.953000000000003</v>
      </c>
      <c r="GZ13">
        <v>28.518000000000001</v>
      </c>
      <c r="HA13">
        <v>28.764000000000003</v>
      </c>
      <c r="HB13">
        <v>31.07</v>
      </c>
      <c r="HC13">
        <v>30.073</v>
      </c>
      <c r="HD13">
        <v>28.923000000000002</v>
      </c>
      <c r="HE13">
        <v>27.552</v>
      </c>
      <c r="HF13">
        <v>28.058</v>
      </c>
      <c r="HG13">
        <v>28.047000000000001</v>
      </c>
      <c r="HH13">
        <v>28.341000000000001</v>
      </c>
      <c r="HI13">
        <v>28.374000000000002</v>
      </c>
      <c r="HJ13">
        <v>28.145</v>
      </c>
      <c r="HK13">
        <v>28.146000000000001</v>
      </c>
      <c r="HL13">
        <v>28.721</v>
      </c>
      <c r="HM13">
        <v>28.974</v>
      </c>
      <c r="HN13">
        <v>31.291</v>
      </c>
      <c r="HO13">
        <v>29.984999999999999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</v>
      </c>
      <c r="U14">
        <v>27</v>
      </c>
      <c r="V14">
        <v>31.5</v>
      </c>
      <c r="W14">
        <v>31.75</v>
      </c>
      <c r="X14">
        <v>31.25</v>
      </c>
      <c r="Y14">
        <v>30.5</v>
      </c>
      <c r="Z14">
        <v>29.75</v>
      </c>
      <c r="AA14">
        <v>34.5</v>
      </c>
      <c r="AB14">
        <v>42</v>
      </c>
      <c r="AC14">
        <v>50</v>
      </c>
      <c r="AD14">
        <v>58.5</v>
      </c>
      <c r="AE14">
        <v>48</v>
      </c>
      <c r="AF14">
        <v>35.25</v>
      </c>
      <c r="AG14">
        <v>33.75</v>
      </c>
      <c r="AH14">
        <v>34.5</v>
      </c>
      <c r="AI14">
        <v>35.25</v>
      </c>
      <c r="AJ14">
        <v>34.75</v>
      </c>
      <c r="AK14">
        <v>34.75</v>
      </c>
      <c r="AL14">
        <v>34.25</v>
      </c>
      <c r="AM14">
        <v>34.25</v>
      </c>
      <c r="AN14">
        <v>38.75</v>
      </c>
      <c r="AO14">
        <v>53.25</v>
      </c>
      <c r="AP14">
        <v>59.75</v>
      </c>
      <c r="AQ14">
        <v>47.25</v>
      </c>
      <c r="AR14">
        <v>36.75</v>
      </c>
      <c r="AS14">
        <v>35.25</v>
      </c>
      <c r="AT14">
        <v>35.25</v>
      </c>
      <c r="AU14">
        <v>36.229999999999997</v>
      </c>
      <c r="AV14">
        <v>35.799999999999997</v>
      </c>
      <c r="AW14">
        <v>35.799999999999997</v>
      </c>
      <c r="AX14">
        <v>35.369999999999997</v>
      </c>
      <c r="AY14">
        <v>35.369999999999997</v>
      </c>
      <c r="AZ14">
        <v>39.229999999999997</v>
      </c>
      <c r="BA14">
        <v>51.64</v>
      </c>
      <c r="BB14">
        <v>57.21</v>
      </c>
      <c r="BC14">
        <v>46.51</v>
      </c>
      <c r="BD14">
        <v>37.520000000000003</v>
      </c>
      <c r="BE14">
        <v>36.229999999999997</v>
      </c>
      <c r="BF14">
        <v>36.229999999999997</v>
      </c>
      <c r="BG14">
        <v>37.1</v>
      </c>
      <c r="BH14">
        <v>36.74</v>
      </c>
      <c r="BI14">
        <v>36.74</v>
      </c>
      <c r="BJ14">
        <v>36.369999999999997</v>
      </c>
      <c r="BK14">
        <v>36.369999999999997</v>
      </c>
      <c r="BL14">
        <v>39.67</v>
      </c>
      <c r="BM14">
        <v>50.31</v>
      </c>
      <c r="BN14">
        <v>55.08</v>
      </c>
      <c r="BO14">
        <v>45.91</v>
      </c>
      <c r="BP14">
        <v>38.21</v>
      </c>
      <c r="BQ14">
        <v>37.11</v>
      </c>
      <c r="BR14">
        <v>37.11</v>
      </c>
      <c r="BS14">
        <v>37.9</v>
      </c>
      <c r="BT14">
        <v>37.58</v>
      </c>
      <c r="BU14">
        <v>37.58</v>
      </c>
      <c r="BV14">
        <v>37.270000000000003</v>
      </c>
      <c r="BW14">
        <v>37.270000000000003</v>
      </c>
      <c r="BX14">
        <v>40.1</v>
      </c>
      <c r="BY14">
        <v>49.21</v>
      </c>
      <c r="BZ14">
        <v>53.29</v>
      </c>
      <c r="CA14">
        <v>45.44</v>
      </c>
      <c r="CB14">
        <v>38.85</v>
      </c>
      <c r="CC14">
        <v>37.909999999999997</v>
      </c>
      <c r="CD14">
        <v>37.909999999999997</v>
      </c>
      <c r="CE14">
        <v>38.47</v>
      </c>
      <c r="CF14">
        <v>38.19</v>
      </c>
      <c r="CG14">
        <v>38.19</v>
      </c>
      <c r="CH14">
        <v>37.909999999999997</v>
      </c>
      <c r="CI14">
        <v>37.909999999999997</v>
      </c>
      <c r="CJ14">
        <v>40.47</v>
      </c>
      <c r="CK14">
        <v>48.73</v>
      </c>
      <c r="CL14">
        <v>52.43</v>
      </c>
      <c r="CM14">
        <v>45.32</v>
      </c>
      <c r="CN14">
        <v>39.340000000000003</v>
      </c>
      <c r="CO14">
        <v>38.49</v>
      </c>
      <c r="CP14">
        <v>38.49</v>
      </c>
      <c r="CQ14">
        <v>38.97</v>
      </c>
      <c r="CR14">
        <v>38.700000000000003</v>
      </c>
      <c r="CS14">
        <v>38.71</v>
      </c>
      <c r="CT14">
        <v>38.44</v>
      </c>
      <c r="CU14">
        <v>38.450000000000003</v>
      </c>
      <c r="CV14">
        <v>40.82</v>
      </c>
      <c r="CW14">
        <v>48.47</v>
      </c>
      <c r="CX14">
        <v>51.91</v>
      </c>
      <c r="CY14">
        <v>45.31</v>
      </c>
      <c r="CZ14">
        <v>39.770000000000003</v>
      </c>
      <c r="DA14">
        <v>38.99</v>
      </c>
      <c r="DB14">
        <v>38.99</v>
      </c>
      <c r="DC14">
        <v>39.450000000000003</v>
      </c>
      <c r="DD14">
        <v>39.200000000000003</v>
      </c>
      <c r="DE14">
        <v>39.21</v>
      </c>
      <c r="DF14">
        <v>38.96</v>
      </c>
      <c r="DG14">
        <v>38.97</v>
      </c>
      <c r="DH14">
        <v>41.17</v>
      </c>
      <c r="DI14">
        <v>48.26</v>
      </c>
      <c r="DJ14">
        <v>51.44</v>
      </c>
      <c r="DK14">
        <v>45.33</v>
      </c>
      <c r="DL14">
        <v>40.200000000000003</v>
      </c>
      <c r="DM14">
        <v>39.47</v>
      </c>
      <c r="DN14">
        <v>39.47</v>
      </c>
      <c r="DO14">
        <v>39.92</v>
      </c>
      <c r="DP14">
        <v>39.69</v>
      </c>
      <c r="DQ14">
        <v>39.69</v>
      </c>
      <c r="DR14">
        <v>39.47</v>
      </c>
      <c r="DS14">
        <v>39.47</v>
      </c>
      <c r="DT14">
        <v>41.51</v>
      </c>
      <c r="DU14">
        <v>48.08</v>
      </c>
      <c r="DV14">
        <v>51.03</v>
      </c>
      <c r="DW14">
        <v>45.37</v>
      </c>
      <c r="DX14">
        <v>40.619999999999997</v>
      </c>
      <c r="DY14">
        <v>39.94</v>
      </c>
      <c r="DZ14">
        <v>39.94</v>
      </c>
      <c r="EA14">
        <v>40.369999999999997</v>
      </c>
      <c r="EB14">
        <v>40.159999999999997</v>
      </c>
      <c r="EC14">
        <v>40.17</v>
      </c>
      <c r="ED14">
        <v>39.96</v>
      </c>
      <c r="EE14">
        <v>39.96</v>
      </c>
      <c r="EF14">
        <v>41.85</v>
      </c>
      <c r="EG14">
        <v>47.94</v>
      </c>
      <c r="EH14">
        <v>50.67</v>
      </c>
      <c r="EI14">
        <v>45.43</v>
      </c>
      <c r="EJ14">
        <v>41.02</v>
      </c>
      <c r="EK14">
        <v>40.4</v>
      </c>
      <c r="EL14">
        <v>40.4</v>
      </c>
      <c r="EM14">
        <v>40.82</v>
      </c>
      <c r="EN14">
        <v>40.619999999999997</v>
      </c>
      <c r="EO14">
        <v>40.630000000000003</v>
      </c>
      <c r="EP14">
        <v>40.43</v>
      </c>
      <c r="EQ14">
        <v>40.44</v>
      </c>
      <c r="ER14">
        <v>42.19</v>
      </c>
      <c r="ES14">
        <v>47.83</v>
      </c>
      <c r="ET14">
        <v>50.36</v>
      </c>
      <c r="EU14">
        <v>45.5</v>
      </c>
      <c r="EV14">
        <v>41.42</v>
      </c>
      <c r="EW14">
        <v>40.840000000000003</v>
      </c>
      <c r="EX14">
        <v>40.840000000000003</v>
      </c>
      <c r="EY14">
        <v>41.1</v>
      </c>
      <c r="EZ14">
        <v>40.909999999999997</v>
      </c>
      <c r="FA14">
        <v>40.909999999999997</v>
      </c>
      <c r="FB14">
        <v>40.72</v>
      </c>
      <c r="FC14">
        <v>40.72</v>
      </c>
      <c r="FD14">
        <v>42.49</v>
      </c>
      <c r="FE14">
        <v>48.17</v>
      </c>
      <c r="FF14">
        <v>50.72</v>
      </c>
      <c r="FG14">
        <v>45.82</v>
      </c>
      <c r="FH14">
        <v>41.71</v>
      </c>
      <c r="FI14">
        <v>41.13</v>
      </c>
      <c r="FJ14">
        <v>41.13</v>
      </c>
      <c r="FK14">
        <v>41.39</v>
      </c>
      <c r="FL14">
        <v>41.2</v>
      </c>
      <c r="FM14">
        <v>41.2</v>
      </c>
      <c r="FN14">
        <v>41</v>
      </c>
      <c r="FO14">
        <v>41.01</v>
      </c>
      <c r="FP14">
        <v>42.78</v>
      </c>
      <c r="FQ14">
        <v>48.5</v>
      </c>
      <c r="FR14">
        <v>51.07</v>
      </c>
      <c r="FS14">
        <v>46.14</v>
      </c>
      <c r="FT14">
        <v>42</v>
      </c>
      <c r="FU14">
        <v>41.42</v>
      </c>
      <c r="FV14">
        <v>41.42</v>
      </c>
      <c r="FW14">
        <v>41.68</v>
      </c>
      <c r="FX14">
        <v>41.48</v>
      </c>
      <c r="FY14">
        <v>41.48</v>
      </c>
      <c r="FZ14">
        <v>41.29</v>
      </c>
      <c r="GA14">
        <v>41.29</v>
      </c>
      <c r="GB14">
        <v>43.08</v>
      </c>
      <c r="GC14">
        <v>48.84</v>
      </c>
      <c r="GD14">
        <v>51.42</v>
      </c>
      <c r="GE14">
        <v>46.46</v>
      </c>
      <c r="GF14">
        <v>42.3</v>
      </c>
      <c r="GG14">
        <v>41.7</v>
      </c>
      <c r="GH14">
        <v>41.7</v>
      </c>
      <c r="GI14">
        <v>41.96</v>
      </c>
      <c r="GJ14">
        <v>41.77</v>
      </c>
      <c r="GK14">
        <v>41.77</v>
      </c>
      <c r="GL14">
        <v>41.57</v>
      </c>
      <c r="GM14">
        <v>41.57</v>
      </c>
      <c r="GN14">
        <v>43.38</v>
      </c>
      <c r="GO14">
        <v>49.18</v>
      </c>
      <c r="GP14">
        <v>51.78</v>
      </c>
      <c r="GQ14">
        <v>46.78</v>
      </c>
      <c r="GR14">
        <v>42.59</v>
      </c>
      <c r="GS14">
        <v>41.99</v>
      </c>
      <c r="GT14">
        <v>41.99</v>
      </c>
      <c r="GU14">
        <v>42.25</v>
      </c>
      <c r="GV14">
        <v>42.05</v>
      </c>
      <c r="GW14">
        <v>42.06</v>
      </c>
      <c r="GX14">
        <v>41.86</v>
      </c>
      <c r="GY14">
        <v>41.86</v>
      </c>
      <c r="GZ14">
        <v>43.67</v>
      </c>
      <c r="HA14">
        <v>49.51</v>
      </c>
      <c r="HB14">
        <v>52.13</v>
      </c>
      <c r="HC14">
        <v>47.1</v>
      </c>
      <c r="HD14">
        <v>42.88</v>
      </c>
      <c r="HE14">
        <v>42.28</v>
      </c>
      <c r="HF14">
        <v>42.28</v>
      </c>
      <c r="HG14">
        <v>42.54</v>
      </c>
      <c r="HH14">
        <v>42.34</v>
      </c>
      <c r="HI14">
        <v>42.34</v>
      </c>
      <c r="HJ14">
        <v>42.14</v>
      </c>
      <c r="HK14">
        <v>42.14</v>
      </c>
      <c r="HL14">
        <v>43.97</v>
      </c>
      <c r="HM14">
        <v>49.85</v>
      </c>
      <c r="HN14">
        <v>52.49</v>
      </c>
      <c r="HO14">
        <v>47.42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18</v>
      </c>
      <c r="U15" s="247">
        <v>16.917000000000002</v>
      </c>
      <c r="V15" s="247">
        <v>20.331</v>
      </c>
      <c r="W15" s="247">
        <v>21.414999999999999</v>
      </c>
      <c r="X15" s="247">
        <v>21.589000000000002</v>
      </c>
      <c r="Y15" s="247">
        <v>21.718</v>
      </c>
      <c r="Z15" s="247">
        <v>21.917000000000002</v>
      </c>
      <c r="AA15" s="247">
        <v>20.75</v>
      </c>
      <c r="AB15" s="247">
        <v>19.833000000000002</v>
      </c>
      <c r="AC15" s="247">
        <v>29.565000000000001</v>
      </c>
      <c r="AD15" s="247">
        <v>30.194000000000003</v>
      </c>
      <c r="AE15" s="247">
        <v>24.1</v>
      </c>
      <c r="AF15" s="247">
        <v>24.629000000000001</v>
      </c>
      <c r="AG15" s="247">
        <v>22.229000000000003</v>
      </c>
      <c r="AH15" s="247">
        <v>21.887</v>
      </c>
      <c r="AI15" s="247">
        <v>22.222000000000001</v>
      </c>
      <c r="AJ15" s="247">
        <v>22.446000000000002</v>
      </c>
      <c r="AK15" s="247">
        <v>21.681000000000001</v>
      </c>
      <c r="AL15" s="247">
        <v>21.333000000000002</v>
      </c>
      <c r="AM15" s="247">
        <v>21.141000000000002</v>
      </c>
      <c r="AN15" s="247">
        <v>21.979000000000003</v>
      </c>
      <c r="AO15" s="247">
        <v>26.464000000000002</v>
      </c>
      <c r="AP15" s="247">
        <v>30.181000000000001</v>
      </c>
      <c r="AQ15" s="247">
        <v>28.521000000000001</v>
      </c>
      <c r="AR15" s="247">
        <v>24.653000000000002</v>
      </c>
      <c r="AS15" s="247">
        <v>20.574999999999999</v>
      </c>
      <c r="AT15" s="247">
        <v>21.56</v>
      </c>
      <c r="AU15" s="247">
        <v>22.659000000000002</v>
      </c>
      <c r="AV15" s="247">
        <v>22.694000000000003</v>
      </c>
      <c r="AW15" s="247">
        <v>22.447000000000003</v>
      </c>
      <c r="AX15" s="247">
        <v>21.983000000000001</v>
      </c>
      <c r="AY15" s="247">
        <v>21.565000000000001</v>
      </c>
      <c r="AZ15" s="247">
        <v>22.795000000000002</v>
      </c>
      <c r="BA15" s="247">
        <v>26.06</v>
      </c>
      <c r="BB15" s="247">
        <v>29.09</v>
      </c>
      <c r="BC15" s="247">
        <v>27.799000000000003</v>
      </c>
      <c r="BD15" s="247">
        <v>24.569000000000003</v>
      </c>
      <c r="BE15" s="247">
        <v>21.556000000000001</v>
      </c>
      <c r="BF15" s="247">
        <v>22.157</v>
      </c>
      <c r="BG15" s="247">
        <v>22.658000000000001</v>
      </c>
      <c r="BH15" s="247">
        <v>23.113</v>
      </c>
      <c r="BI15" s="247">
        <v>22.743000000000002</v>
      </c>
      <c r="BJ15" s="247">
        <v>22.315000000000001</v>
      </c>
      <c r="BK15" s="247">
        <v>21.856999999999999</v>
      </c>
      <c r="BL15" s="247">
        <v>23.087</v>
      </c>
      <c r="BM15" s="247">
        <v>25.62</v>
      </c>
      <c r="BN15" s="247">
        <v>29.597000000000001</v>
      </c>
      <c r="BO15" s="247">
        <v>27.696000000000002</v>
      </c>
      <c r="BP15" s="247">
        <v>24.667000000000002</v>
      </c>
      <c r="BQ15" s="247">
        <v>21.909000000000002</v>
      </c>
      <c r="BR15" s="247">
        <v>22.46</v>
      </c>
      <c r="BS15" s="247">
        <v>22.87</v>
      </c>
      <c r="BT15" s="247">
        <v>23.357000000000003</v>
      </c>
      <c r="BU15" s="247">
        <v>23.033000000000001</v>
      </c>
      <c r="BV15" s="247">
        <v>22.363</v>
      </c>
      <c r="BW15" s="247">
        <v>22.408000000000001</v>
      </c>
      <c r="BX15" s="247">
        <v>23.381</v>
      </c>
      <c r="BY15" s="247">
        <v>25.773</v>
      </c>
      <c r="BZ15" s="247">
        <v>29.441000000000003</v>
      </c>
      <c r="CA15" s="247">
        <v>27.613000000000003</v>
      </c>
      <c r="CB15" s="247">
        <v>24.763000000000002</v>
      </c>
      <c r="CC15" s="247">
        <v>22.256</v>
      </c>
      <c r="CD15" s="247">
        <v>22.478000000000002</v>
      </c>
      <c r="CE15" s="247">
        <v>23.413</v>
      </c>
      <c r="CF15" s="247">
        <v>23.625</v>
      </c>
      <c r="CG15" s="247">
        <v>23.355</v>
      </c>
      <c r="CH15" s="247">
        <v>22.709</v>
      </c>
      <c r="CI15" s="247">
        <v>22.769000000000002</v>
      </c>
      <c r="CJ15" s="247">
        <v>23.673999999999999</v>
      </c>
      <c r="CK15" s="247">
        <v>25.773</v>
      </c>
      <c r="CL15" s="247">
        <v>29.179000000000002</v>
      </c>
      <c r="CM15" s="247">
        <v>27.158000000000001</v>
      </c>
      <c r="CN15" s="247">
        <v>25.133000000000003</v>
      </c>
      <c r="CO15" s="247">
        <v>22.617000000000001</v>
      </c>
      <c r="CP15" s="247">
        <v>22.809000000000001</v>
      </c>
      <c r="CQ15" s="247">
        <v>23.663</v>
      </c>
      <c r="CR15" s="247">
        <v>23.914999999999999</v>
      </c>
      <c r="CS15" s="247">
        <v>23.369</v>
      </c>
      <c r="CT15" s="247">
        <v>23.307000000000002</v>
      </c>
      <c r="CU15" s="247">
        <v>23.061</v>
      </c>
      <c r="CV15" s="247">
        <v>23.582000000000001</v>
      </c>
      <c r="CW15" s="247">
        <v>26.337</v>
      </c>
      <c r="CX15" s="247">
        <v>28.534000000000002</v>
      </c>
      <c r="CY15" s="247">
        <v>27.446000000000002</v>
      </c>
      <c r="CZ15" s="247">
        <v>25.302</v>
      </c>
      <c r="DA15" s="247">
        <v>22.631</v>
      </c>
      <c r="DB15" s="247">
        <v>23.38</v>
      </c>
      <c r="DC15" s="247">
        <v>23.904</v>
      </c>
      <c r="DD15" s="247">
        <v>24.129000000000001</v>
      </c>
      <c r="DE15" s="247">
        <v>23.631</v>
      </c>
      <c r="DF15" s="247">
        <v>23.609000000000002</v>
      </c>
      <c r="DG15" s="247">
        <v>23.072000000000003</v>
      </c>
      <c r="DH15" s="247">
        <v>24.193000000000001</v>
      </c>
      <c r="DI15" s="247">
        <v>26.388000000000002</v>
      </c>
      <c r="DJ15" s="247">
        <v>28.436</v>
      </c>
      <c r="DK15" s="247">
        <v>27.428000000000001</v>
      </c>
      <c r="DL15" s="247">
        <v>25.457000000000001</v>
      </c>
      <c r="DM15" s="247">
        <v>22.934999999999999</v>
      </c>
      <c r="DN15" s="247">
        <v>23.661000000000001</v>
      </c>
      <c r="DO15" s="247">
        <v>23.864999999999998</v>
      </c>
      <c r="DP15" s="247">
        <v>24.371000000000002</v>
      </c>
      <c r="DQ15" s="247">
        <v>24.184999999999999</v>
      </c>
      <c r="DR15" s="247">
        <v>23.899000000000001</v>
      </c>
      <c r="DS15" s="247">
        <v>23.357000000000003</v>
      </c>
      <c r="DT15" s="247">
        <v>24.441000000000003</v>
      </c>
      <c r="DU15" s="247">
        <v>26.471</v>
      </c>
      <c r="DV15" s="247">
        <v>28.363000000000003</v>
      </c>
      <c r="DW15" s="247">
        <v>27.417000000000002</v>
      </c>
      <c r="DX15" s="247">
        <v>25.38</v>
      </c>
      <c r="DY15" s="247">
        <v>23.548000000000002</v>
      </c>
      <c r="DZ15" s="247">
        <v>23.944000000000003</v>
      </c>
      <c r="EA15" s="247">
        <v>24.081</v>
      </c>
      <c r="EB15" s="247">
        <v>24.591000000000001</v>
      </c>
      <c r="EC15" s="247">
        <v>24.419</v>
      </c>
      <c r="ED15" s="247">
        <v>24.143000000000001</v>
      </c>
      <c r="EE15" s="247">
        <v>23.603000000000002</v>
      </c>
      <c r="EF15" s="247">
        <v>24.677</v>
      </c>
      <c r="EG15" s="247">
        <v>26.155000000000001</v>
      </c>
      <c r="EH15" s="247">
        <v>28.891000000000002</v>
      </c>
      <c r="EI15" s="247">
        <v>27.496000000000002</v>
      </c>
      <c r="EJ15" s="247">
        <v>25.547000000000001</v>
      </c>
      <c r="EK15" s="247">
        <v>23.806000000000001</v>
      </c>
      <c r="EL15" s="247">
        <v>24.176000000000002</v>
      </c>
      <c r="EM15" s="247">
        <v>24.283000000000001</v>
      </c>
      <c r="EN15" s="247">
        <v>24.844999999999999</v>
      </c>
      <c r="EO15" s="247">
        <v>24.657</v>
      </c>
      <c r="EP15" s="247">
        <v>24.079000000000001</v>
      </c>
      <c r="EQ15" s="247">
        <v>24.14</v>
      </c>
      <c r="ER15" s="247">
        <v>24.901</v>
      </c>
      <c r="ES15" s="247">
        <v>26.298000000000002</v>
      </c>
      <c r="ET15" s="247">
        <v>28.926000000000002</v>
      </c>
      <c r="EU15" s="247">
        <v>27.244</v>
      </c>
      <c r="EV15" s="247">
        <v>25.976000000000003</v>
      </c>
      <c r="EW15" s="247">
        <v>24.057000000000002</v>
      </c>
      <c r="EX15" s="247">
        <v>24.111000000000001</v>
      </c>
      <c r="EY15" s="247">
        <v>24.827000000000002</v>
      </c>
      <c r="EZ15" s="247">
        <v>25.048000000000002</v>
      </c>
      <c r="FA15" s="247">
        <v>24.622</v>
      </c>
      <c r="FB15" s="247">
        <v>24.675000000000001</v>
      </c>
      <c r="FC15" s="247">
        <v>24.43</v>
      </c>
      <c r="FD15" s="247">
        <v>24.778000000000002</v>
      </c>
      <c r="FE15" s="247">
        <v>26.793000000000003</v>
      </c>
      <c r="FF15" s="247">
        <v>28.856000000000002</v>
      </c>
      <c r="FG15" s="247">
        <v>27.26</v>
      </c>
      <c r="FH15" s="247">
        <v>26.172000000000001</v>
      </c>
      <c r="FI15" s="247">
        <v>24.344000000000001</v>
      </c>
      <c r="FJ15" s="247">
        <v>24.387</v>
      </c>
      <c r="FK15" s="247">
        <v>25.061</v>
      </c>
      <c r="FL15" s="247">
        <v>25.281000000000002</v>
      </c>
      <c r="FM15" s="247">
        <v>24.869</v>
      </c>
      <c r="FN15" s="247">
        <v>24.911000000000001</v>
      </c>
      <c r="FO15" s="247">
        <v>24.664000000000001</v>
      </c>
      <c r="FP15" s="247">
        <v>24.998000000000001</v>
      </c>
      <c r="FQ15" s="247">
        <v>26.885000000000002</v>
      </c>
      <c r="FR15" s="247">
        <v>28.42</v>
      </c>
      <c r="FS15" s="247">
        <v>27.692</v>
      </c>
      <c r="FT15" s="247">
        <v>26.367000000000001</v>
      </c>
      <c r="FU15" s="247">
        <v>24.268000000000001</v>
      </c>
      <c r="FV15" s="247">
        <v>24.934999999999999</v>
      </c>
      <c r="FW15" s="247">
        <v>24.99</v>
      </c>
      <c r="FX15" s="247">
        <v>25.193000000000001</v>
      </c>
      <c r="FY15" s="247">
        <v>25.105</v>
      </c>
      <c r="FZ15" s="247">
        <v>24.851000000000003</v>
      </c>
      <c r="GA15" s="247">
        <v>24.618000000000002</v>
      </c>
      <c r="GB15" s="247">
        <v>25.571000000000002</v>
      </c>
      <c r="GC15" s="247">
        <v>26.988</v>
      </c>
      <c r="GD15" s="247">
        <v>28.441000000000003</v>
      </c>
      <c r="GE15" s="247">
        <v>27.798000000000002</v>
      </c>
      <c r="GF15" s="247">
        <v>26.283000000000001</v>
      </c>
      <c r="GG15" s="247">
        <v>24.198</v>
      </c>
      <c r="GH15" s="247">
        <v>25.171000000000003</v>
      </c>
      <c r="GI15" s="247">
        <v>24.938000000000002</v>
      </c>
      <c r="GJ15" s="247">
        <v>25.481000000000002</v>
      </c>
      <c r="GK15" s="247">
        <v>25.34</v>
      </c>
      <c r="GL15" s="247">
        <v>25.405000000000001</v>
      </c>
      <c r="GM15" s="247">
        <v>24.87</v>
      </c>
      <c r="GN15" s="247">
        <v>25.79</v>
      </c>
      <c r="GO15" s="247">
        <v>26.614000000000001</v>
      </c>
      <c r="GP15" s="247">
        <v>28.978000000000002</v>
      </c>
      <c r="GQ15" s="247">
        <v>27.892000000000003</v>
      </c>
      <c r="GR15" s="247">
        <v>26.21</v>
      </c>
      <c r="GS15" s="247">
        <v>24.769000000000002</v>
      </c>
      <c r="GT15" s="247">
        <v>25.405000000000001</v>
      </c>
      <c r="GU15" s="247">
        <v>25.114999999999998</v>
      </c>
      <c r="GV15" s="247">
        <v>25.61</v>
      </c>
      <c r="GW15" s="247">
        <v>25.815000000000001</v>
      </c>
      <c r="GX15" s="247">
        <v>24.976000000000003</v>
      </c>
      <c r="GY15" s="247">
        <v>25.344000000000001</v>
      </c>
      <c r="GZ15" s="247">
        <v>25.973000000000003</v>
      </c>
      <c r="HA15" s="247">
        <v>26.809000000000001</v>
      </c>
      <c r="HB15" s="247">
        <v>29.187000000000001</v>
      </c>
      <c r="HC15" s="247">
        <v>28.092000000000002</v>
      </c>
      <c r="HD15" s="247">
        <v>26.404</v>
      </c>
      <c r="HE15" s="247">
        <v>24.948</v>
      </c>
      <c r="HF15" s="247">
        <v>25.288</v>
      </c>
      <c r="HG15" s="247">
        <v>25.601000000000003</v>
      </c>
      <c r="HH15" s="247">
        <v>25.804000000000002</v>
      </c>
      <c r="HI15" s="247">
        <v>25.704000000000001</v>
      </c>
      <c r="HJ15" s="247">
        <v>25.465</v>
      </c>
      <c r="HK15" s="247">
        <v>25.528000000000002</v>
      </c>
      <c r="HL15" s="247">
        <v>26.166</v>
      </c>
      <c r="HM15" s="247">
        <v>27.015000000000001</v>
      </c>
      <c r="HN15" s="247">
        <v>29.407</v>
      </c>
      <c r="HO15" s="247">
        <v>27.942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</v>
      </c>
      <c r="U16">
        <v>28</v>
      </c>
      <c r="V16">
        <v>33.5</v>
      </c>
      <c r="W16">
        <v>33.25</v>
      </c>
      <c r="X16">
        <v>32.5</v>
      </c>
      <c r="Y16">
        <v>31.75</v>
      </c>
      <c r="Z16">
        <v>31.75</v>
      </c>
      <c r="AA16">
        <v>37.5</v>
      </c>
      <c r="AB16">
        <v>47</v>
      </c>
      <c r="AC16">
        <v>57</v>
      </c>
      <c r="AD16">
        <v>68.5</v>
      </c>
      <c r="AE16">
        <v>55</v>
      </c>
      <c r="AF16">
        <v>37.75</v>
      </c>
      <c r="AG16">
        <v>35.75</v>
      </c>
      <c r="AH16">
        <v>36.5</v>
      </c>
      <c r="AI16">
        <v>37.25</v>
      </c>
      <c r="AJ16">
        <v>36.75</v>
      </c>
      <c r="AK16">
        <v>36.75</v>
      </c>
      <c r="AL16">
        <v>36.25</v>
      </c>
      <c r="AM16">
        <v>36.25</v>
      </c>
      <c r="AN16">
        <v>43.25</v>
      </c>
      <c r="AO16">
        <v>59.25</v>
      </c>
      <c r="AP16">
        <v>67.75</v>
      </c>
      <c r="AQ16">
        <v>53.25</v>
      </c>
      <c r="AR16">
        <v>39</v>
      </c>
      <c r="AS16">
        <v>37</v>
      </c>
      <c r="AT16">
        <v>36.75</v>
      </c>
      <c r="AU16">
        <v>38.43</v>
      </c>
      <c r="AV16">
        <v>38</v>
      </c>
      <c r="AW16">
        <v>38</v>
      </c>
      <c r="AX16">
        <v>37.57</v>
      </c>
      <c r="AY16">
        <v>37.57</v>
      </c>
      <c r="AZ16">
        <v>43.56</v>
      </c>
      <c r="BA16">
        <v>57.24</v>
      </c>
      <c r="BB16">
        <v>64.510000000000005</v>
      </c>
      <c r="BC16">
        <v>52.11</v>
      </c>
      <c r="BD16">
        <v>39.93</v>
      </c>
      <c r="BE16">
        <v>38.21</v>
      </c>
      <c r="BF16">
        <v>38</v>
      </c>
      <c r="BG16">
        <v>39.42</v>
      </c>
      <c r="BH16">
        <v>39.06</v>
      </c>
      <c r="BI16">
        <v>39.06</v>
      </c>
      <c r="BJ16">
        <v>38.69</v>
      </c>
      <c r="BK16">
        <v>38.69</v>
      </c>
      <c r="BL16">
        <v>43.8</v>
      </c>
      <c r="BM16">
        <v>55.51</v>
      </c>
      <c r="BN16">
        <v>61.72</v>
      </c>
      <c r="BO16">
        <v>51.11</v>
      </c>
      <c r="BP16">
        <v>40.71</v>
      </c>
      <c r="BQ16">
        <v>39.25</v>
      </c>
      <c r="BR16">
        <v>39.07</v>
      </c>
      <c r="BS16">
        <v>40.32</v>
      </c>
      <c r="BT16">
        <v>40</v>
      </c>
      <c r="BU16">
        <v>40</v>
      </c>
      <c r="BV16">
        <v>39.69</v>
      </c>
      <c r="BW16">
        <v>39.69</v>
      </c>
      <c r="BX16">
        <v>44.06</v>
      </c>
      <c r="BY16">
        <v>54.07</v>
      </c>
      <c r="BZ16">
        <v>59.37</v>
      </c>
      <c r="CA16">
        <v>50.3</v>
      </c>
      <c r="CB16">
        <v>41.42</v>
      </c>
      <c r="CC16">
        <v>40.17</v>
      </c>
      <c r="CD16">
        <v>40.020000000000003</v>
      </c>
      <c r="CE16">
        <v>40.92</v>
      </c>
      <c r="CF16">
        <v>40.64</v>
      </c>
      <c r="CG16">
        <v>40.64</v>
      </c>
      <c r="CH16">
        <v>40.369999999999997</v>
      </c>
      <c r="CI16">
        <v>40.36</v>
      </c>
      <c r="CJ16">
        <v>44.31</v>
      </c>
      <c r="CK16">
        <v>53.37</v>
      </c>
      <c r="CL16">
        <v>58.17</v>
      </c>
      <c r="CM16">
        <v>49.96</v>
      </c>
      <c r="CN16">
        <v>41.92</v>
      </c>
      <c r="CO16">
        <v>40.799999999999997</v>
      </c>
      <c r="CP16">
        <v>40.659999999999997</v>
      </c>
      <c r="CQ16">
        <v>41.43</v>
      </c>
      <c r="CR16">
        <v>41.16</v>
      </c>
      <c r="CS16">
        <v>41.17</v>
      </c>
      <c r="CT16">
        <v>40.909999999999997</v>
      </c>
      <c r="CU16">
        <v>40.92</v>
      </c>
      <c r="CV16">
        <v>44.56</v>
      </c>
      <c r="CW16">
        <v>52.94</v>
      </c>
      <c r="CX16">
        <v>57.39</v>
      </c>
      <c r="CY16">
        <v>49.78</v>
      </c>
      <c r="CZ16">
        <v>42.35</v>
      </c>
      <c r="DA16">
        <v>41.32</v>
      </c>
      <c r="DB16">
        <v>41.19</v>
      </c>
      <c r="DC16">
        <v>41.92</v>
      </c>
      <c r="DD16">
        <v>41.67</v>
      </c>
      <c r="DE16">
        <v>41.68</v>
      </c>
      <c r="DF16">
        <v>41.43</v>
      </c>
      <c r="DG16">
        <v>41.44</v>
      </c>
      <c r="DH16">
        <v>44.82</v>
      </c>
      <c r="DI16">
        <v>52.56</v>
      </c>
      <c r="DJ16">
        <v>56.67</v>
      </c>
      <c r="DK16">
        <v>49.64</v>
      </c>
      <c r="DL16">
        <v>42.77</v>
      </c>
      <c r="DM16">
        <v>41.81</v>
      </c>
      <c r="DN16">
        <v>41.69</v>
      </c>
      <c r="DO16">
        <v>42.34</v>
      </c>
      <c r="DP16">
        <v>42.11</v>
      </c>
      <c r="DQ16">
        <v>42.12</v>
      </c>
      <c r="DR16">
        <v>41.9</v>
      </c>
      <c r="DS16">
        <v>41.9</v>
      </c>
      <c r="DT16">
        <v>45.01</v>
      </c>
      <c r="DU16">
        <v>52.17</v>
      </c>
      <c r="DV16">
        <v>55.97</v>
      </c>
      <c r="DW16">
        <v>49.47</v>
      </c>
      <c r="DX16">
        <v>43.14</v>
      </c>
      <c r="DY16">
        <v>42.25</v>
      </c>
      <c r="DZ16">
        <v>42.14</v>
      </c>
      <c r="EA16">
        <v>42.74</v>
      </c>
      <c r="EB16">
        <v>42.53</v>
      </c>
      <c r="EC16">
        <v>42.55</v>
      </c>
      <c r="ED16">
        <v>42.34</v>
      </c>
      <c r="EE16">
        <v>42.34</v>
      </c>
      <c r="EF16">
        <v>45.21</v>
      </c>
      <c r="EG16">
        <v>51.83</v>
      </c>
      <c r="EH16">
        <v>55.34</v>
      </c>
      <c r="EI16">
        <v>49.33</v>
      </c>
      <c r="EJ16">
        <v>43.48</v>
      </c>
      <c r="EK16">
        <v>42.67</v>
      </c>
      <c r="EL16">
        <v>42.56</v>
      </c>
      <c r="EM16">
        <v>43.14</v>
      </c>
      <c r="EN16">
        <v>42.94</v>
      </c>
      <c r="EO16">
        <v>42.95</v>
      </c>
      <c r="EP16">
        <v>42.75</v>
      </c>
      <c r="EQ16">
        <v>42.76</v>
      </c>
      <c r="ER16">
        <v>45.42</v>
      </c>
      <c r="ES16">
        <v>51.53</v>
      </c>
      <c r="ET16">
        <v>54.77</v>
      </c>
      <c r="EU16">
        <v>49.21</v>
      </c>
      <c r="EV16">
        <v>43.81</v>
      </c>
      <c r="EW16">
        <v>43.06</v>
      </c>
      <c r="EX16">
        <v>42.96</v>
      </c>
      <c r="EY16">
        <v>43.32</v>
      </c>
      <c r="EZ16">
        <v>43.13</v>
      </c>
      <c r="FA16">
        <v>43.14</v>
      </c>
      <c r="FB16">
        <v>42.95</v>
      </c>
      <c r="FC16">
        <v>42.95</v>
      </c>
      <c r="FD16">
        <v>45.62</v>
      </c>
      <c r="FE16">
        <v>51.76</v>
      </c>
      <c r="FF16">
        <v>55.02</v>
      </c>
      <c r="FG16">
        <v>49.42</v>
      </c>
      <c r="FH16">
        <v>44.01</v>
      </c>
      <c r="FI16">
        <v>43.26</v>
      </c>
      <c r="FJ16">
        <v>43.16</v>
      </c>
      <c r="FK16">
        <v>43.51</v>
      </c>
      <c r="FL16">
        <v>43.33</v>
      </c>
      <c r="FM16">
        <v>43.33</v>
      </c>
      <c r="FN16">
        <v>43.14</v>
      </c>
      <c r="FO16">
        <v>43.14</v>
      </c>
      <c r="FP16">
        <v>45.81</v>
      </c>
      <c r="FQ16">
        <v>51.97</v>
      </c>
      <c r="FR16">
        <v>55.25</v>
      </c>
      <c r="FS16">
        <v>49.63</v>
      </c>
      <c r="FT16">
        <v>44.2</v>
      </c>
      <c r="FU16">
        <v>43.45</v>
      </c>
      <c r="FV16">
        <v>43.35</v>
      </c>
      <c r="FW16">
        <v>43.66</v>
      </c>
      <c r="FX16">
        <v>43.46</v>
      </c>
      <c r="FY16">
        <v>43.47</v>
      </c>
      <c r="FZ16">
        <v>43.28</v>
      </c>
      <c r="GA16">
        <v>43.28</v>
      </c>
      <c r="GB16">
        <v>45.97</v>
      </c>
      <c r="GC16">
        <v>52.15</v>
      </c>
      <c r="GD16">
        <v>55.42</v>
      </c>
      <c r="GE16">
        <v>49.79</v>
      </c>
      <c r="GF16">
        <v>44.35</v>
      </c>
      <c r="GG16">
        <v>43.59</v>
      </c>
      <c r="GH16">
        <v>43.49</v>
      </c>
      <c r="GI16">
        <v>43.8</v>
      </c>
      <c r="GJ16">
        <v>43.61</v>
      </c>
      <c r="GK16">
        <v>43.62</v>
      </c>
      <c r="GL16">
        <v>43.42</v>
      </c>
      <c r="GM16">
        <v>43.42</v>
      </c>
      <c r="GN16">
        <v>46.12</v>
      </c>
      <c r="GO16">
        <v>52.32</v>
      </c>
      <c r="GP16">
        <v>55.61</v>
      </c>
      <c r="GQ16">
        <v>49.94</v>
      </c>
      <c r="GR16">
        <v>44.5</v>
      </c>
      <c r="GS16">
        <v>43.73</v>
      </c>
      <c r="GT16">
        <v>43.64</v>
      </c>
      <c r="GU16">
        <v>43.94</v>
      </c>
      <c r="GV16">
        <v>43.75</v>
      </c>
      <c r="GW16">
        <v>43.77</v>
      </c>
      <c r="GX16">
        <v>43.57</v>
      </c>
      <c r="GY16">
        <v>43.57</v>
      </c>
      <c r="GZ16">
        <v>46.26</v>
      </c>
      <c r="HA16">
        <v>52.48</v>
      </c>
      <c r="HB16">
        <v>55.78</v>
      </c>
      <c r="HC16">
        <v>50.1</v>
      </c>
      <c r="HD16">
        <v>44.64</v>
      </c>
      <c r="HE16">
        <v>43.88</v>
      </c>
      <c r="HF16">
        <v>43.78</v>
      </c>
      <c r="HG16">
        <v>44.09</v>
      </c>
      <c r="HH16">
        <v>43.89</v>
      </c>
      <c r="HI16">
        <v>43.9</v>
      </c>
      <c r="HJ16">
        <v>43.71</v>
      </c>
      <c r="HK16">
        <v>43.71</v>
      </c>
      <c r="HL16">
        <v>46.41</v>
      </c>
      <c r="HM16">
        <v>52.65</v>
      </c>
      <c r="HN16">
        <v>55.96</v>
      </c>
      <c r="HO16">
        <v>50.25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18.5</v>
      </c>
      <c r="U17">
        <v>17.417000000000002</v>
      </c>
      <c r="V17">
        <v>21.331</v>
      </c>
      <c r="W17">
        <v>22.164999999999999</v>
      </c>
      <c r="X17">
        <v>22.219000000000001</v>
      </c>
      <c r="Y17">
        <v>22.348000000000003</v>
      </c>
      <c r="Z17">
        <v>22.917000000000002</v>
      </c>
      <c r="AA17">
        <v>22.25</v>
      </c>
      <c r="AB17">
        <v>22.333000000000002</v>
      </c>
      <c r="AC17">
        <v>33.064999999999998</v>
      </c>
      <c r="AD17">
        <v>35.194000000000003</v>
      </c>
      <c r="AE17">
        <v>27.6</v>
      </c>
      <c r="AF17">
        <v>25.879000000000001</v>
      </c>
      <c r="AG17">
        <v>23.229000000000003</v>
      </c>
      <c r="AH17">
        <v>22.887</v>
      </c>
      <c r="AI17">
        <v>23.222000000000001</v>
      </c>
      <c r="AJ17">
        <v>23.446000000000002</v>
      </c>
      <c r="AK17">
        <v>22.681000000000001</v>
      </c>
      <c r="AL17">
        <v>22.333000000000002</v>
      </c>
      <c r="AM17">
        <v>22.141000000000002</v>
      </c>
      <c r="AN17">
        <v>24.229000000000003</v>
      </c>
      <c r="AO17">
        <v>29.464000000000002</v>
      </c>
      <c r="AP17">
        <v>34.181000000000004</v>
      </c>
      <c r="AQ17">
        <v>31.521000000000001</v>
      </c>
      <c r="AR17">
        <v>25.783000000000001</v>
      </c>
      <c r="AS17">
        <v>21.454999999999998</v>
      </c>
      <c r="AT17">
        <v>22.31</v>
      </c>
      <c r="AU17">
        <v>23.759</v>
      </c>
      <c r="AV17">
        <v>23.794</v>
      </c>
      <c r="AW17">
        <v>23.547000000000001</v>
      </c>
      <c r="AX17">
        <v>23.083000000000002</v>
      </c>
      <c r="AY17">
        <v>22.664999999999999</v>
      </c>
      <c r="AZ17">
        <v>24.954999999999998</v>
      </c>
      <c r="BA17">
        <v>28.86</v>
      </c>
      <c r="BB17">
        <v>32.74</v>
      </c>
      <c r="BC17">
        <v>30.599</v>
      </c>
      <c r="BD17">
        <v>25.769000000000002</v>
      </c>
      <c r="BE17">
        <v>22.545999999999999</v>
      </c>
      <c r="BF17">
        <v>23.047000000000001</v>
      </c>
      <c r="BG17">
        <v>23.818000000000001</v>
      </c>
      <c r="BH17">
        <v>24.273</v>
      </c>
      <c r="BI17">
        <v>23.903000000000002</v>
      </c>
      <c r="BJ17">
        <v>23.475000000000001</v>
      </c>
      <c r="BK17">
        <v>23.016999999999999</v>
      </c>
      <c r="BL17">
        <v>25.157</v>
      </c>
      <c r="BM17">
        <v>28.22</v>
      </c>
      <c r="BN17">
        <v>32.917000000000002</v>
      </c>
      <c r="BO17">
        <v>30.296000000000003</v>
      </c>
      <c r="BP17">
        <v>25.917000000000002</v>
      </c>
      <c r="BQ17">
        <v>22.979000000000003</v>
      </c>
      <c r="BR17">
        <v>23.44</v>
      </c>
      <c r="BS17">
        <v>24.08</v>
      </c>
      <c r="BT17">
        <v>24.567</v>
      </c>
      <c r="BU17">
        <v>24.243000000000002</v>
      </c>
      <c r="BV17">
        <v>23.573</v>
      </c>
      <c r="BW17">
        <v>23.618000000000002</v>
      </c>
      <c r="BX17">
        <v>25.361000000000001</v>
      </c>
      <c r="BY17">
        <v>28.203000000000003</v>
      </c>
      <c r="BZ17">
        <v>32.481000000000002</v>
      </c>
      <c r="CA17">
        <v>30.043000000000003</v>
      </c>
      <c r="CB17">
        <v>26.043000000000003</v>
      </c>
      <c r="CC17">
        <v>23.386000000000003</v>
      </c>
      <c r="CD17">
        <v>23.528000000000002</v>
      </c>
      <c r="CE17">
        <v>24.643000000000001</v>
      </c>
      <c r="CF17">
        <v>24.855</v>
      </c>
      <c r="CG17">
        <v>24.585000000000001</v>
      </c>
      <c r="CH17">
        <v>23.939</v>
      </c>
      <c r="CI17">
        <v>23.999000000000002</v>
      </c>
      <c r="CJ17">
        <v>25.594000000000001</v>
      </c>
      <c r="CK17">
        <v>28.093</v>
      </c>
      <c r="CL17">
        <v>32.048999999999999</v>
      </c>
      <c r="CM17">
        <v>29.478000000000002</v>
      </c>
      <c r="CN17">
        <v>26.423000000000002</v>
      </c>
      <c r="CO17">
        <v>23.777000000000001</v>
      </c>
      <c r="CP17">
        <v>23.889000000000003</v>
      </c>
      <c r="CQ17">
        <v>24.893000000000001</v>
      </c>
      <c r="CR17">
        <v>25.145</v>
      </c>
      <c r="CS17">
        <v>24.599</v>
      </c>
      <c r="CT17">
        <v>24.537000000000003</v>
      </c>
      <c r="CU17">
        <v>24.291</v>
      </c>
      <c r="CV17">
        <v>25.452000000000002</v>
      </c>
      <c r="CW17">
        <v>28.567</v>
      </c>
      <c r="CX17">
        <v>31.274000000000001</v>
      </c>
      <c r="CY17">
        <v>29.686</v>
      </c>
      <c r="CZ17">
        <v>26.592000000000002</v>
      </c>
      <c r="DA17">
        <v>23.801000000000002</v>
      </c>
      <c r="DB17">
        <v>24.48</v>
      </c>
      <c r="DC17">
        <v>25.134</v>
      </c>
      <c r="DD17">
        <v>25.359000000000002</v>
      </c>
      <c r="DE17">
        <v>24.871000000000002</v>
      </c>
      <c r="DF17">
        <v>24.849</v>
      </c>
      <c r="DG17">
        <v>24.312000000000001</v>
      </c>
      <c r="DH17">
        <v>26.013000000000002</v>
      </c>
      <c r="DI17">
        <v>28.538</v>
      </c>
      <c r="DJ17">
        <v>31.056000000000001</v>
      </c>
      <c r="DK17">
        <v>29.588000000000001</v>
      </c>
      <c r="DL17">
        <v>26.747</v>
      </c>
      <c r="DM17">
        <v>24.105</v>
      </c>
      <c r="DN17">
        <v>24.771000000000001</v>
      </c>
      <c r="DO17">
        <v>25.074999999999999</v>
      </c>
      <c r="DP17">
        <v>25.581</v>
      </c>
      <c r="DQ17">
        <v>25.395</v>
      </c>
      <c r="DR17">
        <v>25.109000000000002</v>
      </c>
      <c r="DS17">
        <v>24.567</v>
      </c>
      <c r="DT17">
        <v>26.191000000000003</v>
      </c>
      <c r="DU17">
        <v>28.521000000000001</v>
      </c>
      <c r="DV17">
        <v>30.833000000000002</v>
      </c>
      <c r="DW17">
        <v>29.467000000000002</v>
      </c>
      <c r="DX17">
        <v>26.64</v>
      </c>
      <c r="DY17">
        <v>24.698</v>
      </c>
      <c r="DZ17">
        <v>25.044</v>
      </c>
      <c r="EA17">
        <v>25.271000000000001</v>
      </c>
      <c r="EB17">
        <v>25.781000000000002</v>
      </c>
      <c r="EC17">
        <v>25.609000000000002</v>
      </c>
      <c r="ED17">
        <v>25.333000000000002</v>
      </c>
      <c r="EE17">
        <v>24.793000000000003</v>
      </c>
      <c r="EF17">
        <v>26.357000000000003</v>
      </c>
      <c r="EG17">
        <v>28.105</v>
      </c>
      <c r="EH17">
        <v>31.231000000000002</v>
      </c>
      <c r="EI17">
        <v>29.446000000000002</v>
      </c>
      <c r="EJ17">
        <v>26.777000000000001</v>
      </c>
      <c r="EK17">
        <v>24.936</v>
      </c>
      <c r="EL17">
        <v>25.256</v>
      </c>
      <c r="EM17">
        <v>25.443000000000001</v>
      </c>
      <c r="EN17">
        <v>26.004999999999999</v>
      </c>
      <c r="EO17">
        <v>25.817</v>
      </c>
      <c r="EP17">
        <v>25.239000000000001</v>
      </c>
      <c r="EQ17">
        <v>25.3</v>
      </c>
      <c r="ER17">
        <v>26.511000000000003</v>
      </c>
      <c r="ES17">
        <v>28.148</v>
      </c>
      <c r="ET17">
        <v>31.136000000000003</v>
      </c>
      <c r="EU17">
        <v>29.104000000000003</v>
      </c>
      <c r="EV17">
        <v>27.176000000000002</v>
      </c>
      <c r="EW17">
        <v>25.167000000000002</v>
      </c>
      <c r="EX17">
        <v>25.171000000000003</v>
      </c>
      <c r="EY17">
        <v>25.937000000000001</v>
      </c>
      <c r="EZ17">
        <v>26.158000000000001</v>
      </c>
      <c r="FA17">
        <v>25.732000000000003</v>
      </c>
      <c r="FB17">
        <v>25.785</v>
      </c>
      <c r="FC17">
        <v>25.54</v>
      </c>
      <c r="FD17">
        <v>26.348000000000003</v>
      </c>
      <c r="FE17">
        <v>28.583000000000002</v>
      </c>
      <c r="FF17">
        <v>31.006</v>
      </c>
      <c r="FG17">
        <v>29.06</v>
      </c>
      <c r="FH17">
        <v>27.322000000000003</v>
      </c>
      <c r="FI17">
        <v>25.404</v>
      </c>
      <c r="FJ17">
        <v>25.397000000000002</v>
      </c>
      <c r="FK17">
        <v>26.121000000000002</v>
      </c>
      <c r="FL17">
        <v>26.341000000000001</v>
      </c>
      <c r="FM17">
        <v>25.939</v>
      </c>
      <c r="FN17">
        <v>25.981000000000002</v>
      </c>
      <c r="FO17">
        <v>25.734000000000002</v>
      </c>
      <c r="FP17">
        <v>26.518000000000001</v>
      </c>
      <c r="FQ17">
        <v>28.625</v>
      </c>
      <c r="FR17">
        <v>30.51</v>
      </c>
      <c r="FS17">
        <v>29.442</v>
      </c>
      <c r="FT17">
        <v>27.467000000000002</v>
      </c>
      <c r="FU17">
        <v>25.278000000000002</v>
      </c>
      <c r="FV17">
        <v>25.895</v>
      </c>
      <c r="FW17">
        <v>25.98</v>
      </c>
      <c r="FX17">
        <v>26.183</v>
      </c>
      <c r="FY17">
        <v>26.105</v>
      </c>
      <c r="FZ17">
        <v>25.851000000000003</v>
      </c>
      <c r="GA17">
        <v>25.618000000000002</v>
      </c>
      <c r="GB17">
        <v>27.011000000000003</v>
      </c>
      <c r="GC17">
        <v>28.638000000000002</v>
      </c>
      <c r="GD17">
        <v>30.441000000000003</v>
      </c>
      <c r="GE17">
        <v>29.458000000000002</v>
      </c>
      <c r="GF17">
        <v>27.313000000000002</v>
      </c>
      <c r="GG17">
        <v>25.138000000000002</v>
      </c>
      <c r="GH17">
        <v>26.061</v>
      </c>
      <c r="GI17">
        <v>25.858000000000001</v>
      </c>
      <c r="GJ17">
        <v>26.401</v>
      </c>
      <c r="GK17">
        <v>26.26</v>
      </c>
      <c r="GL17">
        <v>26.335000000000001</v>
      </c>
      <c r="GM17">
        <v>25.8</v>
      </c>
      <c r="GN17">
        <v>27.16</v>
      </c>
      <c r="GO17">
        <v>28.184000000000001</v>
      </c>
      <c r="GP17">
        <v>30.888000000000002</v>
      </c>
      <c r="GQ17">
        <v>29.472000000000001</v>
      </c>
      <c r="GR17">
        <v>27.16</v>
      </c>
      <c r="GS17">
        <v>25.639000000000003</v>
      </c>
      <c r="GT17">
        <v>26.225000000000001</v>
      </c>
      <c r="GU17">
        <v>25.965</v>
      </c>
      <c r="GV17">
        <v>26.46</v>
      </c>
      <c r="GW17">
        <v>26.664999999999999</v>
      </c>
      <c r="GX17">
        <v>25.836000000000002</v>
      </c>
      <c r="GY17">
        <v>26.194000000000003</v>
      </c>
      <c r="GZ17">
        <v>27.273</v>
      </c>
      <c r="HA17">
        <v>28.289000000000001</v>
      </c>
      <c r="HB17">
        <v>31.017000000000003</v>
      </c>
      <c r="HC17">
        <v>29.592000000000002</v>
      </c>
      <c r="HD17">
        <v>27.284000000000002</v>
      </c>
      <c r="HE17">
        <v>25.748000000000001</v>
      </c>
      <c r="HF17">
        <v>26.038</v>
      </c>
      <c r="HG17">
        <v>26.371000000000002</v>
      </c>
      <c r="HH17">
        <v>26.584</v>
      </c>
      <c r="HI17">
        <v>26.484000000000002</v>
      </c>
      <c r="HJ17">
        <v>26.245000000000001</v>
      </c>
      <c r="HK17">
        <v>26.308</v>
      </c>
      <c r="HL17">
        <v>27.386000000000003</v>
      </c>
      <c r="HM17">
        <v>28.414999999999999</v>
      </c>
      <c r="HN17">
        <v>31.147000000000002</v>
      </c>
      <c r="HO17">
        <v>29.362000000000002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</v>
      </c>
      <c r="W21">
        <v>26.888000000000002</v>
      </c>
      <c r="X21">
        <v>25.5</v>
      </c>
      <c r="Y21">
        <v>22.875</v>
      </c>
      <c r="Z21">
        <v>21</v>
      </c>
      <c r="AA21">
        <v>19.875</v>
      </c>
      <c r="AB21">
        <v>21</v>
      </c>
      <c r="AC21">
        <v>30.75</v>
      </c>
      <c r="AD21">
        <v>36.375</v>
      </c>
      <c r="AE21">
        <v>31.125</v>
      </c>
      <c r="AF21">
        <v>27</v>
      </c>
      <c r="AG21">
        <v>25.5</v>
      </c>
      <c r="AH21">
        <v>27.1875</v>
      </c>
      <c r="AI21">
        <v>30</v>
      </c>
      <c r="AJ21">
        <v>28.875</v>
      </c>
      <c r="AK21">
        <v>25.5</v>
      </c>
      <c r="AL21">
        <v>23.25</v>
      </c>
      <c r="AM21">
        <v>20.625</v>
      </c>
      <c r="AN21">
        <v>21.563000000000002</v>
      </c>
      <c r="AO21">
        <v>35.25</v>
      </c>
      <c r="AP21">
        <v>41.25</v>
      </c>
      <c r="AQ21">
        <v>34.125</v>
      </c>
      <c r="AR21">
        <v>29.25</v>
      </c>
      <c r="AS21">
        <v>26.25</v>
      </c>
      <c r="AT21">
        <v>28.125</v>
      </c>
      <c r="AU21">
        <v>30.074999999999999</v>
      </c>
      <c r="AV21">
        <v>29.108000000000001</v>
      </c>
      <c r="AW21">
        <v>26.213000000000001</v>
      </c>
      <c r="AX21">
        <v>24.285</v>
      </c>
      <c r="AY21">
        <v>22.035</v>
      </c>
      <c r="AZ21">
        <v>22.838000000000001</v>
      </c>
      <c r="BA21">
        <v>34.582999999999998</v>
      </c>
      <c r="BB21">
        <v>39.728000000000002</v>
      </c>
      <c r="BC21">
        <v>33.615000000000002</v>
      </c>
      <c r="BD21">
        <v>29.438000000000002</v>
      </c>
      <c r="BE21">
        <v>26.864999999999998</v>
      </c>
      <c r="BF21">
        <v>28.47</v>
      </c>
      <c r="BG21">
        <v>30.173000000000002</v>
      </c>
      <c r="BH21">
        <v>29.348000000000003</v>
      </c>
      <c r="BI21">
        <v>26.864999999999998</v>
      </c>
      <c r="BJ21">
        <v>25.208000000000002</v>
      </c>
      <c r="BK21">
        <v>23.28</v>
      </c>
      <c r="BL21">
        <v>23.97</v>
      </c>
      <c r="BM21">
        <v>34.042999999999999</v>
      </c>
      <c r="BN21">
        <v>38.453000000000003</v>
      </c>
      <c r="BO21">
        <v>33.218000000000004</v>
      </c>
      <c r="BP21">
        <v>29.625</v>
      </c>
      <c r="BQ21">
        <v>27.42</v>
      </c>
      <c r="BR21">
        <v>28.8</v>
      </c>
      <c r="BS21">
        <v>30.344999999999999</v>
      </c>
      <c r="BT21">
        <v>29.594999999999999</v>
      </c>
      <c r="BU21">
        <v>27.338000000000001</v>
      </c>
      <c r="BV21">
        <v>25.838000000000001</v>
      </c>
      <c r="BW21">
        <v>24.083000000000002</v>
      </c>
      <c r="BX21">
        <v>24.713000000000001</v>
      </c>
      <c r="BY21">
        <v>33.854999999999997</v>
      </c>
      <c r="BZ21">
        <v>37.868000000000002</v>
      </c>
      <c r="CA21">
        <v>33.104999999999997</v>
      </c>
      <c r="CB21">
        <v>29.85</v>
      </c>
      <c r="CC21">
        <v>27.848000000000003</v>
      </c>
      <c r="CD21">
        <v>29.1</v>
      </c>
      <c r="CE21">
        <v>30.434999999999999</v>
      </c>
      <c r="CF21">
        <v>29.76</v>
      </c>
      <c r="CG21">
        <v>27.72</v>
      </c>
      <c r="CH21">
        <v>26.363</v>
      </c>
      <c r="CI21">
        <v>24.773</v>
      </c>
      <c r="CJ21">
        <v>25.343</v>
      </c>
      <c r="CK21">
        <v>33.630000000000003</v>
      </c>
      <c r="CL21">
        <v>37.268000000000001</v>
      </c>
      <c r="CM21">
        <v>32.954999999999998</v>
      </c>
      <c r="CN21">
        <v>30.008000000000003</v>
      </c>
      <c r="CO21">
        <v>28.2</v>
      </c>
      <c r="CP21">
        <v>29.333000000000002</v>
      </c>
      <c r="CQ21">
        <v>30.758000000000003</v>
      </c>
      <c r="CR21">
        <v>30.128</v>
      </c>
      <c r="CS21">
        <v>28.223000000000003</v>
      </c>
      <c r="CT21">
        <v>26.963000000000001</v>
      </c>
      <c r="CU21">
        <v>25.484999999999999</v>
      </c>
      <c r="CV21">
        <v>26.017000000000003</v>
      </c>
      <c r="CW21">
        <v>33.734999999999999</v>
      </c>
      <c r="CX21">
        <v>37.125</v>
      </c>
      <c r="CY21">
        <v>33.104999999999997</v>
      </c>
      <c r="CZ21">
        <v>30.36</v>
      </c>
      <c r="DA21">
        <v>28.673000000000002</v>
      </c>
      <c r="DB21">
        <v>29.73</v>
      </c>
      <c r="DC21">
        <v>31.08</v>
      </c>
      <c r="DD21">
        <v>30.495000000000001</v>
      </c>
      <c r="DE21">
        <v>28.725000000000001</v>
      </c>
      <c r="DF21">
        <v>27.548000000000002</v>
      </c>
      <c r="DG21">
        <v>26.168000000000003</v>
      </c>
      <c r="DH21">
        <v>26.663</v>
      </c>
      <c r="DI21">
        <v>33.854999999999997</v>
      </c>
      <c r="DJ21">
        <v>37.013000000000005</v>
      </c>
      <c r="DK21">
        <v>33.270000000000003</v>
      </c>
      <c r="DL21">
        <v>30.713000000000001</v>
      </c>
      <c r="DM21">
        <v>29.145</v>
      </c>
      <c r="DN21">
        <v>30.128</v>
      </c>
      <c r="DO21">
        <v>31.403000000000002</v>
      </c>
      <c r="DP21">
        <v>30.855</v>
      </c>
      <c r="DQ21">
        <v>29.213000000000001</v>
      </c>
      <c r="DR21">
        <v>28.118000000000002</v>
      </c>
      <c r="DS21">
        <v>26.835000000000001</v>
      </c>
      <c r="DT21">
        <v>27.293000000000003</v>
      </c>
      <c r="DU21">
        <v>33.998000000000005</v>
      </c>
      <c r="DV21">
        <v>36.93</v>
      </c>
      <c r="DW21">
        <v>33.450000000000003</v>
      </c>
      <c r="DX21">
        <v>31.073</v>
      </c>
      <c r="DY21">
        <v>29.603000000000002</v>
      </c>
      <c r="DZ21">
        <v>30.524999999999999</v>
      </c>
      <c r="EA21">
        <v>31.733000000000001</v>
      </c>
      <c r="EB21">
        <v>31.23</v>
      </c>
      <c r="EC21">
        <v>29.693000000000001</v>
      </c>
      <c r="ED21">
        <v>28.673000000000002</v>
      </c>
      <c r="EE21">
        <v>27.48</v>
      </c>
      <c r="EF21">
        <v>27.908000000000001</v>
      </c>
      <c r="EG21">
        <v>34.148000000000003</v>
      </c>
      <c r="EH21">
        <v>36.884999999999998</v>
      </c>
      <c r="EI21">
        <v>33.645000000000003</v>
      </c>
      <c r="EJ21">
        <v>31.425000000000001</v>
      </c>
      <c r="EK21">
        <v>30.06</v>
      </c>
      <c r="EL21">
        <v>30.923000000000002</v>
      </c>
      <c r="EM21">
        <v>32.07</v>
      </c>
      <c r="EN21">
        <v>31.598000000000003</v>
      </c>
      <c r="EO21">
        <v>30.164999999999999</v>
      </c>
      <c r="EP21">
        <v>29.22</v>
      </c>
      <c r="EQ21">
        <v>28.11</v>
      </c>
      <c r="ER21">
        <v>28.508000000000003</v>
      </c>
      <c r="ES21">
        <v>34.32</v>
      </c>
      <c r="ET21">
        <v>36.863</v>
      </c>
      <c r="EU21">
        <v>33.847000000000001</v>
      </c>
      <c r="EV21">
        <v>31.785</v>
      </c>
      <c r="EW21">
        <v>30.518000000000001</v>
      </c>
      <c r="EX21">
        <v>31.313000000000002</v>
      </c>
      <c r="EY21">
        <v>32.453000000000003</v>
      </c>
      <c r="EZ21">
        <v>31.973000000000003</v>
      </c>
      <c r="FA21">
        <v>30.524999999999999</v>
      </c>
      <c r="FB21">
        <v>29.565000000000001</v>
      </c>
      <c r="FC21">
        <v>28.44</v>
      </c>
      <c r="FD21">
        <v>28.844999999999999</v>
      </c>
      <c r="FE21">
        <v>34.725000000000001</v>
      </c>
      <c r="FF21">
        <v>37.305</v>
      </c>
      <c r="FG21">
        <v>34.253</v>
      </c>
      <c r="FH21">
        <v>32.159999999999997</v>
      </c>
      <c r="FI21">
        <v>30.878</v>
      </c>
      <c r="FJ21">
        <v>31.688000000000002</v>
      </c>
      <c r="FK21">
        <v>32.835000000000001</v>
      </c>
      <c r="FL21">
        <v>32.347000000000001</v>
      </c>
      <c r="FM21">
        <v>30.885000000000002</v>
      </c>
      <c r="FN21">
        <v>29.91</v>
      </c>
      <c r="FO21">
        <v>28.778000000000002</v>
      </c>
      <c r="FP21">
        <v>29.183</v>
      </c>
      <c r="FQ21">
        <v>35.130000000000003</v>
      </c>
      <c r="FR21">
        <v>37.74</v>
      </c>
      <c r="FS21">
        <v>34.65</v>
      </c>
      <c r="FT21">
        <v>32.534999999999997</v>
      </c>
      <c r="FU21">
        <v>31.238000000000003</v>
      </c>
      <c r="FV21">
        <v>32.055</v>
      </c>
      <c r="FW21">
        <v>33.21</v>
      </c>
      <c r="FX21">
        <v>32.722000000000001</v>
      </c>
      <c r="FY21">
        <v>31.245000000000001</v>
      </c>
      <c r="FZ21">
        <v>30.263000000000002</v>
      </c>
      <c r="GA21">
        <v>29.108000000000001</v>
      </c>
      <c r="GB21">
        <v>29.528000000000002</v>
      </c>
      <c r="GC21">
        <v>35.542999999999999</v>
      </c>
      <c r="GD21">
        <v>38.183</v>
      </c>
      <c r="GE21">
        <v>35.055</v>
      </c>
      <c r="GF21">
        <v>32.917999999999999</v>
      </c>
      <c r="GG21">
        <v>31.605</v>
      </c>
      <c r="GH21">
        <v>32.43</v>
      </c>
      <c r="GI21">
        <v>33.593000000000004</v>
      </c>
      <c r="GJ21">
        <v>33.097000000000001</v>
      </c>
      <c r="GK21">
        <v>31.605</v>
      </c>
      <c r="GL21">
        <v>30.608000000000001</v>
      </c>
      <c r="GM21">
        <v>29.445</v>
      </c>
      <c r="GN21">
        <v>29.864999999999998</v>
      </c>
      <c r="GO21">
        <v>35.948</v>
      </c>
      <c r="GP21">
        <v>38.618000000000002</v>
      </c>
      <c r="GQ21">
        <v>35.46</v>
      </c>
      <c r="GR21">
        <v>33.292999999999999</v>
      </c>
      <c r="GS21">
        <v>31.965</v>
      </c>
      <c r="GT21">
        <v>32.805</v>
      </c>
      <c r="GU21">
        <v>33.975000000000001</v>
      </c>
      <c r="GV21">
        <v>33.472000000000001</v>
      </c>
      <c r="GW21">
        <v>31.965</v>
      </c>
      <c r="GX21">
        <v>30.953000000000003</v>
      </c>
      <c r="GY21">
        <v>29.783000000000001</v>
      </c>
      <c r="GZ21">
        <v>30.203000000000003</v>
      </c>
      <c r="HA21">
        <v>36.36</v>
      </c>
      <c r="HB21">
        <v>39.06</v>
      </c>
      <c r="HC21">
        <v>35.858000000000004</v>
      </c>
      <c r="HD21">
        <v>33.674999999999997</v>
      </c>
      <c r="HE21">
        <v>32.325000000000003</v>
      </c>
      <c r="HF21">
        <v>33.173000000000002</v>
      </c>
      <c r="HG21">
        <v>34.358000000000004</v>
      </c>
      <c r="HH21">
        <v>33.847000000000001</v>
      </c>
      <c r="HI21">
        <v>32.325000000000003</v>
      </c>
      <c r="HJ21">
        <v>31.305</v>
      </c>
      <c r="HK21">
        <v>30.113000000000003</v>
      </c>
      <c r="HL21">
        <v>30.54</v>
      </c>
      <c r="HM21">
        <v>36.765000000000001</v>
      </c>
      <c r="HN21">
        <v>39.494999999999997</v>
      </c>
      <c r="HO21">
        <v>36.263000000000005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27.188000000000002</v>
      </c>
      <c r="W22">
        <v>26.7</v>
      </c>
      <c r="X22">
        <v>25.425000000000001</v>
      </c>
      <c r="Y22">
        <v>22.875</v>
      </c>
      <c r="Z22">
        <v>22.5</v>
      </c>
      <c r="AA22">
        <v>21.75</v>
      </c>
      <c r="AB22">
        <v>22.875</v>
      </c>
      <c r="AC22">
        <v>33</v>
      </c>
      <c r="AD22">
        <v>38.25</v>
      </c>
      <c r="AE22">
        <v>33.75</v>
      </c>
      <c r="AF22">
        <v>26.625</v>
      </c>
      <c r="AG22">
        <v>25.125</v>
      </c>
      <c r="AH22">
        <v>26.8125</v>
      </c>
      <c r="AI22">
        <v>29.813000000000002</v>
      </c>
      <c r="AJ22">
        <v>28.688000000000002</v>
      </c>
      <c r="AK22">
        <v>25.5</v>
      </c>
      <c r="AL22">
        <v>25.688000000000002</v>
      </c>
      <c r="AM22">
        <v>23.063000000000002</v>
      </c>
      <c r="AN22">
        <v>24</v>
      </c>
      <c r="AO22">
        <v>38.625</v>
      </c>
      <c r="AP22">
        <v>43.875</v>
      </c>
      <c r="AQ22">
        <v>36.75</v>
      </c>
      <c r="AR22">
        <v>29.063000000000002</v>
      </c>
      <c r="AS22">
        <v>26.0625</v>
      </c>
      <c r="AT22">
        <v>27.9375</v>
      </c>
      <c r="AU22">
        <v>30.203000000000003</v>
      </c>
      <c r="AV22">
        <v>29.234999999999999</v>
      </c>
      <c r="AW22">
        <v>26.49</v>
      </c>
      <c r="AX22">
        <v>26.655000000000001</v>
      </c>
      <c r="AY22">
        <v>24.398</v>
      </c>
      <c r="AZ22">
        <v>25.2</v>
      </c>
      <c r="BA22">
        <v>37.792999999999999</v>
      </c>
      <c r="BB22">
        <v>42.308</v>
      </c>
      <c r="BC22">
        <v>36.18</v>
      </c>
      <c r="BD22">
        <v>29.565000000000001</v>
      </c>
      <c r="BE22">
        <v>26.984999999999999</v>
      </c>
      <c r="BF22">
        <v>28.598000000000003</v>
      </c>
      <c r="BG22">
        <v>30.57</v>
      </c>
      <c r="BH22">
        <v>29.745000000000001</v>
      </c>
      <c r="BI22">
        <v>27.39</v>
      </c>
      <c r="BJ22">
        <v>27.533000000000001</v>
      </c>
      <c r="BK22">
        <v>25.59</v>
      </c>
      <c r="BL22">
        <v>26.288</v>
      </c>
      <c r="BM22">
        <v>37.125</v>
      </c>
      <c r="BN22">
        <v>41.018000000000001</v>
      </c>
      <c r="BO22">
        <v>35.744999999999997</v>
      </c>
      <c r="BP22">
        <v>30.053000000000001</v>
      </c>
      <c r="BQ22">
        <v>27.833000000000002</v>
      </c>
      <c r="BR22">
        <v>29.228000000000002</v>
      </c>
      <c r="BS22">
        <v>31.133000000000003</v>
      </c>
      <c r="BT22">
        <v>30.375</v>
      </c>
      <c r="BU22">
        <v>28.215</v>
      </c>
      <c r="BV22">
        <v>28.35</v>
      </c>
      <c r="BW22">
        <v>26.573</v>
      </c>
      <c r="BX22">
        <v>27.218</v>
      </c>
      <c r="BY22">
        <v>37.155000000000001</v>
      </c>
      <c r="BZ22">
        <v>40.725000000000001</v>
      </c>
      <c r="CA22">
        <v>35.895000000000003</v>
      </c>
      <c r="CB22">
        <v>30.675000000000001</v>
      </c>
      <c r="CC22">
        <v>28.65</v>
      </c>
      <c r="CD22">
        <v>29.925000000000001</v>
      </c>
      <c r="CE22">
        <v>31.844999999999999</v>
      </c>
      <c r="CF22">
        <v>31.155000000000001</v>
      </c>
      <c r="CG22">
        <v>29.168000000000003</v>
      </c>
      <c r="CH22">
        <v>29.288</v>
      </c>
      <c r="CI22">
        <v>27.66</v>
      </c>
      <c r="CJ22">
        <v>28.245000000000001</v>
      </c>
      <c r="CK22">
        <v>37.395000000000003</v>
      </c>
      <c r="CL22">
        <v>40.688000000000002</v>
      </c>
      <c r="CM22">
        <v>36.24</v>
      </c>
      <c r="CN22">
        <v>31.44</v>
      </c>
      <c r="CO22">
        <v>29.573</v>
      </c>
      <c r="CP22">
        <v>30.75</v>
      </c>
      <c r="CQ22">
        <v>32.558</v>
      </c>
      <c r="CR22">
        <v>31.905000000000001</v>
      </c>
      <c r="CS22">
        <v>30.038</v>
      </c>
      <c r="CT22">
        <v>30.158000000000001</v>
      </c>
      <c r="CU22">
        <v>28.62</v>
      </c>
      <c r="CV22">
        <v>29.183</v>
      </c>
      <c r="CW22">
        <v>37.784999999999997</v>
      </c>
      <c r="CX22">
        <v>40.883000000000003</v>
      </c>
      <c r="CY22">
        <v>36.698</v>
      </c>
      <c r="CZ22">
        <v>32.19</v>
      </c>
      <c r="DA22">
        <v>30.428000000000001</v>
      </c>
      <c r="DB22">
        <v>31.538</v>
      </c>
      <c r="DC22">
        <v>33.344999999999999</v>
      </c>
      <c r="DD22">
        <v>32.729999999999997</v>
      </c>
      <c r="DE22">
        <v>30.975000000000001</v>
      </c>
      <c r="DF22">
        <v>31.088000000000001</v>
      </c>
      <c r="DG22">
        <v>29.64</v>
      </c>
      <c r="DH22">
        <v>30.173000000000002</v>
      </c>
      <c r="DI22">
        <v>38.28</v>
      </c>
      <c r="DJ22">
        <v>41.19</v>
      </c>
      <c r="DK22">
        <v>37.253</v>
      </c>
      <c r="DL22">
        <v>33.008000000000003</v>
      </c>
      <c r="DM22">
        <v>31.35</v>
      </c>
      <c r="DN22">
        <v>32.4</v>
      </c>
      <c r="DO22">
        <v>34.14</v>
      </c>
      <c r="DP22">
        <v>33.563000000000002</v>
      </c>
      <c r="DQ22">
        <v>31.905000000000001</v>
      </c>
      <c r="DR22">
        <v>32.01</v>
      </c>
      <c r="DS22">
        <v>30.653000000000002</v>
      </c>
      <c r="DT22">
        <v>31.148000000000003</v>
      </c>
      <c r="DU22">
        <v>38.783000000000001</v>
      </c>
      <c r="DV22">
        <v>41.527999999999999</v>
      </c>
      <c r="DW22">
        <v>37.823</v>
      </c>
      <c r="DX22">
        <v>33.818000000000005</v>
      </c>
      <c r="DY22">
        <v>32.265000000000001</v>
      </c>
      <c r="DZ22">
        <v>33.248000000000005</v>
      </c>
      <c r="EA22">
        <v>34.928000000000004</v>
      </c>
      <c r="EB22">
        <v>34.380000000000003</v>
      </c>
      <c r="EC22">
        <v>32.828000000000003</v>
      </c>
      <c r="ED22">
        <v>32.924999999999997</v>
      </c>
      <c r="EE22">
        <v>31.65</v>
      </c>
      <c r="EF22">
        <v>32.115000000000002</v>
      </c>
      <c r="EG22">
        <v>39.308</v>
      </c>
      <c r="EH22">
        <v>41.888000000000005</v>
      </c>
      <c r="EI22">
        <v>38.4</v>
      </c>
      <c r="EJ22">
        <v>34.634999999999998</v>
      </c>
      <c r="EK22">
        <v>33.173000000000002</v>
      </c>
      <c r="EL22">
        <v>34.103000000000002</v>
      </c>
      <c r="EM22">
        <v>35.753</v>
      </c>
      <c r="EN22">
        <v>35.243000000000002</v>
      </c>
      <c r="EO22">
        <v>33.78</v>
      </c>
      <c r="EP22">
        <v>33.878</v>
      </c>
      <c r="EQ22">
        <v>32.67</v>
      </c>
      <c r="ER22">
        <v>33.113</v>
      </c>
      <c r="ES22">
        <v>39.878</v>
      </c>
      <c r="ET22">
        <v>42.314999999999998</v>
      </c>
      <c r="EU22">
        <v>39.03</v>
      </c>
      <c r="EV22">
        <v>35.49</v>
      </c>
      <c r="EW22">
        <v>34.11</v>
      </c>
      <c r="EX22">
        <v>34.988</v>
      </c>
      <c r="EY22">
        <v>36.578000000000003</v>
      </c>
      <c r="EZ22">
        <v>36.053000000000004</v>
      </c>
      <c r="FA22">
        <v>34.56</v>
      </c>
      <c r="FB22">
        <v>34.658000000000001</v>
      </c>
      <c r="FC22">
        <v>33.42</v>
      </c>
      <c r="FD22">
        <v>33.878</v>
      </c>
      <c r="FE22">
        <v>40.799999999999997</v>
      </c>
      <c r="FF22">
        <v>43.29</v>
      </c>
      <c r="FG22">
        <v>39.93</v>
      </c>
      <c r="FH22">
        <v>36.299999999999997</v>
      </c>
      <c r="FI22">
        <v>34.89</v>
      </c>
      <c r="FJ22">
        <v>35.79</v>
      </c>
      <c r="FK22">
        <v>37.402999999999999</v>
      </c>
      <c r="FL22">
        <v>36.869999999999997</v>
      </c>
      <c r="FM22">
        <v>35.332999999999998</v>
      </c>
      <c r="FN22">
        <v>35.438000000000002</v>
      </c>
      <c r="FO22">
        <v>34.178000000000004</v>
      </c>
      <c r="FP22">
        <v>34.634999999999998</v>
      </c>
      <c r="FQ22">
        <v>41.715000000000003</v>
      </c>
      <c r="FR22">
        <v>44.265000000000001</v>
      </c>
      <c r="FS22">
        <v>40.83</v>
      </c>
      <c r="FT22">
        <v>37.118000000000002</v>
      </c>
      <c r="FU22">
        <v>35.678000000000004</v>
      </c>
      <c r="FV22">
        <v>36.593000000000004</v>
      </c>
      <c r="FW22">
        <v>38.228000000000002</v>
      </c>
      <c r="FX22">
        <v>37.68</v>
      </c>
      <c r="FY22">
        <v>36.113</v>
      </c>
      <c r="FZ22">
        <v>36.218000000000004</v>
      </c>
      <c r="GA22">
        <v>34.928000000000004</v>
      </c>
      <c r="GB22">
        <v>35.4</v>
      </c>
      <c r="GC22">
        <v>42.63</v>
      </c>
      <c r="GD22">
        <v>45.24</v>
      </c>
      <c r="GE22">
        <v>41.722000000000001</v>
      </c>
      <c r="GF22">
        <v>37.935000000000002</v>
      </c>
      <c r="GG22">
        <v>36.457999999999998</v>
      </c>
      <c r="GH22">
        <v>37.395000000000003</v>
      </c>
      <c r="GI22">
        <v>39.053000000000004</v>
      </c>
      <c r="GJ22">
        <v>38.49</v>
      </c>
      <c r="GK22">
        <v>36.893000000000001</v>
      </c>
      <c r="GL22">
        <v>36.998000000000005</v>
      </c>
      <c r="GM22">
        <v>35.678000000000004</v>
      </c>
      <c r="GN22">
        <v>36.158000000000001</v>
      </c>
      <c r="GO22">
        <v>43.553000000000004</v>
      </c>
      <c r="GP22">
        <v>46.208000000000006</v>
      </c>
      <c r="GQ22">
        <v>42.623000000000005</v>
      </c>
      <c r="GR22">
        <v>38.753</v>
      </c>
      <c r="GS22">
        <v>37.244999999999997</v>
      </c>
      <c r="GT22">
        <v>38.198</v>
      </c>
      <c r="GU22">
        <v>39.869999999999997</v>
      </c>
      <c r="GV22">
        <v>39.299999999999997</v>
      </c>
      <c r="GW22">
        <v>37.673000000000002</v>
      </c>
      <c r="GX22">
        <v>37.777999999999999</v>
      </c>
      <c r="GY22">
        <v>36.428000000000004</v>
      </c>
      <c r="GZ22">
        <v>36.923000000000002</v>
      </c>
      <c r="HA22">
        <v>44.468000000000004</v>
      </c>
      <c r="HB22">
        <v>47.183</v>
      </c>
      <c r="HC22">
        <v>43.523000000000003</v>
      </c>
      <c r="HD22">
        <v>39.563000000000002</v>
      </c>
      <c r="HE22">
        <v>38.024999999999999</v>
      </c>
      <c r="HF22">
        <v>39</v>
      </c>
      <c r="HG22">
        <v>40.695</v>
      </c>
      <c r="HH22">
        <v>40.118000000000002</v>
      </c>
      <c r="HI22">
        <v>38.445</v>
      </c>
      <c r="HJ22">
        <v>38.558</v>
      </c>
      <c r="HK22">
        <v>37.185000000000002</v>
      </c>
      <c r="HL22">
        <v>37.688000000000002</v>
      </c>
      <c r="HM22">
        <v>45.383000000000003</v>
      </c>
      <c r="HN22">
        <v>48.158000000000001</v>
      </c>
      <c r="HO22">
        <v>44.414999999999999</v>
      </c>
    </row>
    <row r="23" spans="1:223" ht="12.75" x14ac:dyDescent="0.2">
      <c r="A23" t="s">
        <v>131</v>
      </c>
      <c r="B23" s="248" t="s">
        <v>181</v>
      </c>
      <c r="T23">
        <v>20.434999999999999</v>
      </c>
      <c r="U23">
        <v>21.94</v>
      </c>
      <c r="V23">
        <v>27</v>
      </c>
      <c r="W23">
        <v>26.813000000000002</v>
      </c>
      <c r="X23">
        <v>26.625</v>
      </c>
      <c r="Y23">
        <v>24.75</v>
      </c>
      <c r="Z23">
        <v>22.875</v>
      </c>
      <c r="AA23">
        <v>22.875</v>
      </c>
      <c r="AB23">
        <v>27.75</v>
      </c>
      <c r="AC23">
        <v>34.5</v>
      </c>
      <c r="AD23">
        <v>39.75</v>
      </c>
      <c r="AE23">
        <v>33.375</v>
      </c>
      <c r="AF23">
        <v>28.5</v>
      </c>
      <c r="AG23">
        <v>25.875</v>
      </c>
      <c r="AH23">
        <v>28.688000000000002</v>
      </c>
      <c r="AI23">
        <v>30</v>
      </c>
      <c r="AJ23">
        <v>29.25</v>
      </c>
      <c r="AK23">
        <v>27.75</v>
      </c>
      <c r="AL23">
        <v>26.25</v>
      </c>
      <c r="AM23">
        <v>26.25</v>
      </c>
      <c r="AN23">
        <v>29.625</v>
      </c>
      <c r="AO23">
        <v>37.125</v>
      </c>
      <c r="AP23">
        <v>43.875</v>
      </c>
      <c r="AQ23">
        <v>40.125</v>
      </c>
      <c r="AR23">
        <v>29.813000000000002</v>
      </c>
      <c r="AS23">
        <v>27.75</v>
      </c>
      <c r="AT23">
        <v>30.1875</v>
      </c>
      <c r="AU23">
        <v>30.563000000000002</v>
      </c>
      <c r="AV23">
        <v>29.918000000000003</v>
      </c>
      <c r="AW23">
        <v>28.628</v>
      </c>
      <c r="AX23">
        <v>27.338000000000001</v>
      </c>
      <c r="AY23">
        <v>27.338000000000001</v>
      </c>
      <c r="AZ23">
        <v>30.24</v>
      </c>
      <c r="BA23">
        <v>36.683</v>
      </c>
      <c r="BB23">
        <v>42.488</v>
      </c>
      <c r="BC23">
        <v>39.263000000000005</v>
      </c>
      <c r="BD23">
        <v>30.405000000000001</v>
      </c>
      <c r="BE23">
        <v>28.5</v>
      </c>
      <c r="BF23">
        <v>30.728000000000002</v>
      </c>
      <c r="BG23">
        <v>31.088000000000001</v>
      </c>
      <c r="BH23">
        <v>30.533000000000001</v>
      </c>
      <c r="BI23">
        <v>29.43</v>
      </c>
      <c r="BJ23">
        <v>28.32</v>
      </c>
      <c r="BK23">
        <v>28.32</v>
      </c>
      <c r="BL23">
        <v>30.818000000000001</v>
      </c>
      <c r="BM23">
        <v>36.353000000000002</v>
      </c>
      <c r="BN23">
        <v>41.333000000000006</v>
      </c>
      <c r="BO23">
        <v>38.564999999999998</v>
      </c>
      <c r="BP23">
        <v>30.953000000000003</v>
      </c>
      <c r="BQ23">
        <v>29.19</v>
      </c>
      <c r="BR23">
        <v>31.23</v>
      </c>
      <c r="BS23">
        <v>31.493000000000002</v>
      </c>
      <c r="BT23">
        <v>30.99</v>
      </c>
      <c r="BU23">
        <v>29.984999999999999</v>
      </c>
      <c r="BV23">
        <v>28.98</v>
      </c>
      <c r="BW23">
        <v>28.98</v>
      </c>
      <c r="BX23">
        <v>31.245000000000001</v>
      </c>
      <c r="BY23">
        <v>36.277999999999999</v>
      </c>
      <c r="BZ23">
        <v>40.799999999999997</v>
      </c>
      <c r="CA23">
        <v>38.288000000000004</v>
      </c>
      <c r="CB23">
        <v>31.373000000000001</v>
      </c>
      <c r="CC23">
        <v>29.684999999999999</v>
      </c>
      <c r="CD23">
        <v>31.628</v>
      </c>
      <c r="CE23">
        <v>31.853000000000002</v>
      </c>
      <c r="CF23">
        <v>31.395</v>
      </c>
      <c r="CG23">
        <v>30.488000000000003</v>
      </c>
      <c r="CH23">
        <v>29.573</v>
      </c>
      <c r="CI23">
        <v>29.573</v>
      </c>
      <c r="CJ23">
        <v>31.628</v>
      </c>
      <c r="CK23">
        <v>36.195</v>
      </c>
      <c r="CL23">
        <v>40.298000000000002</v>
      </c>
      <c r="CM23">
        <v>38.018000000000001</v>
      </c>
      <c r="CN23">
        <v>31.748000000000001</v>
      </c>
      <c r="CO23">
        <v>30.128</v>
      </c>
      <c r="CP23">
        <v>31.98</v>
      </c>
      <c r="CQ23">
        <v>32.183</v>
      </c>
      <c r="CR23">
        <v>31.763000000000002</v>
      </c>
      <c r="CS23">
        <v>30.914999999999999</v>
      </c>
      <c r="CT23">
        <v>30.074999999999999</v>
      </c>
      <c r="CU23">
        <v>30.074999999999999</v>
      </c>
      <c r="CV23">
        <v>31.98</v>
      </c>
      <c r="CW23">
        <v>36.21</v>
      </c>
      <c r="CX23">
        <v>40.020000000000003</v>
      </c>
      <c r="CY23">
        <v>37.905000000000001</v>
      </c>
      <c r="CZ23">
        <v>32.085000000000001</v>
      </c>
      <c r="DA23">
        <v>30.517000000000003</v>
      </c>
      <c r="DB23">
        <v>32.303000000000004</v>
      </c>
      <c r="DC23">
        <v>32.512999999999998</v>
      </c>
      <c r="DD23">
        <v>32.123000000000005</v>
      </c>
      <c r="DE23">
        <v>31.335000000000001</v>
      </c>
      <c r="DF23">
        <v>30.555</v>
      </c>
      <c r="DG23">
        <v>30.555</v>
      </c>
      <c r="DH23">
        <v>32.318000000000005</v>
      </c>
      <c r="DI23">
        <v>36.248000000000005</v>
      </c>
      <c r="DJ23">
        <v>39.773000000000003</v>
      </c>
      <c r="DK23">
        <v>37.814999999999998</v>
      </c>
      <c r="DL23">
        <v>32.423000000000002</v>
      </c>
      <c r="DM23">
        <v>30.9</v>
      </c>
      <c r="DN23">
        <v>32.625</v>
      </c>
      <c r="DO23">
        <v>32.835000000000001</v>
      </c>
      <c r="DP23">
        <v>32.468000000000004</v>
      </c>
      <c r="DQ23">
        <v>31.748000000000001</v>
      </c>
      <c r="DR23">
        <v>31.02</v>
      </c>
      <c r="DS23">
        <v>31.02</v>
      </c>
      <c r="DT23">
        <v>32.655000000000001</v>
      </c>
      <c r="DU23">
        <v>36.292999999999999</v>
      </c>
      <c r="DV23">
        <v>39.57</v>
      </c>
      <c r="DW23">
        <v>37.755000000000003</v>
      </c>
      <c r="DX23">
        <v>32.753</v>
      </c>
      <c r="DY23">
        <v>31.274999999999999</v>
      </c>
      <c r="DZ23">
        <v>32.94</v>
      </c>
      <c r="EA23">
        <v>33.15</v>
      </c>
      <c r="EB23">
        <v>32.813000000000002</v>
      </c>
      <c r="EC23">
        <v>32.137999999999998</v>
      </c>
      <c r="ED23">
        <v>31.47</v>
      </c>
      <c r="EE23">
        <v>31.47</v>
      </c>
      <c r="EF23">
        <v>32.993000000000002</v>
      </c>
      <c r="EG23">
        <v>36.36</v>
      </c>
      <c r="EH23">
        <v>39.398000000000003</v>
      </c>
      <c r="EI23">
        <v>37.718000000000004</v>
      </c>
      <c r="EJ23">
        <v>33.082999999999998</v>
      </c>
      <c r="EK23">
        <v>31.635000000000002</v>
      </c>
      <c r="EL23">
        <v>33.248000000000005</v>
      </c>
      <c r="EM23">
        <v>33.465000000000003</v>
      </c>
      <c r="EN23">
        <v>33.15</v>
      </c>
      <c r="EO23">
        <v>32.527999999999999</v>
      </c>
      <c r="EP23">
        <v>31.905000000000001</v>
      </c>
      <c r="EQ23">
        <v>31.905000000000001</v>
      </c>
      <c r="ER23">
        <v>33.314999999999998</v>
      </c>
      <c r="ES23">
        <v>36.443000000000005</v>
      </c>
      <c r="ET23">
        <v>39.263000000000005</v>
      </c>
      <c r="EU23">
        <v>37.695</v>
      </c>
      <c r="EV23">
        <v>33.398000000000003</v>
      </c>
      <c r="EW23">
        <v>31.995000000000001</v>
      </c>
      <c r="EX23">
        <v>33.563000000000002</v>
      </c>
      <c r="EY23">
        <v>33.72</v>
      </c>
      <c r="EZ23">
        <v>33.405000000000001</v>
      </c>
      <c r="FA23">
        <v>32.774999999999999</v>
      </c>
      <c r="FB23">
        <v>32.152999999999999</v>
      </c>
      <c r="FC23">
        <v>32.152999999999999</v>
      </c>
      <c r="FD23">
        <v>33.57</v>
      </c>
      <c r="FE23">
        <v>36.728000000000002</v>
      </c>
      <c r="FF23">
        <v>39.563000000000002</v>
      </c>
      <c r="FG23">
        <v>37.988</v>
      </c>
      <c r="FH23">
        <v>33.659999999999997</v>
      </c>
      <c r="FI23">
        <v>32.25</v>
      </c>
      <c r="FJ23">
        <v>33.818000000000005</v>
      </c>
      <c r="FK23">
        <v>33.975000000000001</v>
      </c>
      <c r="FL23">
        <v>33.659999999999997</v>
      </c>
      <c r="FM23">
        <v>33.03</v>
      </c>
      <c r="FN23">
        <v>32.393000000000001</v>
      </c>
      <c r="FO23">
        <v>32.4</v>
      </c>
      <c r="FP23">
        <v>33.825000000000003</v>
      </c>
      <c r="FQ23">
        <v>37.005000000000003</v>
      </c>
      <c r="FR23">
        <v>39.863</v>
      </c>
      <c r="FS23">
        <v>38.28</v>
      </c>
      <c r="FT23">
        <v>33.914999999999999</v>
      </c>
      <c r="FU23">
        <v>32.505000000000003</v>
      </c>
      <c r="FV23">
        <v>34.073</v>
      </c>
      <c r="FW23">
        <v>34.238</v>
      </c>
      <c r="FX23">
        <v>33.914999999999999</v>
      </c>
      <c r="FY23">
        <v>33.277999999999999</v>
      </c>
      <c r="FZ23">
        <v>32.64</v>
      </c>
      <c r="GA23">
        <v>32.64</v>
      </c>
      <c r="GB23">
        <v>34.088000000000001</v>
      </c>
      <c r="GC23">
        <v>37.283000000000001</v>
      </c>
      <c r="GD23">
        <v>40.163000000000004</v>
      </c>
      <c r="GE23">
        <v>38.564999999999998</v>
      </c>
      <c r="GF23">
        <v>34.17</v>
      </c>
      <c r="GG23">
        <v>32.752000000000002</v>
      </c>
      <c r="GH23">
        <v>34.335000000000001</v>
      </c>
      <c r="GI23">
        <v>34.493000000000002</v>
      </c>
      <c r="GJ23">
        <v>34.17</v>
      </c>
      <c r="GK23">
        <v>33.533000000000001</v>
      </c>
      <c r="GL23">
        <v>32.887999999999998</v>
      </c>
      <c r="GM23">
        <v>32.887999999999998</v>
      </c>
      <c r="GN23">
        <v>34.343000000000004</v>
      </c>
      <c r="GO23">
        <v>37.568000000000005</v>
      </c>
      <c r="GP23">
        <v>40.47</v>
      </c>
      <c r="GQ23">
        <v>38.858000000000004</v>
      </c>
      <c r="GR23">
        <v>34.424999999999997</v>
      </c>
      <c r="GS23">
        <v>33.008000000000003</v>
      </c>
      <c r="GT23">
        <v>34.590000000000003</v>
      </c>
      <c r="GU23">
        <v>34.748000000000005</v>
      </c>
      <c r="GV23">
        <v>34.424999999999997</v>
      </c>
      <c r="GW23">
        <v>33.78</v>
      </c>
      <c r="GX23">
        <v>33.134999999999998</v>
      </c>
      <c r="GY23">
        <v>33.134999999999998</v>
      </c>
      <c r="GZ23">
        <v>34.597000000000001</v>
      </c>
      <c r="HA23">
        <v>37.844999999999999</v>
      </c>
      <c r="HB23">
        <v>40.770000000000003</v>
      </c>
      <c r="HC23">
        <v>39.15</v>
      </c>
      <c r="HD23">
        <v>34.688000000000002</v>
      </c>
      <c r="HE23">
        <v>33.262999999999998</v>
      </c>
      <c r="HF23">
        <v>34.853000000000002</v>
      </c>
      <c r="HG23">
        <v>35.01</v>
      </c>
      <c r="HH23">
        <v>34.68</v>
      </c>
      <c r="HI23">
        <v>34.027999999999999</v>
      </c>
      <c r="HJ23">
        <v>33.375</v>
      </c>
      <c r="HK23">
        <v>33.383000000000003</v>
      </c>
      <c r="HL23">
        <v>34.853000000000002</v>
      </c>
      <c r="HM23">
        <v>38.123000000000005</v>
      </c>
      <c r="HN23">
        <v>41.07</v>
      </c>
      <c r="HO23">
        <v>39.435000000000002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20.81</v>
      </c>
      <c r="U25">
        <v>21.19</v>
      </c>
      <c r="V25">
        <v>25.125</v>
      </c>
      <c r="W25">
        <v>25.5</v>
      </c>
      <c r="X25">
        <v>24.938000000000002</v>
      </c>
      <c r="Y25">
        <v>24.188000000000002</v>
      </c>
      <c r="Z25">
        <v>22.688000000000002</v>
      </c>
      <c r="AA25">
        <v>25.125</v>
      </c>
      <c r="AB25">
        <v>28.5</v>
      </c>
      <c r="AC25">
        <v>34.313000000000002</v>
      </c>
      <c r="AD25">
        <v>39.75</v>
      </c>
      <c r="AE25">
        <v>33.563000000000002</v>
      </c>
      <c r="AF25">
        <v>27.938000000000002</v>
      </c>
      <c r="AG25">
        <v>27.563000000000002</v>
      </c>
      <c r="AH25">
        <v>29.063000000000002</v>
      </c>
      <c r="AI25">
        <v>29.625</v>
      </c>
      <c r="AJ25">
        <v>28.5</v>
      </c>
      <c r="AK25">
        <v>27.375</v>
      </c>
      <c r="AL25">
        <v>27</v>
      </c>
      <c r="AM25">
        <v>27.375</v>
      </c>
      <c r="AN25">
        <v>30.75</v>
      </c>
      <c r="AO25">
        <v>41.25</v>
      </c>
      <c r="AP25">
        <v>45.938000000000002</v>
      </c>
      <c r="AQ25">
        <v>36.188000000000002</v>
      </c>
      <c r="AR25">
        <v>28.5</v>
      </c>
      <c r="AS25">
        <v>28.688000000000002</v>
      </c>
      <c r="AT25">
        <v>29.25</v>
      </c>
      <c r="AU25">
        <v>30.113000000000003</v>
      </c>
      <c r="AV25">
        <v>29.153000000000002</v>
      </c>
      <c r="AW25">
        <v>28.184999999999999</v>
      </c>
      <c r="AX25">
        <v>27.87</v>
      </c>
      <c r="AY25">
        <v>28.193000000000001</v>
      </c>
      <c r="AZ25">
        <v>31.08</v>
      </c>
      <c r="BA25">
        <v>40.058</v>
      </c>
      <c r="BB25">
        <v>44.063000000000002</v>
      </c>
      <c r="BC25">
        <v>35.729999999999997</v>
      </c>
      <c r="BD25">
        <v>29.16</v>
      </c>
      <c r="BE25">
        <v>29.318000000000001</v>
      </c>
      <c r="BF25">
        <v>29.798000000000002</v>
      </c>
      <c r="BG25">
        <v>30.593</v>
      </c>
      <c r="BH25">
        <v>29.768000000000001</v>
      </c>
      <c r="BI25">
        <v>28.95</v>
      </c>
      <c r="BJ25">
        <v>28.673000000000002</v>
      </c>
      <c r="BK25">
        <v>28.95</v>
      </c>
      <c r="BL25">
        <v>31.418000000000003</v>
      </c>
      <c r="BM25">
        <v>39.104999999999997</v>
      </c>
      <c r="BN25">
        <v>42.54</v>
      </c>
      <c r="BO25">
        <v>35.4</v>
      </c>
      <c r="BP25">
        <v>29.774999999999999</v>
      </c>
      <c r="BQ25">
        <v>29.91</v>
      </c>
      <c r="BR25">
        <v>30.323</v>
      </c>
      <c r="BS25">
        <v>30.998000000000001</v>
      </c>
      <c r="BT25">
        <v>30.293000000000003</v>
      </c>
      <c r="BU25">
        <v>29.594999999999999</v>
      </c>
      <c r="BV25">
        <v>29.363000000000003</v>
      </c>
      <c r="BW25">
        <v>29.594999999999999</v>
      </c>
      <c r="BX25">
        <v>31.71</v>
      </c>
      <c r="BY25">
        <v>38.28</v>
      </c>
      <c r="BZ25">
        <v>41.213000000000001</v>
      </c>
      <c r="CA25">
        <v>35.115000000000002</v>
      </c>
      <c r="CB25">
        <v>30.3</v>
      </c>
      <c r="CC25">
        <v>30.42</v>
      </c>
      <c r="CD25">
        <v>30.773000000000003</v>
      </c>
      <c r="CE25">
        <v>31.305</v>
      </c>
      <c r="CF25">
        <v>30.675000000000001</v>
      </c>
      <c r="CG25">
        <v>30.038</v>
      </c>
      <c r="CH25">
        <v>29.828000000000003</v>
      </c>
      <c r="CI25">
        <v>30.038</v>
      </c>
      <c r="CJ25">
        <v>31.95</v>
      </c>
      <c r="CK25">
        <v>37.898000000000003</v>
      </c>
      <c r="CL25">
        <v>40.56</v>
      </c>
      <c r="CM25">
        <v>35.033000000000001</v>
      </c>
      <c r="CN25">
        <v>30.683</v>
      </c>
      <c r="CO25">
        <v>30.788</v>
      </c>
      <c r="CP25">
        <v>31.11</v>
      </c>
      <c r="CQ25">
        <v>31.583000000000002</v>
      </c>
      <c r="CR25">
        <v>30.998000000000001</v>
      </c>
      <c r="CS25">
        <v>30.405000000000001</v>
      </c>
      <c r="CT25">
        <v>30.21</v>
      </c>
      <c r="CU25">
        <v>30.413</v>
      </c>
      <c r="CV25">
        <v>32.183</v>
      </c>
      <c r="CW25">
        <v>37.688000000000002</v>
      </c>
      <c r="CX25">
        <v>40.14</v>
      </c>
      <c r="CY25">
        <v>35.033000000000001</v>
      </c>
      <c r="CZ25">
        <v>31.004999999999999</v>
      </c>
      <c r="DA25">
        <v>31.103000000000002</v>
      </c>
      <c r="DB25">
        <v>31.403000000000002</v>
      </c>
      <c r="DC25">
        <v>31.853000000000002</v>
      </c>
      <c r="DD25">
        <v>31.305</v>
      </c>
      <c r="DE25">
        <v>30.765000000000001</v>
      </c>
      <c r="DF25">
        <v>30.585000000000001</v>
      </c>
      <c r="DG25">
        <v>30.765000000000001</v>
      </c>
      <c r="DH25">
        <v>32.408000000000001</v>
      </c>
      <c r="DI25">
        <v>37.5</v>
      </c>
      <c r="DJ25">
        <v>39.773000000000003</v>
      </c>
      <c r="DK25">
        <v>35.048000000000002</v>
      </c>
      <c r="DL25">
        <v>31.32</v>
      </c>
      <c r="DM25">
        <v>31.41</v>
      </c>
      <c r="DN25">
        <v>31.688000000000002</v>
      </c>
      <c r="DO25">
        <v>32.115000000000002</v>
      </c>
      <c r="DP25">
        <v>31.613000000000003</v>
      </c>
      <c r="DQ25">
        <v>31.11</v>
      </c>
      <c r="DR25">
        <v>30.938000000000002</v>
      </c>
      <c r="DS25">
        <v>31.11</v>
      </c>
      <c r="DT25">
        <v>32.625</v>
      </c>
      <c r="DU25">
        <v>37.343000000000004</v>
      </c>
      <c r="DV25">
        <v>39.443000000000005</v>
      </c>
      <c r="DW25">
        <v>35.07</v>
      </c>
      <c r="DX25">
        <v>31.62</v>
      </c>
      <c r="DY25">
        <v>31.71</v>
      </c>
      <c r="DZ25">
        <v>31.965</v>
      </c>
      <c r="EA25">
        <v>32.369999999999997</v>
      </c>
      <c r="EB25">
        <v>31.905000000000001</v>
      </c>
      <c r="EC25">
        <v>31.44</v>
      </c>
      <c r="ED25">
        <v>31.283000000000001</v>
      </c>
      <c r="EE25">
        <v>31.44</v>
      </c>
      <c r="EF25">
        <v>32.843000000000004</v>
      </c>
      <c r="EG25">
        <v>37.207999999999998</v>
      </c>
      <c r="EH25">
        <v>39.158000000000001</v>
      </c>
      <c r="EI25">
        <v>35.108000000000004</v>
      </c>
      <c r="EJ25">
        <v>31.92</v>
      </c>
      <c r="EK25">
        <v>31.995000000000001</v>
      </c>
      <c r="EL25">
        <v>32.234999999999999</v>
      </c>
      <c r="EM25">
        <v>32.625</v>
      </c>
      <c r="EN25">
        <v>32.19</v>
      </c>
      <c r="EO25">
        <v>31.763000000000002</v>
      </c>
      <c r="EP25">
        <v>31.62</v>
      </c>
      <c r="EQ25">
        <v>31.763000000000002</v>
      </c>
      <c r="ER25">
        <v>33.06</v>
      </c>
      <c r="ES25">
        <v>37.094999999999999</v>
      </c>
      <c r="ET25">
        <v>38.902999999999999</v>
      </c>
      <c r="EU25">
        <v>35.152999999999999</v>
      </c>
      <c r="EV25">
        <v>32.204999999999998</v>
      </c>
      <c r="EW25">
        <v>32.28</v>
      </c>
      <c r="EX25">
        <v>32.498000000000005</v>
      </c>
      <c r="EY25">
        <v>32.805</v>
      </c>
      <c r="EZ25">
        <v>32.369999999999997</v>
      </c>
      <c r="FA25">
        <v>31.943000000000001</v>
      </c>
      <c r="FB25">
        <v>31.8</v>
      </c>
      <c r="FC25">
        <v>31.943000000000001</v>
      </c>
      <c r="FD25">
        <v>33.248000000000005</v>
      </c>
      <c r="FE25">
        <v>37.305</v>
      </c>
      <c r="FF25">
        <v>39.119999999999997</v>
      </c>
      <c r="FG25">
        <v>35.354999999999997</v>
      </c>
      <c r="FH25">
        <v>32.384999999999998</v>
      </c>
      <c r="FI25">
        <v>32.46</v>
      </c>
      <c r="FJ25">
        <v>32.678000000000004</v>
      </c>
      <c r="FK25">
        <v>32.984999999999999</v>
      </c>
      <c r="FL25">
        <v>32.549999999999997</v>
      </c>
      <c r="FM25">
        <v>32.115000000000002</v>
      </c>
      <c r="FN25">
        <v>31.973000000000003</v>
      </c>
      <c r="FO25">
        <v>32.123000000000005</v>
      </c>
      <c r="FP25">
        <v>33.435000000000002</v>
      </c>
      <c r="FQ25">
        <v>37.515000000000001</v>
      </c>
      <c r="FR25">
        <v>39.338000000000001</v>
      </c>
      <c r="FS25">
        <v>35.549999999999997</v>
      </c>
      <c r="FT25">
        <v>32.564999999999998</v>
      </c>
      <c r="FU25">
        <v>32.64</v>
      </c>
      <c r="FV25">
        <v>32.858000000000004</v>
      </c>
      <c r="FW25">
        <v>33.173000000000002</v>
      </c>
      <c r="FX25">
        <v>32.738</v>
      </c>
      <c r="FY25">
        <v>32.295000000000002</v>
      </c>
      <c r="FZ25">
        <v>32.152999999999999</v>
      </c>
      <c r="GA25">
        <v>32.303000000000004</v>
      </c>
      <c r="GB25">
        <v>33.623000000000005</v>
      </c>
      <c r="GC25">
        <v>37.725000000000001</v>
      </c>
      <c r="GD25">
        <v>39.555</v>
      </c>
      <c r="GE25">
        <v>35.744999999999997</v>
      </c>
      <c r="GF25">
        <v>32.744999999999997</v>
      </c>
      <c r="GG25">
        <v>32.82</v>
      </c>
      <c r="GH25">
        <v>33.045000000000002</v>
      </c>
      <c r="GI25">
        <v>33.353000000000002</v>
      </c>
      <c r="GJ25">
        <v>32.917999999999999</v>
      </c>
      <c r="GK25">
        <v>32.475000000000001</v>
      </c>
      <c r="GL25">
        <v>32.325000000000003</v>
      </c>
      <c r="GM25">
        <v>32.475000000000001</v>
      </c>
      <c r="GN25">
        <v>33.803000000000004</v>
      </c>
      <c r="GO25">
        <v>37.928000000000004</v>
      </c>
      <c r="GP25">
        <v>39.773000000000003</v>
      </c>
      <c r="GQ25">
        <v>35.948</v>
      </c>
      <c r="GR25">
        <v>32.924999999999997</v>
      </c>
      <c r="GS25">
        <v>33</v>
      </c>
      <c r="GT25">
        <v>33.225000000000001</v>
      </c>
      <c r="GU25">
        <v>33.54</v>
      </c>
      <c r="GV25">
        <v>33.097000000000001</v>
      </c>
      <c r="GW25">
        <v>32.655000000000001</v>
      </c>
      <c r="GX25">
        <v>32.505000000000003</v>
      </c>
      <c r="GY25">
        <v>32.655000000000001</v>
      </c>
      <c r="GZ25">
        <v>33.99</v>
      </c>
      <c r="HA25">
        <v>38.138000000000005</v>
      </c>
      <c r="HB25">
        <v>39.99</v>
      </c>
      <c r="HC25">
        <v>36.143000000000001</v>
      </c>
      <c r="HD25">
        <v>33.104999999999997</v>
      </c>
      <c r="HE25">
        <v>33.18</v>
      </c>
      <c r="HF25">
        <v>33.405000000000001</v>
      </c>
      <c r="HG25">
        <v>33.72</v>
      </c>
      <c r="HH25">
        <v>33.277999999999999</v>
      </c>
      <c r="HI25">
        <v>32.828000000000003</v>
      </c>
      <c r="HJ25">
        <v>32.685000000000002</v>
      </c>
      <c r="HK25">
        <v>32.835000000000001</v>
      </c>
      <c r="HL25">
        <v>34.178000000000004</v>
      </c>
      <c r="HM25">
        <v>38.347000000000001</v>
      </c>
      <c r="HN25">
        <v>40.207999999999998</v>
      </c>
      <c r="HO25">
        <v>36.338000000000001</v>
      </c>
    </row>
    <row r="26" spans="1:223" ht="12.75" x14ac:dyDescent="0.2">
      <c r="A26" t="s">
        <v>128</v>
      </c>
      <c r="B26" s="248" t="s">
        <v>181</v>
      </c>
      <c r="T26">
        <v>20.25</v>
      </c>
      <c r="U26">
        <v>20.25</v>
      </c>
      <c r="V26">
        <v>23.625</v>
      </c>
      <c r="W26">
        <v>23.813000000000002</v>
      </c>
      <c r="X26">
        <v>23.438000000000002</v>
      </c>
      <c r="Y26">
        <v>22.875</v>
      </c>
      <c r="Z26">
        <v>22.313000000000002</v>
      </c>
      <c r="AA26">
        <v>25.875</v>
      </c>
      <c r="AB26">
        <v>31.5</v>
      </c>
      <c r="AC26">
        <v>37.5</v>
      </c>
      <c r="AD26">
        <v>43.875</v>
      </c>
      <c r="AE26">
        <v>36</v>
      </c>
      <c r="AF26">
        <v>26.438000000000002</v>
      </c>
      <c r="AG26">
        <v>25.313000000000002</v>
      </c>
      <c r="AH26">
        <v>25.875</v>
      </c>
      <c r="AI26">
        <v>26.438000000000002</v>
      </c>
      <c r="AJ26">
        <v>26.063000000000002</v>
      </c>
      <c r="AK26">
        <v>26.063000000000002</v>
      </c>
      <c r="AL26">
        <v>25.688000000000002</v>
      </c>
      <c r="AM26">
        <v>25.688000000000002</v>
      </c>
      <c r="AN26">
        <v>29.063000000000002</v>
      </c>
      <c r="AO26">
        <v>39.938000000000002</v>
      </c>
      <c r="AP26">
        <v>44.813000000000002</v>
      </c>
      <c r="AQ26">
        <v>35.438000000000002</v>
      </c>
      <c r="AR26">
        <v>27.563000000000002</v>
      </c>
      <c r="AS26">
        <v>26.438000000000002</v>
      </c>
      <c r="AT26">
        <v>26.438000000000002</v>
      </c>
      <c r="AU26">
        <v>27.173000000000002</v>
      </c>
      <c r="AV26">
        <v>26.85</v>
      </c>
      <c r="AW26">
        <v>26.85</v>
      </c>
      <c r="AX26">
        <v>26.528000000000002</v>
      </c>
      <c r="AY26">
        <v>26.528000000000002</v>
      </c>
      <c r="AZ26">
        <v>29.423000000000002</v>
      </c>
      <c r="BA26">
        <v>38.729999999999997</v>
      </c>
      <c r="BB26">
        <v>42.908000000000001</v>
      </c>
      <c r="BC26">
        <v>34.883000000000003</v>
      </c>
      <c r="BD26">
        <v>28.14</v>
      </c>
      <c r="BE26">
        <v>27.173000000000002</v>
      </c>
      <c r="BF26">
        <v>27.173000000000002</v>
      </c>
      <c r="BG26">
        <v>27.824999999999999</v>
      </c>
      <c r="BH26">
        <v>27.555</v>
      </c>
      <c r="BI26">
        <v>27.555</v>
      </c>
      <c r="BJ26">
        <v>27.278000000000002</v>
      </c>
      <c r="BK26">
        <v>27.278000000000002</v>
      </c>
      <c r="BL26">
        <v>29.753</v>
      </c>
      <c r="BM26">
        <v>37.733000000000004</v>
      </c>
      <c r="BN26">
        <v>41.31</v>
      </c>
      <c r="BO26">
        <v>34.433</v>
      </c>
      <c r="BP26">
        <v>28.658000000000001</v>
      </c>
      <c r="BQ26">
        <v>27.833000000000002</v>
      </c>
      <c r="BR26">
        <v>27.833000000000002</v>
      </c>
      <c r="BS26">
        <v>28.425000000000001</v>
      </c>
      <c r="BT26">
        <v>28.184999999999999</v>
      </c>
      <c r="BU26">
        <v>28.184999999999999</v>
      </c>
      <c r="BV26">
        <v>27.953000000000003</v>
      </c>
      <c r="BW26">
        <v>27.953000000000003</v>
      </c>
      <c r="BX26">
        <v>30.074999999999999</v>
      </c>
      <c r="BY26">
        <v>36.908000000000001</v>
      </c>
      <c r="BZ26">
        <v>39.968000000000004</v>
      </c>
      <c r="CA26">
        <v>34.08</v>
      </c>
      <c r="CB26">
        <v>29.138000000000002</v>
      </c>
      <c r="CC26">
        <v>28.433</v>
      </c>
      <c r="CD26">
        <v>28.433</v>
      </c>
      <c r="CE26">
        <v>28.853000000000002</v>
      </c>
      <c r="CF26">
        <v>28.642000000000003</v>
      </c>
      <c r="CG26">
        <v>28.642000000000003</v>
      </c>
      <c r="CH26">
        <v>28.433</v>
      </c>
      <c r="CI26">
        <v>28.433</v>
      </c>
      <c r="CJ26">
        <v>30.353000000000002</v>
      </c>
      <c r="CK26">
        <v>36.548000000000002</v>
      </c>
      <c r="CL26">
        <v>39.323</v>
      </c>
      <c r="CM26">
        <v>33.99</v>
      </c>
      <c r="CN26">
        <v>29.504999999999999</v>
      </c>
      <c r="CO26">
        <v>28.868000000000002</v>
      </c>
      <c r="CP26">
        <v>28.868000000000002</v>
      </c>
      <c r="CQ26">
        <v>29.228000000000002</v>
      </c>
      <c r="CR26">
        <v>29.024999999999999</v>
      </c>
      <c r="CS26">
        <v>29.033000000000001</v>
      </c>
      <c r="CT26">
        <v>28.83</v>
      </c>
      <c r="CU26">
        <v>28.838000000000001</v>
      </c>
      <c r="CV26">
        <v>30.614999999999998</v>
      </c>
      <c r="CW26">
        <v>36.353000000000002</v>
      </c>
      <c r="CX26">
        <v>38.933</v>
      </c>
      <c r="CY26">
        <v>33.983000000000004</v>
      </c>
      <c r="CZ26">
        <v>29.828000000000003</v>
      </c>
      <c r="DA26">
        <v>29.243000000000002</v>
      </c>
      <c r="DB26">
        <v>29.243000000000002</v>
      </c>
      <c r="DC26">
        <v>29.588000000000001</v>
      </c>
      <c r="DD26">
        <v>29.4</v>
      </c>
      <c r="DE26">
        <v>29.408000000000001</v>
      </c>
      <c r="DF26">
        <v>29.22</v>
      </c>
      <c r="DG26">
        <v>29.228000000000002</v>
      </c>
      <c r="DH26">
        <v>30.878</v>
      </c>
      <c r="DI26">
        <v>36.195</v>
      </c>
      <c r="DJ26">
        <v>38.58</v>
      </c>
      <c r="DK26">
        <v>33.998000000000005</v>
      </c>
      <c r="DL26">
        <v>30.15</v>
      </c>
      <c r="DM26">
        <v>29.603000000000002</v>
      </c>
      <c r="DN26">
        <v>29.603000000000002</v>
      </c>
      <c r="DO26">
        <v>29.94</v>
      </c>
      <c r="DP26">
        <v>29.768000000000001</v>
      </c>
      <c r="DQ26">
        <v>29.768000000000001</v>
      </c>
      <c r="DR26">
        <v>29.603000000000002</v>
      </c>
      <c r="DS26">
        <v>29.603000000000002</v>
      </c>
      <c r="DT26">
        <v>31.133000000000003</v>
      </c>
      <c r="DU26">
        <v>36.06</v>
      </c>
      <c r="DV26">
        <v>38.273000000000003</v>
      </c>
      <c r="DW26">
        <v>34.027999999999999</v>
      </c>
      <c r="DX26">
        <v>30.465</v>
      </c>
      <c r="DY26">
        <v>29.954999999999998</v>
      </c>
      <c r="DZ26">
        <v>29.954999999999998</v>
      </c>
      <c r="EA26">
        <v>30.278000000000002</v>
      </c>
      <c r="EB26">
        <v>30.12</v>
      </c>
      <c r="EC26">
        <v>30.128</v>
      </c>
      <c r="ED26">
        <v>29.97</v>
      </c>
      <c r="EE26">
        <v>29.97</v>
      </c>
      <c r="EF26">
        <v>31.388000000000002</v>
      </c>
      <c r="EG26">
        <v>35.954999999999998</v>
      </c>
      <c r="EH26">
        <v>38.003</v>
      </c>
      <c r="EI26">
        <v>34.073</v>
      </c>
      <c r="EJ26">
        <v>30.765000000000001</v>
      </c>
      <c r="EK26">
        <v>30.301000000000002</v>
      </c>
      <c r="EL26">
        <v>30.3</v>
      </c>
      <c r="EM26">
        <v>30.614999999999998</v>
      </c>
      <c r="EN26">
        <v>30.465</v>
      </c>
      <c r="EO26">
        <v>30.473000000000003</v>
      </c>
      <c r="EP26">
        <v>30.323</v>
      </c>
      <c r="EQ26">
        <v>30.33</v>
      </c>
      <c r="ER26">
        <v>31.643000000000001</v>
      </c>
      <c r="ES26">
        <v>35.873000000000005</v>
      </c>
      <c r="ET26">
        <v>37.770000000000003</v>
      </c>
      <c r="EU26">
        <v>34.125</v>
      </c>
      <c r="EV26">
        <v>31.065000000000001</v>
      </c>
      <c r="EW26">
        <v>30.63</v>
      </c>
      <c r="EX26">
        <v>30.63</v>
      </c>
      <c r="EY26">
        <v>30.824999999999999</v>
      </c>
      <c r="EZ26">
        <v>30.683</v>
      </c>
      <c r="FA26">
        <v>30.683</v>
      </c>
      <c r="FB26">
        <v>30.54</v>
      </c>
      <c r="FC26">
        <v>30.54</v>
      </c>
      <c r="FD26">
        <v>31.868000000000002</v>
      </c>
      <c r="FE26">
        <v>36.128</v>
      </c>
      <c r="FF26">
        <v>38.04</v>
      </c>
      <c r="FG26">
        <v>34.365000000000002</v>
      </c>
      <c r="FH26">
        <v>31.283000000000001</v>
      </c>
      <c r="FI26">
        <v>30.848000000000003</v>
      </c>
      <c r="FJ26">
        <v>30.848000000000003</v>
      </c>
      <c r="FK26">
        <v>31.043000000000003</v>
      </c>
      <c r="FL26">
        <v>30.9</v>
      </c>
      <c r="FM26">
        <v>30.9</v>
      </c>
      <c r="FN26">
        <v>30.75</v>
      </c>
      <c r="FO26">
        <v>30.758000000000003</v>
      </c>
      <c r="FP26">
        <v>32.085000000000001</v>
      </c>
      <c r="FQ26">
        <v>36.375</v>
      </c>
      <c r="FR26">
        <v>38.303000000000004</v>
      </c>
      <c r="FS26">
        <v>34.604999999999997</v>
      </c>
      <c r="FT26">
        <v>31.5</v>
      </c>
      <c r="FU26">
        <v>31.066000000000003</v>
      </c>
      <c r="FV26">
        <v>31.065000000000001</v>
      </c>
      <c r="FW26">
        <v>31.26</v>
      </c>
      <c r="FX26">
        <v>31.11</v>
      </c>
      <c r="FY26">
        <v>31.11</v>
      </c>
      <c r="FZ26">
        <v>30.968</v>
      </c>
      <c r="GA26">
        <v>30.968</v>
      </c>
      <c r="GB26">
        <v>32.31</v>
      </c>
      <c r="GC26">
        <v>36.630000000000003</v>
      </c>
      <c r="GD26">
        <v>38.564999999999998</v>
      </c>
      <c r="GE26">
        <v>34.844999999999999</v>
      </c>
      <c r="GF26">
        <v>31.725000000000001</v>
      </c>
      <c r="GG26">
        <v>31.274999999999999</v>
      </c>
      <c r="GH26">
        <v>31.274999999999999</v>
      </c>
      <c r="GI26">
        <v>31.47</v>
      </c>
      <c r="GJ26">
        <v>31.328000000000003</v>
      </c>
      <c r="GK26">
        <v>31.328000000000003</v>
      </c>
      <c r="GL26">
        <v>31.178000000000001</v>
      </c>
      <c r="GM26">
        <v>31.178000000000001</v>
      </c>
      <c r="GN26">
        <v>32.534999999999997</v>
      </c>
      <c r="GO26">
        <v>36.884999999999998</v>
      </c>
      <c r="GP26">
        <v>38.835000000000001</v>
      </c>
      <c r="GQ26">
        <v>35.085000000000001</v>
      </c>
      <c r="GR26">
        <v>31.943000000000001</v>
      </c>
      <c r="GS26">
        <v>31.493000000000002</v>
      </c>
      <c r="GT26">
        <v>31.493000000000002</v>
      </c>
      <c r="GU26">
        <v>31.688000000000002</v>
      </c>
      <c r="GV26">
        <v>31.538</v>
      </c>
      <c r="GW26">
        <v>31.545000000000002</v>
      </c>
      <c r="GX26">
        <v>31.395</v>
      </c>
      <c r="GY26">
        <v>31.395</v>
      </c>
      <c r="GZ26">
        <v>32.753</v>
      </c>
      <c r="HA26">
        <v>37.133000000000003</v>
      </c>
      <c r="HB26">
        <v>39.097000000000001</v>
      </c>
      <c r="HC26">
        <v>35.325000000000003</v>
      </c>
      <c r="HD26">
        <v>32.159999999999997</v>
      </c>
      <c r="HE26">
        <v>31.711000000000002</v>
      </c>
      <c r="HF26">
        <v>31.71</v>
      </c>
      <c r="HG26">
        <v>31.905000000000001</v>
      </c>
      <c r="HH26">
        <v>31.754999999999999</v>
      </c>
      <c r="HI26">
        <v>31.754999999999999</v>
      </c>
      <c r="HJ26">
        <v>31.605</v>
      </c>
      <c r="HK26">
        <v>31.605</v>
      </c>
      <c r="HL26">
        <v>32.978000000000002</v>
      </c>
      <c r="HM26">
        <v>37.388000000000005</v>
      </c>
      <c r="HN26">
        <v>39.368000000000002</v>
      </c>
      <c r="HO26">
        <v>35.564999999999998</v>
      </c>
    </row>
    <row r="27" spans="1:223" ht="12.75" x14ac:dyDescent="0.2">
      <c r="A27" t="s">
        <v>180</v>
      </c>
      <c r="B27" s="248" t="s">
        <v>181</v>
      </c>
      <c r="T27">
        <v>20.25</v>
      </c>
      <c r="U27">
        <v>20.25</v>
      </c>
      <c r="V27">
        <v>23.625</v>
      </c>
      <c r="W27">
        <v>23.813000000000002</v>
      </c>
      <c r="X27">
        <v>23.438000000000002</v>
      </c>
      <c r="Y27">
        <v>22.875</v>
      </c>
      <c r="Z27">
        <v>22.313000000000002</v>
      </c>
      <c r="AA27">
        <v>25.875</v>
      </c>
      <c r="AB27">
        <v>31.5</v>
      </c>
      <c r="AC27">
        <v>37.5</v>
      </c>
      <c r="AD27">
        <v>43.875</v>
      </c>
      <c r="AE27">
        <v>36</v>
      </c>
      <c r="AF27">
        <v>26.438000000000002</v>
      </c>
      <c r="AG27">
        <v>25.313000000000002</v>
      </c>
      <c r="AH27">
        <v>25.875</v>
      </c>
      <c r="AI27">
        <v>26.438000000000002</v>
      </c>
      <c r="AJ27">
        <v>26.063000000000002</v>
      </c>
      <c r="AK27">
        <v>26.063000000000002</v>
      </c>
      <c r="AL27">
        <v>25.688000000000002</v>
      </c>
      <c r="AM27">
        <v>25.688000000000002</v>
      </c>
      <c r="AN27">
        <v>29.063000000000002</v>
      </c>
      <c r="AO27">
        <v>39.938000000000002</v>
      </c>
      <c r="AP27">
        <v>44.813000000000002</v>
      </c>
      <c r="AQ27">
        <v>35.438000000000002</v>
      </c>
      <c r="AR27">
        <v>27.563000000000002</v>
      </c>
      <c r="AS27">
        <v>26.438000000000002</v>
      </c>
      <c r="AT27">
        <v>26.438000000000002</v>
      </c>
      <c r="AU27">
        <v>27.173000000000002</v>
      </c>
      <c r="AV27">
        <v>26.85</v>
      </c>
      <c r="AW27">
        <v>26.85</v>
      </c>
      <c r="AX27">
        <v>26.528000000000002</v>
      </c>
      <c r="AY27">
        <v>26.528000000000002</v>
      </c>
      <c r="AZ27">
        <v>29.423000000000002</v>
      </c>
      <c r="BA27">
        <v>38.729999999999997</v>
      </c>
      <c r="BB27">
        <v>42.908000000000001</v>
      </c>
      <c r="BC27">
        <v>34.883000000000003</v>
      </c>
      <c r="BD27">
        <v>28.14</v>
      </c>
      <c r="BE27">
        <v>27.173000000000002</v>
      </c>
      <c r="BF27">
        <v>27.173000000000002</v>
      </c>
      <c r="BG27">
        <v>27.824999999999999</v>
      </c>
      <c r="BH27">
        <v>27.555</v>
      </c>
      <c r="BI27">
        <v>27.555</v>
      </c>
      <c r="BJ27">
        <v>27.278000000000002</v>
      </c>
      <c r="BK27">
        <v>27.278000000000002</v>
      </c>
      <c r="BL27">
        <v>29.753</v>
      </c>
      <c r="BM27">
        <v>37.733000000000004</v>
      </c>
      <c r="BN27">
        <v>41.31</v>
      </c>
      <c r="BO27">
        <v>34.433</v>
      </c>
      <c r="BP27">
        <v>28.658000000000001</v>
      </c>
      <c r="BQ27">
        <v>27.833000000000002</v>
      </c>
      <c r="BR27">
        <v>27.833000000000002</v>
      </c>
      <c r="BS27">
        <v>28.425000000000001</v>
      </c>
      <c r="BT27">
        <v>28.184999999999999</v>
      </c>
      <c r="BU27">
        <v>28.184999999999999</v>
      </c>
      <c r="BV27">
        <v>27.953000000000003</v>
      </c>
      <c r="BW27">
        <v>27.953000000000003</v>
      </c>
      <c r="BX27">
        <v>30.074999999999999</v>
      </c>
      <c r="BY27">
        <v>36.908000000000001</v>
      </c>
      <c r="BZ27">
        <v>39.968000000000004</v>
      </c>
      <c r="CA27">
        <v>34.08</v>
      </c>
      <c r="CB27">
        <v>29.138000000000002</v>
      </c>
      <c r="CC27">
        <v>28.433</v>
      </c>
      <c r="CD27">
        <v>28.433</v>
      </c>
      <c r="CE27">
        <v>28.853000000000002</v>
      </c>
      <c r="CF27">
        <v>28.642000000000003</v>
      </c>
      <c r="CG27">
        <v>28.642000000000003</v>
      </c>
      <c r="CH27">
        <v>28.433</v>
      </c>
      <c r="CI27">
        <v>28.433</v>
      </c>
      <c r="CJ27">
        <v>30.353000000000002</v>
      </c>
      <c r="CK27">
        <v>36.548000000000002</v>
      </c>
      <c r="CL27">
        <v>39.323</v>
      </c>
      <c r="CM27">
        <v>33.99</v>
      </c>
      <c r="CN27">
        <v>29.504999999999999</v>
      </c>
      <c r="CO27">
        <v>28.868000000000002</v>
      </c>
      <c r="CP27">
        <v>28.868000000000002</v>
      </c>
      <c r="CQ27">
        <v>29.228000000000002</v>
      </c>
      <c r="CR27">
        <v>29.024999999999999</v>
      </c>
      <c r="CS27">
        <v>29.033000000000001</v>
      </c>
      <c r="CT27">
        <v>28.83</v>
      </c>
      <c r="CU27">
        <v>28.838000000000001</v>
      </c>
      <c r="CV27">
        <v>30.614999999999998</v>
      </c>
      <c r="CW27">
        <v>36.353000000000002</v>
      </c>
      <c r="CX27">
        <v>38.933</v>
      </c>
      <c r="CY27">
        <v>33.983000000000004</v>
      </c>
      <c r="CZ27">
        <v>29.828000000000003</v>
      </c>
      <c r="DA27">
        <v>29.243000000000002</v>
      </c>
      <c r="DB27">
        <v>29.243000000000002</v>
      </c>
      <c r="DC27">
        <v>29.588000000000001</v>
      </c>
      <c r="DD27">
        <v>29.4</v>
      </c>
      <c r="DE27">
        <v>29.408000000000001</v>
      </c>
      <c r="DF27">
        <v>29.22</v>
      </c>
      <c r="DG27">
        <v>29.228000000000002</v>
      </c>
      <c r="DH27">
        <v>30.878</v>
      </c>
      <c r="DI27">
        <v>36.195</v>
      </c>
      <c r="DJ27">
        <v>38.58</v>
      </c>
      <c r="DK27">
        <v>33.998000000000005</v>
      </c>
      <c r="DL27">
        <v>30.15</v>
      </c>
      <c r="DM27">
        <v>29.603000000000002</v>
      </c>
      <c r="DN27">
        <v>29.603000000000002</v>
      </c>
      <c r="DO27">
        <v>29.94</v>
      </c>
      <c r="DP27">
        <v>29.768000000000001</v>
      </c>
      <c r="DQ27">
        <v>29.768000000000001</v>
      </c>
      <c r="DR27">
        <v>29.603000000000002</v>
      </c>
      <c r="DS27">
        <v>29.603000000000002</v>
      </c>
      <c r="DT27">
        <v>31.133000000000003</v>
      </c>
      <c r="DU27">
        <v>36.06</v>
      </c>
      <c r="DV27">
        <v>38.273000000000003</v>
      </c>
      <c r="DW27">
        <v>34.027999999999999</v>
      </c>
      <c r="DX27">
        <v>30.465</v>
      </c>
      <c r="DY27">
        <v>29.954999999999998</v>
      </c>
      <c r="DZ27">
        <v>29.954999999999998</v>
      </c>
      <c r="EA27">
        <v>30.278000000000002</v>
      </c>
      <c r="EB27">
        <v>30.12</v>
      </c>
      <c r="EC27">
        <v>30.128</v>
      </c>
      <c r="ED27">
        <v>29.97</v>
      </c>
      <c r="EE27">
        <v>29.97</v>
      </c>
      <c r="EF27">
        <v>31.388000000000002</v>
      </c>
      <c r="EG27">
        <v>35.954999999999998</v>
      </c>
      <c r="EH27">
        <v>38.003</v>
      </c>
      <c r="EI27">
        <v>34.073</v>
      </c>
      <c r="EJ27">
        <v>30.765000000000001</v>
      </c>
      <c r="EK27">
        <v>30.301000000000002</v>
      </c>
      <c r="EL27">
        <v>30.3</v>
      </c>
      <c r="EM27">
        <v>30.614999999999998</v>
      </c>
      <c r="EN27">
        <v>30.465</v>
      </c>
      <c r="EO27">
        <v>30.473000000000003</v>
      </c>
      <c r="EP27">
        <v>30.323</v>
      </c>
      <c r="EQ27">
        <v>30.33</v>
      </c>
      <c r="ER27">
        <v>31.643000000000001</v>
      </c>
      <c r="ES27">
        <v>35.873000000000005</v>
      </c>
      <c r="ET27">
        <v>37.770000000000003</v>
      </c>
      <c r="EU27">
        <v>34.125</v>
      </c>
      <c r="EV27">
        <v>31.065000000000001</v>
      </c>
      <c r="EW27">
        <v>30.63</v>
      </c>
      <c r="EX27">
        <v>30.63</v>
      </c>
      <c r="EY27">
        <v>30.824999999999999</v>
      </c>
      <c r="EZ27">
        <v>30.683</v>
      </c>
      <c r="FA27">
        <v>30.683</v>
      </c>
      <c r="FB27">
        <v>30.54</v>
      </c>
      <c r="FC27">
        <v>30.54</v>
      </c>
      <c r="FD27">
        <v>31.868000000000002</v>
      </c>
      <c r="FE27">
        <v>36.128</v>
      </c>
      <c r="FF27">
        <v>38.04</v>
      </c>
      <c r="FG27">
        <v>34.365000000000002</v>
      </c>
      <c r="FH27">
        <v>31.283000000000001</v>
      </c>
      <c r="FI27">
        <v>30.848000000000003</v>
      </c>
      <c r="FJ27">
        <v>30.848000000000003</v>
      </c>
      <c r="FK27">
        <v>31.043000000000003</v>
      </c>
      <c r="FL27">
        <v>30.9</v>
      </c>
      <c r="FM27">
        <v>30.9</v>
      </c>
      <c r="FN27">
        <v>30.75</v>
      </c>
      <c r="FO27">
        <v>30.758000000000003</v>
      </c>
      <c r="FP27">
        <v>32.085000000000001</v>
      </c>
      <c r="FQ27">
        <v>36.375</v>
      </c>
      <c r="FR27">
        <v>38.303000000000004</v>
      </c>
      <c r="FS27">
        <v>34.604999999999997</v>
      </c>
      <c r="FT27">
        <v>31.5</v>
      </c>
      <c r="FU27">
        <v>31.066000000000003</v>
      </c>
      <c r="FV27">
        <v>31.065000000000001</v>
      </c>
      <c r="FW27">
        <v>31.26</v>
      </c>
      <c r="FX27">
        <v>31.11</v>
      </c>
      <c r="FY27">
        <v>31.11</v>
      </c>
      <c r="FZ27">
        <v>30.968</v>
      </c>
      <c r="GA27">
        <v>30.968</v>
      </c>
      <c r="GB27">
        <v>32.31</v>
      </c>
      <c r="GC27">
        <v>36.630000000000003</v>
      </c>
      <c r="GD27">
        <v>38.564999999999998</v>
      </c>
      <c r="GE27">
        <v>34.844999999999999</v>
      </c>
      <c r="GF27">
        <v>31.725000000000001</v>
      </c>
      <c r="GG27">
        <v>31.274999999999999</v>
      </c>
      <c r="GH27">
        <v>31.274999999999999</v>
      </c>
      <c r="GI27">
        <v>31.47</v>
      </c>
      <c r="GJ27">
        <v>31.328000000000003</v>
      </c>
      <c r="GK27">
        <v>31.328000000000003</v>
      </c>
      <c r="GL27">
        <v>31.178000000000001</v>
      </c>
      <c r="GM27">
        <v>31.178000000000001</v>
      </c>
      <c r="GN27">
        <v>32.534999999999997</v>
      </c>
      <c r="GO27">
        <v>36.884999999999998</v>
      </c>
      <c r="GP27">
        <v>38.835000000000001</v>
      </c>
      <c r="GQ27">
        <v>35.085000000000001</v>
      </c>
      <c r="GR27">
        <v>31.943000000000001</v>
      </c>
      <c r="GS27">
        <v>31.493000000000002</v>
      </c>
      <c r="GT27">
        <v>31.493000000000002</v>
      </c>
      <c r="GU27">
        <v>31.688000000000002</v>
      </c>
      <c r="GV27">
        <v>31.538</v>
      </c>
      <c r="GW27">
        <v>31.545000000000002</v>
      </c>
      <c r="GX27">
        <v>31.395</v>
      </c>
      <c r="GY27">
        <v>31.395</v>
      </c>
      <c r="GZ27">
        <v>32.753</v>
      </c>
      <c r="HA27">
        <v>37.133000000000003</v>
      </c>
      <c r="HB27">
        <v>39.097000000000001</v>
      </c>
      <c r="HC27">
        <v>35.325000000000003</v>
      </c>
      <c r="HD27">
        <v>32.159999999999997</v>
      </c>
      <c r="HE27">
        <v>31.711000000000002</v>
      </c>
      <c r="HF27">
        <v>31.71</v>
      </c>
      <c r="HG27">
        <v>31.905000000000001</v>
      </c>
      <c r="HH27">
        <v>31.754999999999999</v>
      </c>
      <c r="HI27">
        <v>31.754999999999999</v>
      </c>
      <c r="HJ27">
        <v>31.605</v>
      </c>
      <c r="HK27">
        <v>31.605</v>
      </c>
      <c r="HL27">
        <v>32.978000000000002</v>
      </c>
      <c r="HM27">
        <v>37.388000000000005</v>
      </c>
      <c r="HN27">
        <v>39.368000000000002</v>
      </c>
      <c r="HO27">
        <v>35.564999999999998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17.902999999999999</v>
      </c>
      <c r="U34">
        <f t="shared" si="0"/>
        <v>15.5</v>
      </c>
      <c r="V34">
        <f t="shared" si="0"/>
        <v>11.910999999999998</v>
      </c>
      <c r="W34">
        <f t="shared" si="0"/>
        <v>11.036999999999999</v>
      </c>
      <c r="X34">
        <f t="shared" si="0"/>
        <v>9.2679999999999971</v>
      </c>
      <c r="Y34">
        <f t="shared" si="0"/>
        <v>7.2010000000000005</v>
      </c>
      <c r="Z34">
        <f t="shared" si="0"/>
        <v>7.0159999999999982</v>
      </c>
      <c r="AA34">
        <f t="shared" si="0"/>
        <v>8.1690000000000005</v>
      </c>
      <c r="AB34">
        <f t="shared" si="0"/>
        <v>25.084</v>
      </c>
      <c r="AC34">
        <f t="shared" si="0"/>
        <v>22.870999999999999</v>
      </c>
      <c r="AD34">
        <f t="shared" si="0"/>
        <v>44.322000000000003</v>
      </c>
      <c r="AE34">
        <f t="shared" si="0"/>
        <v>21.6</v>
      </c>
      <c r="AF34">
        <f t="shared" si="0"/>
        <v>14.855</v>
      </c>
      <c r="AG34">
        <f t="shared" si="0"/>
        <v>4.5209999999999972</v>
      </c>
      <c r="AH34">
        <f t="shared" si="0"/>
        <v>4.8219999999999992</v>
      </c>
      <c r="AI34">
        <f t="shared" si="0"/>
        <v>4.536999999999999</v>
      </c>
      <c r="AJ34">
        <f t="shared" si="0"/>
        <v>5.8389999999999986</v>
      </c>
      <c r="AK34">
        <f t="shared" si="0"/>
        <v>3.6419999999999995</v>
      </c>
      <c r="AL34">
        <f t="shared" si="0"/>
        <v>4.3339999999999996</v>
      </c>
      <c r="AM34">
        <f t="shared" si="0"/>
        <v>4.6659999999999968</v>
      </c>
      <c r="AN34">
        <f t="shared" si="0"/>
        <v>14.937999999999999</v>
      </c>
      <c r="AO34">
        <f t="shared" si="0"/>
        <v>13.358999999999998</v>
      </c>
      <c r="AP34">
        <f t="shared" si="0"/>
        <v>25.986999999999998</v>
      </c>
      <c r="AQ34">
        <f t="shared" si="0"/>
        <v>8.4789999999999992</v>
      </c>
      <c r="AR34">
        <f t="shared" si="0"/>
        <v>11.734999999999996</v>
      </c>
      <c r="AS34">
        <f t="shared" si="0"/>
        <v>5.9250000000000007</v>
      </c>
      <c r="AT34">
        <f t="shared" si="0"/>
        <v>4.6010000000000026</v>
      </c>
      <c r="AU34">
        <f t="shared" si="0"/>
        <v>1.8189999999999991</v>
      </c>
      <c r="AV34">
        <f t="shared" si="0"/>
        <v>3.4819999999999958</v>
      </c>
      <c r="AW34">
        <f t="shared" si="0"/>
        <v>1.705999999999996</v>
      </c>
      <c r="AX34">
        <f t="shared" si="0"/>
        <v>2.652000000000001</v>
      </c>
      <c r="AY34">
        <f t="shared" si="0"/>
        <v>3.4699999999999989</v>
      </c>
      <c r="AZ34">
        <f t="shared" si="0"/>
        <v>10.329999999999998</v>
      </c>
      <c r="BA34">
        <f t="shared" si="0"/>
        <v>9.6290000000000013</v>
      </c>
      <c r="BB34">
        <f t="shared" si="0"/>
        <v>19.13</v>
      </c>
      <c r="BC34">
        <f t="shared" si="0"/>
        <v>6.0259999999999998</v>
      </c>
      <c r="BD34">
        <f t="shared" si="0"/>
        <v>9.634999999999998</v>
      </c>
      <c r="BE34">
        <f t="shared" si="0"/>
        <v>4.6289999999999978</v>
      </c>
      <c r="BF34">
        <f t="shared" si="0"/>
        <v>4.0120000000000005</v>
      </c>
      <c r="BG34">
        <f t="shared" si="0"/>
        <v>2.3840000000000003</v>
      </c>
      <c r="BH34">
        <f t="shared" si="0"/>
        <v>3.6649999999999991</v>
      </c>
      <c r="BI34">
        <f t="shared" si="0"/>
        <v>2.1819999999999986</v>
      </c>
      <c r="BJ34">
        <f t="shared" si="0"/>
        <v>3.0299999999999976</v>
      </c>
      <c r="BK34">
        <f t="shared" si="0"/>
        <v>3.8279999999999994</v>
      </c>
      <c r="BL34">
        <f t="shared" si="0"/>
        <v>10.047000000000001</v>
      </c>
      <c r="BM34">
        <f t="shared" si="0"/>
        <v>9.8189999999999991</v>
      </c>
      <c r="BN34">
        <f t="shared" si="0"/>
        <v>17.619999999999997</v>
      </c>
      <c r="BO34">
        <f t="shared" si="0"/>
        <v>6.1729999999999983</v>
      </c>
      <c r="BP34">
        <f t="shared" si="0"/>
        <v>9.2830000000000013</v>
      </c>
      <c r="BQ34">
        <f t="shared" si="0"/>
        <v>4.7459999999999987</v>
      </c>
      <c r="BR34">
        <f t="shared" si="0"/>
        <v>4.2100000000000009</v>
      </c>
      <c r="BS34">
        <f t="shared" si="0"/>
        <v>2.7979999999999983</v>
      </c>
      <c r="BT34">
        <f t="shared" si="0"/>
        <v>4.0069999999999979</v>
      </c>
      <c r="BU34">
        <f t="shared" si="0"/>
        <v>2.6199999999999974</v>
      </c>
      <c r="BV34">
        <f t="shared" si="0"/>
        <v>3.7469999999999999</v>
      </c>
      <c r="BW34">
        <f t="shared" si="0"/>
        <v>3.8329999999999984</v>
      </c>
      <c r="BX34">
        <f t="shared" si="0"/>
        <v>9.7819999999999965</v>
      </c>
      <c r="BY34">
        <f t="shared" si="0"/>
        <v>9.7639999999999993</v>
      </c>
      <c r="BZ34">
        <f t="shared" si="0"/>
        <v>16.683</v>
      </c>
      <c r="CA34">
        <f t="shared" si="0"/>
        <v>6.291999999999998</v>
      </c>
      <c r="CB34">
        <f t="shared" si="0"/>
        <v>8.98</v>
      </c>
      <c r="CC34">
        <f t="shared" si="0"/>
        <v>4.8780000000000001</v>
      </c>
      <c r="CD34">
        <f t="shared" si="0"/>
        <v>4.7089999999999996</v>
      </c>
      <c r="CE34">
        <f t="shared" ref="CE34:EP34" si="1">CE31-CE15</f>
        <v>2.9800000000000004</v>
      </c>
      <c r="CF34">
        <f t="shared" si="1"/>
        <v>4.3460000000000001</v>
      </c>
      <c r="CG34">
        <f t="shared" si="1"/>
        <v>3.0590000000000011</v>
      </c>
      <c r="CH34">
        <f t="shared" si="1"/>
        <v>4.1340000000000003</v>
      </c>
      <c r="CI34">
        <f t="shared" si="1"/>
        <v>4.1919999999999966</v>
      </c>
      <c r="CJ34">
        <f t="shared" si="1"/>
        <v>9.57</v>
      </c>
      <c r="CK34">
        <f t="shared" si="1"/>
        <v>9.6549999999999976</v>
      </c>
      <c r="CL34">
        <f t="shared" si="1"/>
        <v>15.736999999999995</v>
      </c>
      <c r="CM34">
        <f t="shared" si="1"/>
        <v>6.4870000000000019</v>
      </c>
      <c r="CN34">
        <f t="shared" si="1"/>
        <v>8.1739999999999995</v>
      </c>
      <c r="CO34">
        <f t="shared" si="1"/>
        <v>5.0539999999999985</v>
      </c>
      <c r="CP34">
        <f t="shared" si="1"/>
        <v>4.9160000000000004</v>
      </c>
      <c r="CQ34">
        <f t="shared" si="1"/>
        <v>3.2570000000000014</v>
      </c>
      <c r="CR34">
        <f t="shared" si="1"/>
        <v>4.5640000000000001</v>
      </c>
      <c r="CS34">
        <f t="shared" si="1"/>
        <v>3.6920000000000002</v>
      </c>
      <c r="CT34">
        <f t="shared" si="1"/>
        <v>4.0459999999999994</v>
      </c>
      <c r="CU34">
        <f t="shared" si="1"/>
        <v>4.4899999999999984</v>
      </c>
      <c r="CV34">
        <f t="shared" si="1"/>
        <v>10.018999999999998</v>
      </c>
      <c r="CW34">
        <f t="shared" si="1"/>
        <v>9.2330000000000005</v>
      </c>
      <c r="CX34">
        <f t="shared" si="1"/>
        <v>15.553999999999998</v>
      </c>
      <c r="CY34">
        <f t="shared" si="1"/>
        <v>6.3749999999999964</v>
      </c>
      <c r="CZ34">
        <f t="shared" si="1"/>
        <v>8.054000000000002</v>
      </c>
      <c r="DA34">
        <f t="shared" si="1"/>
        <v>5.5489999999999995</v>
      </c>
      <c r="DB34">
        <f t="shared" si="1"/>
        <v>4.7680000000000007</v>
      </c>
      <c r="DC34">
        <f t="shared" si="1"/>
        <v>3.5309999999999988</v>
      </c>
      <c r="DD34">
        <f t="shared" si="1"/>
        <v>4.8439999999999976</v>
      </c>
      <c r="DE34">
        <f t="shared" si="1"/>
        <v>4.0339999999999989</v>
      </c>
      <c r="DF34">
        <f t="shared" si="1"/>
        <v>4.3159999999999989</v>
      </c>
      <c r="DG34">
        <f t="shared" si="1"/>
        <v>5.1439999999999984</v>
      </c>
      <c r="DH34">
        <f t="shared" si="1"/>
        <v>9.3249999999999993</v>
      </c>
      <c r="DI34">
        <f t="shared" si="1"/>
        <v>9.176999999999996</v>
      </c>
      <c r="DJ34">
        <f t="shared" si="1"/>
        <v>14.953000000000003</v>
      </c>
      <c r="DK34">
        <f t="shared" si="1"/>
        <v>6.4259999999999984</v>
      </c>
      <c r="DL34">
        <f t="shared" si="1"/>
        <v>7.9510000000000005</v>
      </c>
      <c r="DM34">
        <f t="shared" si="1"/>
        <v>5.6900000000000013</v>
      </c>
      <c r="DN34">
        <f t="shared" si="1"/>
        <v>4.9259999999999984</v>
      </c>
      <c r="DO34">
        <f t="shared" si="1"/>
        <v>4.0150000000000006</v>
      </c>
      <c r="DP34">
        <f t="shared" si="1"/>
        <v>5.0689999999999991</v>
      </c>
      <c r="DQ34">
        <f t="shared" si="1"/>
        <v>4.0100000000000016</v>
      </c>
      <c r="DR34">
        <f t="shared" si="1"/>
        <v>4.5799999999999983</v>
      </c>
      <c r="DS34">
        <f t="shared" si="1"/>
        <v>5.4029999999999987</v>
      </c>
      <c r="DT34">
        <f t="shared" si="1"/>
        <v>9.2199999999999989</v>
      </c>
      <c r="DU34">
        <f t="shared" si="1"/>
        <v>9.1010000000000026</v>
      </c>
      <c r="DV34">
        <f t="shared" si="1"/>
        <v>14.401</v>
      </c>
      <c r="DW34">
        <f t="shared" si="1"/>
        <v>6.4879999999999995</v>
      </c>
      <c r="DX34">
        <f t="shared" si="1"/>
        <v>8.3919999999999995</v>
      </c>
      <c r="DY34">
        <f t="shared" si="1"/>
        <v>5.4529999999999994</v>
      </c>
      <c r="DZ34">
        <f t="shared" si="1"/>
        <v>5.0739999999999981</v>
      </c>
      <c r="EA34">
        <f t="shared" si="1"/>
        <v>4.2050000000000018</v>
      </c>
      <c r="EB34">
        <f t="shared" si="1"/>
        <v>5.2439999999999998</v>
      </c>
      <c r="EC34">
        <f t="shared" si="1"/>
        <v>4.2339999999999982</v>
      </c>
      <c r="ED34">
        <f t="shared" si="1"/>
        <v>4.7669999999999995</v>
      </c>
      <c r="EE34">
        <f t="shared" si="1"/>
        <v>5.5869999999999997</v>
      </c>
      <c r="EF34">
        <f t="shared" si="1"/>
        <v>9.1700000000000017</v>
      </c>
      <c r="EG34">
        <f t="shared" si="1"/>
        <v>9.4879999999999995</v>
      </c>
      <c r="EH34">
        <f t="shared" si="1"/>
        <v>13.645999999999997</v>
      </c>
      <c r="EI34">
        <f t="shared" si="1"/>
        <v>6.5659999999999954</v>
      </c>
      <c r="EJ34">
        <f t="shared" si="1"/>
        <v>8.3339999999999996</v>
      </c>
      <c r="EK34">
        <f t="shared" si="1"/>
        <v>5.5440000000000005</v>
      </c>
      <c r="EL34">
        <f t="shared" si="1"/>
        <v>5.1989999999999981</v>
      </c>
      <c r="EM34">
        <f t="shared" si="1"/>
        <v>4.4139999999999979</v>
      </c>
      <c r="EN34">
        <f t="shared" si="1"/>
        <v>5.3810000000000002</v>
      </c>
      <c r="EO34">
        <f t="shared" si="1"/>
        <v>4.4439999999999991</v>
      </c>
      <c r="EP34">
        <f t="shared" si="1"/>
        <v>5.3580000000000005</v>
      </c>
      <c r="EQ34">
        <f t="shared" ref="EQ34:HB34" si="2">EQ31-EQ15</f>
        <v>5.3840000000000003</v>
      </c>
      <c r="ER34">
        <f t="shared" si="2"/>
        <v>9.1309999999999967</v>
      </c>
      <c r="ES34">
        <f t="shared" si="2"/>
        <v>9.5189999999999984</v>
      </c>
      <c r="ET34">
        <f t="shared" si="2"/>
        <v>13.355999999999995</v>
      </c>
      <c r="EU34">
        <f t="shared" si="2"/>
        <v>6.8990000000000009</v>
      </c>
      <c r="EV34">
        <f t="shared" si="2"/>
        <v>7.754999999999999</v>
      </c>
      <c r="EW34">
        <f t="shared" si="2"/>
        <v>5.6609999999999978</v>
      </c>
      <c r="EX34">
        <f t="shared" si="2"/>
        <v>5.666999999999998</v>
      </c>
      <c r="EY34">
        <f t="shared" si="2"/>
        <v>4.3419999999999987</v>
      </c>
      <c r="EZ34">
        <f t="shared" si="2"/>
        <v>5.6099999999999994</v>
      </c>
      <c r="FA34">
        <f t="shared" si="2"/>
        <v>5.0249999999999986</v>
      </c>
      <c r="FB34">
        <f t="shared" si="2"/>
        <v>5.16</v>
      </c>
      <c r="FC34">
        <f t="shared" si="2"/>
        <v>5.5949999999999989</v>
      </c>
      <c r="FD34">
        <f t="shared" si="2"/>
        <v>9.6660000000000004</v>
      </c>
      <c r="FE34">
        <f t="shared" si="2"/>
        <v>9.0789999999999971</v>
      </c>
      <c r="FF34">
        <f t="shared" si="2"/>
        <v>13.012</v>
      </c>
      <c r="FG34">
        <f t="shared" si="2"/>
        <v>6.9079999999999977</v>
      </c>
      <c r="FH34">
        <f t="shared" si="2"/>
        <v>7.7409999999999961</v>
      </c>
      <c r="FI34">
        <f t="shared" si="2"/>
        <v>5.7829999999999977</v>
      </c>
      <c r="FJ34">
        <f t="shared" si="2"/>
        <v>5.8099999999999987</v>
      </c>
      <c r="FK34">
        <f t="shared" si="2"/>
        <v>4.472999999999999</v>
      </c>
      <c r="FL34">
        <f t="shared" si="2"/>
        <v>5.7239999999999966</v>
      </c>
      <c r="FM34">
        <f t="shared" si="2"/>
        <v>5.1980000000000004</v>
      </c>
      <c r="FN34">
        <f t="shared" si="2"/>
        <v>5.3239999999999981</v>
      </c>
      <c r="FO34">
        <f t="shared" si="2"/>
        <v>5.7709999999999972</v>
      </c>
      <c r="FP34">
        <f t="shared" si="2"/>
        <v>9.6930000000000014</v>
      </c>
      <c r="FQ34">
        <f t="shared" si="2"/>
        <v>9.085999999999995</v>
      </c>
      <c r="FR34">
        <f t="shared" si="2"/>
        <v>13.225000000000001</v>
      </c>
      <c r="FS34">
        <f t="shared" si="2"/>
        <v>6.6920000000000002</v>
      </c>
      <c r="FT34">
        <f t="shared" si="2"/>
        <v>7.7660000000000018</v>
      </c>
      <c r="FU34">
        <f t="shared" si="2"/>
        <v>6.2929999999999993</v>
      </c>
      <c r="FV34">
        <f t="shared" si="2"/>
        <v>5.5620000000000012</v>
      </c>
      <c r="FW34">
        <f t="shared" si="2"/>
        <v>4.902000000000001</v>
      </c>
      <c r="FX34">
        <f t="shared" si="2"/>
        <v>6.2609999999999992</v>
      </c>
      <c r="FY34">
        <f t="shared" si="2"/>
        <v>5.370000000000001</v>
      </c>
      <c r="FZ34">
        <f t="shared" si="2"/>
        <v>5.911999999999999</v>
      </c>
      <c r="GA34">
        <f t="shared" si="2"/>
        <v>6.352999999999998</v>
      </c>
      <c r="GB34">
        <f t="shared" si="2"/>
        <v>9.1380000000000017</v>
      </c>
      <c r="GC34">
        <f t="shared" si="2"/>
        <v>9.0820000000000007</v>
      </c>
      <c r="GD34">
        <f t="shared" si="2"/>
        <v>13.059999999999995</v>
      </c>
      <c r="GE34">
        <f t="shared" si="2"/>
        <v>6.7160000000000011</v>
      </c>
      <c r="GF34">
        <f t="shared" si="2"/>
        <v>8.3399999999999963</v>
      </c>
      <c r="GG34">
        <f t="shared" si="2"/>
        <v>6.8299999999999983</v>
      </c>
      <c r="GH34">
        <f t="shared" si="2"/>
        <v>5.6809999999999974</v>
      </c>
      <c r="GI34">
        <f t="shared" si="2"/>
        <v>-24.938000000000002</v>
      </c>
      <c r="GJ34">
        <f t="shared" si="2"/>
        <v>-25.481000000000002</v>
      </c>
      <c r="GK34">
        <f t="shared" si="2"/>
        <v>-25.34</v>
      </c>
      <c r="GL34">
        <f t="shared" si="2"/>
        <v>-25.405000000000001</v>
      </c>
      <c r="GM34">
        <f t="shared" si="2"/>
        <v>-24.87</v>
      </c>
      <c r="GN34">
        <f t="shared" si="2"/>
        <v>-25.79</v>
      </c>
      <c r="GO34">
        <f t="shared" si="2"/>
        <v>-26.614000000000001</v>
      </c>
      <c r="GP34">
        <f t="shared" si="2"/>
        <v>-28.978000000000002</v>
      </c>
      <c r="GQ34">
        <f t="shared" si="2"/>
        <v>-27.892000000000003</v>
      </c>
      <c r="GR34">
        <f t="shared" si="2"/>
        <v>-26.21</v>
      </c>
      <c r="GS34">
        <f t="shared" si="2"/>
        <v>-24.769000000000002</v>
      </c>
      <c r="GT34">
        <f t="shared" si="2"/>
        <v>-25.405000000000001</v>
      </c>
      <c r="GU34">
        <f t="shared" si="2"/>
        <v>-25.114999999999998</v>
      </c>
      <c r="GV34">
        <f t="shared" si="2"/>
        <v>-25.61</v>
      </c>
      <c r="GW34">
        <f t="shared" si="2"/>
        <v>-25.815000000000001</v>
      </c>
      <c r="GX34">
        <f t="shared" si="2"/>
        <v>-24.976000000000003</v>
      </c>
      <c r="GY34">
        <f t="shared" si="2"/>
        <v>-25.344000000000001</v>
      </c>
      <c r="GZ34">
        <f t="shared" si="2"/>
        <v>-25.973000000000003</v>
      </c>
      <c r="HA34">
        <f t="shared" si="2"/>
        <v>-26.809000000000001</v>
      </c>
      <c r="HB34">
        <f t="shared" si="2"/>
        <v>-29.187000000000001</v>
      </c>
      <c r="HC34">
        <f t="shared" ref="HC34:IH34" si="3">HC31-HC15</f>
        <v>-28.092000000000002</v>
      </c>
      <c r="HD34">
        <f t="shared" si="3"/>
        <v>-26.404</v>
      </c>
      <c r="HE34">
        <f t="shared" si="3"/>
        <v>-24.948</v>
      </c>
      <c r="HF34">
        <f t="shared" si="3"/>
        <v>-25.288</v>
      </c>
      <c r="HG34">
        <f t="shared" si="3"/>
        <v>-25.601000000000003</v>
      </c>
      <c r="HH34">
        <f t="shared" si="3"/>
        <v>-25.804000000000002</v>
      </c>
      <c r="HI34">
        <f t="shared" si="3"/>
        <v>-25.704000000000001</v>
      </c>
      <c r="HJ34">
        <f t="shared" si="3"/>
        <v>-25.465</v>
      </c>
      <c r="HK34">
        <f t="shared" si="3"/>
        <v>-25.528000000000002</v>
      </c>
      <c r="HL34">
        <f t="shared" si="3"/>
        <v>-26.166</v>
      </c>
      <c r="HM34">
        <f t="shared" si="3"/>
        <v>-27.015000000000001</v>
      </c>
      <c r="HN34">
        <f t="shared" si="3"/>
        <v>-29.407</v>
      </c>
      <c r="HO34">
        <f t="shared" si="3"/>
        <v>-27.942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21</v>
      </c>
      <c r="U35">
        <f t="shared" si="4"/>
        <v>16.5</v>
      </c>
      <c r="V35">
        <f t="shared" si="4"/>
        <v>13.125</v>
      </c>
      <c r="W35">
        <f t="shared" si="4"/>
        <v>12.936999999999998</v>
      </c>
      <c r="X35">
        <f t="shared" si="4"/>
        <v>8.0619999999999976</v>
      </c>
      <c r="Y35">
        <f t="shared" si="4"/>
        <v>6.375</v>
      </c>
      <c r="Z35">
        <f t="shared" si="4"/>
        <v>6.9369999999999976</v>
      </c>
      <c r="AA35">
        <f t="shared" si="4"/>
        <v>3.375</v>
      </c>
      <c r="AB35">
        <f t="shared" si="4"/>
        <v>9.75</v>
      </c>
      <c r="AC35">
        <f t="shared" si="4"/>
        <v>17.25</v>
      </c>
      <c r="AD35">
        <f t="shared" si="4"/>
        <v>19.875</v>
      </c>
      <c r="AE35">
        <f t="shared" si="4"/>
        <v>14.25</v>
      </c>
      <c r="AF35">
        <f t="shared" si="4"/>
        <v>5.8119999999999976</v>
      </c>
      <c r="AG35">
        <f t="shared" si="4"/>
        <v>2.4369999999999976</v>
      </c>
      <c r="AH35">
        <f t="shared" si="4"/>
        <v>1.875</v>
      </c>
      <c r="AI35">
        <f t="shared" si="4"/>
        <v>1.3119999999999976</v>
      </c>
      <c r="AJ35">
        <f t="shared" si="4"/>
        <v>0.93699999999999761</v>
      </c>
      <c r="AK35">
        <f t="shared" si="4"/>
        <v>-2.0630000000000024</v>
      </c>
      <c r="AL35">
        <f t="shared" si="4"/>
        <v>-3.1880000000000024</v>
      </c>
      <c r="AM35">
        <f t="shared" si="4"/>
        <v>-3.1880000000000024</v>
      </c>
      <c r="AN35">
        <f t="shared" si="4"/>
        <v>0.18699999999999761</v>
      </c>
      <c r="AO35">
        <f t="shared" si="4"/>
        <v>8.8119999999999976</v>
      </c>
      <c r="AP35">
        <f t="shared" si="4"/>
        <v>11.436999999999998</v>
      </c>
      <c r="AQ35">
        <f t="shared" si="4"/>
        <v>9.5619999999999976</v>
      </c>
      <c r="AR35">
        <f t="shared" si="4"/>
        <v>-2.8130000000000024</v>
      </c>
      <c r="AS35">
        <f t="shared" si="4"/>
        <v>-1.6880000000000024</v>
      </c>
      <c r="AT35">
        <f t="shared" si="4"/>
        <v>-0.93800000000000239</v>
      </c>
      <c r="AU35">
        <f t="shared" si="4"/>
        <v>-0.84000000000000341</v>
      </c>
      <c r="AV35">
        <f t="shared" si="4"/>
        <v>-1.0869999999999997</v>
      </c>
      <c r="AW35">
        <f t="shared" si="4"/>
        <v>-3.4420000000000002</v>
      </c>
      <c r="AX35">
        <f t="shared" si="4"/>
        <v>-4.2900000000000027</v>
      </c>
      <c r="AY35">
        <f t="shared" si="4"/>
        <v>-4.2680000000000007</v>
      </c>
      <c r="AZ35">
        <f t="shared" si="4"/>
        <v>-1.7850000000000001</v>
      </c>
      <c r="BA35">
        <f t="shared" si="4"/>
        <v>4.4250000000000043</v>
      </c>
      <c r="BB35">
        <f t="shared" si="4"/>
        <v>6.2469999999999999</v>
      </c>
      <c r="BC35">
        <f t="shared" si="4"/>
        <v>5.3619999999999948</v>
      </c>
      <c r="BD35">
        <f t="shared" si="4"/>
        <v>-3.9980000000000011</v>
      </c>
      <c r="BE35">
        <f t="shared" si="4"/>
        <v>-3.0080000000000027</v>
      </c>
      <c r="BF35">
        <f t="shared" si="4"/>
        <v>-2.3930000000000007</v>
      </c>
      <c r="BG35">
        <f t="shared" si="4"/>
        <v>-0.85500000000000043</v>
      </c>
      <c r="BH35">
        <f t="shared" si="4"/>
        <v>-1.0799999999999983</v>
      </c>
      <c r="BI35">
        <f t="shared" si="4"/>
        <v>-3.09</v>
      </c>
      <c r="BJ35">
        <f t="shared" si="4"/>
        <v>-3.8100000000000023</v>
      </c>
      <c r="BK35">
        <f t="shared" si="4"/>
        <v>-3.7950000000000017</v>
      </c>
      <c r="BL35">
        <f t="shared" si="4"/>
        <v>-1.6730000000000018</v>
      </c>
      <c r="BM35">
        <f t="shared" si="4"/>
        <v>3.6219999999999928</v>
      </c>
      <c r="BN35">
        <f t="shared" si="4"/>
        <v>5.1829999999999998</v>
      </c>
      <c r="BO35">
        <f t="shared" si="4"/>
        <v>4.4399999999999977</v>
      </c>
      <c r="BP35">
        <f t="shared" si="4"/>
        <v>-3.5630000000000024</v>
      </c>
      <c r="BQ35">
        <f t="shared" si="4"/>
        <v>-2.7150000000000034</v>
      </c>
      <c r="BR35">
        <f t="shared" si="4"/>
        <v>-2.1910000000000025</v>
      </c>
      <c r="BS35">
        <f t="shared" si="4"/>
        <v>-0.88500000000000156</v>
      </c>
      <c r="BT35">
        <f t="shared" si="4"/>
        <v>-1.0649999999999977</v>
      </c>
      <c r="BU35">
        <f t="shared" si="4"/>
        <v>-2.7899999999999991</v>
      </c>
      <c r="BV35">
        <f t="shared" si="4"/>
        <v>-3.4050000000000047</v>
      </c>
      <c r="BW35">
        <f t="shared" si="4"/>
        <v>-3.3980000000000032</v>
      </c>
      <c r="BX35">
        <f t="shared" si="4"/>
        <v>-1.5820000000000007</v>
      </c>
      <c r="BY35">
        <f t="shared" si="4"/>
        <v>2.9390000000000001</v>
      </c>
      <c r="BZ35">
        <f t="shared" si="4"/>
        <v>4.2749999999999986</v>
      </c>
      <c r="CA35">
        <f t="shared" si="4"/>
        <v>3.6450000000000031</v>
      </c>
      <c r="CB35">
        <f t="shared" si="4"/>
        <v>-3.1950000000000003</v>
      </c>
      <c r="CC35">
        <f t="shared" si="4"/>
        <v>-2.4750000000000014</v>
      </c>
      <c r="CD35">
        <f t="shared" si="4"/>
        <v>-2.0249999999999986</v>
      </c>
      <c r="CE35">
        <f t="shared" ref="CE35:EP35" si="5">CE29-CE26</f>
        <v>-0.9150000000000027</v>
      </c>
      <c r="CF35">
        <f t="shared" si="5"/>
        <v>-1.0790000000000042</v>
      </c>
      <c r="CG35">
        <f t="shared" si="5"/>
        <v>-2.6390000000000029</v>
      </c>
      <c r="CH35">
        <f t="shared" si="5"/>
        <v>-3.2029999999999994</v>
      </c>
      <c r="CI35">
        <f t="shared" si="5"/>
        <v>-3.1950000000000003</v>
      </c>
      <c r="CJ35">
        <f t="shared" si="5"/>
        <v>-1.5450000000000017</v>
      </c>
      <c r="CK35">
        <f t="shared" si="5"/>
        <v>2.5420000000000016</v>
      </c>
      <c r="CL35">
        <f t="shared" si="5"/>
        <v>3.75</v>
      </c>
      <c r="CM35">
        <f t="shared" si="5"/>
        <v>3.1729999999999947</v>
      </c>
      <c r="CN35">
        <f t="shared" si="5"/>
        <v>-3.0069999999999979</v>
      </c>
      <c r="CO35">
        <f t="shared" si="5"/>
        <v>-2.3630000000000031</v>
      </c>
      <c r="CP35">
        <f t="shared" si="5"/>
        <v>-1.9500000000000028</v>
      </c>
      <c r="CQ35">
        <f t="shared" si="5"/>
        <v>-0.95300000000000296</v>
      </c>
      <c r="CR35">
        <f t="shared" si="5"/>
        <v>-1.0949999999999989</v>
      </c>
      <c r="CS35">
        <f t="shared" si="5"/>
        <v>-2.5500000000000007</v>
      </c>
      <c r="CT35">
        <f t="shared" si="5"/>
        <v>-3.0599999999999987</v>
      </c>
      <c r="CU35">
        <f t="shared" si="5"/>
        <v>-3.0530000000000008</v>
      </c>
      <c r="CV35">
        <f t="shared" si="5"/>
        <v>-1.536999999999999</v>
      </c>
      <c r="CW35">
        <f t="shared" si="5"/>
        <v>2.25</v>
      </c>
      <c r="CX35">
        <f t="shared" si="5"/>
        <v>3.3519999999999968</v>
      </c>
      <c r="CY35">
        <f t="shared" si="5"/>
        <v>2.8349999999999937</v>
      </c>
      <c r="CZ35">
        <f t="shared" si="5"/>
        <v>-2.8880000000000017</v>
      </c>
      <c r="DA35">
        <f t="shared" si="5"/>
        <v>-2.2880000000000038</v>
      </c>
      <c r="DB35">
        <f t="shared" si="5"/>
        <v>-1.9050000000000011</v>
      </c>
      <c r="DC35">
        <f t="shared" si="5"/>
        <v>-0.98300000000000054</v>
      </c>
      <c r="DD35">
        <f t="shared" si="5"/>
        <v>-1.1169999999999973</v>
      </c>
      <c r="DE35">
        <f t="shared" si="5"/>
        <v>-2.4600000000000009</v>
      </c>
      <c r="DF35">
        <f t="shared" si="5"/>
        <v>-2.9319999999999986</v>
      </c>
      <c r="DG35">
        <f t="shared" si="5"/>
        <v>-2.9329999999999998</v>
      </c>
      <c r="DH35">
        <f t="shared" si="5"/>
        <v>-1.5300000000000011</v>
      </c>
      <c r="DI35">
        <f t="shared" si="5"/>
        <v>1.972999999999999</v>
      </c>
      <c r="DJ35">
        <f t="shared" si="5"/>
        <v>3</v>
      </c>
      <c r="DK35">
        <f t="shared" si="5"/>
        <v>2.519999999999996</v>
      </c>
      <c r="DL35">
        <f t="shared" si="5"/>
        <v>-2.7749999999999986</v>
      </c>
      <c r="DM35">
        <f t="shared" si="5"/>
        <v>-2.2200000000000024</v>
      </c>
      <c r="DN35">
        <f t="shared" si="5"/>
        <v>-1.8680000000000021</v>
      </c>
      <c r="DO35">
        <f t="shared" si="5"/>
        <v>-1.0199999999999996</v>
      </c>
      <c r="DP35">
        <f t="shared" si="5"/>
        <v>-1.1400000000000006</v>
      </c>
      <c r="DQ35">
        <f t="shared" si="5"/>
        <v>-2.3780000000000001</v>
      </c>
      <c r="DR35">
        <f t="shared" si="5"/>
        <v>-2.828000000000003</v>
      </c>
      <c r="DS35">
        <f t="shared" si="5"/>
        <v>-2.8130000000000024</v>
      </c>
      <c r="DT35">
        <f t="shared" si="5"/>
        <v>-1.5150000000000041</v>
      </c>
      <c r="DU35">
        <f t="shared" si="5"/>
        <v>1.7179999999999964</v>
      </c>
      <c r="DV35">
        <f t="shared" si="5"/>
        <v>2.661999999999999</v>
      </c>
      <c r="DW35">
        <f t="shared" si="5"/>
        <v>2.2199999999999989</v>
      </c>
      <c r="DX35">
        <f t="shared" si="5"/>
        <v>-2.6849999999999987</v>
      </c>
      <c r="DY35">
        <f t="shared" si="5"/>
        <v>-2.1599999999999966</v>
      </c>
      <c r="DZ35">
        <f t="shared" si="5"/>
        <v>-1.8299999999999983</v>
      </c>
      <c r="EA35">
        <f t="shared" si="5"/>
        <v>-1.0430000000000028</v>
      </c>
      <c r="EB35">
        <f t="shared" si="5"/>
        <v>-1.1620000000000026</v>
      </c>
      <c r="EC35">
        <f t="shared" si="5"/>
        <v>-2.3180000000000014</v>
      </c>
      <c r="ED35">
        <f t="shared" si="5"/>
        <v>-2.7219999999999978</v>
      </c>
      <c r="EE35">
        <f t="shared" si="5"/>
        <v>-2.7149999999999999</v>
      </c>
      <c r="EF35">
        <f t="shared" si="5"/>
        <v>-1.5150000000000006</v>
      </c>
      <c r="EG35">
        <f t="shared" si="5"/>
        <v>1.4699999999999989</v>
      </c>
      <c r="EH35">
        <f t="shared" si="5"/>
        <v>2.3470000000000013</v>
      </c>
      <c r="EI35">
        <f t="shared" si="5"/>
        <v>1.9420000000000002</v>
      </c>
      <c r="EJ35">
        <f t="shared" si="5"/>
        <v>-2.5869999999999997</v>
      </c>
      <c r="EK35">
        <f t="shared" si="5"/>
        <v>-2.1080000000000005</v>
      </c>
      <c r="EL35">
        <f t="shared" si="5"/>
        <v>-1.8070000000000022</v>
      </c>
      <c r="EM35">
        <f t="shared" si="5"/>
        <v>-1.0799999999999983</v>
      </c>
      <c r="EN35">
        <f t="shared" si="5"/>
        <v>-1.1920000000000002</v>
      </c>
      <c r="EO35">
        <f t="shared" si="5"/>
        <v>-2.2580000000000027</v>
      </c>
      <c r="EP35">
        <f t="shared" si="5"/>
        <v>-2.6329999999999991</v>
      </c>
      <c r="EQ35">
        <f t="shared" ref="EQ35:HB35" si="6">EQ29-EQ26</f>
        <v>-2.625</v>
      </c>
      <c r="ER35">
        <f t="shared" si="6"/>
        <v>-1.5150000000000006</v>
      </c>
      <c r="ES35">
        <f t="shared" si="6"/>
        <v>1.2449999999999974</v>
      </c>
      <c r="ET35">
        <f t="shared" si="6"/>
        <v>2.0549999999999997</v>
      </c>
      <c r="EU35">
        <f t="shared" si="6"/>
        <v>1.6880000000000024</v>
      </c>
      <c r="EV35">
        <f t="shared" si="6"/>
        <v>-2.5050000000000026</v>
      </c>
      <c r="EW35">
        <f t="shared" si="6"/>
        <v>-2.0619999999999976</v>
      </c>
      <c r="EX35">
        <f t="shared" si="6"/>
        <v>-1.7769999999999975</v>
      </c>
      <c r="EY35">
        <f t="shared" si="6"/>
        <v>-1.1170000000000009</v>
      </c>
      <c r="EZ35">
        <f t="shared" si="6"/>
        <v>-1.2300000000000004</v>
      </c>
      <c r="FA35">
        <f t="shared" si="6"/>
        <v>-2.2949999999999982</v>
      </c>
      <c r="FB35">
        <f t="shared" si="6"/>
        <v>-2.6769999999999996</v>
      </c>
      <c r="FC35">
        <f t="shared" si="6"/>
        <v>-2.6699999999999982</v>
      </c>
      <c r="FD35">
        <f t="shared" si="6"/>
        <v>-1.5600000000000023</v>
      </c>
      <c r="FE35">
        <f t="shared" si="6"/>
        <v>1.2150000000000034</v>
      </c>
      <c r="FF35">
        <f t="shared" si="6"/>
        <v>2.0249999999999986</v>
      </c>
      <c r="FG35">
        <f t="shared" si="6"/>
        <v>1.6649999999999991</v>
      </c>
      <c r="FH35">
        <f t="shared" si="6"/>
        <v>-2.5500000000000007</v>
      </c>
      <c r="FI35">
        <f t="shared" si="6"/>
        <v>-2.1080000000000041</v>
      </c>
      <c r="FJ35">
        <f t="shared" si="6"/>
        <v>-1.823000000000004</v>
      </c>
      <c r="FK35">
        <f t="shared" si="6"/>
        <v>-1.1550000000000011</v>
      </c>
      <c r="FL35">
        <f t="shared" si="6"/>
        <v>-1.2669999999999995</v>
      </c>
      <c r="FM35">
        <f t="shared" si="6"/>
        <v>-2.34</v>
      </c>
      <c r="FN35">
        <f t="shared" si="6"/>
        <v>-2.7220000000000013</v>
      </c>
      <c r="FO35">
        <f t="shared" si="6"/>
        <v>-2.7230000000000025</v>
      </c>
      <c r="FP35">
        <f t="shared" si="6"/>
        <v>-1.5970000000000013</v>
      </c>
      <c r="FQ35">
        <f t="shared" si="6"/>
        <v>1.1929999999999978</v>
      </c>
      <c r="FR35">
        <f t="shared" si="6"/>
        <v>2.0019999999999953</v>
      </c>
      <c r="FS35">
        <f t="shared" si="6"/>
        <v>1.6430000000000007</v>
      </c>
      <c r="FT35">
        <f t="shared" si="6"/>
        <v>-2.5949999999999989</v>
      </c>
      <c r="FU35">
        <f t="shared" si="6"/>
        <v>-2.1530000000000022</v>
      </c>
      <c r="FV35">
        <f t="shared" si="6"/>
        <v>-1.8670000000000009</v>
      </c>
      <c r="FW35">
        <f t="shared" si="6"/>
        <v>-1.1920000000000002</v>
      </c>
      <c r="FX35">
        <f t="shared" si="6"/>
        <v>-1.3049999999999997</v>
      </c>
      <c r="FY35">
        <f t="shared" si="6"/>
        <v>-2.3769999999999989</v>
      </c>
      <c r="FZ35">
        <f t="shared" si="6"/>
        <v>-2.7749999999999986</v>
      </c>
      <c r="GA35">
        <f t="shared" si="6"/>
        <v>-2.7600000000000016</v>
      </c>
      <c r="GB35">
        <f t="shared" si="6"/>
        <v>-1.6350000000000016</v>
      </c>
      <c r="GC35">
        <f t="shared" si="6"/>
        <v>1.1629999999999967</v>
      </c>
      <c r="GD35">
        <f t="shared" si="6"/>
        <v>1.980000000000004</v>
      </c>
      <c r="GE35">
        <f t="shared" si="6"/>
        <v>1.6129999999999995</v>
      </c>
      <c r="GF35">
        <f t="shared" si="6"/>
        <v>-2.647000000000002</v>
      </c>
      <c r="GG35">
        <f t="shared" si="6"/>
        <v>-2.1899999999999977</v>
      </c>
      <c r="GH35">
        <f t="shared" si="6"/>
        <v>-1.9049999999999976</v>
      </c>
      <c r="GI35">
        <f t="shared" si="6"/>
        <v>-1.2219999999999978</v>
      </c>
      <c r="GJ35">
        <f t="shared" si="6"/>
        <v>-31.328000000000003</v>
      </c>
      <c r="GK35">
        <f t="shared" si="6"/>
        <v>-31.328000000000003</v>
      </c>
      <c r="GL35">
        <f t="shared" si="6"/>
        <v>-31.178000000000001</v>
      </c>
      <c r="GM35">
        <f t="shared" si="6"/>
        <v>-31.178000000000001</v>
      </c>
      <c r="GN35">
        <f t="shared" si="6"/>
        <v>-32.534999999999997</v>
      </c>
      <c r="GO35">
        <f t="shared" si="6"/>
        <v>-36.884999999999998</v>
      </c>
      <c r="GP35">
        <f t="shared" si="6"/>
        <v>-38.835000000000001</v>
      </c>
      <c r="GQ35">
        <f t="shared" si="6"/>
        <v>-35.085000000000001</v>
      </c>
      <c r="GR35">
        <f t="shared" si="6"/>
        <v>-31.943000000000001</v>
      </c>
      <c r="GS35">
        <f t="shared" si="6"/>
        <v>-31.493000000000002</v>
      </c>
      <c r="GT35">
        <f t="shared" si="6"/>
        <v>-31.493000000000002</v>
      </c>
      <c r="GU35">
        <f t="shared" si="6"/>
        <v>-31.688000000000002</v>
      </c>
      <c r="GV35">
        <f t="shared" si="6"/>
        <v>-31.538</v>
      </c>
      <c r="GW35">
        <f t="shared" si="6"/>
        <v>-31.545000000000002</v>
      </c>
      <c r="GX35">
        <f t="shared" si="6"/>
        <v>-31.395</v>
      </c>
      <c r="GY35">
        <f t="shared" si="6"/>
        <v>-31.395</v>
      </c>
      <c r="GZ35">
        <f t="shared" si="6"/>
        <v>-32.753</v>
      </c>
      <c r="HA35">
        <f t="shared" si="6"/>
        <v>-37.133000000000003</v>
      </c>
      <c r="HB35">
        <f t="shared" si="6"/>
        <v>-39.097000000000001</v>
      </c>
      <c r="HC35">
        <f t="shared" ref="HC35:IH35" si="7">HC29-HC26</f>
        <v>-35.325000000000003</v>
      </c>
      <c r="HD35">
        <f t="shared" si="7"/>
        <v>-32.159999999999997</v>
      </c>
      <c r="HE35">
        <f t="shared" si="7"/>
        <v>-31.711000000000002</v>
      </c>
      <c r="HF35">
        <f t="shared" si="7"/>
        <v>-31.71</v>
      </c>
      <c r="HG35">
        <f t="shared" si="7"/>
        <v>-31.905000000000001</v>
      </c>
      <c r="HH35">
        <f t="shared" si="7"/>
        <v>-31.754999999999999</v>
      </c>
      <c r="HI35">
        <f t="shared" si="7"/>
        <v>-31.754999999999999</v>
      </c>
      <c r="HJ35">
        <f t="shared" si="7"/>
        <v>-31.605</v>
      </c>
      <c r="HK35">
        <f t="shared" si="7"/>
        <v>-31.605</v>
      </c>
      <c r="HL35">
        <f t="shared" si="7"/>
        <v>-32.978000000000002</v>
      </c>
      <c r="HM35">
        <f t="shared" si="7"/>
        <v>-37.388000000000005</v>
      </c>
      <c r="HN35">
        <f t="shared" si="7"/>
        <v>-39.368000000000002</v>
      </c>
      <c r="HO35">
        <f t="shared" si="7"/>
        <v>-35.564999999999998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21.141025641025642</v>
      </c>
      <c r="U5">
        <f>('P2'!U5+'P2'!U21*U$2)/(U$2+1)</f>
        <v>24.000375000000002</v>
      </c>
      <c r="V5">
        <f>('P2'!V5+'P2'!V21*V$2)/(V$2+1)</f>
        <v>28.999860465116278</v>
      </c>
      <c r="W5">
        <f>('P2'!W5+'P2'!W21*W$2)/(W$2+1)</f>
        <v>27.500439024390243</v>
      </c>
      <c r="X5">
        <f>('P2'!X5+'P2'!X21*X$2)/(X$2+1)</f>
        <v>23.99966666666667</v>
      </c>
      <c r="Y5">
        <f>('P2'!Y5+'P2'!Y21*Y$2)/(Y$2+1)</f>
        <v>20.999878048780488</v>
      </c>
      <c r="Z5">
        <f>('P2'!Z5+'P2'!Z21*Z$2)/(Z$2+1)</f>
        <v>19.000263157894739</v>
      </c>
      <c r="AA5">
        <f>('P2'!AA5+'P2'!AA21*AA$2)/(AA$2+1)</f>
        <v>19.999756097560976</v>
      </c>
      <c r="AB5">
        <f>('P2'!AB5+'P2'!AB21*AB$2)/(AB$2+1)</f>
        <v>21</v>
      </c>
      <c r="AC5">
        <f>('P2'!AC5+'P2'!AC21*AC$2)/(AC$2+1)</f>
        <v>29.500170731707321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27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28.999682926829269</v>
      </c>
      <c r="AJ5">
        <f>('P2'!AJ5+'P2'!AJ21*AJ$2)/(AJ$2+1)</f>
        <v>28.000000000000004</v>
      </c>
      <c r="AK5">
        <f>('P2'!AK5+'P2'!AK21*AK$2)/(AK$2+1)</f>
        <v>25.249731707317071</v>
      </c>
      <c r="AL5">
        <f>('P2'!AL5+'P2'!AL21*AL$2)/(AL$2+1)</f>
        <v>22.000263157894739</v>
      </c>
      <c r="AM5">
        <f>('P2'!AM5+'P2'!AM21*AM$2)/(AM$2+1)</f>
        <v>14.00007317073171</v>
      </c>
      <c r="AN5">
        <f>('P2'!AN5+'P2'!AN21*AN$2)/(AN$2+1)</f>
        <v>16.000250000000001</v>
      </c>
      <c r="AO5">
        <f>('P2'!AO5+'P2'!AO21*AO$2)/(AO$2+1)</f>
        <v>35.500268292682932</v>
      </c>
      <c r="AP5">
        <f>('P2'!AP5+'P2'!AP21*AP$2)/(AP$2+1)</f>
        <v>38.50007317073171</v>
      </c>
      <c r="AQ5">
        <f>('P2'!AQ5+'P2'!AQ21*AQ$2)/(AQ$2+1)</f>
        <v>32.499749999999999</v>
      </c>
      <c r="AR5">
        <f>('P2'!AR5+'P2'!AR21*AR$2)/(AR$2+1)</f>
        <v>27.499692307692307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28.46980487804878</v>
      </c>
      <c r="AV5">
        <f>('P2'!AV5+'P2'!AV21*AV$2)/(AV$2+1)</f>
        <v>27.689974358974357</v>
      </c>
      <c r="AW5">
        <f>('P2'!AW5+'P2'!AW21*AW$2)/(AW$2+1)</f>
        <v>25.469794871794871</v>
      </c>
      <c r="AX5">
        <f>('P2'!AX5+'P2'!AX21*AX$2)/(AX$2+1)</f>
        <v>22.840263157894736</v>
      </c>
      <c r="AY5">
        <f>('P2'!AY5+'P2'!AY21*AY$2)/(AY$2+1)</f>
        <v>16.310093023255813</v>
      </c>
      <c r="AZ5">
        <f>('P2'!AZ5+'P2'!AZ21*AZ$2)/(AZ$2+1)</f>
        <v>17.970105263157897</v>
      </c>
      <c r="BA5">
        <f>('P2'!BA5+'P2'!BA21*BA$2)/(BA$2+1)</f>
        <v>34.000048780487809</v>
      </c>
      <c r="BB5">
        <f>('P2'!BB5+'P2'!BB21*BB$2)/(BB$2+1)</f>
        <v>36.500219512195123</v>
      </c>
      <c r="BC5">
        <f>('P2'!BC5+'P2'!BC21*BC$2)/(BC$2+1)</f>
        <v>31.599750000000004</v>
      </c>
      <c r="BD5">
        <f>('P2'!BD5+'P2'!BD21*BD$2)/(BD$2+1)</f>
        <v>27.51978048780488</v>
      </c>
      <c r="BE5">
        <f>('P2'!BE5+'P2'!BE21*BE$2)/(BE$2+1)</f>
        <v>25.490249999999996</v>
      </c>
      <c r="BF5">
        <f>('P2'!BF5+'P2'!BF21*BF$2)/(BF$2+1)</f>
        <v>29.63968292682927</v>
      </c>
      <c r="BG5">
        <f>('P2'!BG5+'P2'!BG21*BG$2)/(BG$2+1)</f>
        <v>28.700139534883718</v>
      </c>
      <c r="BH5">
        <f>('P2'!BH5+'P2'!BH21*BH$2)/(BH$2+1)</f>
        <v>27.979888888888894</v>
      </c>
      <c r="BI5">
        <f>('P2'!BI5+'P2'!BI21*BI$2)/(BI$2+1)</f>
        <v>25.950102564102565</v>
      </c>
      <c r="BJ5">
        <f>('P2'!BJ5+'P2'!BJ21*BJ$2)/(BJ$2+1)</f>
        <v>23.550105263157899</v>
      </c>
      <c r="BK5">
        <f>('P2'!BK5+'P2'!BK21*BK$2)/(BK$2+1)</f>
        <v>17.599790697674418</v>
      </c>
      <c r="BL5">
        <f>('P2'!BL5+'P2'!BL21*BL$2)/(BL$2+1)</f>
        <v>19.11</v>
      </c>
      <c r="BM5">
        <f>('P2'!BM5+'P2'!BM21*BM$2)/(BM$2+1)</f>
        <v>33.720023255813949</v>
      </c>
      <c r="BN5">
        <f>('P2'!BN5+'P2'!BN21*BN$2)/(BN$2+1)</f>
        <v>36.000025641025644</v>
      </c>
      <c r="BO5">
        <f>('P2'!BO5+'P2'!BO21*BO$2)/(BO$2+1)</f>
        <v>31.5305</v>
      </c>
      <c r="BP5">
        <f>('P2'!BP5+'P2'!BP21*BP$2)/(BP$2+1)</f>
        <v>27.810365853658539</v>
      </c>
      <c r="BQ5">
        <f>('P2'!BQ5+'P2'!BQ21*BQ$2)/(BQ$2+1)</f>
        <v>25.95975</v>
      </c>
      <c r="BR5">
        <f>('P2'!BR5+'P2'!BR21*BR$2)/(BR$2+1)</f>
        <v>29.739829268292688</v>
      </c>
      <c r="BS5">
        <f>('P2'!BS5+'P2'!BS21*BS$2)/(BS$2+1)</f>
        <v>28.880069767441864</v>
      </c>
      <c r="BT5">
        <f>('P2'!BT5+'P2'!BT21*BT$2)/(BT$2+1)</f>
        <v>28.219888888888892</v>
      </c>
      <c r="BU5">
        <f>('P2'!BU5+'P2'!BU21*BU$2)/(BU$2+1)</f>
        <v>26.38017948717949</v>
      </c>
      <c r="BV5">
        <f>('P2'!BV5+'P2'!BV21*BV$2)/(BV$2+1)</f>
        <v>24.190250000000002</v>
      </c>
      <c r="BW5">
        <f>('P2'!BW5+'P2'!BW21*BW$2)/(BW$2+1)</f>
        <v>18.769902439024392</v>
      </c>
      <c r="BX5">
        <f>('P2'!BX5+'P2'!BX21*BX$2)/(BX$2+1)</f>
        <v>20.149842105263158</v>
      </c>
      <c r="BY5">
        <f>('P2'!BY5+'P2'!BY21*BY$2)/(BY$2+1)</f>
        <v>33.439744186046511</v>
      </c>
      <c r="BZ5">
        <f>('P2'!BZ5+'P2'!BZ21*BZ$2)/(BZ$2+1)</f>
        <v>35.51041025641026</v>
      </c>
      <c r="CA5">
        <f>('P2'!CA5+'P2'!CA21*CA$2)/(CA$2+1)</f>
        <v>31.44</v>
      </c>
      <c r="CB5">
        <f>('P2'!CB5+'P2'!CB21*CB$2)/(CB$2+1)</f>
        <v>28.049731707317079</v>
      </c>
      <c r="CC5">
        <f>('P2'!CC5+'P2'!CC21*CC$2)/(CC$2+1)</f>
        <v>26.36975</v>
      </c>
      <c r="CD5">
        <f>('P2'!CD5+'P2'!CD21*CD$2)/(CD$2+1)</f>
        <v>29.810116279069767</v>
      </c>
      <c r="CE5">
        <f>('P2'!CE5+'P2'!CE21*CE$2)/(CE$2+1)</f>
        <v>28.999926829268293</v>
      </c>
      <c r="CF5">
        <f>('P2'!CF5+'P2'!CF21*CF$2)/(CF$2+1)</f>
        <v>28.409777777777784</v>
      </c>
      <c r="CG5">
        <f>('P2'!CG5+'P2'!CG21*CG$2)/(CG$2+1)</f>
        <v>26.730384615384619</v>
      </c>
      <c r="CH5">
        <f>('P2'!CH5+'P2'!CH21*CH$2)/(CH$2+1)</f>
        <v>24.750500000000002</v>
      </c>
      <c r="CI5">
        <f>('P2'!CI5+'P2'!CI21*CI$2)/(CI$2+1)</f>
        <v>19.830390243902443</v>
      </c>
      <c r="CJ5">
        <f>('P2'!CJ5+'P2'!CJ21*CJ$2)/(CJ$2+1)</f>
        <v>21.079842105263161</v>
      </c>
      <c r="CK5">
        <f>('P2'!CK5+'P2'!CK21*CK$2)/(CK$2+1)</f>
        <v>33.149860465116276</v>
      </c>
      <c r="CL5">
        <f>('P2'!CL5+'P2'!CL21*CL$2)/(CL$2+1)</f>
        <v>35.0304358974359</v>
      </c>
      <c r="CM5">
        <f>('P2'!CM5+'P2'!CM21*CM$2)/(CM$2+1)</f>
        <v>31.340000000000007</v>
      </c>
      <c r="CN5">
        <f>('P2'!CN5+'P2'!CN21*CN$2)/(CN$2+1)</f>
        <v>28.270410256410258</v>
      </c>
      <c r="CO5">
        <f>('P2'!CO5+'P2'!CO21*CO$2)/(CO$2+1)</f>
        <v>26.739750000000001</v>
      </c>
      <c r="CP5">
        <f>('P2'!CP5+'P2'!CP21*CP$2)/(CP$2+1)</f>
        <v>29.86</v>
      </c>
      <c r="CQ5">
        <f>('P2'!CQ5+'P2'!CQ21*CQ$2)/(CQ$2+1)</f>
        <v>29.160365853658536</v>
      </c>
      <c r="CR5">
        <f>('P2'!CR5+'P2'!CR21*CR$2)/(CR$2+1)</f>
        <v>28.60981081081081</v>
      </c>
      <c r="CS5">
        <f>('P2'!CS5+'P2'!CS21*CS$2)/(CS$2+1)</f>
        <v>27.060121951219514</v>
      </c>
      <c r="CT5">
        <f>('P2'!CT5+'P2'!CT21*CT$2)/(CT$2+1)</f>
        <v>25.219842105263158</v>
      </c>
      <c r="CU5">
        <f>('P2'!CU5+'P2'!CU21*CU$2)/(CU$2+1)</f>
        <v>20.649756097560978</v>
      </c>
      <c r="CV5">
        <f>('P2'!CV5+'P2'!CV21*CV$2)/(CV$2+1)</f>
        <v>21.82</v>
      </c>
      <c r="CW5">
        <f>('P2'!CW5+'P2'!CW21*CW$2)/(CW$2+1)</f>
        <v>33.019731707317078</v>
      </c>
      <c r="CX5">
        <f>('P2'!CX5+'P2'!CX21*CX$2)/(CX$2+1)</f>
        <v>34.769756097560979</v>
      </c>
      <c r="CY5">
        <f>('P2'!CY5+'P2'!CY21*CY$2)/(CY$2+1)</f>
        <v>31.349999999999998</v>
      </c>
      <c r="CZ5">
        <f>('P2'!CZ5+'P2'!CZ21*CZ$2)/(CZ$2+1)</f>
        <v>28.489666666666665</v>
      </c>
      <c r="DA5">
        <f>('P2'!DA5+'P2'!DA21*DA$2)/(DA$2+1)</f>
        <v>27.080142857142857</v>
      </c>
      <c r="DB5">
        <f>('P2'!DB5+'P2'!DB21*DB$2)/(DB$2+1)</f>
        <v>29.980268292682926</v>
      </c>
      <c r="DC5">
        <f>('P2'!DC5+'P2'!DC21*DC$2)/(DC$2+1)</f>
        <v>29.329634146341462</v>
      </c>
      <c r="DD5">
        <f>('P2'!DD5+'P2'!DD21*DD$2)/(DD$2+1)</f>
        <v>28.819666666666667</v>
      </c>
      <c r="DE5">
        <f>('P2'!DE5+'P2'!DE21*DE$2)/(DE$2+1)</f>
        <v>27.379902439024388</v>
      </c>
      <c r="DF5">
        <f>('P2'!DF5+'P2'!DF21*DF$2)/(DF$2+1)</f>
        <v>25.669842105263157</v>
      </c>
      <c r="DG5">
        <f>('P2'!DG5+'P2'!DG21*DG$2)/(DG$2+1)</f>
        <v>21.44013953488372</v>
      </c>
      <c r="DH5">
        <f>('P2'!DH5+'P2'!DH21*DH$2)/(DH$2+1)</f>
        <v>22.519842105263159</v>
      </c>
      <c r="DI5">
        <f>('P2'!DI5+'P2'!DI21*DI$2)/(DI$2+1)</f>
        <v>32.919707317073176</v>
      </c>
      <c r="DJ5">
        <f>('P2'!DJ5+'P2'!DJ21*DJ$2)/(DJ$2+1)</f>
        <v>34.539804878048784</v>
      </c>
      <c r="DK5">
        <f>('P2'!DK5+'P2'!DK21*DK$2)/(DK$2+1)</f>
        <v>31.370249999999999</v>
      </c>
      <c r="DL5">
        <f>('P2'!DL5+'P2'!DL21*DL$2)/(DL$2+1)</f>
        <v>28.720256410256411</v>
      </c>
      <c r="DM5">
        <f>('P2'!DM5+'P2'!DM21*DM$2)/(DM$2+1)</f>
        <v>27.410000000000004</v>
      </c>
      <c r="DN5">
        <f>('P2'!DN5+'P2'!DN21*DN$2)/(DN$2+1)</f>
        <v>30.100024390243906</v>
      </c>
      <c r="DO5">
        <f>('P2'!DO5+'P2'!DO21*DO$2)/(DO$2+1)</f>
        <v>29.50046511627907</v>
      </c>
      <c r="DP5">
        <f>('P2'!DP5+'P2'!DP21*DP$2)/(DP$2+1)</f>
        <v>29.030333333333335</v>
      </c>
      <c r="DQ5">
        <f>('P2'!DQ5+'P2'!DQ21*DQ$2)/(DQ$2+1)</f>
        <v>27.690025641025642</v>
      </c>
      <c r="DR5">
        <f>('P2'!DR5+'P2'!DR21*DR$2)/(DR$2+1)</f>
        <v>26.11036842105263</v>
      </c>
      <c r="DS5">
        <f>('P2'!DS5+'P2'!DS21*DS$2)/(DS$2+1)</f>
        <v>22.179953488372092</v>
      </c>
      <c r="DT5">
        <f>('P2'!DT5+'P2'!DT21*DT$2)/(DT$2+1)</f>
        <v>23.179842105263159</v>
      </c>
      <c r="DU5">
        <f>('P2'!DU5+'P2'!DU21*DU$2)/(DU$2+1)</f>
        <v>32.840414634146342</v>
      </c>
      <c r="DV5">
        <f>('P2'!DV5+'P2'!DV21*DV$2)/(DV$2+1)</f>
        <v>34.350195121951224</v>
      </c>
      <c r="DW5">
        <f>('P2'!DW5+'P2'!DW21*DW$2)/(DW$2+1)</f>
        <v>31.400250000000003</v>
      </c>
      <c r="DX5">
        <f>('P2'!DX5+'P2'!DX21*DX$2)/(DX$2+1)</f>
        <v>28.949878048780491</v>
      </c>
      <c r="DY5">
        <f>('P2'!DY5+'P2'!DY21*DY$2)/(DY$2+1)</f>
        <v>27.730250000000002</v>
      </c>
      <c r="DZ5">
        <f>('P2'!DZ5+'P2'!DZ21*DZ$2)/(DZ$2+1)</f>
        <v>30.230121951219516</v>
      </c>
      <c r="EA5">
        <f>('P2'!EA5+'P2'!EA21*EA$2)/(EA$2+1)</f>
        <v>29.699976744186046</v>
      </c>
      <c r="EB5">
        <f>('P2'!EB5+'P2'!EB21*EB$2)/(EB$2+1)</f>
        <v>29.249777777777783</v>
      </c>
      <c r="EC5">
        <f>('P2'!EC5+'P2'!EC21*EC$2)/(EC$2+1)</f>
        <v>27.99038461538462</v>
      </c>
      <c r="ED5">
        <f>('P2'!ED5+'P2'!ED21*ED$2)/(ED$2+1)</f>
        <v>26.490105263157897</v>
      </c>
      <c r="EE5">
        <f>('P2'!EE5+'P2'!EE21*EE$2)/(EE$2+1)</f>
        <v>22.760069767441859</v>
      </c>
      <c r="EF5">
        <f>('P2'!EF5+'P2'!EF21*EF$2)/(EF$2+1)</f>
        <v>23.710368421052635</v>
      </c>
      <c r="EG5">
        <f>('P2'!EG5+'P2'!EG21*EG$2)/(EG$2+1)</f>
        <v>32.869790697674418</v>
      </c>
      <c r="EH5">
        <f>('P2'!EH5+'P2'!EH21*EH$2)/(EH$2+1)</f>
        <v>34.300076923076922</v>
      </c>
      <c r="EI5">
        <f>('P2'!EI5+'P2'!EI21*EI$2)/(EI$2+1)</f>
        <v>31.509750000000004</v>
      </c>
      <c r="EJ5">
        <f>('P2'!EJ5+'P2'!EJ21*EJ$2)/(EJ$2+1)</f>
        <v>29.189975609756097</v>
      </c>
      <c r="EK5">
        <f>('P2'!EK5+'P2'!EK21*EK$2)/(EK$2+1)</f>
        <v>28.029750000000003</v>
      </c>
      <c r="EL5">
        <f>('P2'!EL5+'P2'!EL21*EL$2)/(EL$2+1)</f>
        <v>30.399780487804883</v>
      </c>
      <c r="EM5">
        <f>('P2'!EM5+'P2'!EM21*EM$2)/(EM$2+1)</f>
        <v>29.899999999999995</v>
      </c>
      <c r="EN5">
        <f>('P2'!EN5+'P2'!EN21*EN$2)/(EN$2+1)</f>
        <v>29.470027027027029</v>
      </c>
      <c r="EO5">
        <f>('P2'!EO5+'P2'!EO21*EO$2)/(EO$2+1)</f>
        <v>28.280358974358975</v>
      </c>
      <c r="EP5">
        <f>('P2'!EP5+'P2'!EP21*EP$2)/(EP$2+1)</f>
        <v>26.859750000000002</v>
      </c>
      <c r="EQ5">
        <f>('P2'!EQ5+'P2'!EQ21*EQ$2)/(EQ$2+1)</f>
        <v>23.320121951219512</v>
      </c>
      <c r="ER5">
        <f>('P2'!ER5+'P2'!ER21*ER$2)/(ER$2+1)</f>
        <v>24.229842105263163</v>
      </c>
      <c r="ES5">
        <f>('P2'!ES5+'P2'!ES21*ES$2)/(ES$2+1)</f>
        <v>32.909860465116274</v>
      </c>
      <c r="ET5">
        <f>('P2'!ET5+'P2'!ET21*ET$2)/(ET$2+1)</f>
        <v>34.270128205128202</v>
      </c>
      <c r="EU5">
        <f>('P2'!EU5+'P2'!EU21*EU$2)/(EU$2+1)</f>
        <v>31.629857142857148</v>
      </c>
      <c r="EV5">
        <f>('P2'!EV5+'P2'!EV21*EV$2)/(EV$2+1)</f>
        <v>29.420256410256414</v>
      </c>
      <c r="EW5">
        <f>('P2'!EW5+'P2'!EW21*EW$2)/(EW$2+1)</f>
        <v>28.330250000000003</v>
      </c>
      <c r="EX5">
        <f>('P2'!EX5+'P2'!EX21*EX$2)/(EX$2+1)</f>
        <v>30.579813953488372</v>
      </c>
      <c r="EY5">
        <f>('P2'!EY5+'P2'!EY21*EY$2)/(EY$2+1)</f>
        <v>30.100024390243906</v>
      </c>
      <c r="EZ5">
        <f>('P2'!EZ5+'P2'!EZ21*EZ$2)/(EZ$2+1)</f>
        <v>29.70033333333334</v>
      </c>
      <c r="FA5">
        <f>('P2'!FA5+'P2'!FA21*FA$2)/(FA$2+1)</f>
        <v>28.569731707317072</v>
      </c>
      <c r="FB5">
        <f>('P2'!FB5+'P2'!FB21*FB$2)/(FB$2+1)</f>
        <v>27.220263157894738</v>
      </c>
      <c r="FC5">
        <f>('P2'!FC5+'P2'!FC21*FC$2)/(FC$2+1)</f>
        <v>23.870146341463414</v>
      </c>
      <c r="FD5">
        <f>('P2'!FD5+'P2'!FD21*FD$2)/(FD$2+1)</f>
        <v>24.729749999999999</v>
      </c>
      <c r="FE5">
        <f>('P2'!FE5+'P2'!FE21*FE$2)/(FE$2+1)</f>
        <v>32.970097560975617</v>
      </c>
      <c r="FF5">
        <f>('P2'!FF5+'P2'!FF21*FF$2)/(FF$2+1)</f>
        <v>34.250307692307693</v>
      </c>
      <c r="FG5">
        <f>('P2'!FG5+'P2'!FG21*FG$2)/(FG$2+1)</f>
        <v>31.750142857142862</v>
      </c>
      <c r="FH5">
        <f>('P2'!FH5+'P2'!FH21*FH$2)/(FH$2+1)</f>
        <v>29.660128205128203</v>
      </c>
      <c r="FI5">
        <f>('P2'!FI5+'P2'!FI21*FI$2)/(FI$2+1)</f>
        <v>28.61975</v>
      </c>
      <c r="FJ5">
        <f>('P2'!FJ5+'P2'!FJ21*FJ$2)/(FJ$2+1)</f>
        <v>30.760162790697674</v>
      </c>
      <c r="FK5">
        <f>('P2'!FK5+'P2'!FK21*FK$2)/(FK$2+1)</f>
        <v>30.320219512195123</v>
      </c>
      <c r="FL5">
        <f>('P2'!FL5+'P2'!FL21*FL$2)/(FL$2+1)</f>
        <v>29.939777777777781</v>
      </c>
      <c r="FM5">
        <f>('P2'!FM5+'P2'!FM21*FM$2)/(FM$2+1)</f>
        <v>28.839756097560976</v>
      </c>
      <c r="FN5">
        <f>('P2'!FN5+'P2'!FN21*FN$2)/(FN$2+1)</f>
        <v>27.540000000000003</v>
      </c>
      <c r="FO5">
        <f>('P2'!FO5+'P2'!FO21*FO$2)/(FO$2+1)</f>
        <v>24.300390243902442</v>
      </c>
      <c r="FP5">
        <f>('P2'!FP5+'P2'!FP21*FP$2)/(FP$2+1)</f>
        <v>25.130000000000003</v>
      </c>
      <c r="FQ5">
        <f>('P2'!FQ5+'P2'!FQ21*FQ$2)/(FQ$2+1)</f>
        <v>33.099878048780489</v>
      </c>
      <c r="FR5">
        <f>('P2'!FR5+'P2'!FR21*FR$2)/(FR$2+1)</f>
        <v>34.349658536585366</v>
      </c>
      <c r="FS5">
        <f>('P2'!FS5+'P2'!FS21*FS$2)/(FS$2+1)</f>
        <v>31.92</v>
      </c>
      <c r="FT5">
        <f>('P2'!FT5+'P2'!FT21*FT$2)/(FT$2+1)</f>
        <v>29.899999999999995</v>
      </c>
      <c r="FU5">
        <f>('P2'!FU5+'P2'!FU21*FU$2)/(FU$2+1)</f>
        <v>28.90014285714286</v>
      </c>
      <c r="FV5">
        <f>('P2'!FV5+'P2'!FV21*FV$2)/(FV$2+1)</f>
        <v>30.970000000000002</v>
      </c>
      <c r="FW5">
        <f>('P2'!FW5+'P2'!FW21*FW$2)/(FW$2+1)</f>
        <v>30.539674418604651</v>
      </c>
      <c r="FX5">
        <f>('P2'!FX5+'P2'!FX21*FX$2)/(FX$2+1)</f>
        <v>30.169578947368421</v>
      </c>
      <c r="FY5">
        <f>('P2'!FY5+'P2'!FY21*FY$2)/(FY$2+1)</f>
        <v>29.109780487804883</v>
      </c>
      <c r="FZ5">
        <f>('P2'!FZ5+'P2'!FZ21*FZ$2)/(FZ$2+1)</f>
        <v>27.850250000000003</v>
      </c>
      <c r="GA5">
        <f>('P2'!GA5+'P2'!GA21*GA$2)/(GA$2+1)</f>
        <v>24.710325581395345</v>
      </c>
      <c r="GB5">
        <f>('P2'!GB5+'P2'!GB21*GB$2)/(GB$2+1)</f>
        <v>25.519842105263159</v>
      </c>
      <c r="GC5">
        <f>('P2'!GC5+'P2'!GC21*GC$2)/(GC$2+1)</f>
        <v>33.239926829268299</v>
      </c>
      <c r="GD5">
        <f>('P2'!GD5+'P2'!GD21*GD$2)/(GD$2+1)</f>
        <v>34.450146341463423</v>
      </c>
      <c r="GE5">
        <f>('P2'!GE5+'P2'!GE21*GE$2)/(GE$2+1)</f>
        <v>32.1</v>
      </c>
      <c r="GF5">
        <f>('P2'!GF5+'P2'!GF21*GF$2)/(GF$2+1)</f>
        <v>30.140097560975612</v>
      </c>
      <c r="GG5">
        <f>('P2'!GG5+'P2'!GG21*GG$2)/(GG$2+1)</f>
        <v>29.170227272727271</v>
      </c>
      <c r="GH5">
        <f>('P2'!GH5+'P2'!GH21*GH$2)/(GH$2+1)</f>
        <v>31.180170731707321</v>
      </c>
      <c r="GI5">
        <f>('P2'!GI5+'P2'!GI21*GI$2)/(GI$2+1)</f>
        <v>30.769933333333334</v>
      </c>
      <c r="GJ5">
        <f>('P2'!GJ5+'P2'!GJ21*GJ$2)/(GJ$2+1)</f>
        <v>30.409666666666666</v>
      </c>
      <c r="GK5">
        <f>('P2'!GK5+'P2'!GK21*GK$2)/(GK$2+1)</f>
        <v>29.37980487804878</v>
      </c>
      <c r="GL5">
        <f>('P2'!GL5+'P2'!GL21*GL$2)/(GL$2+1)</f>
        <v>28.159842105263159</v>
      </c>
      <c r="GM5">
        <f>('P2'!GM5+'P2'!GM21*GM$2)/(GM$2+1)</f>
        <v>25.130232558139532</v>
      </c>
      <c r="GN5">
        <f>('P2'!GN5+'P2'!GN21*GN$2)/(GN$2+1)</f>
        <v>25.909736842105268</v>
      </c>
      <c r="GO5">
        <f>('P2'!GO5+'P2'!GO21*GO$2)/(GO$2+1)</f>
        <v>33.380046511627903</v>
      </c>
      <c r="GP5">
        <f>('P2'!GP5+'P2'!GP21*GP$2)/(GP$2+1)</f>
        <v>34.549846153846154</v>
      </c>
      <c r="GQ5">
        <f>('P2'!GQ5+'P2'!GQ21*GQ$2)/(GQ$2+1)</f>
        <v>32.28</v>
      </c>
      <c r="GR5">
        <f>('P2'!GR5+'P2'!GR21*GR$2)/(GR$2+1)</f>
        <v>30.389813953488371</v>
      </c>
      <c r="GS5">
        <f>('P2'!GS5+'P2'!GS21*GS$2)/(GS$2+1)</f>
        <v>29.450000000000006</v>
      </c>
      <c r="GT5">
        <f>('P2'!GT5+'P2'!GT21*GT$2)/(GT$2+1)</f>
        <v>31.390341463414636</v>
      </c>
      <c r="GU5">
        <f>('P2'!GU5+'P2'!GU21*GU$2)/(GU$2+1)</f>
        <v>31.03</v>
      </c>
      <c r="GV5">
        <f>('P2'!GV5+'P2'!GV21*GV$2)/(GV$2+1)</f>
        <v>30.66021052631579</v>
      </c>
      <c r="GW5">
        <f>('P2'!GW5+'P2'!GW21*GW$2)/(GW$2+1)</f>
        <v>29.629666666666669</v>
      </c>
      <c r="GX5">
        <f>('P2'!GX5+'P2'!GX21*GX$2)/(GX$2+1)</f>
        <v>28.400142857142864</v>
      </c>
      <c r="GY5">
        <f>('P2'!GY5+'P2'!GY21*GY$2)/(GY$2+1)</f>
        <v>25.340170731707317</v>
      </c>
      <c r="GZ5">
        <f>('P2'!GZ5+'P2'!GZ21*GZ$2)/(GZ$2+1)</f>
        <v>26.119842105263164</v>
      </c>
      <c r="HA5">
        <f>('P2'!HA5+'P2'!HA21*HA$2)/(HA$2+1)</f>
        <v>33.660116279069761</v>
      </c>
      <c r="HB5">
        <f>('P2'!HB5+'P2'!HB21*HB$2)/(HB$2+1)</f>
        <v>34.84002564102564</v>
      </c>
      <c r="HC5">
        <f>('P2'!HC5+'P2'!HC21*HC$2)/(HC$2+1)</f>
        <v>32.549750000000003</v>
      </c>
      <c r="HD5">
        <f>('P2'!HD5+'P2'!HD21*HD$2)/(HD$2+1)</f>
        <v>30.639883720930229</v>
      </c>
      <c r="HE5">
        <f>('P2'!HE5+'P2'!HE21*HE$2)/(HE$2+1)</f>
        <v>29.690000000000005</v>
      </c>
      <c r="HF5">
        <f>('P2'!HF5+'P2'!HF21*HF$2)/(HF$2+1)</f>
        <v>31.650395348837208</v>
      </c>
      <c r="HG5">
        <f>('P2'!HG5+'P2'!HG21*HG$2)/(HG$2+1)</f>
        <v>31.280348837209303</v>
      </c>
      <c r="HH5">
        <f>('P2'!HH5+'P2'!HH21*HH$2)/(HH$2+1)</f>
        <v>30.919526315789476</v>
      </c>
      <c r="HI5">
        <f>('P2'!HI5+'P2'!HI21*HI$2)/(HI$2+1)</f>
        <v>29.869951219512199</v>
      </c>
      <c r="HJ5">
        <f>('P2'!HJ5+'P2'!HJ21*HJ$2)/(HJ$2+1)</f>
        <v>28.629750000000001</v>
      </c>
      <c r="HK5">
        <f>('P2'!HK5+'P2'!HK21*HK$2)/(HK$2+1)</f>
        <v>25.549951219512195</v>
      </c>
      <c r="HL5">
        <f>('P2'!HL5+'P2'!HL21*HL$2)/(HL$2+1)</f>
        <v>26.34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21.53846153846154</v>
      </c>
      <c r="U7">
        <f>('P2'!U7+'P2'!U22*U$2)/(U$2+1)</f>
        <v>24</v>
      </c>
      <c r="V7">
        <f>('P2'!V7+'P2'!V22*V$2)/(V$2+1)</f>
        <v>29.000418604651163</v>
      </c>
      <c r="W7">
        <f>('P2'!W7+'P2'!W22*W$2)/(W$2+1)</f>
        <v>27.000170731707321</v>
      </c>
      <c r="X7">
        <f>('P2'!X7+'P2'!X22*X$2)/(X$2+1)</f>
        <v>23.500000000000004</v>
      </c>
      <c r="Y7">
        <f>('P2'!Y7+'P2'!Y22*Y$2)/(Y$2+1)</f>
        <v>21.499658536585368</v>
      </c>
      <c r="Z7">
        <f>('P2'!Z7+'P2'!Z22*Z$2)/(Z$2+1)</f>
        <v>19.999736842105264</v>
      </c>
      <c r="AA7">
        <f>('P2'!AA7+'P2'!AA22*AA$2)/(AA$2+1)</f>
        <v>21.499731707317075</v>
      </c>
      <c r="AB7">
        <f>('P2'!AB7+'P2'!AB22*AB$2)/(AB$2+1)</f>
        <v>22.5</v>
      </c>
      <c r="AC7">
        <f>('P2'!AC7+'P2'!AC22*AC$2)/(AC$2+1)</f>
        <v>31.000121951219512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28.500102564102562</v>
      </c>
      <c r="AG7">
        <f>('P2'!AG7+'P2'!AG22*AG$2)/(AG$2+1)</f>
        <v>23.000250000000001</v>
      </c>
      <c r="AH7">
        <f>('P2'!AH7+'P2'!AH22*AH$2)/(AH$2+1)</f>
        <v>28.000232558139537</v>
      </c>
      <c r="AI7">
        <f>('P2'!AI7+'P2'!AI22*AI$2)/(AI$2+1)</f>
        <v>27.999878048780488</v>
      </c>
      <c r="AJ7">
        <f>('P2'!AJ7+'P2'!AJ22*AJ$2)/(AJ$2+1)</f>
        <v>27.000222222222227</v>
      </c>
      <c r="AK7">
        <f>('P2'!AK7+'P2'!AK22*AK$2)/(AK$2+1)</f>
        <v>25.750268292682925</v>
      </c>
      <c r="AL7">
        <f>('P2'!AL7+'P2'!AL22*AL$2)/(AL$2+1)</f>
        <v>23.749842105263163</v>
      </c>
      <c r="AM7">
        <f>('P2'!AM7+'P2'!AM22*AM$2)/(AM$2+1)</f>
        <v>16.999853658536587</v>
      </c>
      <c r="AN7">
        <f>('P2'!AN7+'P2'!AN22*AN$2)/(AN$2+1)</f>
        <v>19.5</v>
      </c>
      <c r="AO7">
        <f>('P2'!AO7+'P2'!AO22*AO$2)/(AO$2+1)</f>
        <v>37.249658536585372</v>
      </c>
      <c r="AP7">
        <f>('P2'!AP7+'P2'!AP22*AP$2)/(AP$2+1)</f>
        <v>40.250268292682932</v>
      </c>
      <c r="AQ7">
        <f>('P2'!AQ7+'P2'!AQ22*AQ$2)/(AQ$2+1)</f>
        <v>34.250250000000001</v>
      </c>
      <c r="AR7">
        <f>('P2'!AR7+'P2'!AR22*AR$2)/(AR$2+1)</f>
        <v>29.249794871794876</v>
      </c>
      <c r="AS7">
        <f>('P2'!AS7+'P2'!AS22*AS$2)/(AS$2+1)</f>
        <v>26.750000000000004</v>
      </c>
      <c r="AT7">
        <f>('P2'!AT7+'P2'!AT22*AT$2)/(AT$2+1)</f>
        <v>31.750121951219509</v>
      </c>
      <c r="AU7">
        <f>('P2'!AU7+'P2'!AU22*AU$2)/(AU$2+1)</f>
        <v>27.920341463414637</v>
      </c>
      <c r="AV7">
        <f>('P2'!AV7+'P2'!AV22*AV$2)/(AV$2+1)</f>
        <v>27.140307692307694</v>
      </c>
      <c r="AW7">
        <f>('P2'!AW7+'P2'!AW22*AW$2)/(AW$2+1)</f>
        <v>26.140256410256413</v>
      </c>
      <c r="AX7">
        <f>('P2'!AX7+'P2'!AX22*AX$2)/(AX$2+1)</f>
        <v>24.529736842105265</v>
      </c>
      <c r="AY7">
        <f>('P2'!AY7+'P2'!AY22*AY$2)/(AY$2+1)</f>
        <v>19.029953488372094</v>
      </c>
      <c r="AZ7">
        <f>('P2'!AZ7+'P2'!AZ22*AZ$2)/(AZ$2+1)</f>
        <v>21.100263157894737</v>
      </c>
      <c r="BA7">
        <f>('P2'!BA7+'P2'!BA22*BA$2)/(BA$2+1)</f>
        <v>35.690292682926831</v>
      </c>
      <c r="BB7">
        <f>('P2'!BB7+'P2'!BB22*BB$2)/(BB$2+1)</f>
        <v>38.190292682926831</v>
      </c>
      <c r="BC7">
        <f>('P2'!BC7+'P2'!BC22*BC$2)/(BC$2+1)</f>
        <v>33.29025</v>
      </c>
      <c r="BD7">
        <f>('P2'!BD7+'P2'!BD22*BD$2)/(BD$2+1)</f>
        <v>29.209634146341465</v>
      </c>
      <c r="BE7">
        <f>('P2'!BE7+'P2'!BE22*BE$2)/(BE$2+1)</f>
        <v>27.180000000000003</v>
      </c>
      <c r="BF7">
        <f>('P2'!BF7+'P2'!BF22*BF$2)/(BF$2+1)</f>
        <v>31.329780487804879</v>
      </c>
      <c r="BG7">
        <f>('P2'!BG7+'P2'!BG22*BG$2)/(BG$2+1)</f>
        <v>28.299790697674418</v>
      </c>
      <c r="BH7">
        <f>('P2'!BH7+'P2'!BH22*BH$2)/(BH$2+1)</f>
        <v>27.58977777777778</v>
      </c>
      <c r="BI7">
        <f>('P2'!BI7+'P2'!BI22*BI$2)/(BI$2+1)</f>
        <v>26.68017948717949</v>
      </c>
      <c r="BJ7">
        <f>('P2'!BJ7+'P2'!BJ22*BJ$2)/(BJ$2+1)</f>
        <v>25.219842105263162</v>
      </c>
      <c r="BK7">
        <f>('P2'!BK7+'P2'!BK22*BK$2)/(BK$2+1)</f>
        <v>20.209697674418607</v>
      </c>
      <c r="BL7">
        <f>('P2'!BL7+'P2'!BL22*BL$2)/(BL$2+1)</f>
        <v>22.090368421052631</v>
      </c>
      <c r="BM7">
        <f>('P2'!BM7+'P2'!BM22*BM$2)/(BM$2+1)</f>
        <v>35.389720930232563</v>
      </c>
      <c r="BN7">
        <f>('P2'!BN7+'P2'!BN22*BN$2)/(BN$2+1)</f>
        <v>37.670000000000009</v>
      </c>
      <c r="BO7">
        <f>('P2'!BO7+'P2'!BO22*BO$2)/(BO$2+1)</f>
        <v>33.219750000000005</v>
      </c>
      <c r="BP7">
        <f>('P2'!BP7+'P2'!BP22*BP$2)/(BP$2+1)</f>
        <v>29.500292682926833</v>
      </c>
      <c r="BQ7">
        <f>('P2'!BQ7+'P2'!BQ22*BQ$2)/(BQ$2+1)</f>
        <v>27.650000000000002</v>
      </c>
      <c r="BR7">
        <f>('P2'!BR7+'P2'!BR22*BR$2)/(BR$2+1)</f>
        <v>31.44034146341464</v>
      </c>
      <c r="BS7">
        <f>('P2'!BS7+'P2'!BS22*BS$2)/(BS$2+1)</f>
        <v>28.629930232558138</v>
      </c>
      <c r="BT7">
        <f>('P2'!BT7+'P2'!BT22*BT$2)/(BT$2+1)</f>
        <v>27.990333333333336</v>
      </c>
      <c r="BU7">
        <f>('P2'!BU7+'P2'!BU22*BU$2)/(BU$2+1)</f>
        <v>27.180076923076921</v>
      </c>
      <c r="BV7">
        <f>('P2'!BV7+'P2'!BV22*BV$2)/(BV$2+1)</f>
        <v>25.860000000000003</v>
      </c>
      <c r="BW7">
        <f>('P2'!BW7+'P2'!BW22*BW$2)/(BW$2+1)</f>
        <v>21.30980487804878</v>
      </c>
      <c r="BX7">
        <f>('P2'!BX7+'P2'!BX22*BX$2)/(BX$2+1)</f>
        <v>23.02984210526316</v>
      </c>
      <c r="BY7">
        <f>('P2'!BY7+'P2'!BY22*BY$2)/(BY$2+1)</f>
        <v>35.160186046511626</v>
      </c>
      <c r="BZ7">
        <f>('P2'!BZ7+'P2'!BZ22*BZ$2)/(BZ$2+1)</f>
        <v>37.249820512820513</v>
      </c>
      <c r="CA7">
        <f>('P2'!CA7+'P2'!CA22*CA$2)/(CA$2+1)</f>
        <v>33.200249999999997</v>
      </c>
      <c r="CB7">
        <f>('P2'!CB7+'P2'!CB22*CB$2)/(CB$2+1)</f>
        <v>29.819853658536587</v>
      </c>
      <c r="CC7">
        <f>('P2'!CC7+'P2'!CC22*CC$2)/(CC$2+1)</f>
        <v>28.149750000000001</v>
      </c>
      <c r="CD7">
        <f>('P2'!CD7+'P2'!CD22*CD$2)/(CD$2+1)</f>
        <v>31.60981395348837</v>
      </c>
      <c r="CE7">
        <f>('P2'!CE7+'P2'!CE22*CE$2)/(CE$2+1)</f>
        <v>28.9</v>
      </c>
      <c r="CF7">
        <f>('P2'!CF7+'P2'!CF22*CF$2)/(CF$2+1)</f>
        <v>28.359666666666673</v>
      </c>
      <c r="CG7">
        <f>('P2'!CG7+'P2'!CG22*CG$2)/(CG$2+1)</f>
        <v>27.670461538461542</v>
      </c>
      <c r="CH7">
        <f>('P2'!CH7+'P2'!CH22*CH$2)/(CH$2+1)</f>
        <v>26.509999999999998</v>
      </c>
      <c r="CI7">
        <f>('P2'!CI7+'P2'!CI22*CI$2)/(CI$2+1)</f>
        <v>22.39</v>
      </c>
      <c r="CJ7">
        <f>('P2'!CJ7+'P2'!CJ22*CJ$2)/(CJ$2+1)</f>
        <v>24.000000000000004</v>
      </c>
      <c r="CK7">
        <f>('P2'!CK7+'P2'!CK22*CK$2)/(CK$2+1)</f>
        <v>35.139930232558143</v>
      </c>
      <c r="CL7">
        <f>('P2'!CL7+'P2'!CL22*CL$2)/(CL$2+1)</f>
        <v>37.110282051282056</v>
      </c>
      <c r="CM7">
        <f>('P2'!CM7+'P2'!CM22*CM$2)/(CM$2+1)</f>
        <v>33.450000000000003</v>
      </c>
      <c r="CN7">
        <f>('P2'!CN7+'P2'!CN22*CN$2)/(CN$2+1)</f>
        <v>30.389974358974357</v>
      </c>
      <c r="CO7">
        <f>('P2'!CO7+'P2'!CO22*CO$2)/(CO$2+1)</f>
        <v>28.900250000000003</v>
      </c>
      <c r="CP7">
        <f>('P2'!CP7+'P2'!CP22*CP$2)/(CP$2+1)</f>
        <v>32.12986046511628</v>
      </c>
      <c r="CQ7">
        <f>('P2'!CQ7+'P2'!CQ22*CQ$2)/(CQ$2+1)</f>
        <v>29.820170731707321</v>
      </c>
      <c r="CR7">
        <f>('P2'!CR7+'P2'!CR22*CR$2)/(CR$2+1)</f>
        <v>29.320081081081078</v>
      </c>
      <c r="CS7">
        <f>('P2'!CS7+'P2'!CS22*CS$2)/(CS$2+1)</f>
        <v>28.680048780487809</v>
      </c>
      <c r="CT7">
        <f>('P2'!CT7+'P2'!CT22*CT$2)/(CT$2+1)</f>
        <v>27.580368421052633</v>
      </c>
      <c r="CU7">
        <f>('P2'!CU7+'P2'!CU22*CU$2)/(CU$2+1)</f>
        <v>23.690243902439029</v>
      </c>
      <c r="CV7">
        <f>('P2'!CV7+'P2'!CV22*CV$2)/(CV$2+1)</f>
        <v>25.230500000000003</v>
      </c>
      <c r="CW7">
        <f>('P2'!CW7+'P2'!CW22*CW$2)/(CW$2+1)</f>
        <v>35.819902439024389</v>
      </c>
      <c r="CX7">
        <f>('P2'!CX7+'P2'!CX22*CX$2)/(CX$2+1)</f>
        <v>37.699829268292689</v>
      </c>
      <c r="CY7">
        <f>('P2'!CY7+'P2'!CY22*CY$2)/(CY$2+1)</f>
        <v>34.240250000000003</v>
      </c>
      <c r="CZ7">
        <f>('P2'!CZ7+'P2'!CZ22*CZ$2)/(CZ$2+1)</f>
        <v>31.349820512820514</v>
      </c>
      <c r="DA7">
        <f>('P2'!DA7+'P2'!DA22*DA$2)/(DA$2+1)</f>
        <v>29.940142857142863</v>
      </c>
      <c r="DB7">
        <f>('P2'!DB7+'P2'!DB22*DB$2)/(DB$2+1)</f>
        <v>33.029780487804878</v>
      </c>
      <c r="DC7">
        <f>('P2'!DC7+'P2'!DC22*DC$2)/(DC$2+1)</f>
        <v>30.880121951219515</v>
      </c>
      <c r="DD7">
        <f>('P2'!DD7+'P2'!DD22*DD$2)/(DD$2+1)</f>
        <v>30.40988888888889</v>
      </c>
      <c r="DE7">
        <f>('P2'!DE7+'P2'!DE22*DE$2)/(DE$2+1)</f>
        <v>29.800024390243905</v>
      </c>
      <c r="DF7">
        <f>('P2'!DF7+'P2'!DF22*DF$2)/(DF$2+1)</f>
        <v>28.759842105263164</v>
      </c>
      <c r="DG7">
        <f>('P2'!DG7+'P2'!DG22*DG$2)/(DG$2+1)</f>
        <v>25.059930232558138</v>
      </c>
      <c r="DH7">
        <f>('P2'!DH7+'P2'!DH22*DH$2)/(DH$2+1)</f>
        <v>26.539842105263162</v>
      </c>
      <c r="DI7">
        <f>('P2'!DI7+'P2'!DI22*DI$2)/(DI$2+1)</f>
        <v>36.620365853658541</v>
      </c>
      <c r="DJ7">
        <f>('P2'!DJ7+'P2'!DJ22*DJ$2)/(DJ$2+1)</f>
        <v>38.409829268292683</v>
      </c>
      <c r="DK7">
        <f>('P2'!DK7+'P2'!DK22*DK$2)/(DK$2+1)</f>
        <v>35.120000000000005</v>
      </c>
      <c r="DL7">
        <f>('P2'!DL7+'P2'!DL22*DL$2)/(DL$2+1)</f>
        <v>32.369717948717948</v>
      </c>
      <c r="DM7">
        <f>('P2'!DM7+'P2'!DM22*DM$2)/(DM$2+1)</f>
        <v>31.040000000000003</v>
      </c>
      <c r="DN7">
        <f>('P2'!DN7+'P2'!DN22*DN$2)/(DN$2+1)</f>
        <v>33.980243902439028</v>
      </c>
      <c r="DO7">
        <f>('P2'!DO7+'P2'!DO22*DO$2)/(DO$2+1)</f>
        <v>31.939720930232554</v>
      </c>
      <c r="DP7">
        <f>('P2'!DP7+'P2'!DP22*DP$2)/(DP$2+1)</f>
        <v>31.500333333333337</v>
      </c>
      <c r="DQ7">
        <f>('P2'!DQ7+'P2'!DQ22*DQ$2)/(DQ$2+1)</f>
        <v>30.920153846153845</v>
      </c>
      <c r="DR7">
        <f>('P2'!DR7+'P2'!DR22*DR$2)/(DR$2+1)</f>
        <v>29.94</v>
      </c>
      <c r="DS7">
        <f>('P2'!DS7+'P2'!DS22*DS$2)/(DS$2+1)</f>
        <v>26.429790697674417</v>
      </c>
      <c r="DT7">
        <f>('P2'!DT7+'P2'!DT22*DT$2)/(DT$2+1)</f>
        <v>27.829842105263161</v>
      </c>
      <c r="DU7">
        <f>('P2'!DU7+'P2'!DU22*DU$2)/(DU$2+1)</f>
        <v>37.41975609756097</v>
      </c>
      <c r="DV7">
        <f>('P2'!DV7+'P2'!DV22*DV$2)/(DV$2+1)</f>
        <v>39.130414634146341</v>
      </c>
      <c r="DW7">
        <f>('P2'!DW7+'P2'!DW22*DW$2)/(DW$2+1)</f>
        <v>36.000500000000002</v>
      </c>
      <c r="DX7">
        <f>('P2'!DX7+'P2'!DX22*DX$2)/(DX$2+1)</f>
        <v>33.399878048780486</v>
      </c>
      <c r="DY7">
        <f>('P2'!DY7+'P2'!DY22*DY$2)/(DY$2+1)</f>
        <v>32.130000000000003</v>
      </c>
      <c r="DZ7">
        <f>('P2'!DZ7+'P2'!DZ22*DZ$2)/(DZ$2+1)</f>
        <v>34.930317073170734</v>
      </c>
      <c r="EA7">
        <f>('P2'!EA7+'P2'!EA22*EA$2)/(EA$2+1)</f>
        <v>33.000232558139537</v>
      </c>
      <c r="EB7">
        <f>('P2'!EB7+'P2'!EB22*EB$2)/(EB$2+1)</f>
        <v>32.570111111111117</v>
      </c>
      <c r="EC7">
        <f>('P2'!EC7+'P2'!EC22*EC$2)/(EC$2+1)</f>
        <v>32.01007692307693</v>
      </c>
      <c r="ED7">
        <f>('P2'!ED7+'P2'!ED22*ED$2)/(ED$2+1)</f>
        <v>31.060263157894742</v>
      </c>
      <c r="EE7">
        <f>('P2'!EE7+'P2'!EE22*EE$2)/(EE$2+1)</f>
        <v>27.650279069767443</v>
      </c>
      <c r="EF7">
        <f>('P2'!EF7+'P2'!EF22*EF$2)/(EF$2+1)</f>
        <v>29.020263157894739</v>
      </c>
      <c r="EG7">
        <f>('P2'!EG7+'P2'!EG22*EG$2)/(EG$2+1)</f>
        <v>38.330418604651165</v>
      </c>
      <c r="EH7">
        <f>('P2'!EH7+'P2'!EH22*EH$2)/(EH$2+1)</f>
        <v>39.989846153846152</v>
      </c>
      <c r="EI7">
        <f>('P2'!EI7+'P2'!EI22*EI$2)/(EI$2+1)</f>
        <v>36.96</v>
      </c>
      <c r="EJ7">
        <f>('P2'!EJ7+'P2'!EJ22*EJ$2)/(EJ$2+1)</f>
        <v>34.430097560975611</v>
      </c>
      <c r="EK7">
        <f>('P2'!EK7+'P2'!EK22*EK$2)/(EK$2+1)</f>
        <v>33.210499999999996</v>
      </c>
      <c r="EL7">
        <f>('P2'!EL7+'P2'!EL22*EL$2)/(EL$2+1)</f>
        <v>35.930487804878055</v>
      </c>
      <c r="EM7">
        <f>('P2'!EM7+'P2'!EM22*EM$2)/(EM$2+1)</f>
        <v>34.050162790697669</v>
      </c>
      <c r="EN7">
        <f>('P2'!EN7+'P2'!EN22*EN$2)/(EN$2+1)</f>
        <v>33.640162162162163</v>
      </c>
      <c r="EO7">
        <f>('P2'!EO7+'P2'!EO22*EO$2)/(EO$2+1)</f>
        <v>33.100384615384613</v>
      </c>
      <c r="EP7">
        <f>('P2'!EP7+'P2'!EP22*EP$2)/(EP$2+1)</f>
        <v>32.1905</v>
      </c>
      <c r="EQ7">
        <f>('P2'!EQ7+'P2'!EQ22*EQ$2)/(EQ$2+1)</f>
        <v>28.879682926829272</v>
      </c>
      <c r="ER7">
        <f>('P2'!ER7+'P2'!ER22*ER$2)/(ER$2+1)</f>
        <v>30.210105263157892</v>
      </c>
      <c r="ES7">
        <f>('P2'!ES7+'P2'!ES22*ES$2)/(ES$2+1)</f>
        <v>39.229883720930232</v>
      </c>
      <c r="ET7">
        <f>('P2'!ET7+'P2'!ET22*ET$2)/(ET$2+1)</f>
        <v>40.850051282051282</v>
      </c>
      <c r="EU7">
        <f>('P2'!EU7+'P2'!EU22*EU$2)/(EU$2+1)</f>
        <v>37.910000000000004</v>
      </c>
      <c r="EV7">
        <f>('P2'!EV7+'P2'!EV22*EV$2)/(EV$2+1)</f>
        <v>35.470128205128205</v>
      </c>
      <c r="EW7">
        <f>('P2'!EW7+'P2'!EW22*EW$2)/(EW$2+1)</f>
        <v>34.29</v>
      </c>
      <c r="EX7">
        <f>('P2'!EX7+'P2'!EX22*EX$2)/(EX$2+1)</f>
        <v>36.920093023255809</v>
      </c>
      <c r="EY7">
        <f>('P2'!EY7+'P2'!EY22*EY$2)/(EY$2+1)</f>
        <v>35.110414634146345</v>
      </c>
      <c r="EZ7">
        <f>('P2'!EZ7+'P2'!EZ22*EZ$2)/(EZ$2+1)</f>
        <v>34.709777777777788</v>
      </c>
      <c r="FA7">
        <f>('P2'!FA7+'P2'!FA22*FA$2)/(FA$2+1)</f>
        <v>34.19026829268293</v>
      </c>
      <c r="FB7">
        <f>('P2'!FB7+'P2'!FB22*FB$2)/(FB$2+1)</f>
        <v>33.310368421052637</v>
      </c>
      <c r="FC7">
        <f>('P2'!FC7+'P2'!FC22*FC$2)/(FC$2+1)</f>
        <v>30.109804878048784</v>
      </c>
      <c r="FD7">
        <f>('P2'!FD7+'P2'!FD22*FD$2)/(FD$2+1)</f>
        <v>31.400000000000002</v>
      </c>
      <c r="FE7">
        <f>('P2'!FE7+'P2'!FE22*FE$2)/(FE$2+1)</f>
        <v>40.139926829268298</v>
      </c>
      <c r="FF7">
        <f>('P2'!FF7+'P2'!FF22*FF$2)/(FF$2+1)</f>
        <v>41.70979487179487</v>
      </c>
      <c r="FG7">
        <f>('P2'!FG7+'P2'!FG22*FG$2)/(FG$2+1)</f>
        <v>38.870000000000005</v>
      </c>
      <c r="FH7">
        <f>('P2'!FH7+'P2'!FH22*FH$2)/(FH$2+1)</f>
        <v>36.509846153846155</v>
      </c>
      <c r="FI7">
        <f>('P2'!FI7+'P2'!FI22*FI$2)/(FI$2+1)</f>
        <v>35.360250000000008</v>
      </c>
      <c r="FJ7">
        <f>('P2'!FJ7+'P2'!FJ22*FJ$2)/(FJ$2+1)</f>
        <v>37.920348837209296</v>
      </c>
      <c r="FK7">
        <f>('P2'!FK7+'P2'!FK22*FK$2)/(FK$2+1)</f>
        <v>36.159975609756096</v>
      </c>
      <c r="FL7">
        <f>('P2'!FL7+'P2'!FL22*FL$2)/(FL$2+1)</f>
        <v>35.77022222222223</v>
      </c>
      <c r="FM7">
        <f>('P2'!FM7+'P2'!FM22*FM$2)/(FM$2+1)</f>
        <v>35.260414634146343</v>
      </c>
      <c r="FN7">
        <f>('P2'!FN7+'P2'!FN22*FN$2)/(FN$2+1)</f>
        <v>34.390368421052635</v>
      </c>
      <c r="FO7">
        <f>('P2'!FO7+'P2'!FO22*FO$2)/(FO$2+1)</f>
        <v>31.229975609756099</v>
      </c>
      <c r="FP7">
        <f>('P2'!FP7+'P2'!FP22*FP$2)/(FP$2+1)</f>
        <v>32.510250000000006</v>
      </c>
      <c r="FQ7">
        <f>('P2'!FQ7+'P2'!FQ22*FQ$2)/(FQ$2+1)</f>
        <v>41.140365853658537</v>
      </c>
      <c r="FR7">
        <f>('P2'!FR7+'P2'!FR22*FR$2)/(FR$2+1)</f>
        <v>42.690048780487807</v>
      </c>
      <c r="FS7">
        <f>('P2'!FS7+'P2'!FS22*FS$2)/(FS$2+1)</f>
        <v>39.879750000000001</v>
      </c>
      <c r="FT7">
        <f>('P2'!FT7+'P2'!FT22*FT$2)/(FT$2+1)</f>
        <v>37.55041025641026</v>
      </c>
      <c r="FU7">
        <f>('P2'!FU7+'P2'!FU22*FU$2)/(FU$2+1)</f>
        <v>36.420142857142856</v>
      </c>
      <c r="FV7">
        <f>('P2'!FV7+'P2'!FV22*FV$2)/(FV$2+1)</f>
        <v>38.949756097560979</v>
      </c>
      <c r="FW7">
        <f>('P2'!FW7+'P2'!FW22*FW$2)/(FW$2+1)</f>
        <v>37.210046511627901</v>
      </c>
      <c r="FX7">
        <f>('P2'!FX7+'P2'!FX22*FX$2)/(FX$2+1)</f>
        <v>36.829684210526317</v>
      </c>
      <c r="FY7">
        <f>('P2'!FY7+'P2'!FY22*FY$2)/(FY$2+1)</f>
        <v>36.320170731707321</v>
      </c>
      <c r="FZ7">
        <f>('P2'!FZ7+'P2'!FZ22*FZ$2)/(FZ$2+1)</f>
        <v>35.460499999999996</v>
      </c>
      <c r="GA7">
        <f>('P2'!GA7+'P2'!GA22*GA$2)/(GA$2+1)</f>
        <v>32.349953488372094</v>
      </c>
      <c r="GB7">
        <f>('P2'!GB7+'P2'!GB22*GB$2)/(GB$2+1)</f>
        <v>33.610263157894735</v>
      </c>
      <c r="GC7">
        <f>('P2'!GC7+'P2'!GC22*GC$2)/(GC$2+1)</f>
        <v>42.140048780487803</v>
      </c>
      <c r="GD7">
        <f>('P2'!GD7+'P2'!GD22*GD$2)/(GD$2+1)</f>
        <v>43.670341463414637</v>
      </c>
      <c r="GE7">
        <f>('P2'!GE7+'P2'!GE22*GE$2)/(GE$2+1)</f>
        <v>40.900000000000006</v>
      </c>
      <c r="GF7">
        <f>('P2'!GF7+'P2'!GF22*GF$2)/(GF$2+1)</f>
        <v>38.58978048780488</v>
      </c>
      <c r="GG7">
        <f>('P2'!GG7+'P2'!GG22*GG$2)/(GG$2+1)</f>
        <v>37.480045454545454</v>
      </c>
      <c r="GH7">
        <f>('P2'!GH7+'P2'!GH22*GH$2)/(GH$2+1)</f>
        <v>39.980097560975608</v>
      </c>
      <c r="GI7">
        <f>('P2'!GI7+'P2'!GI22*GI$2)/(GI$2+1)</f>
        <v>38.260088888888887</v>
      </c>
      <c r="GJ7">
        <f>('P2'!GJ7+'P2'!GJ22*GJ$2)/(GJ$2+1)</f>
        <v>37.889923076923075</v>
      </c>
      <c r="GK7">
        <f>('P2'!GK7+'P2'!GK22*GK$2)/(GK$2+1)</f>
        <v>37.389756097560976</v>
      </c>
      <c r="GL7">
        <f>('P2'!GL7+'P2'!GL22*GL$2)/(GL$2+1)</f>
        <v>36.540105263157891</v>
      </c>
      <c r="GM7">
        <f>('P2'!GM7+'P2'!GM22*GM$2)/(GM$2+1)</f>
        <v>33.469790697674419</v>
      </c>
      <c r="GN7">
        <f>('P2'!GN7+'P2'!GN22*GN$2)/(GN$2+1)</f>
        <v>34.720368421052633</v>
      </c>
      <c r="GO7">
        <f>('P2'!GO7+'P2'!GO22*GO$2)/(GO$2+1)</f>
        <v>43.129813953488366</v>
      </c>
      <c r="GP7">
        <f>('P2'!GP7+'P2'!GP22*GP$2)/(GP$2+1)</f>
        <v>44.639717948717944</v>
      </c>
      <c r="GQ7">
        <f>('P2'!GQ7+'P2'!GQ22*GQ$2)/(GQ$2+1)</f>
        <v>41.910500000000006</v>
      </c>
      <c r="GR7">
        <f>('P2'!GR7+'P2'!GR22*GR$2)/(GR$2+1)</f>
        <v>39.640465116279067</v>
      </c>
      <c r="GS7">
        <f>('P2'!GS7+'P2'!GS22*GS$2)/(GS$2+1)</f>
        <v>38.540000000000006</v>
      </c>
      <c r="GT7">
        <f>('P2'!GT7+'P2'!GT22*GT$2)/(GT$2+1)</f>
        <v>41.000097560975611</v>
      </c>
      <c r="GU7">
        <f>('P2'!GU7+'P2'!GU22*GU$2)/(GU$2+1)</f>
        <v>39.309933333333333</v>
      </c>
      <c r="GV7">
        <f>('P2'!GV7+'P2'!GV22*GV$2)/(GV$2+1)</f>
        <v>38.919789473684204</v>
      </c>
      <c r="GW7">
        <f>('P2'!GW7+'P2'!GW22*GW$2)/(GW$2+1)</f>
        <v>38.409846153846154</v>
      </c>
      <c r="GX7">
        <f>('P2'!GX7+'P2'!GX22*GX$2)/(GX$2+1)</f>
        <v>37.530142857142863</v>
      </c>
      <c r="GY7">
        <f>('P2'!GY7+'P2'!GY22*GY$2)/(GY$2+1)</f>
        <v>34.369902439024393</v>
      </c>
      <c r="GZ7">
        <f>('P2'!GZ7+'P2'!GZ22*GZ$2)/(GZ$2+1)</f>
        <v>35.650368421052633</v>
      </c>
      <c r="HA7">
        <f>('P2'!HA7+'P2'!HA22*HA$2)/(HA$2+1)</f>
        <v>44.289930232558135</v>
      </c>
      <c r="HB7">
        <f>('P2'!HB7+'P2'!HB22*HB$2)/(HB$2+1)</f>
        <v>45.84046153846154</v>
      </c>
      <c r="HC7">
        <f>('P2'!HC7+'P2'!HC22*HC$2)/(HC$2+1)</f>
        <v>43.030250000000002</v>
      </c>
      <c r="HD7">
        <f>('P2'!HD7+'P2'!HD22*HD$2)/(HD$2+1)</f>
        <v>40.699906976744188</v>
      </c>
      <c r="HE7">
        <f>('P2'!HE7+'P2'!HE22*HE$2)/(HE$2+1)</f>
        <v>39.570000000000007</v>
      </c>
      <c r="HF7">
        <f>('P2'!HF7+'P2'!HF22*HF$2)/(HF$2+1)</f>
        <v>42.099999999999994</v>
      </c>
      <c r="HG7">
        <f>('P2'!HG7+'P2'!HG22*HG$2)/(HG$2+1)</f>
        <v>40.34967441860465</v>
      </c>
      <c r="HH7">
        <f>('P2'!HH7+'P2'!HH22*HH$2)/(HH$2+1)</f>
        <v>39.949999999999996</v>
      </c>
      <c r="HI7">
        <f>('P2'!HI7+'P2'!HI22*HI$2)/(HI$2+1)</f>
        <v>39.420365853658538</v>
      </c>
      <c r="HJ7">
        <f>('P2'!HJ7+'P2'!HJ22*HJ$2)/(HJ$2+1)</f>
        <v>38.530250000000002</v>
      </c>
      <c r="HK7">
        <f>('P2'!HK7+'P2'!HK22*HK$2)/(HK$2+1)</f>
        <v>35.279634146341465</v>
      </c>
      <c r="HL7">
        <f>('P2'!HL7+'P2'!HL22*HL$2)/(HL$2+1)</f>
        <v>36.589842105263166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20.884102564102562</v>
      </c>
      <c r="U9">
        <f>('P2'!U9+'P2'!U23*U$2)/(U$2+1)</f>
        <v>23.734750000000002</v>
      </c>
      <c r="V9">
        <f>('P2'!V9+'P2'!V23*V$2)/(V$2+1)</f>
        <v>27.749767441860463</v>
      </c>
      <c r="W9">
        <f>('P2'!W9+'P2'!W23*W$2)/(W$2+1)</f>
        <v>26.999756097560979</v>
      </c>
      <c r="X9">
        <f>('P2'!X9+'P2'!X23*X$2)/(X$2+1)</f>
        <v>26.750222222222224</v>
      </c>
      <c r="Y9">
        <f>('P2'!Y9+'P2'!Y23*Y$2)/(Y$2+1)</f>
        <v>25.750317073170734</v>
      </c>
      <c r="Z9">
        <f>('P2'!Z9+'P2'!Z23*Z$2)/(Z$2+1)</f>
        <v>22.000263157894736</v>
      </c>
      <c r="AA9">
        <f>('P2'!AA9+'P2'!AA23*AA$2)/(AA$2+1)</f>
        <v>24.000073170731707</v>
      </c>
      <c r="AB9">
        <f>('P2'!AB9+'P2'!AB23*AB$2)/(AB$2+1)</f>
        <v>26.000250000000001</v>
      </c>
      <c r="AC9">
        <f>('P2'!AC9+'P2'!AC23*AC$2)/(AC$2+1)</f>
        <v>31.000024390243908</v>
      </c>
      <c r="AD9">
        <f>('P2'!AD9+'P2'!AD23*AD$2)/(AD$2+1)</f>
        <v>31.000051282051281</v>
      </c>
      <c r="AE9">
        <f>('P2'!AE9+'P2'!AE23*AE$2)/(AE$2+1)</f>
        <v>30.000000000000004</v>
      </c>
      <c r="AF9">
        <f>('P2'!AF9+'P2'!AF23*AF$2)/(AF$2+1)</f>
        <v>26.000128205128206</v>
      </c>
      <c r="AG9">
        <f>('P2'!AG9+'P2'!AG23*AG$2)/(AG$2+1)</f>
        <v>27</v>
      </c>
      <c r="AH9">
        <f>('P2'!AH9+'P2'!AH23*AH$2)/(AH$2+1)</f>
        <v>28.000232558139537</v>
      </c>
      <c r="AI9">
        <f>('P2'!AI9+'P2'!AI23*AI$2)/(AI$2+1)</f>
        <v>27.74985365853659</v>
      </c>
      <c r="AJ9">
        <f>('P2'!AJ9+'P2'!AJ23*AJ$2)/(AJ$2+1)</f>
        <v>25.75</v>
      </c>
      <c r="AK9">
        <f>('P2'!AK9+'P2'!AK23*AK$2)/(AK$2+1)</f>
        <v>24.749804878048781</v>
      </c>
      <c r="AL9">
        <f>('P2'!AL9+'P2'!AL23*AL$2)/(AL$2+1)</f>
        <v>23.749736842105264</v>
      </c>
      <c r="AM9">
        <f>('P2'!AM9+'P2'!AM23*AM$2)/(AM$2+1)</f>
        <v>24.749902439024392</v>
      </c>
      <c r="AN9">
        <f>('P2'!AN9+'P2'!AN23*AN$2)/(AN$2+1)</f>
        <v>26.750250000000001</v>
      </c>
      <c r="AO9">
        <f>('P2'!AO9+'P2'!AO23*AO$2)/(AO$2+1)</f>
        <v>28.749707317073174</v>
      </c>
      <c r="AP9">
        <f>('P2'!AP9+'P2'!AP23*AP$2)/(AP$2+1)</f>
        <v>30.749902439024392</v>
      </c>
      <c r="AQ9">
        <f>('P2'!AQ9+'P2'!AQ23*AQ$2)/(AQ$2+1)</f>
        <v>29.750250000000001</v>
      </c>
      <c r="AR9">
        <f>('P2'!AR9+'P2'!AR23*AR$2)/(AR$2+1)</f>
        <v>26.750358974358978</v>
      </c>
      <c r="AS9">
        <f>('P2'!AS9+'P2'!AS23*AS$2)/(AS$2+1)</f>
        <v>26.750000000000004</v>
      </c>
      <c r="AT9">
        <f>('P2'!AT9+'P2'!AT23*AT$2)/(AT$2+1)</f>
        <v>27.750219512195127</v>
      </c>
      <c r="AU9">
        <f>('P2'!AU9+'P2'!AU23*AU$2)/(AU$2+1)</f>
        <v>27.850121951219514</v>
      </c>
      <c r="AV9">
        <f>('P2'!AV9+'P2'!AV23*AV$2)/(AV$2+1)</f>
        <v>26.200051282051287</v>
      </c>
      <c r="AW9">
        <f>('P2'!AW9+'P2'!AW23*AW$2)/(AW$2+1)</f>
        <v>25.380153846153849</v>
      </c>
      <c r="AX9">
        <f>('P2'!AX9+'P2'!AX23*AX$2)/(AX$2+1)</f>
        <v>24.550368421052635</v>
      </c>
      <c r="AY9">
        <f>('P2'!AY9+'P2'!AY23*AY$2)/(AY$2+1)</f>
        <v>25.379953488372092</v>
      </c>
      <c r="AZ9">
        <f>('P2'!AZ9+'P2'!AZ23*AZ$2)/(AZ$2+1)</f>
        <v>27.040263157894742</v>
      </c>
      <c r="BA9">
        <f>('P2'!BA9+'P2'!BA23*BA$2)/(BA$2+1)</f>
        <v>28.700121951219511</v>
      </c>
      <c r="BB9">
        <f>('P2'!BB9+'P2'!BB23*BB$2)/(BB$2+1)</f>
        <v>30.360195121951218</v>
      </c>
      <c r="BC9">
        <f>('P2'!BC9+'P2'!BC23*BC$2)/(BC$2+1)</f>
        <v>29.540000000000003</v>
      </c>
      <c r="BD9">
        <f>('P2'!BD9+'P2'!BD23*BD$2)/(BD$2+1)</f>
        <v>27.060024390243903</v>
      </c>
      <c r="BE9">
        <f>('P2'!BE9+'P2'!BE23*BE$2)/(BE$2+1)</f>
        <v>27.06</v>
      </c>
      <c r="BF9">
        <f>('P2'!BF9+'P2'!BF23*BF$2)/(BF$2+1)</f>
        <v>27.89036585365854</v>
      </c>
      <c r="BG9">
        <f>('P2'!BG9+'P2'!BG23*BG$2)/(BG$2+1)</f>
        <v>28.039906976744184</v>
      </c>
      <c r="BH9">
        <f>('P2'!BH9+'P2'!BH23*BH$2)/(BH$2+1)</f>
        <v>26.539888888888893</v>
      </c>
      <c r="BI9">
        <f>('P2'!BI9+'P2'!BI23*BI$2)/(BI$2+1)</f>
        <v>25.790282051282055</v>
      </c>
      <c r="BJ9">
        <f>('P2'!BJ9+'P2'!BJ23*BJ$2)/(BJ$2+1)</f>
        <v>25.05</v>
      </c>
      <c r="BK9">
        <f>('P2'!BK9+'P2'!BK23*BK$2)/(BK$2+1)</f>
        <v>25.800348837209302</v>
      </c>
      <c r="BL9">
        <f>('P2'!BL9+'P2'!BL23*BL$2)/(BL$2+1)</f>
        <v>27.310368421052633</v>
      </c>
      <c r="BM9">
        <f>('P2'!BM9+'P2'!BM23*BM$2)/(BM$2+1)</f>
        <v>28.819999999999997</v>
      </c>
      <c r="BN9">
        <f>('P2'!BN9+'P2'!BN23*BN$2)/(BN$2+1)</f>
        <v>30.330384615384613</v>
      </c>
      <c r="BO9">
        <f>('P2'!BO9+'P2'!BO23*BO$2)/(BO$2+1)</f>
        <v>29.58</v>
      </c>
      <c r="BP9">
        <f>('P2'!BP9+'P2'!BP23*BP$2)/(BP$2+1)</f>
        <v>27.329780487804879</v>
      </c>
      <c r="BQ9">
        <f>('P2'!BQ9+'P2'!BQ23*BQ$2)/(BQ$2+1)</f>
        <v>27.340500000000002</v>
      </c>
      <c r="BR9">
        <f>('P2'!BR9+'P2'!BR23*BR$2)/(BR$2+1)</f>
        <v>28.089926829268297</v>
      </c>
      <c r="BS9">
        <f>('P2'!BS9+'P2'!BS23*BS$2)/(BS$2+1)</f>
        <v>28.230069767441858</v>
      </c>
      <c r="BT9">
        <f>('P2'!BT9+'P2'!BT23*BT$2)/(BT$2+1)</f>
        <v>26.870111111111115</v>
      </c>
      <c r="BU9">
        <f>('P2'!BU9+'P2'!BU23*BU$2)/(BU$2+1)</f>
        <v>26.190282051282054</v>
      </c>
      <c r="BV9">
        <f>('P2'!BV9+'P2'!BV23*BV$2)/(BV$2+1)</f>
        <v>25.520250000000001</v>
      </c>
      <c r="BW9">
        <f>('P2'!BW9+'P2'!BW23*BW$2)/(BW$2+1)</f>
        <v>26.209658536585366</v>
      </c>
      <c r="BX9">
        <f>('P2'!BX9+'P2'!BX23*BX$2)/(BX$2+1)</f>
        <v>27.580263157894741</v>
      </c>
      <c r="BY9">
        <f>('P2'!BY9+'P2'!BY23*BY$2)/(BY$2+1)</f>
        <v>28.950465116279066</v>
      </c>
      <c r="BZ9">
        <f>('P2'!BZ9+'P2'!BZ23*BZ$2)/(BZ$2+1)</f>
        <v>30.319615384615382</v>
      </c>
      <c r="CA9">
        <f>('P2'!CA9+'P2'!CA23*CA$2)/(CA$2+1)</f>
        <v>29.650250000000003</v>
      </c>
      <c r="CB9">
        <f>('P2'!CB9+'P2'!CB23*CB$2)/(CB$2+1)</f>
        <v>27.609902439024395</v>
      </c>
      <c r="CC9">
        <f>('P2'!CC9+'P2'!CC23*CC$2)/(CC$2+1)</f>
        <v>27.610500000000002</v>
      </c>
      <c r="CD9">
        <f>('P2'!CD9+'P2'!CD23*CD$2)/(CD$2+1)</f>
        <v>28.300186046511623</v>
      </c>
      <c r="CE9">
        <f>('P2'!CE9+'P2'!CE23*CE$2)/(CE$2+1)</f>
        <v>28.430146341463416</v>
      </c>
      <c r="CF9">
        <f>('P2'!CF9+'P2'!CF23*CF$2)/(CF$2+1)</f>
        <v>27.190333333333339</v>
      </c>
      <c r="CG9">
        <f>('P2'!CG9+'P2'!CG23*CG$2)/(CG$2+1)</f>
        <v>26.580410256410261</v>
      </c>
      <c r="CH9">
        <f>('P2'!CH9+'P2'!CH23*CH$2)/(CH$2+1)</f>
        <v>25.97</v>
      </c>
      <c r="CI9">
        <f>('P2'!CI9+'P2'!CI23*CI$2)/(CI$2+1)</f>
        <v>26.600024390243902</v>
      </c>
      <c r="CJ9">
        <f>('P2'!CJ9+'P2'!CJ23*CJ$2)/(CJ$2+1)</f>
        <v>27.850368421052632</v>
      </c>
      <c r="CK9">
        <f>('P2'!CK9+'P2'!CK23*CK$2)/(CK$2+1)</f>
        <v>29.090232558139533</v>
      </c>
      <c r="CL9">
        <f>('P2'!CL9+'P2'!CL23*CL$2)/(CL$2+1)</f>
        <v>30.33984615384615</v>
      </c>
      <c r="CM9">
        <f>('P2'!CM9+'P2'!CM23*CM$2)/(CM$2+1)</f>
        <v>29.730142857142859</v>
      </c>
      <c r="CN9">
        <f>('P2'!CN9+'P2'!CN23*CN$2)/(CN$2+1)</f>
        <v>27.880153846153849</v>
      </c>
      <c r="CO9">
        <f>('P2'!CO9+'P2'!CO23*CO$2)/(CO$2+1)</f>
        <v>27.880249999999997</v>
      </c>
      <c r="CP9">
        <f>('P2'!CP9+'P2'!CP23*CP$2)/(CP$2+1)</f>
        <v>28.51016279069767</v>
      </c>
      <c r="CQ9">
        <f>('P2'!CQ9+'P2'!CQ23*CQ$2)/(CQ$2+1)</f>
        <v>28.639926829268294</v>
      </c>
      <c r="CR9">
        <f>('P2'!CR9+'P2'!CR23*CR$2)/(CR$2+1)</f>
        <v>27.500000000000004</v>
      </c>
      <c r="CS9">
        <f>('P2'!CS9+'P2'!CS23*CS$2)/(CS$2+1)</f>
        <v>26.930365853658536</v>
      </c>
      <c r="CT9">
        <f>('P2'!CT9+'P2'!CT23*CT$2)/(CT$2+1)</f>
        <v>26.35973684210526</v>
      </c>
      <c r="CU9">
        <f>('P2'!CU9+'P2'!CU23*CU$2)/(CU$2+1)</f>
        <v>26.950048780487808</v>
      </c>
      <c r="CV9">
        <f>('P2'!CV9+'P2'!CV23*CV$2)/(CV$2+1)</f>
        <v>28.110000000000003</v>
      </c>
      <c r="CW9">
        <f>('P2'!CW9+'P2'!CW23*CW$2)/(CW$2+1)</f>
        <v>29.269780487804876</v>
      </c>
      <c r="CX9">
        <f>('P2'!CX9+'P2'!CX23*CX$2)/(CX$2+1)</f>
        <v>30.429658536585368</v>
      </c>
      <c r="CY9">
        <f>('P2'!CY9+'P2'!CY23*CY$2)/(CY$2+1)</f>
        <v>29.859750000000002</v>
      </c>
      <c r="CZ9">
        <f>('P2'!CZ9+'P2'!CZ23*CZ$2)/(CZ$2+1)</f>
        <v>28.140051282051282</v>
      </c>
      <c r="DA9">
        <f>('P2'!DA9+'P2'!DA23*DA$2)/(DA$2+1)</f>
        <v>28.149857142857147</v>
      </c>
      <c r="DB9">
        <f>('P2'!DB9+'P2'!DB23*DB$2)/(DB$2+1)</f>
        <v>28.73043902439025</v>
      </c>
      <c r="DC9">
        <f>('P2'!DC9+'P2'!DC23*DC$2)/(DC$2+1)</f>
        <v>28.850463414634149</v>
      </c>
      <c r="DD9">
        <f>('P2'!DD9+'P2'!DD23*DD$2)/(DD$2+1)</f>
        <v>27.790000000000006</v>
      </c>
      <c r="DE9">
        <f>('P2'!DE9+'P2'!DE23*DE$2)/(DE$2+1)</f>
        <v>27.270219512195123</v>
      </c>
      <c r="DF9">
        <f>('P2'!DF9+'P2'!DF23*DF$2)/(DF$2+1)</f>
        <v>26.740263157894741</v>
      </c>
      <c r="DG9">
        <f>('P2'!DG9+'P2'!DG23*DG$2)/(DG$2+1)</f>
        <v>27.289906976744181</v>
      </c>
      <c r="DH9">
        <f>('P2'!DH9+'P2'!DH23*DH$2)/(DH$2+1)</f>
        <v>28.36984210526316</v>
      </c>
      <c r="DI9">
        <f>('P2'!DI9+'P2'!DI23*DI$2)/(DI$2+1)</f>
        <v>29.440097560975612</v>
      </c>
      <c r="DJ9">
        <f>('P2'!DJ9+'P2'!DJ23*DJ$2)/(DJ$2+1)</f>
        <v>30.519878048780491</v>
      </c>
      <c r="DK9">
        <f>('P2'!DK9+'P2'!DK23*DK$2)/(DK$2+1)</f>
        <v>30</v>
      </c>
      <c r="DL9">
        <f>('P2'!DL9+'P2'!DL23*DL$2)/(DL$2+1)</f>
        <v>28.41048717948718</v>
      </c>
      <c r="DM9">
        <f>('P2'!DM9+'P2'!DM23*DM$2)/(DM$2+1)</f>
        <v>28.419999999999998</v>
      </c>
      <c r="DN9">
        <f>('P2'!DN9+'P2'!DN23*DN$2)/(DN$2+1)</f>
        <v>28.960195121951219</v>
      </c>
      <c r="DO9">
        <f>('P2'!DO9+'P2'!DO23*DO$2)/(DO$2+1)</f>
        <v>29.070302325581398</v>
      </c>
      <c r="DP9">
        <f>('P2'!DP9+'P2'!DP23*DP$2)/(DP$2+1)</f>
        <v>28.08988888888889</v>
      </c>
      <c r="DQ9">
        <f>('P2'!DQ9+'P2'!DQ23*DQ$2)/(DQ$2+1)</f>
        <v>27.600358974358979</v>
      </c>
      <c r="DR9">
        <f>('P2'!DR9+'P2'!DR23*DR$2)/(DR$2+1)</f>
        <v>27.119999999999997</v>
      </c>
      <c r="DS9">
        <f>('P2'!DS9+'P2'!DS23*DS$2)/(DS$2+1)</f>
        <v>27.620093023255812</v>
      </c>
      <c r="DT9">
        <f>('P2'!DT9+'P2'!DT23*DT$2)/(DT$2+1)</f>
        <v>28.630263157894738</v>
      </c>
      <c r="DU9">
        <f>('P2'!DU9+'P2'!DU23*DU$2)/(DU$2+1)</f>
        <v>29.630268292682931</v>
      </c>
      <c r="DV9">
        <f>('P2'!DV9+'P2'!DV23*DV$2)/(DV$2+1)</f>
        <v>30.629902439024395</v>
      </c>
      <c r="DW9">
        <f>('P2'!DW9+'P2'!DW23*DW$2)/(DW$2+1)</f>
        <v>30.140249999999998</v>
      </c>
      <c r="DX9">
        <f>('P2'!DX9+'P2'!DX23*DX$2)/(DX$2+1)</f>
        <v>28.670073170731708</v>
      </c>
      <c r="DY9">
        <f>('P2'!DY9+'P2'!DY23*DY$2)/(DY$2+1)</f>
        <v>28.680000000000003</v>
      </c>
      <c r="DZ9">
        <f>('P2'!DZ9+'P2'!DZ23*DZ$2)/(DZ$2+1)</f>
        <v>29.179926829268293</v>
      </c>
      <c r="EA9">
        <f>('P2'!EA9+'P2'!EA23*EA$2)/(EA$2+1)</f>
        <v>29.30023255813953</v>
      </c>
      <c r="EB9">
        <f>('P2'!EB9+'P2'!EB23*EB$2)/(EB$2+1)</f>
        <v>28.370333333333338</v>
      </c>
      <c r="EC9">
        <f>('P2'!EC9+'P2'!EC23*EC$2)/(EC$2+1)</f>
        <v>27.910076923076922</v>
      </c>
      <c r="ED9">
        <f>('P2'!ED9+'P2'!ED23*ED$2)/(ED$2+1)</f>
        <v>27.45</v>
      </c>
      <c r="EE9">
        <f>('P2'!EE9+'P2'!EE23*EE$2)/(EE$2+1)</f>
        <v>27.930232558139533</v>
      </c>
      <c r="EF9">
        <f>('P2'!EF9+'P2'!EF23*EF$2)/(EF$2+1)</f>
        <v>28.879842105263158</v>
      </c>
      <c r="EG9">
        <f>('P2'!EG9+'P2'!EG23*EG$2)/(EG$2+1)</f>
        <v>29.829813953488365</v>
      </c>
      <c r="EH9">
        <f>('P2'!EH9+'P2'!EH23*EH$2)/(EH$2+1)</f>
        <v>30.78</v>
      </c>
      <c r="EI9">
        <f>('P2'!EI9+'P2'!EI23*EI$2)/(EI$2+1)</f>
        <v>30.330500000000004</v>
      </c>
      <c r="EJ9">
        <f>('P2'!EJ9+'P2'!EJ23*EJ$2)/(EJ$2+1)</f>
        <v>28.929756097560979</v>
      </c>
      <c r="EK9">
        <f>('P2'!EK9+'P2'!EK23*EK$2)/(EK$2+1)</f>
        <v>28.940250000000002</v>
      </c>
      <c r="EL9">
        <f>('P2'!EL9+'P2'!EL23*EL$2)/(EL$2+1)</f>
        <v>29.419878048780486</v>
      </c>
      <c r="EM9">
        <f>('P2'!EM9+'P2'!EM23*EM$2)/(EM$2+1)</f>
        <v>29.530162790697677</v>
      </c>
      <c r="EN9">
        <f>('P2'!EN9+'P2'!EN23*EN$2)/(EN$2+1)</f>
        <v>28.650297297297296</v>
      </c>
      <c r="EO9">
        <f>('P2'!EO9+'P2'!EO23*EO$2)/(EO$2+1)</f>
        <v>28.210256410256413</v>
      </c>
      <c r="EP9">
        <f>('P2'!EP9+'P2'!EP23*EP$2)/(EP$2+1)</f>
        <v>27.78</v>
      </c>
      <c r="EQ9">
        <f>('P2'!EQ9+'P2'!EQ23*EQ$2)/(EQ$2+1)</f>
        <v>28.240195121951217</v>
      </c>
      <c r="ER9">
        <f>('P2'!ER9+'P2'!ER23*ER$2)/(ER$2+1)</f>
        <v>29.14026315789474</v>
      </c>
      <c r="ES9">
        <f>('P2'!ES9+'P2'!ES23*ES$2)/(ES$2+1)</f>
        <v>30.040418604651165</v>
      </c>
      <c r="ET9">
        <f>('P2'!ET9+'P2'!ET23*ET$2)/(ET$2+1)</f>
        <v>30.939897435897439</v>
      </c>
      <c r="EU9">
        <f>('P2'!EU9+'P2'!EU23*EU$2)/(EU$2+1)</f>
        <v>30.510000000000005</v>
      </c>
      <c r="EV9">
        <f>('P2'!EV9+'P2'!EV23*EV$2)/(EV$2+1)</f>
        <v>29.180410256410255</v>
      </c>
      <c r="EW9">
        <f>('P2'!EW9+'P2'!EW23*EW$2)/(EW$2+1)</f>
        <v>29.200499999999998</v>
      </c>
      <c r="EX9">
        <f>('P2'!EX9+'P2'!EX23*EX$2)/(EX$2+1)</f>
        <v>29.649790697674419</v>
      </c>
      <c r="EY9">
        <f>('P2'!EY9+'P2'!EY23*EY$2)/(EY$2+1)</f>
        <v>29.760317073170736</v>
      </c>
      <c r="EZ9">
        <f>('P2'!EZ9+'P2'!EZ23*EZ$2)/(EZ$2+1)</f>
        <v>28.920333333333339</v>
      </c>
      <c r="FA9">
        <f>('P2'!FA9+'P2'!FA23*FA$2)/(FA$2+1)</f>
        <v>28.509853658536585</v>
      </c>
      <c r="FB9">
        <f>('P2'!FB9+'P2'!FB23*FB$2)/(FB$2+1)</f>
        <v>28.099842105263161</v>
      </c>
      <c r="FC9">
        <f>('P2'!FC9+'P2'!FC23*FC$2)/(FC$2+1)</f>
        <v>28.540365853658539</v>
      </c>
      <c r="FD9">
        <f>('P2'!FD9+'P2'!FD23*FD$2)/(FD$2+1)</f>
        <v>29.390249999999998</v>
      </c>
      <c r="FE9">
        <f>('P2'!FE9+'P2'!FE23*FE$2)/(FE$2+1)</f>
        <v>30.249756097560976</v>
      </c>
      <c r="FF9">
        <f>('P2'!FF9+'P2'!FF23*FF$2)/(FF$2+1)</f>
        <v>31.110333333333337</v>
      </c>
      <c r="FG9">
        <f>('P2'!FG9+'P2'!FG23*FG$2)/(FG$2+1)</f>
        <v>30.700142857142858</v>
      </c>
      <c r="FH9">
        <f>('P2'!FH9+'P2'!FH23*FH$2)/(FH$2+1)</f>
        <v>29.440025641025642</v>
      </c>
      <c r="FI9">
        <f>('P2'!FI9+'P2'!FI23*FI$2)/(FI$2+1)</f>
        <v>29.450250000000004</v>
      </c>
      <c r="FJ9">
        <f>('P2'!FJ9+'P2'!FJ23*FJ$2)/(FJ$2+1)</f>
        <v>29.890372093023252</v>
      </c>
      <c r="FK9">
        <f>('P2'!FK9+'P2'!FK23*FK$2)/(FK$2+1)</f>
        <v>30.000195121951219</v>
      </c>
      <c r="FL9">
        <f>('P2'!FL9+'P2'!FL23*FL$2)/(FL$2+1)</f>
        <v>29.190111111111111</v>
      </c>
      <c r="FM9">
        <f>('P2'!FM9+'P2'!FM23*FM$2)/(FM$2+1)</f>
        <v>28.789804878048781</v>
      </c>
      <c r="FN9">
        <f>('P2'!FN9+'P2'!FN23*FN$2)/(FN$2+1)</f>
        <v>28.399842105263161</v>
      </c>
      <c r="FO9">
        <f>('P2'!FO9+'P2'!FO23*FO$2)/(FO$2+1)</f>
        <v>28.819878048780488</v>
      </c>
      <c r="FP9">
        <f>('P2'!FP9+'P2'!FP23*FP$2)/(FP$2+1)</f>
        <v>29.649750000000001</v>
      </c>
      <c r="FQ9">
        <f>('P2'!FQ9+'P2'!FQ23*FQ$2)/(FQ$2+1)</f>
        <v>30.479878048780488</v>
      </c>
      <c r="FR9">
        <f>('P2'!FR9+'P2'!FR23*FR$2)/(FR$2+1)</f>
        <v>31.310024390243907</v>
      </c>
      <c r="FS9">
        <f>('P2'!FS9+'P2'!FS23*FS$2)/(FS$2+1)</f>
        <v>30.909750000000003</v>
      </c>
      <c r="FT9">
        <f>('P2'!FT9+'P2'!FT23*FT$2)/(FT$2+1)</f>
        <v>29.699794871794872</v>
      </c>
      <c r="FU9">
        <f>('P2'!FU9+'P2'!FU23*FU$2)/(FU$2+1)</f>
        <v>29.710000000000008</v>
      </c>
      <c r="FV9">
        <f>('P2'!FV9+'P2'!FV23*FV$2)/(FV$2+1)</f>
        <v>30.129951219512193</v>
      </c>
      <c r="FW9">
        <f>('P2'!FW9+'P2'!FW23*FW$2)/(FW$2+1)</f>
        <v>30.230348837209302</v>
      </c>
      <c r="FX9">
        <f>('P2'!FX9+'P2'!FX23*FX$2)/(FX$2+1)</f>
        <v>29.449736842105263</v>
      </c>
      <c r="FY9">
        <f>('P2'!FY9+'P2'!FY23*FY$2)/(FY$2+1)</f>
        <v>29.070317073170735</v>
      </c>
      <c r="FZ9">
        <f>('P2'!FZ9+'P2'!FZ23*FZ$2)/(FZ$2+1)</f>
        <v>28.68975</v>
      </c>
      <c r="GA9">
        <f>('P2'!GA9+'P2'!GA23*GA$2)/(GA$2+1)</f>
        <v>29.100232558139535</v>
      </c>
      <c r="GB9">
        <f>('P2'!GB9+'P2'!GB23*GB$2)/(GB$2+1)</f>
        <v>29.899842105263161</v>
      </c>
      <c r="GC9">
        <f>('P2'!GC9+'P2'!GC23*GC$2)/(GC$2+1)</f>
        <v>30.710243902439025</v>
      </c>
      <c r="GD9">
        <f>('P2'!GD9+'P2'!GD23*GD$2)/(GD$2+1)</f>
        <v>31.510219512195128</v>
      </c>
      <c r="GE9">
        <f>('P2'!GE9+'P2'!GE23*GE$2)/(GE$2+1)</f>
        <v>31.13025</v>
      </c>
      <c r="GF9">
        <f>('P2'!GF9+'P2'!GF23*GF$2)/(GF$2+1)</f>
        <v>29.95021951219513</v>
      </c>
      <c r="GG9">
        <f>('P2'!GG9+'P2'!GG23*GG$2)/(GG$2+1)</f>
        <v>29.95995454545454</v>
      </c>
      <c r="GH9">
        <f>('P2'!GH9+'P2'!GH23*GH$2)/(GH$2+1)</f>
        <v>30.370024390243906</v>
      </c>
      <c r="GI9">
        <f>('P2'!GI9+'P2'!GI23*GI$2)/(GI$2+1)</f>
        <v>30.469888888888889</v>
      </c>
      <c r="GJ9">
        <f>('P2'!GJ9+'P2'!GJ23*GJ$2)/(GJ$2+1)</f>
        <v>29.720358974358973</v>
      </c>
      <c r="GK9">
        <f>('P2'!GK9+'P2'!GK23*GK$2)/(GK$2+1)</f>
        <v>29.35026829268293</v>
      </c>
      <c r="GL9">
        <f>('P2'!GL9+'P2'!GL23*GL$2)/(GL$2+1)</f>
        <v>28.980105263157899</v>
      </c>
      <c r="GM9">
        <f>('P2'!GM9+'P2'!GM23*GM$2)/(GM$2+1)</f>
        <v>29.369860465116279</v>
      </c>
      <c r="GN9">
        <f>('P2'!GN9+'P2'!GN23*GN$2)/(GN$2+1)</f>
        <v>30.150105263157897</v>
      </c>
      <c r="GO9">
        <f>('P2'!GO9+'P2'!GO23*GO$2)/(GO$2+1)</f>
        <v>30.930395348837205</v>
      </c>
      <c r="GP9">
        <f>('P2'!GP9+'P2'!GP23*GP$2)/(GP$2+1)</f>
        <v>31.709717948717948</v>
      </c>
      <c r="GQ9">
        <f>('P2'!GQ9+'P2'!GQ23*GQ$2)/(GQ$2+1)</f>
        <v>31.340000000000003</v>
      </c>
      <c r="GR9">
        <f>('P2'!GR9+'P2'!GR23*GR$2)/(GR$2+1)</f>
        <v>30.20972093023256</v>
      </c>
      <c r="GS9">
        <f>('P2'!GS9+'P2'!GS23*GS$2)/(GS$2+1)</f>
        <v>30.220142857142857</v>
      </c>
      <c r="GT9">
        <f>('P2'!GT9+'P2'!GT23*GT$2)/(GT$2+1)</f>
        <v>30.609902439024392</v>
      </c>
      <c r="GU9">
        <f>('P2'!GU9+'P2'!GU23*GU$2)/(GU$2+1)</f>
        <v>30.730400000000003</v>
      </c>
      <c r="GV9">
        <f>('P2'!GV9+'P2'!GV23*GV$2)/(GV$2+1)</f>
        <v>29.970052631578948</v>
      </c>
      <c r="GW9">
        <f>('P2'!GW9+'P2'!GW23*GW$2)/(GW$2+1)</f>
        <v>29.590230769230772</v>
      </c>
      <c r="GX9">
        <f>('P2'!GX9+'P2'!GX23*GX$2)/(GX$2+1)</f>
        <v>29.220000000000002</v>
      </c>
      <c r="GY9">
        <f>('P2'!GY9+'P2'!GY23*GY$2)/(GY$2+1)</f>
        <v>29.619902439024393</v>
      </c>
      <c r="GZ9">
        <f>('P2'!GZ9+'P2'!GZ23*GZ$2)/(GZ$2+1)</f>
        <v>30.400157894736843</v>
      </c>
      <c r="HA9">
        <f>('P2'!HA9+'P2'!HA23*HA$2)/(HA$2+1)</f>
        <v>31.190093023255809</v>
      </c>
      <c r="HB9">
        <f>('P2'!HB9+'P2'!HB23*HB$2)/(HB$2+1)</f>
        <v>31.969974358974358</v>
      </c>
      <c r="HC9">
        <f>('P2'!HC9+'P2'!HC23*HC$2)/(HC$2+1)</f>
        <v>31.599750000000004</v>
      </c>
      <c r="HD9">
        <f>('P2'!HD9+'P2'!HD23*HD$2)/(HD$2+1)</f>
        <v>30.450372093023255</v>
      </c>
      <c r="HE9">
        <f>('P2'!HE9+'P2'!HE23*HE$2)/(HE$2+1)</f>
        <v>30.470142857142861</v>
      </c>
      <c r="HF9">
        <f>('P2'!HF9+'P2'!HF23*HF$2)/(HF$2+1)</f>
        <v>30.869860465116279</v>
      </c>
      <c r="HG9">
        <f>('P2'!HG9+'P2'!HG23*HG$2)/(HG$2+1)</f>
        <v>30.979999999999997</v>
      </c>
      <c r="HH9">
        <f>('P2'!HH9+'P2'!HH23*HH$2)/(HH$2+1)</f>
        <v>30.210315789473686</v>
      </c>
      <c r="HI9">
        <f>('P2'!HI9+'P2'!HI23*HI$2)/(HI$2+1)</f>
        <v>29.839975609756095</v>
      </c>
      <c r="HJ9">
        <f>('P2'!HJ9+'P2'!HJ23*HJ$2)/(HJ$2+1)</f>
        <v>29.46</v>
      </c>
      <c r="HK9">
        <f>('P2'!HK9+'P2'!HK23*HK$2)/(HK$2+1)</f>
        <v>29.860341463414635</v>
      </c>
      <c r="HL9">
        <f>('P2'!HL9+'P2'!HL23*HL$2)/(HL$2+1)</f>
        <v>30.649842105263158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19.768717948717949</v>
      </c>
      <c r="U13">
        <f>('P2'!U13+'P2'!U25*U$2)/(U$2+1)</f>
        <v>19.485250000000001</v>
      </c>
      <c r="V13">
        <f>('P2'!V13+'P2'!V25*V$2)/(V$2+1)</f>
        <v>22.999697674418602</v>
      </c>
      <c r="W13">
        <f>('P2'!W13+'P2'!W25*W$2)/(W$2+1)</f>
        <v>23.999902439024389</v>
      </c>
      <c r="X13">
        <f>('P2'!X13+'P2'!X25*X$2)/(X$2+1)</f>
        <v>24.000000000000007</v>
      </c>
      <c r="Y13">
        <f>('P2'!Y13+'P2'!Y25*Y$2)/(Y$2+1)</f>
        <v>24.000487804878048</v>
      </c>
      <c r="Z13">
        <f>('P2'!Z13+'P2'!Z25*Z$2)/(Z$2+1)</f>
        <v>24.000105263157899</v>
      </c>
      <c r="AA13">
        <f>('P2'!AA13+'P2'!AA25*AA$2)/(AA$2+1)</f>
        <v>23.999926829268293</v>
      </c>
      <c r="AB13">
        <f>('P2'!AB13+'P2'!AB25*AB$2)/(AB$2+1)</f>
        <v>24.75</v>
      </c>
      <c r="AC13">
        <f>('P2'!AC13+'P2'!AC25*AC$2)/(AC$2+1)</f>
        <v>31.500317073170731</v>
      </c>
      <c r="AD13">
        <f>('P2'!AD13+'P2'!AD25*AD$2)/(AD$2+1)</f>
        <v>32.999948717948719</v>
      </c>
      <c r="AE13">
        <f>('P2'!AE13+'P2'!AE25*AE$2)/(AE$2+1)</f>
        <v>27.500142857142858</v>
      </c>
      <c r="AF13">
        <f>('P2'!AF13+'P2'!AF25*AF$2)/(AF$2+1)</f>
        <v>26.500076923076925</v>
      </c>
      <c r="AG13">
        <f>('P2'!AG13+'P2'!AG25*AG$2)/(AG$2+1)</f>
        <v>25.000250000000001</v>
      </c>
      <c r="AH13">
        <f>('P2'!AH13+'P2'!AH25*AH$2)/(AH$2+1)</f>
        <v>25.500162790697672</v>
      </c>
      <c r="AI13">
        <f>('P2'!AI13+'P2'!AI25*AI$2)/(AI$2+1)</f>
        <v>25.75</v>
      </c>
      <c r="AJ13">
        <f>('P2'!AJ13+'P2'!AJ25*AJ$2)/(AJ$2+1)</f>
        <v>25.74977777777778</v>
      </c>
      <c r="AK13">
        <f>('P2'!AK13+'P2'!AK25*AK$2)/(AK$2+1)</f>
        <v>25.25036585365854</v>
      </c>
      <c r="AL13">
        <f>('P2'!AL13+'P2'!AL25*AL$2)/(AL$2+1)</f>
        <v>24.75</v>
      </c>
      <c r="AM13">
        <f>('P2'!AM13+'P2'!AM25*AM$2)/(AM$2+1)</f>
        <v>24.749829268292686</v>
      </c>
      <c r="AN13">
        <f>('P2'!AN13+'P2'!AN25*AN$2)/(AN$2+1)</f>
        <v>26.25</v>
      </c>
      <c r="AO13">
        <f>('P2'!AO13+'P2'!AO25*AO$2)/(AO$2+1)</f>
        <v>30.750073170731707</v>
      </c>
      <c r="AP13">
        <f>('P2'!AP13+'P2'!AP25*AP$2)/(AP$2+1)</f>
        <v>34.750024390243901</v>
      </c>
      <c r="AQ13">
        <f>('P2'!AQ13+'P2'!AQ25*AQ$2)/(AQ$2+1)</f>
        <v>31.250000000000004</v>
      </c>
      <c r="AR13">
        <f>('P2'!AR13+'P2'!AR25*AR$2)/(AR$2+1)</f>
        <v>27.249666666666663</v>
      </c>
      <c r="AS13">
        <f>('P2'!AS13+'P2'!AS25*AS$2)/(AS$2+1)</f>
        <v>24.750142857142858</v>
      </c>
      <c r="AT13">
        <f>('P2'!AT13+'P2'!AT25*AT$2)/(AT$2+1)</f>
        <v>25.750024390243908</v>
      </c>
      <c r="AU13">
        <f>('P2'!AU13+'P2'!AU25*AU$2)/(AU$2+1)</f>
        <v>26.200195121951225</v>
      </c>
      <c r="AV13">
        <f>('P2'!AV13+'P2'!AV25*AV$2)/(AV$2+1)</f>
        <v>26.20020512820513</v>
      </c>
      <c r="AW13">
        <f>('P2'!AW13+'P2'!AW25*AW$2)/(AW$2+1)</f>
        <v>25.790051282051284</v>
      </c>
      <c r="AX13">
        <f>('P2'!AX13+'P2'!AX25*AX$2)/(AX$2+1)</f>
        <v>25.380000000000003</v>
      </c>
      <c r="AY13">
        <f>('P2'!AY13+'P2'!AY25*AY$2)/(AY$2+1)</f>
        <v>25.379930232558142</v>
      </c>
      <c r="AZ13">
        <f>('P2'!AZ13+'P2'!AZ25*AZ$2)/(AZ$2+1)</f>
        <v>26.62026315789474</v>
      </c>
      <c r="BA13">
        <f>('P2'!BA13+'P2'!BA25*BA$2)/(BA$2+1)</f>
        <v>30.339878048780488</v>
      </c>
      <c r="BB13">
        <f>('P2'!BB13+'P2'!BB25*BB$2)/(BB$2+1)</f>
        <v>33.650024390243907</v>
      </c>
      <c r="BC13">
        <f>('P2'!BC13+'P2'!BC25*BC$2)/(BC$2+1)</f>
        <v>30.75975</v>
      </c>
      <c r="BD13">
        <f>('P2'!BD13+'P2'!BD25*BD$2)/(BD$2+1)</f>
        <v>27.460292682926834</v>
      </c>
      <c r="BE13">
        <f>('P2'!BE13+'P2'!BE25*BE$2)/(BE$2+1)</f>
        <v>25.400000000000002</v>
      </c>
      <c r="BF13">
        <f>('P2'!BF13+'P2'!BF25*BF$2)/(BF$2+1)</f>
        <v>26.229975609756103</v>
      </c>
      <c r="BG13">
        <f>('P2'!BG13+'P2'!BG25*BG$2)/(BG$2+1)</f>
        <v>26.510372093023253</v>
      </c>
      <c r="BH13">
        <f>('P2'!BH13+'P2'!BH25*BH$2)/(BH$2+1)</f>
        <v>26.509888888888892</v>
      </c>
      <c r="BI13">
        <f>('P2'!BI13+'P2'!BI25*BI$2)/(BI$2+1)</f>
        <v>26.140128205128203</v>
      </c>
      <c r="BJ13">
        <f>('P2'!BJ13+'P2'!BJ25*BJ$2)/(BJ$2+1)</f>
        <v>25.770105263157895</v>
      </c>
      <c r="BK13">
        <f>('P2'!BK13+'P2'!BK25*BK$2)/(BK$2+1)</f>
        <v>25.769976744186042</v>
      </c>
      <c r="BL13">
        <f>('P2'!BL13+'P2'!BL25*BL$2)/(BL$2+1)</f>
        <v>26.899842105263158</v>
      </c>
      <c r="BM13">
        <f>('P2'!BM13+'P2'!BM25*BM$2)/(BM$2+1)</f>
        <v>30.280093023255812</v>
      </c>
      <c r="BN13">
        <f>('P2'!BN13+'P2'!BN25*BN$2)/(BN$2+1)</f>
        <v>33.270205128205127</v>
      </c>
      <c r="BO13">
        <f>('P2'!BO13+'P2'!BO25*BO$2)/(BO$2+1)</f>
        <v>30.659999999999997</v>
      </c>
      <c r="BP13">
        <f>('P2'!BP13+'P2'!BP25*BP$2)/(BP$2+1)</f>
        <v>27.670024390243903</v>
      </c>
      <c r="BQ13">
        <f>('P2'!BQ13+'P2'!BQ25*BQ$2)/(BQ$2+1)</f>
        <v>25.8</v>
      </c>
      <c r="BR13">
        <f>('P2'!BR13+'P2'!BR25*BR$2)/(BR$2+1)</f>
        <v>26.550073170731707</v>
      </c>
      <c r="BS13">
        <f>('P2'!BS13+'P2'!BS25*BS$2)/(BS$2+1)</f>
        <v>26.800023255813954</v>
      </c>
      <c r="BT13">
        <f>('P2'!BT13+'P2'!BT25*BT$2)/(BT$2+1)</f>
        <v>26.810111111111116</v>
      </c>
      <c r="BU13">
        <f>('P2'!BU13+'P2'!BU25*BU$2)/(BU$2+1)</f>
        <v>26.479897435897438</v>
      </c>
      <c r="BV13">
        <f>('P2'!BV13+'P2'!BV25*BV$2)/(BV$2+1)</f>
        <v>26.140250000000002</v>
      </c>
      <c r="BW13">
        <f>('P2'!BW13+'P2'!BW25*BW$2)/(BW$2+1)</f>
        <v>26.150219512195125</v>
      </c>
      <c r="BX13">
        <f>('P2'!BX13+'P2'!BX25*BX$2)/(BX$2+1)</f>
        <v>27.169736842105262</v>
      </c>
      <c r="BY13">
        <f>('P2'!BY13+'P2'!BY25*BY$2)/(BY$2+1)</f>
        <v>30.230093023255812</v>
      </c>
      <c r="BZ13">
        <f>('P2'!BZ13+'P2'!BZ25*BZ$2)/(BZ$2+1)</f>
        <v>32.950307692307696</v>
      </c>
      <c r="CA13">
        <f>('P2'!CA13+'P2'!CA25*CA$2)/(CA$2+1)</f>
        <v>30.579750000000004</v>
      </c>
      <c r="CB13">
        <f>('P2'!CB13+'P2'!CB25*CB$2)/(CB$2+1)</f>
        <v>27.869902439024397</v>
      </c>
      <c r="CC13">
        <f>('P2'!CC13+'P2'!CC25*CC$2)/(CC$2+1)</f>
        <v>26.180249999999997</v>
      </c>
      <c r="CD13">
        <f>('P2'!CD13+'P2'!CD25*CD$2)/(CD$2+1)</f>
        <v>26.859790697674416</v>
      </c>
      <c r="CE13">
        <f>('P2'!CE13+'P2'!CE25*CE$2)/(CE$2+1)</f>
        <v>27.089756097560976</v>
      </c>
      <c r="CF13">
        <f>('P2'!CF13+'P2'!CF25*CF$2)/(CF$2+1)</f>
        <v>27.100333333333335</v>
      </c>
      <c r="CG13">
        <f>('P2'!CG13+'P2'!CG25*CG$2)/(CG$2+1)</f>
        <v>26.800487179487178</v>
      </c>
      <c r="CH13">
        <f>('P2'!CH13+'P2'!CH25*CH$2)/(CH$2+1)</f>
        <v>26.500250000000005</v>
      </c>
      <c r="CI13">
        <f>('P2'!CI13+'P2'!CI25*CI$2)/(CI$2+1)</f>
        <v>26.510048780487804</v>
      </c>
      <c r="CJ13">
        <f>('P2'!CJ13+'P2'!CJ25*CJ$2)/(CJ$2+1)</f>
        <v>27.430263157894743</v>
      </c>
      <c r="CK13">
        <f>('P2'!CK13+'P2'!CK25*CK$2)/(CK$2+1)</f>
        <v>30.21</v>
      </c>
      <c r="CL13">
        <f>('P2'!CL13+'P2'!CL25*CL$2)/(CL$2+1)</f>
        <v>32.679641025641025</v>
      </c>
      <c r="CM13">
        <f>('P2'!CM13+'P2'!CM25*CM$2)/(CM$2+1)</f>
        <v>30.530142857142863</v>
      </c>
      <c r="CN13">
        <f>('P2'!CN13+'P2'!CN25*CN$2)/(CN$2+1)</f>
        <v>28.079794871794871</v>
      </c>
      <c r="CO13">
        <f>('P2'!CO13+'P2'!CO25*CO$2)/(CO$2+1)</f>
        <v>26.540000000000003</v>
      </c>
      <c r="CP13">
        <f>('P2'!CP13+'P2'!CP25*CP$2)/(CP$2+1)</f>
        <v>27.170116279069767</v>
      </c>
      <c r="CQ13">
        <f>('P2'!CQ13+'P2'!CQ25*CQ$2)/(CQ$2+1)</f>
        <v>27.360195121951225</v>
      </c>
      <c r="CR13">
        <f>('P2'!CR13+'P2'!CR25*CR$2)/(CR$2+1)</f>
        <v>27.369864864864862</v>
      </c>
      <c r="CS13">
        <f>('P2'!CS13+'P2'!CS25*CS$2)/(CS$2+1)</f>
        <v>27.090268292682932</v>
      </c>
      <c r="CT13">
        <f>('P2'!CT13+'P2'!CT25*CT$2)/(CT$2+1)</f>
        <v>26.809736842105266</v>
      </c>
      <c r="CU13">
        <f>('P2'!CU13+'P2'!CU25*CU$2)/(CU$2+1)</f>
        <v>26.820024390243905</v>
      </c>
      <c r="CV13">
        <f>('P2'!CV13+'P2'!CV25*CV$2)/(CV$2+1)</f>
        <v>27.68</v>
      </c>
      <c r="CW13">
        <f>('P2'!CW13+'P2'!CW25*CW$2)/(CW$2+1)</f>
        <v>30.250268292682932</v>
      </c>
      <c r="CX13">
        <f>('P2'!CX13+'P2'!CX25*CX$2)/(CX$2+1)</f>
        <v>32.539707317073173</v>
      </c>
      <c r="CY13">
        <f>('P2'!CY13+'P2'!CY25*CY$2)/(CY$2+1)</f>
        <v>30.550249999999998</v>
      </c>
      <c r="CZ13">
        <f>('P2'!CZ13+'P2'!CZ25*CZ$2)/(CZ$2+1)</f>
        <v>28.280179487179485</v>
      </c>
      <c r="DA13">
        <f>('P2'!DA13+'P2'!DA25*DA$2)/(DA$2+1)</f>
        <v>26.860142857142861</v>
      </c>
      <c r="DB13">
        <f>('P2'!DB13+'P2'!DB25*DB$2)/(DB$2+1)</f>
        <v>27.440292682926831</v>
      </c>
      <c r="DC13">
        <f>('P2'!DC13+'P2'!DC25*DC$2)/(DC$2+1)</f>
        <v>27.620365853658537</v>
      </c>
      <c r="DD13">
        <f>('P2'!DD13+'P2'!DD25*DD$2)/(DD$2+1)</f>
        <v>27.63</v>
      </c>
      <c r="DE13">
        <f>('P2'!DE13+'P2'!DE25*DE$2)/(DE$2+1)</f>
        <v>27.37012195121951</v>
      </c>
      <c r="DF13">
        <f>('P2'!DF13+'P2'!DF25*DF$2)/(DF$2+1)</f>
        <v>27.109736842105264</v>
      </c>
      <c r="DG13">
        <f>('P2'!DG13+'P2'!DG25*DG$2)/(DG$2+1)</f>
        <v>27.119976744186044</v>
      </c>
      <c r="DH13">
        <f>('P2'!DH13+'P2'!DH25*DH$2)/(DH$2+1)</f>
        <v>27.919842105263157</v>
      </c>
      <c r="DI13">
        <f>('P2'!DI13+'P2'!DI25*DI$2)/(DI$2+1)</f>
        <v>30.310268292682927</v>
      </c>
      <c r="DJ13">
        <f>('P2'!DJ13+'P2'!DJ25*DJ$2)/(DJ$2+1)</f>
        <v>32.429780487804877</v>
      </c>
      <c r="DK13">
        <f>('P2'!DK13+'P2'!DK25*DK$2)/(DK$2+1)</f>
        <v>30.590000000000003</v>
      </c>
      <c r="DL13">
        <f>('P2'!DL13+'P2'!DL25*DL$2)/(DL$2+1)</f>
        <v>28.479923076923075</v>
      </c>
      <c r="DM13">
        <f>('P2'!DM13+'P2'!DM25*DM$2)/(DM$2+1)</f>
        <v>27.169999999999998</v>
      </c>
      <c r="DN13">
        <f>('P2'!DN13+'P2'!DN25*DN$2)/(DN$2+1)</f>
        <v>27.700341463414635</v>
      </c>
      <c r="DO13">
        <f>('P2'!DO13+'P2'!DO25*DO$2)/(DO$2+1)</f>
        <v>27.870162790697673</v>
      </c>
      <c r="DP13">
        <f>('P2'!DP13+'P2'!DP25*DP$2)/(DP$2+1)</f>
        <v>27.880444444444446</v>
      </c>
      <c r="DQ13">
        <f>('P2'!DQ13+'P2'!DQ25*DQ$2)/(DQ$2+1)</f>
        <v>27.649923076923077</v>
      </c>
      <c r="DR13">
        <f>('P2'!DR13+'P2'!DR25*DR$2)/(DR$2+1)</f>
        <v>27.409842105263159</v>
      </c>
      <c r="DS13">
        <f>('P2'!DS13+'P2'!DS25*DS$2)/(DS$2+1)</f>
        <v>27.420279069767442</v>
      </c>
      <c r="DT13">
        <f>('P2'!DT13+'P2'!DT25*DT$2)/(DT$2+1)</f>
        <v>28.159736842105261</v>
      </c>
      <c r="DU13">
        <f>('P2'!DU13+'P2'!DU25*DU$2)/(DU$2+1)</f>
        <v>30.37026829268293</v>
      </c>
      <c r="DV13">
        <f>('P2'!DV13+'P2'!DV25*DV$2)/(DV$2+1)</f>
        <v>32.340219512195127</v>
      </c>
      <c r="DW13">
        <f>('P2'!DW13+'P2'!DW25*DW$2)/(DW$2+1)</f>
        <v>30.63</v>
      </c>
      <c r="DX13">
        <f>('P2'!DX13+'P2'!DX25*DX$2)/(DX$2+1)</f>
        <v>28.680292682926833</v>
      </c>
      <c r="DY13">
        <f>('P2'!DY13+'P2'!DY25*DY$2)/(DY$2+1)</f>
        <v>27.470250000000004</v>
      </c>
      <c r="DZ13">
        <f>('P2'!DZ13+'P2'!DZ25*DZ$2)/(DZ$2+1)</f>
        <v>27.969780487804879</v>
      </c>
      <c r="EA13">
        <f>('P2'!EA13+'P2'!EA25*EA$2)/(EA$2+1)</f>
        <v>28.11002325581395</v>
      </c>
      <c r="EB13">
        <f>('P2'!EB13+'P2'!EB25*EB$2)/(EB$2+1)</f>
        <v>28.120333333333335</v>
      </c>
      <c r="EC13">
        <f>('P2'!EC13+'P2'!EC25*EC$2)/(EC$2+1)</f>
        <v>27.899641025641028</v>
      </c>
      <c r="ED13">
        <f>('P2'!ED13+'P2'!ED25*ED$2)/(ED$2+1)</f>
        <v>27.670368421052629</v>
      </c>
      <c r="EE13">
        <f>('P2'!EE13+'P2'!EE25*EE$2)/(EE$2+1)</f>
        <v>27.680348837209301</v>
      </c>
      <c r="EF13">
        <f>('P2'!EF13+'P2'!EF25*EF$2)/(EF$2+1)</f>
        <v>28.390368421052635</v>
      </c>
      <c r="EG13">
        <f>('P2'!EG13+'P2'!EG25*EG$2)/(EG$2+1)</f>
        <v>30.480279069767438</v>
      </c>
      <c r="EH13">
        <f>('P2'!EH13+'P2'!EH25*EH$2)/(EH$2+1)</f>
        <v>32.340384615384615</v>
      </c>
      <c r="EI13">
        <f>('P2'!EI13+'P2'!EI25*EI$2)/(EI$2+1)</f>
        <v>30.730250000000002</v>
      </c>
      <c r="EJ13">
        <f>('P2'!EJ13+'P2'!EJ25*EJ$2)/(EJ$2+1)</f>
        <v>28.890317073170731</v>
      </c>
      <c r="EK13">
        <f>('P2'!EK13+'P2'!EK25*EK$2)/(EK$2+1)</f>
        <v>27.740250000000003</v>
      </c>
      <c r="EL13">
        <f>('P2'!EL13+'P2'!EL25*EL$2)/(EL$2+1)</f>
        <v>28.210292682926831</v>
      </c>
      <c r="EM13">
        <f>('P2'!EM13+'P2'!EM25*EM$2)/(EM$2+1)</f>
        <v>28.349883720930233</v>
      </c>
      <c r="EN13">
        <f>('P2'!EN13+'P2'!EN25*EN$2)/(EN$2+1)</f>
        <v>28.350243243243241</v>
      </c>
      <c r="EO13">
        <f>('P2'!EO13+'P2'!EO25*EO$2)/(EO$2+1)</f>
        <v>28.139974358974357</v>
      </c>
      <c r="EP13">
        <f>('P2'!EP13+'P2'!EP25*EP$2)/(EP$2+1)</f>
        <v>27.93975</v>
      </c>
      <c r="EQ13">
        <f>('P2'!EQ13+'P2'!EQ25*EQ$2)/(EQ$2+1)</f>
        <v>27.940170731707315</v>
      </c>
      <c r="ER13">
        <f>('P2'!ER13+'P2'!ER25*ER$2)/(ER$2+1)</f>
        <v>28.609736842105267</v>
      </c>
      <c r="ES13">
        <f>('P2'!ES13+'P2'!ES25*ES$2)/(ES$2+1)</f>
        <v>30.590046511627907</v>
      </c>
      <c r="ET13">
        <f>('P2'!ET13+'P2'!ET25*ET$2)/(ET$2+1)</f>
        <v>32.360410256410255</v>
      </c>
      <c r="EU13">
        <f>('P2'!EU13+'P2'!EU25*EU$2)/(EU$2+1)</f>
        <v>30.830142857142857</v>
      </c>
      <c r="EV13">
        <f>('P2'!EV13+'P2'!EV25*EV$2)/(EV$2+1)</f>
        <v>29.089897435897438</v>
      </c>
      <c r="EW13">
        <f>('P2'!EW13+'P2'!EW25*EW$2)/(EW$2+1)</f>
        <v>27.999749999999999</v>
      </c>
      <c r="EX13">
        <f>('P2'!EX13+'P2'!EX25*EX$2)/(EX$2+1)</f>
        <v>28.449976744186049</v>
      </c>
      <c r="EY13">
        <f>('P2'!EY13+'P2'!EY25*EY$2)/(EY$2+1)</f>
        <v>28.579926829268295</v>
      </c>
      <c r="EZ13">
        <f>('P2'!EZ13+'P2'!EZ25*EZ$2)/(EZ$2+1)</f>
        <v>28.590000000000003</v>
      </c>
      <c r="FA13">
        <f>('P2'!FA13+'P2'!FA25*FA$2)/(FA$2+1)</f>
        <v>28.390097560975612</v>
      </c>
      <c r="FB13">
        <f>('P2'!FB13+'P2'!FB25*FB$2)/(FB$2+1)</f>
        <v>28.189736842105265</v>
      </c>
      <c r="FC13">
        <f>('P2'!FC13+'P2'!FC25*FC$2)/(FC$2+1)</f>
        <v>28.200317073170734</v>
      </c>
      <c r="FD13">
        <f>('P2'!FD13+'P2'!FD25*FD$2)/(FD$2+1)</f>
        <v>28.840250000000005</v>
      </c>
      <c r="FE13">
        <f>('P2'!FE13+'P2'!FE25*FE$2)/(FE$2+1)</f>
        <v>30.710317073170735</v>
      </c>
      <c r="FF13">
        <f>('P2'!FF13+'P2'!FF25*FF$2)/(FF$2+1)</f>
        <v>32.380282051282052</v>
      </c>
      <c r="FG13">
        <f>('P2'!FG13+'P2'!FG25*FG$2)/(FG$2+1)</f>
        <v>30.940000000000005</v>
      </c>
      <c r="FH13">
        <f>('P2'!FH13+'P2'!FH25*FH$2)/(FH$2+1)</f>
        <v>29.289769230769231</v>
      </c>
      <c r="FI13">
        <f>('P2'!FI13+'P2'!FI25*FI$2)/(FI$2+1)</f>
        <v>28.26</v>
      </c>
      <c r="FJ13">
        <f>('P2'!FJ13+'P2'!FJ25*FJ$2)/(FJ$2+1)</f>
        <v>28.689813953488368</v>
      </c>
      <c r="FK13">
        <f>('P2'!FK13+'P2'!FK25*FK$2)/(FK$2+1)</f>
        <v>28.800000000000004</v>
      </c>
      <c r="FL13">
        <f>('P2'!FL13+'P2'!FL25*FL$2)/(FL$2+1)</f>
        <v>28.809666666666669</v>
      </c>
      <c r="FM13">
        <f>('P2'!FM13+'P2'!FM25*FM$2)/(FM$2+1)</f>
        <v>28.620317073170735</v>
      </c>
      <c r="FN13">
        <f>('P2'!FN13+'P2'!FN25*FN$2)/(FN$2+1)</f>
        <v>28.429842105263159</v>
      </c>
      <c r="FO13">
        <f>('P2'!FO13+'P2'!FO25*FO$2)/(FO$2+1)</f>
        <v>28.44004878048781</v>
      </c>
      <c r="FP13">
        <f>('P2'!FP13+'P2'!FP25*FP$2)/(FP$2+1)</f>
        <v>29.049750000000003</v>
      </c>
      <c r="FQ13">
        <f>('P2'!FQ13+'P2'!FQ25*FQ$2)/(FQ$2+1)</f>
        <v>30.859829268292685</v>
      </c>
      <c r="FR13">
        <f>('P2'!FR13+'P2'!FR25*FR$2)/(FR$2+1)</f>
        <v>32.480195121951219</v>
      </c>
      <c r="FS13">
        <f>('P2'!FS13+'P2'!FS25*FS$2)/(FS$2+1)</f>
        <v>31.08</v>
      </c>
      <c r="FT13">
        <f>('P2'!FT13+'P2'!FT25*FT$2)/(FT$2+1)</f>
        <v>29.489641025641024</v>
      </c>
      <c r="FU13">
        <f>('P2'!FU13+'P2'!FU25*FU$2)/(FU$2+1)</f>
        <v>28.500000000000007</v>
      </c>
      <c r="FV13">
        <f>('P2'!FV13+'P2'!FV25*FV$2)/(FV$2+1)</f>
        <v>28.910414634146345</v>
      </c>
      <c r="FW13">
        <f>('P2'!FW13+'P2'!FW25*FW$2)/(FW$2+1)</f>
        <v>29.020441860465116</v>
      </c>
      <c r="FX13">
        <f>('P2'!FX13+'P2'!FX25*FX$2)/(FX$2+1)</f>
        <v>29.030210526315788</v>
      </c>
      <c r="FY13">
        <f>('P2'!FY13+'P2'!FY25*FY$2)/(FY$2+1)</f>
        <v>28.839634146341464</v>
      </c>
      <c r="FZ13">
        <f>('P2'!FZ13+'P2'!FZ25*FZ$2)/(FZ$2+1)</f>
        <v>28.660250000000001</v>
      </c>
      <c r="GA13">
        <f>('P2'!GA13+'P2'!GA25*GA$2)/(GA$2+1)</f>
        <v>28.670232558139535</v>
      </c>
      <c r="GB13">
        <f>('P2'!GB13+'P2'!GB25*GB$2)/(GB$2+1)</f>
        <v>29.26036842105264</v>
      </c>
      <c r="GC13">
        <f>('P2'!GC13+'P2'!GC25*GC$2)/(GC$2+1)</f>
        <v>31.019926829268297</v>
      </c>
      <c r="GD13">
        <f>('P2'!GD13+'P2'!GD25*GD$2)/(GD$2+1)</f>
        <v>32.58</v>
      </c>
      <c r="GE13">
        <f>('P2'!GE13+'P2'!GE25*GE$2)/(GE$2+1)</f>
        <v>31.23</v>
      </c>
      <c r="GF13">
        <f>('P2'!GF13+'P2'!GF25*GF$2)/(GF$2+1)</f>
        <v>29.690365853658538</v>
      </c>
      <c r="GG13">
        <f>('P2'!GG13+'P2'!GG25*GG$2)/(GG$2+1)</f>
        <v>28.729772727272724</v>
      </c>
      <c r="GH13">
        <f>('P2'!GH13+'P2'!GH25*GH$2)/(GH$2+1)</f>
        <v>29.129926829268296</v>
      </c>
      <c r="GI13">
        <f>('P2'!GI13+'P2'!GI25*GI$2)/(GI$2+1)</f>
        <v>29.240333333333336</v>
      </c>
      <c r="GJ13">
        <f>('P2'!GJ13+'P2'!GJ25*GJ$2)/(GJ$2+1)</f>
        <v>29.249871794871794</v>
      </c>
      <c r="GK13">
        <f>('P2'!GK13+'P2'!GK25*GK$2)/(GK$2+1)</f>
        <v>29.070292682926834</v>
      </c>
      <c r="GL13">
        <f>('P2'!GL13+'P2'!GL25*GL$2)/(GL$2+1)</f>
        <v>28.89</v>
      </c>
      <c r="GM13">
        <f>('P2'!GM13+'P2'!GM25*GM$2)/(GM$2+1)</f>
        <v>28.899906976744184</v>
      </c>
      <c r="GN13">
        <f>('P2'!GN13+'P2'!GN25*GN$2)/(GN$2+1)</f>
        <v>29.47984210526316</v>
      </c>
      <c r="GO13">
        <f>('P2'!GO13+'P2'!GO25*GO$2)/(GO$2+1)</f>
        <v>31.17</v>
      </c>
      <c r="GP13">
        <f>('P2'!GP13+'P2'!GP25*GP$2)/(GP$2+1)</f>
        <v>32.680358974358981</v>
      </c>
      <c r="GQ13">
        <f>('P2'!GQ13+'P2'!GQ25*GQ$2)/(GQ$2+1)</f>
        <v>31.380499999999998</v>
      </c>
      <c r="GR13">
        <f>('P2'!GR13+'P2'!GR25*GR$2)/(GR$2+1)</f>
        <v>29.889883720930232</v>
      </c>
      <c r="GS13">
        <f>('P2'!GS13+'P2'!GS25*GS$2)/(GS$2+1)</f>
        <v>28.970000000000002</v>
      </c>
      <c r="GT13">
        <f>('P2'!GT13+'P2'!GT25*GT$2)/(GT$2+1)</f>
        <v>29.35</v>
      </c>
      <c r="GU13">
        <f>('P2'!GU13+'P2'!GU25*GU$2)/(GU$2+1)</f>
        <v>29.430088888888889</v>
      </c>
      <c r="GV13">
        <f>('P2'!GV13+'P2'!GV25*GV$2)/(GV$2+1)</f>
        <v>29.440052631578951</v>
      </c>
      <c r="GW13">
        <f>('P2'!GW13+'P2'!GW25*GW$2)/(GW$2+1)</f>
        <v>29.260102564102567</v>
      </c>
      <c r="GX13">
        <f>('P2'!GX13+'P2'!GX25*GX$2)/(GX$2+1)</f>
        <v>29.09</v>
      </c>
      <c r="GY13">
        <f>('P2'!GY13+'P2'!GY25*GY$2)/(GY$2+1)</f>
        <v>29.099829268292684</v>
      </c>
      <c r="GZ13">
        <f>('P2'!GZ13+'P2'!GZ25*GZ$2)/(GZ$2+1)</f>
        <v>29.67</v>
      </c>
      <c r="HA13">
        <f>('P2'!HA13+'P2'!HA25*HA$2)/(HA$2+1)</f>
        <v>31.38</v>
      </c>
      <c r="HB13">
        <f>('P2'!HB13+'P2'!HB25*HB$2)/(HB$2+1)</f>
        <v>32.899743589743593</v>
      </c>
      <c r="HC13">
        <f>('P2'!HC13+'P2'!HC25*HC$2)/(HC$2+1)</f>
        <v>31.590499999999999</v>
      </c>
      <c r="HD13">
        <f>('P2'!HD13+'P2'!HD25*HD$2)/(HD$2+1)</f>
        <v>30.090069767441857</v>
      </c>
      <c r="HE13">
        <f>('P2'!HE13+'P2'!HE25*HE$2)/(HE$2+1)</f>
        <v>29.16</v>
      </c>
      <c r="HF13">
        <f>('P2'!HF13+'P2'!HF25*HF$2)/(HF$2+1)</f>
        <v>29.550186046511623</v>
      </c>
      <c r="HG13">
        <f>('P2'!HG13+'P2'!HG25*HG$2)/(HG$2+1)</f>
        <v>29.630162790697671</v>
      </c>
      <c r="HH13">
        <f>('P2'!HH13+'P2'!HH25*HH$2)/(HH$2+1)</f>
        <v>29.640210526315787</v>
      </c>
      <c r="HI13">
        <f>('P2'!HI13+'P2'!HI25*HI$2)/(HI$2+1)</f>
        <v>29.460341463414636</v>
      </c>
      <c r="HJ13">
        <f>('P2'!HJ13+'P2'!HJ25*HJ$2)/(HJ$2+1)</f>
        <v>29.28</v>
      </c>
      <c r="HK13">
        <f>('P2'!HK13+'P2'!HK25*HK$2)/(HK$2+1)</f>
        <v>29.289658536585367</v>
      </c>
      <c r="HL13">
        <f>('P2'!HL13+'P2'!HL25*HL$2)/(HL$2+1)</f>
        <v>29.869842105263157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18.461538461538463</v>
      </c>
      <c r="U15" s="247">
        <f>('P2'!U15+'P2'!U26*U$2)/(U$2+1)</f>
        <v>17.750250000000001</v>
      </c>
      <c r="V15" s="247">
        <f>('P2'!V15+'P2'!V26*V$2)/(V$2+1)</f>
        <v>21.250255813953487</v>
      </c>
      <c r="W15" s="247">
        <f>('P2'!W15+'P2'!W26*W$2)/(W$2+1)</f>
        <v>21.999878048780488</v>
      </c>
      <c r="X15" s="247">
        <f>('P2'!X15+'P2'!X26*X$2)/(X$2+1)</f>
        <v>21.999888888888893</v>
      </c>
      <c r="Y15" s="247">
        <f>('P2'!Y15+'P2'!Y26*Y$2)/(Y$2+1)</f>
        <v>22.000195121951222</v>
      </c>
      <c r="Z15" s="247">
        <f>('P2'!Z15+'P2'!Z26*Z$2)/(Z$2+1)</f>
        <v>22.000368421052634</v>
      </c>
      <c r="AA15" s="247">
        <f>('P2'!AA15+'P2'!AA26*AA$2)/(AA$2+1)</f>
        <v>22</v>
      </c>
      <c r="AB15" s="247">
        <f>('P2'!AB15+'P2'!AB26*AB$2)/(AB$2+1)</f>
        <v>22.749750000000002</v>
      </c>
      <c r="AC15" s="247">
        <f>('P2'!AC15+'P2'!AC26*AC$2)/(AC$2+1)</f>
        <v>31.50036585365854</v>
      </c>
      <c r="AD15" s="247">
        <f>('P2'!AD15+'P2'!AD26*AD$2)/(AD$2+1)</f>
        <v>33.000358974358974</v>
      </c>
      <c r="AE15" s="247">
        <f>('P2'!AE15+'P2'!AE26*AE$2)/(AE$2+1)</f>
        <v>27.5</v>
      </c>
      <c r="AF15" s="247">
        <f>('P2'!AF15+'P2'!AF26*AF$2)/(AF$2+1)</f>
        <v>25.000076923076925</v>
      </c>
      <c r="AG15" s="247">
        <f>('P2'!AG15+'P2'!AG26*AG$2)/(AG$2+1)</f>
        <v>23.000000000000004</v>
      </c>
      <c r="AH15" s="247">
        <f>('P2'!AH15+'P2'!AH26*AH$2)/(AH$2+1)</f>
        <v>22.999930232558139</v>
      </c>
      <c r="AI15" s="247">
        <f>('P2'!AI15+'P2'!AI26*AI$2)/(AI$2+1)</f>
        <v>23.250292682926833</v>
      </c>
      <c r="AJ15" s="247">
        <f>('P2'!AJ15+'P2'!AJ26*AJ$2)/(AJ$2+1)</f>
        <v>23.24977777777778</v>
      </c>
      <c r="AK15" s="247">
        <f>('P2'!AK15+'P2'!AK26*AK$2)/(AK$2+1)</f>
        <v>22.74978048780488</v>
      </c>
      <c r="AL15" s="247">
        <f>('P2'!AL15+'P2'!AL26*AL$2)/(AL$2+1)</f>
        <v>22.249842105263163</v>
      </c>
      <c r="AM15" s="247">
        <f>('P2'!AM15+'P2'!AM26*AM$2)/(AM$2+1)</f>
        <v>22.250024390243905</v>
      </c>
      <c r="AN15" s="247">
        <f>('P2'!AN15+'P2'!AN26*AN$2)/(AN$2+1)</f>
        <v>23.750000000000004</v>
      </c>
      <c r="AO15" s="247">
        <f>('P2'!AO15+'P2'!AO26*AO$2)/(AO$2+1)</f>
        <v>29.750341463414639</v>
      </c>
      <c r="AP15" s="247">
        <f>('P2'!AP15+'P2'!AP26*AP$2)/(AP$2+1)</f>
        <v>33.749780487804884</v>
      </c>
      <c r="AQ15" s="247">
        <f>('P2'!AQ15+'P2'!AQ26*AQ$2)/(AQ$2+1)</f>
        <v>30.250250000000001</v>
      </c>
      <c r="AR15" s="247">
        <f>('P2'!AR15+'P2'!AR26*AR$2)/(AR$2+1)</f>
        <v>25.249923076923078</v>
      </c>
      <c r="AS15" s="247">
        <f>('P2'!AS15+'P2'!AS26*AS$2)/(AS$2+1)</f>
        <v>22.250142857142858</v>
      </c>
      <c r="AT15" s="247">
        <f>('P2'!AT15+'P2'!AT26*AT$2)/(AT$2+1)</f>
        <v>22.749756097560976</v>
      </c>
      <c r="AU15" s="247">
        <f>('P2'!AU15+'P2'!AU26*AU$2)/(AU$2+1)</f>
        <v>23.759975609756101</v>
      </c>
      <c r="AV15" s="247">
        <f>('P2'!AV15+'P2'!AV26*AV$2)/(AV$2+1)</f>
        <v>23.759641025641027</v>
      </c>
      <c r="AW15" s="247">
        <f>('P2'!AW15+'P2'!AW26*AW$2)/(AW$2+1)</f>
        <v>23.350179487179489</v>
      </c>
      <c r="AX15" s="247">
        <f>('P2'!AX15+'P2'!AX26*AX$2)/(AX$2+1)</f>
        <v>22.939842105263157</v>
      </c>
      <c r="AY15" s="247">
        <f>('P2'!AY15+'P2'!AY26*AY$2)/(AY$2+1)</f>
        <v>22.950023255813953</v>
      </c>
      <c r="AZ15" s="247">
        <f>('P2'!AZ15+'P2'!AZ26*AZ$2)/(AZ$2+1)</f>
        <v>24.190368421052636</v>
      </c>
      <c r="BA15" s="247">
        <f>('P2'!BA15+'P2'!BA26*BA$2)/(BA$2+1)</f>
        <v>29.150243902439023</v>
      </c>
      <c r="BB15" s="247">
        <f>('P2'!BB15+'P2'!BB26*BB$2)/(BB$2+1)</f>
        <v>32.460243902439025</v>
      </c>
      <c r="BC15" s="247">
        <f>('P2'!BC15+'P2'!BC26*BC$2)/(BC$2+1)</f>
        <v>29.570000000000004</v>
      </c>
      <c r="BD15" s="247">
        <f>('P2'!BD15+'P2'!BD26*BD$2)/(BD$2+1)</f>
        <v>25.4399756097561</v>
      </c>
      <c r="BE15" s="247">
        <f>('P2'!BE15+'P2'!BE26*BE$2)/(BE$2+1)</f>
        <v>22.960250000000002</v>
      </c>
      <c r="BF15" s="247">
        <f>('P2'!BF15+'P2'!BF26*BF$2)/(BF$2+1)</f>
        <v>23.380414634146344</v>
      </c>
      <c r="BG15" s="247">
        <f>('P2'!BG15+'P2'!BG26*BG$2)/(BG$2+1)</f>
        <v>24.099953488372087</v>
      </c>
      <c r="BH15" s="247">
        <f>('P2'!BH15+'P2'!BH26*BH$2)/(BH$2+1)</f>
        <v>24.100111111111111</v>
      </c>
      <c r="BI15" s="247">
        <f>('P2'!BI15+'P2'!BI26*BI$2)/(BI$2+1)</f>
        <v>23.730076923076922</v>
      </c>
      <c r="BJ15" s="247">
        <f>('P2'!BJ15+'P2'!BJ26*BJ$2)/(BJ$2+1)</f>
        <v>23.359842105263162</v>
      </c>
      <c r="BK15" s="247">
        <f>('P2'!BK15+'P2'!BK26*BK$2)/(BK$2+1)</f>
        <v>23.369837209302325</v>
      </c>
      <c r="BL15" s="247">
        <f>('P2'!BL15+'P2'!BL26*BL$2)/(BL$2+1)</f>
        <v>24.490368421052633</v>
      </c>
      <c r="BM15" s="247">
        <f>('P2'!BM15+'P2'!BM26*BM$2)/(BM$2+1)</f>
        <v>29.000372093023252</v>
      </c>
      <c r="BN15" s="247">
        <f>('P2'!BN15+'P2'!BN26*BN$2)/(BN$2+1)</f>
        <v>31.99966666666667</v>
      </c>
      <c r="BO15" s="247">
        <f>('P2'!BO15+'P2'!BO26*BO$2)/(BO$2+1)</f>
        <v>29.380250000000004</v>
      </c>
      <c r="BP15" s="247">
        <f>('P2'!BP15+'P2'!BP26*BP$2)/(BP$2+1)</f>
        <v>25.640414634146342</v>
      </c>
      <c r="BQ15" s="247">
        <f>('P2'!BQ15+'P2'!BQ26*BQ$2)/(BQ$2+1)</f>
        <v>23.39</v>
      </c>
      <c r="BR15" s="247">
        <f>('P2'!BR15+'P2'!BR26*BR$2)/(BR$2+1)</f>
        <v>23.770487804878048</v>
      </c>
      <c r="BS15" s="247">
        <f>('P2'!BS15+'P2'!BS26*BS$2)/(BS$2+1)</f>
        <v>24.420232558139535</v>
      </c>
      <c r="BT15" s="247">
        <f>('P2'!BT15+'P2'!BT26*BT$2)/(BT$2+1)</f>
        <v>24.429888888888893</v>
      </c>
      <c r="BU15" s="247">
        <f>('P2'!BU15+'P2'!BU26*BU$2)/(BU$2+1)</f>
        <v>24.089820512820513</v>
      </c>
      <c r="BV15" s="247">
        <f>('P2'!BV15+'P2'!BV26*BV$2)/(BV$2+1)</f>
        <v>23.7605</v>
      </c>
      <c r="BW15" s="247">
        <f>('P2'!BW15+'P2'!BW26*BW$2)/(BW$2+1)</f>
        <v>23.760439024390244</v>
      </c>
      <c r="BX15" s="247">
        <f>('P2'!BX15+'P2'!BX26*BX$2)/(BX$2+1)</f>
        <v>24.790263157894739</v>
      </c>
      <c r="BY15" s="247">
        <f>('P2'!BY15+'P2'!BY26*BY$2)/(BY$2+1)</f>
        <v>28.880441860465112</v>
      </c>
      <c r="BZ15" s="247">
        <f>('P2'!BZ15+'P2'!BZ26*BZ$2)/(BZ$2+1)</f>
        <v>31.600384615384616</v>
      </c>
      <c r="CA15" s="247">
        <f>('P2'!CA15+'P2'!CA26*CA$2)/(CA$2+1)</f>
        <v>29.229749999999999</v>
      </c>
      <c r="CB15" s="247">
        <f>('P2'!CB15+'P2'!CB26*CB$2)/(CB$2+1)</f>
        <v>25.830073170731712</v>
      </c>
      <c r="CC15" s="247">
        <f>('P2'!CC15+'P2'!CC26*CC$2)/(CC$2+1)</f>
        <v>23.800249999999998</v>
      </c>
      <c r="CD15" s="247">
        <f>('P2'!CD15+'P2'!CD26*CD$2)/(CD$2+1)</f>
        <v>24.139860465116278</v>
      </c>
      <c r="CE15" s="247">
        <f>('P2'!CE15+'P2'!CE26*CE$2)/(CE$2+1)</f>
        <v>24.739829268292684</v>
      </c>
      <c r="CF15" s="247">
        <f>('P2'!CF15+'P2'!CF26*CF$2)/(CF$2+1)</f>
        <v>24.739888888888892</v>
      </c>
      <c r="CG15" s="247">
        <f>('P2'!CG15+'P2'!CG26*CG$2)/(CG$2+1)</f>
        <v>24.439512820512821</v>
      </c>
      <c r="CH15" s="247">
        <f>('P2'!CH15+'P2'!CH26*CH$2)/(CH$2+1)</f>
        <v>24.14</v>
      </c>
      <c r="CI15" s="247">
        <f>('P2'!CI15+'P2'!CI26*CI$2)/(CI$2+1)</f>
        <v>24.150463414634149</v>
      </c>
      <c r="CJ15" s="247">
        <f>('P2'!CJ15+'P2'!CJ26*CJ$2)/(CJ$2+1)</f>
        <v>25.080105263157893</v>
      </c>
      <c r="CK15" s="247">
        <f>('P2'!CK15+'P2'!CK26*CK$2)/(CK$2+1)</f>
        <v>28.779976744186047</v>
      </c>
      <c r="CL15" s="247">
        <f>('P2'!CL15+'P2'!CL26*CL$2)/(CL$2+1)</f>
        <v>31.259820512820514</v>
      </c>
      <c r="CM15" s="247">
        <f>('P2'!CM15+'P2'!CM26*CM$2)/(CM$2+1)</f>
        <v>29.110000000000007</v>
      </c>
      <c r="CN15" s="247">
        <f>('P2'!CN15+'P2'!CN26*CN$2)/(CN$2+1)</f>
        <v>26.029820512820518</v>
      </c>
      <c r="CO15" s="247">
        <f>('P2'!CO15+'P2'!CO26*CO$2)/(CO$2+1)</f>
        <v>24.179749999999999</v>
      </c>
      <c r="CP15" s="247">
        <f>('P2'!CP15+'P2'!CP26*CP$2)/(CP$2+1)</f>
        <v>24.499883720930232</v>
      </c>
      <c r="CQ15" s="247">
        <f>('P2'!CQ15+'P2'!CQ26*CQ$2)/(CQ$2+1)</f>
        <v>25.02031707317073</v>
      </c>
      <c r="CR15" s="247">
        <f>('P2'!CR15+'P2'!CR26*CR$2)/(CR$2+1)</f>
        <v>25.019864864864864</v>
      </c>
      <c r="CS15" s="247">
        <f>('P2'!CS15+'P2'!CS26*CS$2)/(CS$2+1)</f>
        <v>24.750463414634147</v>
      </c>
      <c r="CT15" s="247">
        <f>('P2'!CT15+'P2'!CT26*CT$2)/(CT$2+1)</f>
        <v>24.469736842105267</v>
      </c>
      <c r="CU15" s="247">
        <f>('P2'!CU15+'P2'!CU26*CU$2)/(CU$2+1)</f>
        <v>24.470024390243903</v>
      </c>
      <c r="CV15" s="247">
        <f>('P2'!CV15+'P2'!CV26*CV$2)/(CV$2+1)</f>
        <v>25.340250000000001</v>
      </c>
      <c r="CW15" s="247">
        <f>('P2'!CW15+'P2'!CW26*CW$2)/(CW$2+1)</f>
        <v>28.779926829268291</v>
      </c>
      <c r="CX15" s="247">
        <f>('P2'!CX15+'P2'!CX26*CX$2)/(CX$2+1)</f>
        <v>31.070341463414636</v>
      </c>
      <c r="CY15" s="247">
        <f>('P2'!CY15+'P2'!CY26*CY$2)/(CY$2+1)</f>
        <v>29.080250000000003</v>
      </c>
      <c r="CZ15" s="247">
        <f>('P2'!CZ15+'P2'!CZ26*CZ$2)/(CZ$2+1)</f>
        <v>26.230410256410256</v>
      </c>
      <c r="DA15" s="247">
        <f>('P2'!DA15+'P2'!DA26*DA$2)/(DA$2+1)</f>
        <v>24.520142857142861</v>
      </c>
      <c r="DB15" s="247">
        <f>('P2'!DB15+'P2'!DB26*DB$2)/(DB$2+1)</f>
        <v>24.810000000000002</v>
      </c>
      <c r="DC15" s="247">
        <f>('P2'!DC15+'P2'!DC26*DC$2)/(DC$2+1)</f>
        <v>25.290341463414634</v>
      </c>
      <c r="DD15" s="247">
        <f>('P2'!DD15+'P2'!DD26*DD$2)/(DD$2+1)</f>
        <v>25.300333333333334</v>
      </c>
      <c r="DE15" s="247">
        <f>('P2'!DE15+'P2'!DE26*DE$2)/(DE$2+1)</f>
        <v>25.040024390243904</v>
      </c>
      <c r="DF15" s="247">
        <f>('P2'!DF15+'P2'!DF26*DF$2)/(DF$2+1)</f>
        <v>24.790263157894742</v>
      </c>
      <c r="DG15" s="247">
        <f>('P2'!DG15+'P2'!DG26*DG$2)/(DG$2+1)</f>
        <v>24.789953488372095</v>
      </c>
      <c r="DH15" s="247">
        <f>('P2'!DH15+'P2'!DH26*DH$2)/(DH$2+1)</f>
        <v>25.600368421052629</v>
      </c>
      <c r="DI15" s="247">
        <f>('P2'!DI15+'P2'!DI26*DI$2)/(DI$2+1)</f>
        <v>28.779951219512199</v>
      </c>
      <c r="DJ15" s="247">
        <f>('P2'!DJ15+'P2'!DJ26*DJ$2)/(DJ$2+1)</f>
        <v>30.910146341463417</v>
      </c>
      <c r="DK15" s="247">
        <f>('P2'!DK15+'P2'!DK26*DK$2)/(DK$2+1)</f>
        <v>29.070499999999999</v>
      </c>
      <c r="DL15" s="247">
        <f>('P2'!DL15+'P2'!DL26*DL$2)/(DL$2+1)</f>
        <v>26.419666666666668</v>
      </c>
      <c r="DM15" s="247">
        <f>('P2'!DM15+'P2'!DM26*DM$2)/(DM$2+1)</f>
        <v>24.840142857142862</v>
      </c>
      <c r="DN15" s="247">
        <f>('P2'!DN15+'P2'!DN26*DN$2)/(DN$2+1)</f>
        <v>25.110268292682928</v>
      </c>
      <c r="DO15" s="247">
        <f>('P2'!DO15+'P2'!DO26*DO$2)/(DO$2+1)</f>
        <v>25.5603488372093</v>
      </c>
      <c r="DP15" s="247">
        <f>('P2'!DP15+'P2'!DP26*DP$2)/(DP$2+1)</f>
        <v>25.570333333333338</v>
      </c>
      <c r="DQ15" s="247">
        <f>('P2'!DQ15+'P2'!DQ26*DQ$2)/(DQ$2+1)</f>
        <v>25.330230769230766</v>
      </c>
      <c r="DR15" s="247">
        <f>('P2'!DR15+'P2'!DR26*DR$2)/(DR$2+1)</f>
        <v>25.099842105263161</v>
      </c>
      <c r="DS15" s="247">
        <f>('P2'!DS15+'P2'!DS26*DS$2)/(DS$2+1)</f>
        <v>25.100069767441859</v>
      </c>
      <c r="DT15" s="247">
        <f>('P2'!DT15+'P2'!DT26*DT$2)/(DT$2+1)</f>
        <v>25.849842105263157</v>
      </c>
      <c r="DU15" s="247">
        <f>('P2'!DU15+'P2'!DU26*DU$2)/(DU$2+1)</f>
        <v>28.809780487804876</v>
      </c>
      <c r="DV15" s="247">
        <f>('P2'!DV15+'P2'!DV26*DV$2)/(DV$2+1)</f>
        <v>30.780073170731711</v>
      </c>
      <c r="DW15" s="247">
        <f>('P2'!DW15+'P2'!DW26*DW$2)/(DW$2+1)</f>
        <v>29.069750000000003</v>
      </c>
      <c r="DX15" s="247">
        <f>('P2'!DX15+'P2'!DX26*DX$2)/(DX$2+1)</f>
        <v>26.620243902439022</v>
      </c>
      <c r="DY15" s="247">
        <f>('P2'!DY15+'P2'!DY26*DY$2)/(DY$2+1)</f>
        <v>25.149750000000001</v>
      </c>
      <c r="DZ15" s="247">
        <f>('P2'!DZ15+'P2'!DZ26*DZ$2)/(DZ$2+1)</f>
        <v>25.410097560975615</v>
      </c>
      <c r="EA15" s="247">
        <f>('P2'!EA15+'P2'!EA26*EA$2)/(EA$2+1)</f>
        <v>25.810395348837208</v>
      </c>
      <c r="EB15" s="247">
        <f>('P2'!EB15+'P2'!EB26*EB$2)/(EB$2+1)</f>
        <v>25.81966666666667</v>
      </c>
      <c r="EC15" s="247">
        <f>('P2'!EC15+'P2'!EC26*EC$2)/(EC$2+1)</f>
        <v>25.590076923076921</v>
      </c>
      <c r="ED15" s="247">
        <f>('P2'!ED15+'P2'!ED26*ED$2)/(ED$2+1)</f>
        <v>25.369736842105262</v>
      </c>
      <c r="EE15" s="247">
        <f>('P2'!EE15+'P2'!EE26*EE$2)/(EE$2+1)</f>
        <v>25.379837209302327</v>
      </c>
      <c r="EF15" s="247">
        <f>('P2'!EF15+'P2'!EF26*EF$2)/(EF$2+1)</f>
        <v>26.089842105263159</v>
      </c>
      <c r="EG15" s="247">
        <f>('P2'!EG15+'P2'!EG26*EG$2)/(EG$2+1)</f>
        <v>28.889883720930229</v>
      </c>
      <c r="EH15" s="247">
        <f>('P2'!EH15+'P2'!EH26*EH$2)/(EH$2+1)</f>
        <v>30.760128205128208</v>
      </c>
      <c r="EI15" s="247">
        <f>('P2'!EI15+'P2'!EI26*EI$2)/(EI$2+1)</f>
        <v>29.140250000000002</v>
      </c>
      <c r="EJ15" s="247">
        <f>('P2'!EJ15+'P2'!EJ26*EJ$2)/(EJ$2+1)</f>
        <v>26.81968292682927</v>
      </c>
      <c r="EK15" s="247">
        <f>('P2'!EK15+'P2'!EK26*EK$2)/(EK$2+1)</f>
        <v>25.429750000000002</v>
      </c>
      <c r="EL15" s="247">
        <f>('P2'!EL15+'P2'!EL26*EL$2)/(EL$2+1)</f>
        <v>25.669658536585366</v>
      </c>
      <c r="EM15" s="247">
        <f>('P2'!EM15+'P2'!EM26*EM$2)/(EM$2+1)</f>
        <v>26.050069767441858</v>
      </c>
      <c r="EN15" s="247">
        <f>('P2'!EN15+'P2'!EN26*EN$2)/(EN$2+1)</f>
        <v>26.060135135135134</v>
      </c>
      <c r="EO15" s="247">
        <f>('P2'!EO15+'P2'!EO26*EO$2)/(EO$2+1)</f>
        <v>25.850025641025642</v>
      </c>
      <c r="EP15" s="247">
        <f>('P2'!EP15+'P2'!EP26*EP$2)/(EP$2+1)</f>
        <v>25.64</v>
      </c>
      <c r="EQ15" s="247">
        <f>('P2'!EQ15+'P2'!EQ26*EQ$2)/(EQ$2+1)</f>
        <v>25.649756097560974</v>
      </c>
      <c r="ER15" s="247">
        <f>('P2'!ER15+'P2'!ER26*ER$2)/(ER$2+1)</f>
        <v>26.320368421052635</v>
      </c>
      <c r="ES15" s="247">
        <f>('P2'!ES15+'P2'!ES26*ES$2)/(ES$2+1)</f>
        <v>28.970093023255814</v>
      </c>
      <c r="ET15" s="247">
        <f>('P2'!ET15+'P2'!ET26*ET$2)/(ET$2+1)</f>
        <v>30.740153846153849</v>
      </c>
      <c r="EU15" s="247">
        <f>('P2'!EU15+'P2'!EU26*EU$2)/(EU$2+1)</f>
        <v>29.21</v>
      </c>
      <c r="EV15" s="247">
        <f>('P2'!EV15+'P2'!EV26*EV$2)/(EV$2+1)</f>
        <v>27.019897435897441</v>
      </c>
      <c r="EW15" s="247">
        <f>('P2'!EW15+'P2'!EW26*EW$2)/(EW$2+1)</f>
        <v>25.700250000000004</v>
      </c>
      <c r="EX15" s="247">
        <f>('P2'!EX15+'P2'!EX26*EX$2)/(EX$2+1)</f>
        <v>25.930255813953487</v>
      </c>
      <c r="EY15" s="247">
        <f>('P2'!EY15+'P2'!EY26*EY$2)/(EY$2+1)</f>
        <v>26.289926829268293</v>
      </c>
      <c r="EZ15" s="247">
        <f>('P2'!EZ15+'P2'!EZ26*EZ$2)/(EZ$2+1)</f>
        <v>26.300222222222224</v>
      </c>
      <c r="FA15" s="247">
        <f>('P2'!FA15+'P2'!FA26*FA$2)/(FA$2+1)</f>
        <v>26.100292682926831</v>
      </c>
      <c r="FB15" s="247">
        <f>('P2'!FB15+'P2'!FB26*FB$2)/(FB$2+1)</f>
        <v>25.909736842105268</v>
      </c>
      <c r="FC15" s="247">
        <f>('P2'!FC15+'P2'!FC26*FC$2)/(FC$2+1)</f>
        <v>25.920243902439026</v>
      </c>
      <c r="FD15" s="247">
        <f>('P2'!FD15+'P2'!FD26*FD$2)/(FD$2+1)</f>
        <v>26.5505</v>
      </c>
      <c r="FE15" s="247">
        <f>('P2'!FE15+'P2'!FE26*FE$2)/(FE$2+1)</f>
        <v>29.069829268292686</v>
      </c>
      <c r="FF15" s="247">
        <f>('P2'!FF15+'P2'!FF26*FF$2)/(FF$2+1)</f>
        <v>30.73989743589744</v>
      </c>
      <c r="FG15" s="247">
        <f>('P2'!FG15+'P2'!FG26*FG$2)/(FG$2+1)</f>
        <v>29.290000000000003</v>
      </c>
      <c r="FH15" s="247">
        <f>('P2'!FH15+'P2'!FH26*FH$2)/(FH$2+1)</f>
        <v>27.220410256410258</v>
      </c>
      <c r="FI15" s="247">
        <f>('P2'!FI15+'P2'!FI26*FI$2)/(FI$2+1)</f>
        <v>25.97</v>
      </c>
      <c r="FJ15" s="247">
        <f>('P2'!FJ15+'P2'!FJ26*FJ$2)/(FJ$2+1)</f>
        <v>26.190069767441862</v>
      </c>
      <c r="FK15" s="247">
        <f>('P2'!FK15+'P2'!FK26*FK$2)/(FK$2+1)</f>
        <v>26.520024390243904</v>
      </c>
      <c r="FL15" s="247">
        <f>('P2'!FL15+'P2'!FL26*FL$2)/(FL$2+1)</f>
        <v>26.529666666666667</v>
      </c>
      <c r="FM15" s="247">
        <f>('P2'!FM15+'P2'!FM26*FM$2)/(FM$2+1)</f>
        <v>26.339975609756099</v>
      </c>
      <c r="FN15" s="247">
        <f>('P2'!FN15+'P2'!FN26*FN$2)/(FN$2+1)</f>
        <v>26.14026315789474</v>
      </c>
      <c r="FO15" s="247">
        <f>('P2'!FO15+'P2'!FO26*FO$2)/(FO$2+1)</f>
        <v>26.150341463414637</v>
      </c>
      <c r="FP15" s="247">
        <f>('P2'!FP15+'P2'!FP26*FP$2)/(FP$2+1)</f>
        <v>26.769749999999998</v>
      </c>
      <c r="FQ15" s="247">
        <f>('P2'!FQ15+'P2'!FQ26*FQ$2)/(FQ$2+1)</f>
        <v>29.19963414634147</v>
      </c>
      <c r="FR15" s="247">
        <f>('P2'!FR15+'P2'!FR26*FR$2)/(FR$2+1)</f>
        <v>30.830487804878054</v>
      </c>
      <c r="FS15" s="247">
        <f>('P2'!FS15+'P2'!FS26*FS$2)/(FS$2+1)</f>
        <v>29.420249999999999</v>
      </c>
      <c r="FT15" s="247">
        <f>('P2'!FT15+'P2'!FT26*FT$2)/(FT$2+1)</f>
        <v>27.419923076923077</v>
      </c>
      <c r="FU15" s="247">
        <f>('P2'!FU15+'P2'!FU26*FU$2)/(FU$2+1)</f>
        <v>26.210285714285718</v>
      </c>
      <c r="FV15" s="247">
        <f>('P2'!FV15+'P2'!FV26*FV$2)/(FV$2+1)</f>
        <v>26.430121951219512</v>
      </c>
      <c r="FW15" s="247">
        <f>('P2'!FW15+'P2'!FW26*FW$2)/(FW$2+1)</f>
        <v>26.739767441860465</v>
      </c>
      <c r="FX15" s="247">
        <f>('P2'!FX15+'P2'!FX26*FX$2)/(FX$2+1)</f>
        <v>26.750105263157891</v>
      </c>
      <c r="FY15" s="247">
        <f>('P2'!FY15+'P2'!FY26*FY$2)/(FY$2+1)</f>
        <v>26.569634146341464</v>
      </c>
      <c r="FZ15" s="247">
        <f>('P2'!FZ15+'P2'!FZ26*FZ$2)/(FZ$2+1)</f>
        <v>26.380250000000004</v>
      </c>
      <c r="GA15" s="247">
        <f>('P2'!GA15+'P2'!GA26*GA$2)/(GA$2+1)</f>
        <v>26.390093023255812</v>
      </c>
      <c r="GB15" s="247">
        <f>('P2'!GB15+'P2'!GB26*GB$2)/(GB$2+1)</f>
        <v>26.989736842105263</v>
      </c>
      <c r="GC15" s="247">
        <f>('P2'!GC15+'P2'!GC26*GC$2)/(GC$2+1)</f>
        <v>29.33970731707317</v>
      </c>
      <c r="GD15" s="247">
        <f>('P2'!GD15+'P2'!GD26*GD$2)/(GD$2+1)</f>
        <v>30.910268292682929</v>
      </c>
      <c r="GE15" s="247">
        <f>('P2'!GE15+'P2'!GE26*GE$2)/(GE$2+1)</f>
        <v>29.559749999999998</v>
      </c>
      <c r="GF15" s="247">
        <f>('P2'!GF15+'P2'!GF26*GF$2)/(GF$2+1)</f>
        <v>27.610317073170734</v>
      </c>
      <c r="GG15" s="247">
        <f>('P2'!GG15+'P2'!GG26*GG$2)/(GG$2+1)</f>
        <v>26.449772727272723</v>
      </c>
      <c r="GH15" s="247">
        <f>('P2'!GH15+'P2'!GH26*GH$2)/(GH$2+1)</f>
        <v>26.659780487804884</v>
      </c>
      <c r="GI15" s="247">
        <f>('P2'!GI15+'P2'!GI26*GI$2)/(GI$2+1)</f>
        <v>26.970177777777778</v>
      </c>
      <c r="GJ15" s="247">
        <f>('P2'!GJ15+'P2'!GJ26*GJ$2)/(GJ$2+1)</f>
        <v>26.980230769230772</v>
      </c>
      <c r="GK15" s="247">
        <f>('P2'!GK15+'P2'!GK26*GK$2)/(GK$2+1)</f>
        <v>26.800487804878049</v>
      </c>
      <c r="GL15" s="247">
        <f>('P2'!GL15+'P2'!GL26*GL$2)/(GL$2+1)</f>
        <v>26.620368421052632</v>
      </c>
      <c r="GM15" s="247">
        <f>('P2'!GM15+'P2'!GM26*GM$2)/(GM$2+1)</f>
        <v>26.630372093023258</v>
      </c>
      <c r="GN15" s="247">
        <f>('P2'!GN15+'P2'!GN26*GN$2)/(GN$2+1)</f>
        <v>27.209999999999997</v>
      </c>
      <c r="GO15" s="247">
        <f>('P2'!GO15+'P2'!GO26*GO$2)/(GO$2+1)</f>
        <v>29.480325581395348</v>
      </c>
      <c r="GP15" s="247">
        <f>('P2'!GP15+'P2'!GP26*GP$2)/(GP$2+1)</f>
        <v>30.999948717948719</v>
      </c>
      <c r="GQ15" s="247">
        <f>('P2'!GQ15+'P2'!GQ26*GQ$2)/(GQ$2+1)</f>
        <v>29.690250000000002</v>
      </c>
      <c r="GR15" s="247">
        <f>('P2'!GR15+'P2'!GR26*GR$2)/(GR$2+1)</f>
        <v>27.809906976744184</v>
      </c>
      <c r="GS15" s="247">
        <f>('P2'!GS15+'P2'!GS26*GS$2)/(GS$2+1)</f>
        <v>26.690142857142863</v>
      </c>
      <c r="GT15" s="247">
        <f>('P2'!GT15+'P2'!GT26*GT$2)/(GT$2+1)</f>
        <v>26.889878048780488</v>
      </c>
      <c r="GU15" s="247">
        <f>('P2'!GU15+'P2'!GU26*GU$2)/(GU$2+1)</f>
        <v>27.159933333333335</v>
      </c>
      <c r="GV15" s="247">
        <f>('P2'!GV15+'P2'!GV26*GV$2)/(GV$2+1)</f>
        <v>27.17</v>
      </c>
      <c r="GW15" s="247">
        <f>('P2'!GW15+'P2'!GW26*GW$2)/(GW$2+1)</f>
        <v>26.990384615384613</v>
      </c>
      <c r="GX15" s="247">
        <f>('P2'!GX15+'P2'!GX26*GX$2)/(GX$2+1)</f>
        <v>26.810000000000006</v>
      </c>
      <c r="GY15" s="247">
        <f>('P2'!GY15+'P2'!GY26*GY$2)/(GY$2+1)</f>
        <v>26.819853658536587</v>
      </c>
      <c r="GZ15" s="247">
        <f>('P2'!GZ15+'P2'!GZ26*GZ$2)/(GZ$2+1)</f>
        <v>27.400368421052633</v>
      </c>
      <c r="HA15" s="247">
        <f>('P2'!HA15+'P2'!HA26*HA$2)/(HA$2+1)</f>
        <v>29.69011627906977</v>
      </c>
      <c r="HB15" s="247">
        <f>('P2'!HB15+'P2'!HB26*HB$2)/(HB$2+1)</f>
        <v>31.219820512820512</v>
      </c>
      <c r="HC15" s="247">
        <f>('P2'!HC15+'P2'!HC26*HC$2)/(HC$2+1)</f>
        <v>29.900250000000003</v>
      </c>
      <c r="HD15" s="247">
        <f>('P2'!HD15+'P2'!HD26*HD$2)/(HD$2+1)</f>
        <v>28.010325581395346</v>
      </c>
      <c r="HE15" s="247">
        <f>('P2'!HE15+'P2'!HE26*HE$2)/(HE$2+1)</f>
        <v>26.880285714285719</v>
      </c>
      <c r="HF15" s="247">
        <f>('P2'!HF15+'P2'!HF26*HF$2)/(HF$2+1)</f>
        <v>27.080186046511628</v>
      </c>
      <c r="HG15" s="247">
        <f>('P2'!HG15+'P2'!HG26*HG$2)/(HG$2+1)</f>
        <v>27.360255813953486</v>
      </c>
      <c r="HH15" s="247">
        <f>('P2'!HH15+'P2'!HH26*HH$2)/(HH$2+1)</f>
        <v>27.370052631578943</v>
      </c>
      <c r="HI15" s="247">
        <f>('P2'!HI15+'P2'!HI26*HI$2)/(HI$2+1)</f>
        <v>27.179853658536587</v>
      </c>
      <c r="HJ15" s="247">
        <f>('P2'!HJ15+'P2'!HJ26*HJ$2)/(HJ$2+1)</f>
        <v>27</v>
      </c>
      <c r="HK15" s="247">
        <f>('P2'!HK15+'P2'!HK26*HK$2)/(HK$2+1)</f>
        <v>27.01019512195122</v>
      </c>
      <c r="HL15" s="247">
        <f>('P2'!HL15+'P2'!HL26*HL$2)/(HL$2+1)</f>
        <v>27.600105263157893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18.858974358974361</v>
      </c>
      <c r="U17">
        <f>('P2'!U17+'P2'!U27*U$2)/(U$2+1)</f>
        <v>18.125250000000001</v>
      </c>
      <c r="V17">
        <f>('P2'!V17+'P2'!V27*V$2)/(V$2+1)</f>
        <v>21.971186046511626</v>
      </c>
      <c r="W17">
        <f>('P2'!W17+'P2'!W27*W$2)/(W$2+1)</f>
        <v>22.566951219512198</v>
      </c>
      <c r="X17">
        <f>('P2'!X17+'P2'!X27*X$2)/(X$2+1)</f>
        <v>22.489888888888892</v>
      </c>
      <c r="Y17">
        <f>('P2'!Y17+'P2'!Y27*Y$2)/(Y$2+1)</f>
        <v>22.476536585365857</v>
      </c>
      <c r="Z17">
        <f>('P2'!Z17+'P2'!Z27*Z$2)/(Z$2+1)</f>
        <v>22.789842105263162</v>
      </c>
      <c r="AA17">
        <f>('P2'!AA17+'P2'!AA27*AA$2)/(AA$2+1)</f>
        <v>23.134146341463413</v>
      </c>
      <c r="AB17">
        <f>('P2'!AB17+'P2'!AB27*AB$2)/(AB$2+1)</f>
        <v>24.624749999999999</v>
      </c>
      <c r="AC17">
        <f>('P2'!AC17+'P2'!AC27*AC$2)/(AC$2+1)</f>
        <v>34.146707317073165</v>
      </c>
      <c r="AD17">
        <f>('P2'!AD17+'P2'!AD27*AD$2)/(AD$2+1)</f>
        <v>36.974717948717952</v>
      </c>
      <c r="AE17">
        <f>('P2'!AE17+'P2'!AE27*AE$2)/(AE$2+1)</f>
        <v>30.000000000000004</v>
      </c>
      <c r="AF17">
        <f>('P2'!AF17+'P2'!AF27*AF$2)/(AF$2+1)</f>
        <v>25.99366666666667</v>
      </c>
      <c r="AG17">
        <f>('P2'!AG17+'P2'!AG27*AG$2)/(AG$2+1)</f>
        <v>23.750000000000004</v>
      </c>
      <c r="AH17">
        <f>('P2'!AH17+'P2'!AH27*AH$2)/(AH$2+1)</f>
        <v>23.720860465116278</v>
      </c>
      <c r="AI17">
        <f>('P2'!AI17+'P2'!AI27*AI$2)/(AI$2+1)</f>
        <v>24.006390243902445</v>
      </c>
      <c r="AJ17">
        <f>('P2'!AJ17+'P2'!AJ27*AJ$2)/(AJ$2+1)</f>
        <v>24.027555555555558</v>
      </c>
      <c r="AK17">
        <f>('P2'!AK17+'P2'!AK27*AK$2)/(AK$2+1)</f>
        <v>23.505878048780492</v>
      </c>
      <c r="AL17">
        <f>('P2'!AL17+'P2'!AL27*AL$2)/(AL$2+1)</f>
        <v>23.03931578947369</v>
      </c>
      <c r="AM17">
        <f>('P2'!AM17+'P2'!AM27*AM$2)/(AM$2+1)</f>
        <v>23.006121951219512</v>
      </c>
      <c r="AN17">
        <f>('P2'!AN17+'P2'!AN27*AN$2)/(AN$2+1)</f>
        <v>25.437500000000004</v>
      </c>
      <c r="AO17">
        <f>('P2'!AO17+'P2'!AO27*AO$2)/(AO$2+1)</f>
        <v>32.018634146341469</v>
      </c>
      <c r="AP17">
        <f>('P2'!AP17+'P2'!AP27*AP$2)/(AP$2+1)</f>
        <v>36.774170731707329</v>
      </c>
      <c r="AQ17">
        <f>('P2'!AQ17+'P2'!AQ27*AQ$2)/(AQ$2+1)</f>
        <v>32.500250000000001</v>
      </c>
      <c r="AR17">
        <f>('P2'!AR17+'P2'!AR27*AR$2)/(AR$2+1)</f>
        <v>26.148128205128206</v>
      </c>
      <c r="AS17">
        <f>('P2'!AS17+'P2'!AS27*AS$2)/(AS$2+1)</f>
        <v>22.878714285714288</v>
      </c>
      <c r="AT17">
        <f>('P2'!AT17+'P2'!AT27*AT$2)/(AT$2+1)</f>
        <v>23.316829268292683</v>
      </c>
      <c r="AU17">
        <f>('P2'!AU17+'P2'!AU27*AU$2)/(AU$2+1)</f>
        <v>24.591682926829272</v>
      </c>
      <c r="AV17">
        <f>('P2'!AV17+'P2'!AV27*AV$2)/(AV$2+1)</f>
        <v>24.577589743589741</v>
      </c>
      <c r="AW17">
        <f>('P2'!AW17+'P2'!AW27*AW$2)/(AW$2+1)</f>
        <v>24.224538461538462</v>
      </c>
      <c r="AX17">
        <f>('P2'!AX17+'P2'!AX27*AX$2)/(AX$2+1)</f>
        <v>23.808263157894739</v>
      </c>
      <c r="AY17">
        <f>('P2'!AY17+'P2'!AY27*AY$2)/(AY$2+1)</f>
        <v>23.743046511627906</v>
      </c>
      <c r="AZ17">
        <f>('P2'!AZ17+'P2'!AZ27*AZ$2)/(AZ$2+1)</f>
        <v>25.89563157894737</v>
      </c>
      <c r="BA17">
        <f>('P2'!BA17+'P2'!BA27*BA$2)/(BA$2+1)</f>
        <v>31.26731707317073</v>
      </c>
      <c r="BB17">
        <f>('P2'!BB17+'P2'!BB27*BB$2)/(BB$2+1)</f>
        <v>35.220000000000006</v>
      </c>
      <c r="BC17">
        <f>('P2'!BC17+'P2'!BC27*BC$2)/(BC$2+1)</f>
        <v>31.67</v>
      </c>
      <c r="BD17">
        <f>('P2'!BD17+'P2'!BD27*BD$2)/(BD$2+1)</f>
        <v>26.347292682926835</v>
      </c>
      <c r="BE17">
        <f>('P2'!BE17+'P2'!BE27*BE$2)/(BE$2+1)</f>
        <v>23.702750000000002</v>
      </c>
      <c r="BF17">
        <f>('P2'!BF17+'P2'!BF27*BF$2)/(BF$2+1)</f>
        <v>24.053341463414636</v>
      </c>
      <c r="BG17">
        <f>('P2'!BG17+'P2'!BG27*BG$2)/(BG$2+1)</f>
        <v>24.936232558139533</v>
      </c>
      <c r="BH17">
        <f>('P2'!BH17+'P2'!BH27*BH$2)/(BH$2+1)</f>
        <v>25.002333333333333</v>
      </c>
      <c r="BI17">
        <f>('P2'!BI17+'P2'!BI27*BI$2)/(BI$2+1)</f>
        <v>24.652128205128207</v>
      </c>
      <c r="BJ17">
        <f>('P2'!BJ17+'P2'!BJ27*BJ$2)/(BJ$2+1)</f>
        <v>24.275631578947372</v>
      </c>
      <c r="BK17">
        <f>('P2'!BK17+'P2'!BK27*BK$2)/(BK$2+1)</f>
        <v>24.206116279069764</v>
      </c>
      <c r="BL17">
        <f>('P2'!BL17+'P2'!BL27*BL$2)/(BL$2+1)</f>
        <v>26.12457894736842</v>
      </c>
      <c r="BM17">
        <f>('P2'!BM17+'P2'!BM27*BM$2)/(BM$2+1)</f>
        <v>30.874790697674417</v>
      </c>
      <c r="BN17">
        <f>('P2'!BN17+'P2'!BN27*BN$2)/(BN$2+1)</f>
        <v>34.638641025641022</v>
      </c>
      <c r="BO17">
        <f>('P2'!BO17+'P2'!BO27*BO$2)/(BO$2+1)</f>
        <v>31.330250000000003</v>
      </c>
      <c r="BP17">
        <f>('P2'!BP17+'P2'!BP27*BP$2)/(BP$2+1)</f>
        <v>26.585536585365855</v>
      </c>
      <c r="BQ17">
        <f>('P2'!BQ17+'P2'!BQ27*BQ$2)/(BQ$2+1)</f>
        <v>24.192500000000003</v>
      </c>
      <c r="BR17">
        <f>('P2'!BR17+'P2'!BR27*BR$2)/(BR$2+1)</f>
        <v>24.51146341463415</v>
      </c>
      <c r="BS17">
        <f>('P2'!BS17+'P2'!BS27*BS$2)/(BS$2+1)</f>
        <v>25.292558139534879</v>
      </c>
      <c r="BT17">
        <f>('P2'!BT17+'P2'!BT27*BT$2)/(BT$2+1)</f>
        <v>25.371000000000002</v>
      </c>
      <c r="BU17">
        <f>('P2'!BU17+'P2'!BU27*BU$2)/(BU$2+1)</f>
        <v>25.051615384615385</v>
      </c>
      <c r="BV17">
        <f>('P2'!BV17+'P2'!BV27*BV$2)/(BV$2+1)</f>
        <v>24.668000000000003</v>
      </c>
      <c r="BW17">
        <f>('P2'!BW17+'P2'!BW27*BW$2)/(BW$2+1)</f>
        <v>24.675317073170735</v>
      </c>
      <c r="BX17">
        <f>('P2'!BX17+'P2'!BX27*BX$2)/(BX$2+1)</f>
        <v>26.353421052631582</v>
      </c>
      <c r="BY17">
        <f>('P2'!BY17+'P2'!BY27*BY$2)/(BY$2+1)</f>
        <v>30.632302325581396</v>
      </c>
      <c r="BZ17">
        <f>('P2'!BZ17+'P2'!BZ27*BZ$2)/(BZ$2+1)</f>
        <v>34.016794871794872</v>
      </c>
      <c r="CA17">
        <f>('P2'!CA17+'P2'!CA27*CA$2)/(CA$2+1)</f>
        <v>31.052250000000004</v>
      </c>
      <c r="CB17">
        <f>('P2'!CB17+'P2'!CB27*CB$2)/(CB$2+1)</f>
        <v>26.797878048780493</v>
      </c>
      <c r="CC17">
        <f>('P2'!CC17+'P2'!CC27*CC$2)/(CC$2+1)</f>
        <v>24.647750000000002</v>
      </c>
      <c r="CD17">
        <f>('P2'!CD17+'P2'!CD27*CD$2)/(CD$2+1)</f>
        <v>24.896837209302326</v>
      </c>
      <c r="CE17">
        <f>('P2'!CE17+'P2'!CE27*CE$2)/(CE$2+1)</f>
        <v>25.669829268292688</v>
      </c>
      <c r="CF17">
        <f>('P2'!CF17+'P2'!CF27*CF$2)/(CF$2+1)</f>
        <v>25.696555555555555</v>
      </c>
      <c r="CG17">
        <f>('P2'!CG17+'P2'!CG27*CG$2)/(CG$2+1)</f>
        <v>25.417205128205129</v>
      </c>
      <c r="CH17">
        <f>('P2'!CH17+'P2'!CH27*CH$2)/(CH$2+1)</f>
        <v>25.0625</v>
      </c>
      <c r="CI17">
        <f>('P2'!CI17+'P2'!CI27*CI$2)/(CI$2+1)</f>
        <v>25.080463414634149</v>
      </c>
      <c r="CJ17">
        <f>('P2'!CJ17+'P2'!CJ27*CJ$2)/(CJ$2+1)</f>
        <v>26.595894736842105</v>
      </c>
      <c r="CK17">
        <f>('P2'!CK17+'P2'!CK27*CK$2)/(CK$2+1)</f>
        <v>30.452534883720929</v>
      </c>
      <c r="CL17">
        <f>('P2'!CL17+'P2'!CL27*CL$2)/(CL$2+1)</f>
        <v>33.541102564102566</v>
      </c>
      <c r="CM17">
        <f>('P2'!CM17+'P2'!CM27*CM$2)/(CM$2+1)</f>
        <v>30.767142857142861</v>
      </c>
      <c r="CN17">
        <f>('P2'!CN17+'P2'!CN27*CN$2)/(CN$2+1)</f>
        <v>27.055205128205127</v>
      </c>
      <c r="CO17">
        <f>('P2'!CO17+'P2'!CO27*CO$2)/(CO$2+1)</f>
        <v>25.049750000000003</v>
      </c>
      <c r="CP17">
        <f>('P2'!CP17+'P2'!CP27*CP$2)/(CP$2+1)</f>
        <v>25.278488372093026</v>
      </c>
      <c r="CQ17">
        <f>('P2'!CQ17+'P2'!CQ27*CQ$2)/(CQ$2+1)</f>
        <v>25.950317073170734</v>
      </c>
      <c r="CR17">
        <f>('P2'!CR17+'P2'!CR27*CR$2)/(CR$2+1)</f>
        <v>25.983918918918913</v>
      </c>
      <c r="CS17">
        <f>('P2'!CS17+'P2'!CS27*CS$2)/(CS$2+1)</f>
        <v>25.680463414634147</v>
      </c>
      <c r="CT17">
        <f>('P2'!CT17+'P2'!CT27*CT$2)/(CT$2+1)</f>
        <v>25.440789473684212</v>
      </c>
      <c r="CU17">
        <f>('P2'!CU17+'P2'!CU27*CU$2)/(CU$2+1)</f>
        <v>25.400024390243903</v>
      </c>
      <c r="CV17">
        <f>('P2'!CV17+'P2'!CV27*CV$2)/(CV$2+1)</f>
        <v>26.742749999999997</v>
      </c>
      <c r="CW17">
        <f>('P2'!CW17+'P2'!CW27*CW$2)/(CW$2+1)</f>
        <v>30.466024390243906</v>
      </c>
      <c r="CX17">
        <f>('P2'!CX17+'P2'!CX27*CX$2)/(CX$2+1)</f>
        <v>33.142048780487812</v>
      </c>
      <c r="CY17">
        <f>('P2'!CY17+'P2'!CY27*CY$2)/(CY$2+1)</f>
        <v>30.760249999999999</v>
      </c>
      <c r="CZ17">
        <f>('P2'!CZ17+'P2'!CZ27*CZ$2)/(CZ$2+1)</f>
        <v>27.255794871794876</v>
      </c>
      <c r="DA17">
        <f>('P2'!DA17+'P2'!DA27*DA$2)/(DA$2+1)</f>
        <v>25.355857142857147</v>
      </c>
      <c r="DB17">
        <f>('P2'!DB17+'P2'!DB27*DB$2)/(DB$2+1)</f>
        <v>25.641707317073173</v>
      </c>
      <c r="DC17">
        <f>('P2'!DC17+'P2'!DC27*DC$2)/(DC$2+1)</f>
        <v>26.220341463414638</v>
      </c>
      <c r="DD17">
        <f>('P2'!DD17+'P2'!DD27*DD$2)/(DD$2+1)</f>
        <v>26.257000000000001</v>
      </c>
      <c r="DE17">
        <f>('P2'!DE17+'P2'!DE27*DE$2)/(DE$2+1)</f>
        <v>25.97758536585366</v>
      </c>
      <c r="DF17">
        <f>('P2'!DF17+'P2'!DF27*DF$2)/(DF$2+1)</f>
        <v>25.769210526315788</v>
      </c>
      <c r="DG17">
        <f>('P2'!DG17+'P2'!DG27*DG$2)/(DG$2+1)</f>
        <v>25.683906976744186</v>
      </c>
      <c r="DH17">
        <f>('P2'!DH17+'P2'!DH27*DH$2)/(DH$2+1)</f>
        <v>27.037210526315793</v>
      </c>
      <c r="DI17">
        <f>('P2'!DI17+'P2'!DI27*DI$2)/(DI$2+1)</f>
        <v>30.405560975609756</v>
      </c>
      <c r="DJ17">
        <f>('P2'!DJ17+'P2'!DJ27*DJ$2)/(DJ$2+1)</f>
        <v>32.89112195121951</v>
      </c>
      <c r="DK17">
        <f>('P2'!DK17+'P2'!DK27*DK$2)/(DK$2+1)</f>
        <v>30.690500000000004</v>
      </c>
      <c r="DL17">
        <f>('P2'!DL17+'P2'!DL27*DL$2)/(DL$2+1)</f>
        <v>27.445051282051281</v>
      </c>
      <c r="DM17">
        <f>('P2'!DM17+'P2'!DM27*DM$2)/(DM$2+1)</f>
        <v>25.675857142857147</v>
      </c>
      <c r="DN17">
        <f>('P2'!DN17+'P2'!DN27*DN$2)/(DN$2+1)</f>
        <v>25.949536585365856</v>
      </c>
      <c r="DO17">
        <f>('P2'!DO17+'P2'!DO27*DO$2)/(DO$2+1)</f>
        <v>26.432674418604648</v>
      </c>
      <c r="DP17">
        <f>('P2'!DP17+'P2'!DP27*DP$2)/(DP$2+1)</f>
        <v>26.51144444444445</v>
      </c>
      <c r="DQ17">
        <f>('P2'!DQ17+'P2'!DQ27*DQ$2)/(DQ$2+1)</f>
        <v>26.292025641025642</v>
      </c>
      <c r="DR17">
        <f>('P2'!DR17+'P2'!DR27*DR$2)/(DR$2+1)</f>
        <v>26.055105263157898</v>
      </c>
      <c r="DS17">
        <f>('P2'!DS17+'P2'!DS27*DS$2)/(DS$2+1)</f>
        <v>25.972395348837207</v>
      </c>
      <c r="DT17">
        <f>('P2'!DT17+'P2'!DT27*DT$2)/(DT$2+1)</f>
        <v>27.231421052631578</v>
      </c>
      <c r="DU17">
        <f>('P2'!DU17+'P2'!DU27*DU$2)/(DU$2+1)</f>
        <v>30.35978048780488</v>
      </c>
      <c r="DV17">
        <f>('P2'!DV17+'P2'!DV27*DV$2)/(DV$2+1)</f>
        <v>32.647634146341467</v>
      </c>
      <c r="DW17">
        <f>('P2'!DW17+'P2'!DW27*DW$2)/(DW$2+1)</f>
        <v>30.607250000000004</v>
      </c>
      <c r="DX17">
        <f>('P2'!DX17+'P2'!DX27*DX$2)/(DX$2+1)</f>
        <v>27.572926829268294</v>
      </c>
      <c r="DY17">
        <f>('P2'!DY17+'P2'!DY27*DY$2)/(DY$2+1)</f>
        <v>26.012250000000002</v>
      </c>
      <c r="DZ17">
        <f>('P2'!DZ17+'P2'!DZ27*DZ$2)/(DZ$2+1)</f>
        <v>26.241804878048779</v>
      </c>
      <c r="EA17">
        <f>('P2'!EA17+'P2'!EA27*EA$2)/(EA$2+1)</f>
        <v>26.668302325581397</v>
      </c>
      <c r="EB17">
        <f>('P2'!EB17+'P2'!EB27*EB$2)/(EB$2+1)</f>
        <v>26.745222222222228</v>
      </c>
      <c r="EC17">
        <f>('P2'!EC17+'P2'!EC27*EC$2)/(EC$2+1)</f>
        <v>26.535974358974361</v>
      </c>
      <c r="ED17">
        <f>('P2'!ED17+'P2'!ED27*ED$2)/(ED$2+1)</f>
        <v>26.309210526315795</v>
      </c>
      <c r="EE17">
        <f>('P2'!EE17+'P2'!EE27*EE$2)/(EE$2+1)</f>
        <v>26.237744186046509</v>
      </c>
      <c r="EF17">
        <f>('P2'!EF17+'P2'!EF27*EF$2)/(EF$2+1)</f>
        <v>27.416157894736845</v>
      </c>
      <c r="EG17">
        <f>('P2'!EG17+'P2'!EG27*EG$2)/(EG$2+1)</f>
        <v>30.295697674418602</v>
      </c>
      <c r="EH17">
        <f>('P2'!EH17+'P2'!EH27*EH$2)/(EH$2+1)</f>
        <v>32.620128205128204</v>
      </c>
      <c r="EI17">
        <f>('P2'!EI17+'P2'!EI27*EI$2)/(EI$2+1)</f>
        <v>30.602750000000004</v>
      </c>
      <c r="EJ17">
        <f>('P2'!EJ17+'P2'!EJ27*EJ$2)/(EJ$2+1)</f>
        <v>27.749682926829269</v>
      </c>
      <c r="EK17">
        <f>('P2'!EK17+'P2'!EK27*EK$2)/(EK$2+1)</f>
        <v>26.277249999999999</v>
      </c>
      <c r="EL17">
        <f>('P2'!EL17+'P2'!EL27*EL$2)/(EL$2+1)</f>
        <v>26.486243902439025</v>
      </c>
      <c r="EM17">
        <f>('P2'!EM17+'P2'!EM27*EM$2)/(EM$2+1)</f>
        <v>26.886348837209301</v>
      </c>
      <c r="EN17">
        <f>('P2'!EN17+'P2'!EN27*EN$2)/(EN$2+1)</f>
        <v>26.969324324324319</v>
      </c>
      <c r="EO17">
        <f>('P2'!EO17+'P2'!EO27*EO$2)/(EO$2+1)</f>
        <v>26.77207692307692</v>
      </c>
      <c r="EP17">
        <f>('P2'!EP17+'P2'!EP27*EP$2)/(EP$2+1)</f>
        <v>26.509999999999998</v>
      </c>
      <c r="EQ17">
        <f>('P2'!EQ17+'P2'!EQ27*EQ$2)/(EQ$2+1)</f>
        <v>26.526829268292687</v>
      </c>
      <c r="ER17">
        <f>('P2'!ER17+'P2'!ER27*ER$2)/(ER$2+1)</f>
        <v>27.591421052631581</v>
      </c>
      <c r="ES17">
        <f>('P2'!ES17+'P2'!ES27*ES$2)/(ES$2+1)</f>
        <v>30.303813953488369</v>
      </c>
      <c r="ET17">
        <f>('P2'!ET17+'P2'!ET27*ET$2)/(ET$2+1)</f>
        <v>32.49682051282052</v>
      </c>
      <c r="EU17">
        <f>('P2'!EU17+'P2'!EU27*EU$2)/(EU$2+1)</f>
        <v>30.538571428571434</v>
      </c>
      <c r="EV17">
        <f>('P2'!EV17+'P2'!EV27*EV$2)/(EV$2+1)</f>
        <v>27.973743589743592</v>
      </c>
      <c r="EW17">
        <f>('P2'!EW17+'P2'!EW27*EW$2)/(EW$2+1)</f>
        <v>26.532750000000004</v>
      </c>
      <c r="EX17">
        <f>('P2'!EX17+'P2'!EX27*EX$2)/(EX$2+1)</f>
        <v>26.694441860465115</v>
      </c>
      <c r="EY17">
        <f>('P2'!EY17+'P2'!EY27*EY$2)/(EY$2+1)</f>
        <v>27.12919512195122</v>
      </c>
      <c r="EZ17">
        <f>('P2'!EZ17+'P2'!EZ27*EZ$2)/(EZ$2+1)</f>
        <v>27.163555555555558</v>
      </c>
      <c r="FA17">
        <f>('P2'!FA17+'P2'!FA27*FA$2)/(FA$2+1)</f>
        <v>26.939560975609758</v>
      </c>
      <c r="FB17">
        <f>('P2'!FB17+'P2'!FB27*FB$2)/(FB$2+1)</f>
        <v>26.786052631578951</v>
      </c>
      <c r="FC17">
        <f>('P2'!FC17+'P2'!FC27*FC$2)/(FC$2+1)</f>
        <v>26.759512195121953</v>
      </c>
      <c r="FD17">
        <f>('P2'!FD17+'P2'!FD27*FD$2)/(FD$2+1)</f>
        <v>27.728000000000005</v>
      </c>
      <c r="FE17">
        <f>('P2'!FE17+'P2'!FE27*FE$2)/(FE$2+1)</f>
        <v>30.423243902439026</v>
      </c>
      <c r="FF17">
        <f>('P2'!FF17+'P2'!FF27*FF$2)/(FF$2+1)</f>
        <v>32.448871794871792</v>
      </c>
      <c r="FG17">
        <f>('P2'!FG17+'P2'!FG27*FG$2)/(FG$2+1)</f>
        <v>30.575714285714287</v>
      </c>
      <c r="FH17">
        <f>('P2'!FH17+'P2'!FH27*FH$2)/(FH$2+1)</f>
        <v>28.134512820512821</v>
      </c>
      <c r="FI17">
        <f>('P2'!FI17+'P2'!FI27*FI$2)/(FI$2+1)</f>
        <v>26.765000000000001</v>
      </c>
      <c r="FJ17">
        <f>('P2'!FJ17+'P2'!FJ27*FJ$2)/(FJ$2+1)</f>
        <v>26.918209302325579</v>
      </c>
      <c r="FK17">
        <f>('P2'!FK17+'P2'!FK27*FK$2)/(FK$2+1)</f>
        <v>27.321487804878053</v>
      </c>
      <c r="FL17">
        <f>('P2'!FL17+'P2'!FL27*FL$2)/(FL$2+1)</f>
        <v>27.354111111111116</v>
      </c>
      <c r="FM17">
        <f>('P2'!FM17+'P2'!FM27*FM$2)/(FM$2+1)</f>
        <v>27.149000000000001</v>
      </c>
      <c r="FN17">
        <f>('P2'!FN17+'P2'!FN27*FN$2)/(FN$2+1)</f>
        <v>26.984999999999999</v>
      </c>
      <c r="FO17">
        <f>('P2'!FO17+'P2'!FO27*FO$2)/(FO$2+1)</f>
        <v>26.959365853658539</v>
      </c>
      <c r="FP17">
        <f>('P2'!FP17+'P2'!FP27*FP$2)/(FP$2+1)</f>
        <v>27.909750000000003</v>
      </c>
      <c r="FQ17">
        <f>('P2'!FQ17+'P2'!FQ27*FQ$2)/(FQ$2+1)</f>
        <v>30.515243902439025</v>
      </c>
      <c r="FR17">
        <f>('P2'!FR17+'P2'!FR27*FR$2)/(FR$2+1)</f>
        <v>32.410731707317076</v>
      </c>
      <c r="FS17">
        <f>('P2'!FS17+'P2'!FS27*FS$2)/(FS$2+1)</f>
        <v>30.732749999999999</v>
      </c>
      <c r="FT17">
        <f>('P2'!FT17+'P2'!FT27*FT$2)/(FT$2+1)</f>
        <v>28.294282051282053</v>
      </c>
      <c r="FU17">
        <f>('P2'!FU17+'P2'!FU27*FU$2)/(FU$2+1)</f>
        <v>26.931714285714293</v>
      </c>
      <c r="FV17">
        <f>('P2'!FV17+'P2'!FV27*FV$2)/(FV$2+1)</f>
        <v>27.155975609756098</v>
      </c>
      <c r="FW17">
        <f>('P2'!FW17+'P2'!FW27*FW$2)/(FW$2+1)</f>
        <v>27.45348837209302</v>
      </c>
      <c r="FX17">
        <f>('P2'!FX17+'P2'!FX27*FX$2)/(FX$2+1)</f>
        <v>27.47957894736842</v>
      </c>
      <c r="FY17">
        <f>('P2'!FY17+'P2'!FY27*FY$2)/(FY$2+1)</f>
        <v>27.325731707317075</v>
      </c>
      <c r="FZ17">
        <f>('P2'!FZ17+'P2'!FZ27*FZ$2)/(FZ$2+1)</f>
        <v>27.130250000000004</v>
      </c>
      <c r="GA17">
        <f>('P2'!GA17+'P2'!GA27*GA$2)/(GA$2+1)</f>
        <v>27.111023255813951</v>
      </c>
      <c r="GB17">
        <f>('P2'!GB17+'P2'!GB27*GB$2)/(GB$2+1)</f>
        <v>28.126578947368426</v>
      </c>
      <c r="GC17">
        <f>('P2'!GC17+'P2'!GC27*GC$2)/(GC$2+1)</f>
        <v>30.587268292682928</v>
      </c>
      <c r="GD17">
        <f>('P2'!GD17+'P2'!GD27*GD$2)/(GD$2+1)</f>
        <v>32.422463414634144</v>
      </c>
      <c r="GE17">
        <f>('P2'!GE17+'P2'!GE27*GE$2)/(GE$2+1)</f>
        <v>30.804750000000002</v>
      </c>
      <c r="GF17">
        <f>('P2'!GF17+'P2'!GF27*GF$2)/(GF$2+1)</f>
        <v>28.389097560975614</v>
      </c>
      <c r="GG17">
        <f>('P2'!GG17+'P2'!GG27*GG$2)/(GG$2+1)</f>
        <v>27.090681818181817</v>
      </c>
      <c r="GH17">
        <f>('P2'!GH17+'P2'!GH27*GH$2)/(GH$2+1)</f>
        <v>27.332707317073169</v>
      </c>
      <c r="GI17">
        <f>('P2'!GI17+'P2'!GI27*GI$2)/(GI$2+1)</f>
        <v>27.603955555555551</v>
      </c>
      <c r="GJ17">
        <f>('P2'!GJ17+'P2'!GJ27*GJ$2)/(GJ$2+1)</f>
        <v>27.664333333333332</v>
      </c>
      <c r="GK17">
        <f>('P2'!GK17+'P2'!GK27*GK$2)/(GK$2+1)</f>
        <v>27.496097560975613</v>
      </c>
      <c r="GL17">
        <f>('P2'!GL17+'P2'!GL27*GL$2)/(GL$2+1)</f>
        <v>27.354578947368427</v>
      </c>
      <c r="GM17">
        <f>('P2'!GM17+'P2'!GM27*GM$2)/(GM$2+1)</f>
        <v>27.300837209302323</v>
      </c>
      <c r="GN17">
        <f>('P2'!GN17+'P2'!GN27*GN$2)/(GN$2+1)</f>
        <v>28.291578947368421</v>
      </c>
      <c r="GO17">
        <f>('P2'!GO17+'P2'!GO27*GO$2)/(GO$2+1)</f>
        <v>30.612186046511624</v>
      </c>
      <c r="GP17">
        <f>('P2'!GP17+'P2'!GP27*GP$2)/(GP$2+1)</f>
        <v>32.518153846153844</v>
      </c>
      <c r="GQ17">
        <f>('P2'!GQ17+'P2'!GQ27*GQ$2)/(GQ$2+1)</f>
        <v>30.875250000000001</v>
      </c>
      <c r="GR17">
        <f>('P2'!GR17+'P2'!GR27*GR$2)/(GR$2+1)</f>
        <v>28.494790697674414</v>
      </c>
      <c r="GS17">
        <f>('P2'!GS17+'P2'!GS27*GS$2)/(GS$2+1)</f>
        <v>27.311571428571433</v>
      </c>
      <c r="GT17">
        <f>('P2'!GT17+'P2'!GT27*GT$2)/(GT$2+1)</f>
        <v>27.509878048780493</v>
      </c>
      <c r="GU17">
        <f>('P2'!GU17+'P2'!GU27*GU$2)/(GU$2+1)</f>
        <v>27.74548888888889</v>
      </c>
      <c r="GV17">
        <f>('P2'!GV17+'P2'!GV27*GV$2)/(GV$2+1)</f>
        <v>27.796315789473685</v>
      </c>
      <c r="GW17">
        <f>('P2'!GW17+'P2'!GW27*GW$2)/(GW$2+1)</f>
        <v>27.666025641025641</v>
      </c>
      <c r="GX17">
        <f>('P2'!GX17+'P2'!GX27*GX$2)/(GX$2+1)</f>
        <v>27.42428571428572</v>
      </c>
      <c r="GY17">
        <f>('P2'!GY17+'P2'!GY27*GY$2)/(GY$2+1)</f>
        <v>27.462536585365854</v>
      </c>
      <c r="GZ17">
        <f>('P2'!GZ17+'P2'!GZ27*GZ$2)/(GZ$2+1)</f>
        <v>28.426684210526314</v>
      </c>
      <c r="HA17">
        <f>('P2'!HA17+'P2'!HA27*HA$2)/(HA$2+1)</f>
        <v>30.757093023255813</v>
      </c>
      <c r="HB17">
        <f>('P2'!HB17+'P2'!HB27*HB$2)/(HB$2+1)</f>
        <v>32.674435897435899</v>
      </c>
      <c r="HC17">
        <f>('P2'!HC17+'P2'!HC27*HC$2)/(HC$2+1)</f>
        <v>31.025250000000003</v>
      </c>
      <c r="HD17">
        <f>('P2'!HD17+'P2'!HD27*HD$2)/(HD$2+1)</f>
        <v>28.644744186046513</v>
      </c>
      <c r="HE17">
        <f>('P2'!HE17+'P2'!HE27*HE$2)/(HE$2+1)</f>
        <v>27.451714285714289</v>
      </c>
      <c r="HF17">
        <f>('P2'!HF17+'P2'!HF27*HF$2)/(HF$2+1)</f>
        <v>27.620883720930234</v>
      </c>
      <c r="HG17">
        <f>('P2'!HG17+'P2'!HG27*HG$2)/(HG$2+1)</f>
        <v>27.915372093023255</v>
      </c>
      <c r="HH17">
        <f>('P2'!HH17+'P2'!HH27*HH$2)/(HH$2+1)</f>
        <v>27.94478947368421</v>
      </c>
      <c r="HI17">
        <f>('P2'!HI17+'P2'!HI27*HI$2)/(HI$2+1)</f>
        <v>27.769609756097562</v>
      </c>
      <c r="HJ17">
        <f>('P2'!HJ17+'P2'!HJ27*HJ$2)/(HJ$2+1)</f>
        <v>27.585000000000001</v>
      </c>
      <c r="HK17">
        <f>('P2'!HK17+'P2'!HK27*HK$2)/(HK$2+1)</f>
        <v>27.599951219512196</v>
      </c>
      <c r="HL17">
        <f>('P2'!HL17+'P2'!HL27*HL$2)/(HL$2+1)</f>
        <v>28.563263157894742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18.538282051282035</v>
      </c>
      <c r="U24" s="250">
        <f t="shared" si="0"/>
        <v>15.75</v>
      </c>
      <c r="V24" s="250">
        <f t="shared" si="0"/>
        <v>12.249790697674413</v>
      </c>
      <c r="W24" s="250">
        <f t="shared" si="0"/>
        <v>11.50041463414631</v>
      </c>
      <c r="X24" s="250">
        <f t="shared" si="0"/>
        <v>9.0000000000000071</v>
      </c>
      <c r="Y24" s="250">
        <f t="shared" si="0"/>
        <v>6.9995365853658775</v>
      </c>
      <c r="Z24" s="250">
        <f t="shared" si="0"/>
        <v>6.9993684210526652</v>
      </c>
      <c r="AA24" s="250">
        <f t="shared" si="0"/>
        <v>6.9997317073170997</v>
      </c>
      <c r="AB24" s="250">
        <f t="shared" si="0"/>
        <v>21.250499999999999</v>
      </c>
      <c r="AC24" s="250">
        <f t="shared" si="0"/>
        <v>21.500024390243862</v>
      </c>
      <c r="AD24" s="250">
        <f t="shared" si="0"/>
        <v>39.307230769230728</v>
      </c>
      <c r="AE24" s="250">
        <f t="shared" si="0"/>
        <v>19.5</v>
      </c>
      <c r="AF24" s="250">
        <f t="shared" si="0"/>
        <v>13.000025641025672</v>
      </c>
      <c r="AG24" s="250">
        <f t="shared" si="0"/>
        <v>3.9999999999999964</v>
      </c>
      <c r="AH24" s="250">
        <f t="shared" si="0"/>
        <v>3.9995813953488621</v>
      </c>
      <c r="AI24" s="250">
        <f t="shared" si="0"/>
        <v>3.7504146341463667</v>
      </c>
      <c r="AJ24" s="250">
        <f t="shared" si="0"/>
        <v>4.7496666666666201</v>
      </c>
      <c r="AK24" s="250">
        <f t="shared" si="0"/>
        <v>2.2505365853658184</v>
      </c>
      <c r="AL24" s="250">
        <f t="shared" si="0"/>
        <v>2.7504210526315376</v>
      </c>
      <c r="AM24" s="250">
        <f t="shared" si="0"/>
        <v>2.7503902439023946</v>
      </c>
      <c r="AN24" s="250">
        <f t="shared" si="0"/>
        <v>11.250249999999998</v>
      </c>
      <c r="AO24" s="250">
        <f t="shared" si="0"/>
        <v>12.24997560975606</v>
      </c>
      <c r="AP24" s="250">
        <f t="shared" si="0"/>
        <v>22.438219512195118</v>
      </c>
      <c r="AQ24" s="250">
        <f t="shared" si="0"/>
        <v>8.7497499999999988</v>
      </c>
      <c r="AR24" s="250">
        <f t="shared" si="0"/>
        <v>8.7507948717948203</v>
      </c>
      <c r="AS24" s="250">
        <f t="shared" si="0"/>
        <v>3.7498571428571417</v>
      </c>
      <c r="AT24" s="250">
        <f t="shared" si="0"/>
        <v>3.2500243902439259</v>
      </c>
      <c r="AU24" s="250">
        <f t="shared" si="0"/>
        <v>1.1704634146340993</v>
      </c>
      <c r="AV24" s="250">
        <f t="shared" si="0"/>
        <v>2.3104615384615741</v>
      </c>
      <c r="AW24" s="250">
        <f t="shared" si="0"/>
        <v>0.65000000000001279</v>
      </c>
      <c r="AX24" s="250">
        <f t="shared" si="0"/>
        <v>1.1905263157894446</v>
      </c>
      <c r="AY24" s="250">
        <f t="shared" si="0"/>
        <v>1.310558139534848</v>
      </c>
      <c r="AZ24" s="250">
        <f t="shared" si="0"/>
        <v>7.779473684210565</v>
      </c>
      <c r="BA24" s="250">
        <f t="shared" si="0"/>
        <v>8.3597317073170743</v>
      </c>
      <c r="BB24" s="250">
        <f t="shared" si="0"/>
        <v>15.987804878048777</v>
      </c>
      <c r="BC24" s="250">
        <f t="shared" si="0"/>
        <v>5.8599999999999959</v>
      </c>
      <c r="BD24" s="250">
        <f t="shared" si="0"/>
        <v>6.3098780487805008</v>
      </c>
      <c r="BE24" s="250">
        <f t="shared" si="0"/>
        <v>2.7197499999999977</v>
      </c>
      <c r="BF24" s="252">
        <f t="shared" si="0"/>
        <v>2.4498048780487558</v>
      </c>
      <c r="BG24" s="252">
        <f t="shared" si="0"/>
        <v>1.4800930232558116</v>
      </c>
      <c r="BH24" s="250">
        <f t="shared" si="0"/>
        <v>2.6105555555555888</v>
      </c>
      <c r="BI24" s="250">
        <f t="shared" si="0"/>
        <v>1.1005641025640784</v>
      </c>
      <c r="BJ24" s="250">
        <f t="shared" si="0"/>
        <v>1.5900000000000389</v>
      </c>
      <c r="BK24" s="250">
        <f t="shared" si="0"/>
        <v>1.700651162790674</v>
      </c>
      <c r="BL24" s="250">
        <f t="shared" si="0"/>
        <v>7.5796315789473674</v>
      </c>
      <c r="BM24" s="250">
        <f t="shared" si="0"/>
        <v>8.0896046511627517</v>
      </c>
      <c r="BN24" s="250">
        <f t="shared" si="0"/>
        <v>15.06882051282053</v>
      </c>
      <c r="BO24" s="250">
        <f t="shared" si="0"/>
        <v>5.7397499999999937</v>
      </c>
      <c r="BP24" s="250">
        <f t="shared" si="0"/>
        <v>6.1498292682926561</v>
      </c>
      <c r="BQ24" s="250">
        <f t="shared" si="0"/>
        <v>2.880749999999999</v>
      </c>
      <c r="BR24" s="250">
        <f t="shared" si="0"/>
        <v>2.6487804878048529</v>
      </c>
      <c r="BS24" s="250">
        <f t="shared" si="0"/>
        <v>1.7701860465116646</v>
      </c>
      <c r="BT24" s="250">
        <f t="shared" si="0"/>
        <v>2.8798888888889067</v>
      </c>
      <c r="BU24" s="250">
        <f t="shared" si="0"/>
        <v>1.5102564102563889</v>
      </c>
      <c r="BV24" s="250">
        <f t="shared" si="0"/>
        <v>1.9589999999999996</v>
      </c>
      <c r="BW24" s="250">
        <f t="shared" si="0"/>
        <v>2.0693414634146556</v>
      </c>
      <c r="BX24" s="250">
        <f t="shared" si="0"/>
        <v>7.3895789473684594</v>
      </c>
      <c r="BY24" s="250">
        <f t="shared" si="0"/>
        <v>7.8593488372092892</v>
      </c>
      <c r="BZ24" s="250">
        <f t="shared" si="0"/>
        <v>14.137769230769184</v>
      </c>
      <c r="CA24" s="250">
        <f t="shared" si="0"/>
        <v>5.6302500000000002</v>
      </c>
      <c r="CB24" s="250">
        <f t="shared" si="0"/>
        <v>6.010487804878089</v>
      </c>
      <c r="CC24" s="250">
        <f t="shared" si="0"/>
        <v>3.0397500000000015</v>
      </c>
      <c r="CD24" s="250">
        <f t="shared" si="0"/>
        <v>2.829744186046522</v>
      </c>
      <c r="CE24" s="250">
        <f t="shared" ref="CE24:EP24" si="1">CE20-CE15</f>
        <v>2.0300000000000153</v>
      </c>
      <c r="CF24" s="250">
        <f t="shared" si="1"/>
        <v>3.1404444444444088</v>
      </c>
      <c r="CG24" s="250">
        <f t="shared" si="1"/>
        <v>1.8901794871794806</v>
      </c>
      <c r="CH24" s="250">
        <f t="shared" si="1"/>
        <v>2.2997499999999995</v>
      </c>
      <c r="CI24" s="250">
        <f t="shared" si="1"/>
        <v>2.3902926829268516</v>
      </c>
      <c r="CJ24" s="250">
        <f t="shared" si="1"/>
        <v>7.2300000000000075</v>
      </c>
      <c r="CK24" s="250">
        <f t="shared" si="1"/>
        <v>7.6699767441860551</v>
      </c>
      <c r="CL24" s="250">
        <f t="shared" si="1"/>
        <v>13.278128205128187</v>
      </c>
      <c r="CM24" s="250">
        <f t="shared" si="1"/>
        <v>5.5401428571428966</v>
      </c>
      <c r="CN24" s="250">
        <f t="shared" si="1"/>
        <v>5.8804615384615815</v>
      </c>
      <c r="CO24" s="250">
        <f t="shared" si="1"/>
        <v>3.1997500000000016</v>
      </c>
      <c r="CP24" s="250">
        <f t="shared" si="1"/>
        <v>2.9999069767441675</v>
      </c>
      <c r="CQ24" s="250">
        <f t="shared" si="1"/>
        <v>2.2301707317072683</v>
      </c>
      <c r="CR24" s="250">
        <f t="shared" si="1"/>
        <v>3.3404324324324364</v>
      </c>
      <c r="CS24" s="250">
        <f t="shared" si="1"/>
        <v>2.1695609756097518</v>
      </c>
      <c r="CT24" s="250">
        <f t="shared" si="1"/>
        <v>2.5500000000000327</v>
      </c>
      <c r="CU24" s="250">
        <f t="shared" si="1"/>
        <v>2.6502439024389979</v>
      </c>
      <c r="CV24" s="250">
        <f t="shared" si="1"/>
        <v>7.129999999999999</v>
      </c>
      <c r="CW24" s="250">
        <f t="shared" si="1"/>
        <v>7.5298292682927084</v>
      </c>
      <c r="CX24" s="250">
        <f t="shared" si="1"/>
        <v>12.577902439024363</v>
      </c>
      <c r="CY24" s="250">
        <f t="shared" si="1"/>
        <v>5.4899999999999984</v>
      </c>
      <c r="CZ24" s="250">
        <f t="shared" si="1"/>
        <v>5.8094871794871459</v>
      </c>
      <c r="DA24" s="250">
        <f t="shared" si="1"/>
        <v>3.3098571428571368</v>
      </c>
      <c r="DB24" s="250">
        <f t="shared" si="1"/>
        <v>3.1404390243901972</v>
      </c>
      <c r="DC24" s="250">
        <f t="shared" si="1"/>
        <v>2.4300243902438652</v>
      </c>
      <c r="DD24" s="250">
        <f t="shared" si="1"/>
        <v>3.5193333333333641</v>
      </c>
      <c r="DE24" s="250">
        <f t="shared" si="1"/>
        <v>2.4500975609755962</v>
      </c>
      <c r="DF24" s="250">
        <f t="shared" si="1"/>
        <v>2.7901052631578587</v>
      </c>
      <c r="DG24" s="250">
        <f t="shared" si="1"/>
        <v>2.8899534883721039</v>
      </c>
      <c r="DH24" s="250">
        <f t="shared" si="1"/>
        <v>7.0397368421052704</v>
      </c>
      <c r="DI24" s="250">
        <f t="shared" si="1"/>
        <v>7.4199268292682987</v>
      </c>
      <c r="DJ24" s="250">
        <f t="shared" si="1"/>
        <v>12.037634146341482</v>
      </c>
      <c r="DK24" s="250">
        <f t="shared" si="1"/>
        <v>5.449500000000004</v>
      </c>
      <c r="DL24" s="250">
        <f t="shared" si="1"/>
        <v>5.7507948717948345</v>
      </c>
      <c r="DM24" s="250">
        <f t="shared" si="1"/>
        <v>3.4300000000000388</v>
      </c>
      <c r="DN24" s="250">
        <f t="shared" si="1"/>
        <v>3.2689268292682705</v>
      </c>
      <c r="DO24" s="250">
        <f t="shared" si="1"/>
        <v>2.609883720930199</v>
      </c>
      <c r="DP24" s="250">
        <f t="shared" si="1"/>
        <v>3.6892222222222628</v>
      </c>
      <c r="DQ24" s="250">
        <f t="shared" si="1"/>
        <v>2.6996410256410321</v>
      </c>
      <c r="DR24" s="250">
        <f t="shared" si="1"/>
        <v>3.0204210526315407</v>
      </c>
      <c r="DS24" s="250">
        <f t="shared" si="1"/>
        <v>3.1101627906976397</v>
      </c>
      <c r="DT24" s="250">
        <f t="shared" si="1"/>
        <v>6.9600000000000435</v>
      </c>
      <c r="DU24" s="250">
        <f t="shared" si="1"/>
        <v>7.3002682926829259</v>
      </c>
      <c r="DV24" s="250">
        <f t="shared" si="1"/>
        <v>11.53782926829269</v>
      </c>
      <c r="DW24" s="250">
        <f t="shared" si="1"/>
        <v>5.4209999999999958</v>
      </c>
      <c r="DX24" s="250">
        <f t="shared" si="1"/>
        <v>5.6902926829268807</v>
      </c>
      <c r="DY24" s="250">
        <f t="shared" si="1"/>
        <v>3.5497499999999995</v>
      </c>
      <c r="DZ24" s="252">
        <f t="shared" si="1"/>
        <v>3.3900975609755868</v>
      </c>
      <c r="EA24" s="252">
        <f t="shared" si="1"/>
        <v>2.7404418604650935</v>
      </c>
      <c r="EB24" s="250">
        <f t="shared" si="1"/>
        <v>3.8204444444444299</v>
      </c>
      <c r="EC24" s="250">
        <f t="shared" si="1"/>
        <v>2.8899999999999793</v>
      </c>
      <c r="ED24" s="250">
        <f t="shared" si="1"/>
        <v>3.1903684210526393</v>
      </c>
      <c r="EE24" s="252">
        <f t="shared" si="1"/>
        <v>3.2701627906976718</v>
      </c>
      <c r="EF24" s="250">
        <f t="shared" si="1"/>
        <v>6.9205263157894379</v>
      </c>
      <c r="EG24" s="252">
        <f t="shared" si="1"/>
        <v>7.2504186046511734</v>
      </c>
      <c r="EH24" s="250">
        <f t="shared" si="1"/>
        <v>11.32825641025639</v>
      </c>
      <c r="EI24" s="252">
        <f t="shared" si="1"/>
        <v>5.4099999999999966</v>
      </c>
      <c r="EJ24" s="250">
        <f t="shared" si="1"/>
        <v>5.6703414634146334</v>
      </c>
      <c r="EK24" s="252">
        <f t="shared" si="1"/>
        <v>3.6309999999999967</v>
      </c>
      <c r="EL24" s="252">
        <f t="shared" si="1"/>
        <v>3.4902195121951323</v>
      </c>
      <c r="EM24" s="252">
        <f t="shared" si="1"/>
        <v>2.880790697674442</v>
      </c>
      <c r="EN24" s="250">
        <f t="shared" si="1"/>
        <v>3.9598108108107652</v>
      </c>
      <c r="EO24" s="250">
        <f t="shared" si="1"/>
        <v>3.0692307692307566</v>
      </c>
      <c r="EP24" s="250">
        <f t="shared" si="1"/>
        <v>3.3602500000000006</v>
      </c>
      <c r="EQ24" s="252">
        <f t="shared" ref="EQ24:HB24" si="2">EQ20-EQ15</f>
        <v>3.4305853658536272</v>
      </c>
      <c r="ER24" s="250">
        <f t="shared" si="2"/>
        <v>6.8897368421052647</v>
      </c>
      <c r="ES24" s="252">
        <f t="shared" si="2"/>
        <v>7.2099767441860863</v>
      </c>
      <c r="ET24" s="250">
        <f t="shared" si="2"/>
        <v>11.03784615384615</v>
      </c>
      <c r="EU24" s="252">
        <f t="shared" si="2"/>
        <v>5.4101428571429011</v>
      </c>
      <c r="EV24" s="250">
        <f t="shared" si="2"/>
        <v>5.6503846153846595</v>
      </c>
      <c r="EW24" s="252">
        <f t="shared" si="2"/>
        <v>3.7302499999999945</v>
      </c>
      <c r="EX24" s="252">
        <f t="shared" si="2"/>
        <v>3.5896046511628121</v>
      </c>
      <c r="EY24" s="252">
        <f t="shared" si="2"/>
        <v>3.0105365853658057</v>
      </c>
      <c r="EZ24" s="250">
        <f t="shared" si="2"/>
        <v>4.089999999999975</v>
      </c>
      <c r="FA24" s="250">
        <f t="shared" si="2"/>
        <v>3.2396341463414693</v>
      </c>
      <c r="FB24" s="250">
        <f t="shared" si="2"/>
        <v>3.5101052631579321</v>
      </c>
      <c r="FC24" s="252">
        <f t="shared" si="2"/>
        <v>3.5791463414633746</v>
      </c>
      <c r="FD24" s="250">
        <f t="shared" si="2"/>
        <v>6.859499999999997</v>
      </c>
      <c r="FE24" s="252">
        <f t="shared" si="2"/>
        <v>7.1609512195122136</v>
      </c>
      <c r="FF24" s="250">
        <f t="shared" si="2"/>
        <v>10.758256410256358</v>
      </c>
      <c r="FG24" s="252">
        <f t="shared" si="2"/>
        <v>5.41</v>
      </c>
      <c r="FH24" s="250">
        <f t="shared" si="2"/>
        <v>5.6300256410256431</v>
      </c>
      <c r="FI24" s="252">
        <f t="shared" si="2"/>
        <v>3.8102499999999999</v>
      </c>
      <c r="FJ24" s="252">
        <f t="shared" si="2"/>
        <v>3.6798604651162385</v>
      </c>
      <c r="FK24" s="252">
        <f t="shared" si="2"/>
        <v>3.1003170731706966</v>
      </c>
      <c r="FL24" s="250">
        <f t="shared" si="2"/>
        <v>4.1704444444444313</v>
      </c>
      <c r="FM24" s="250">
        <f t="shared" si="2"/>
        <v>3.3594634146340994</v>
      </c>
      <c r="FN24" s="250">
        <f t="shared" si="2"/>
        <v>3.6301052631578585</v>
      </c>
      <c r="FO24" s="252">
        <f t="shared" si="2"/>
        <v>3.6992926829268633</v>
      </c>
      <c r="FP24" s="250">
        <f t="shared" si="2"/>
        <v>6.8705000000000034</v>
      </c>
      <c r="FQ24" s="252">
        <f t="shared" si="2"/>
        <v>7.1608780487804289</v>
      </c>
      <c r="FR24" s="250">
        <f t="shared" si="2"/>
        <v>10.487682926829244</v>
      </c>
      <c r="FS24" s="252">
        <f t="shared" si="2"/>
        <v>5.4297500000000021</v>
      </c>
      <c r="FT24" s="250">
        <f t="shared" si="2"/>
        <v>5.6406666666666254</v>
      </c>
      <c r="FU24" s="252">
        <f t="shared" si="2"/>
        <v>3.8798571428571833</v>
      </c>
      <c r="FV24" s="252">
        <f t="shared" si="2"/>
        <v>3.7500487804877878</v>
      </c>
      <c r="FW24" s="252">
        <f t="shared" si="2"/>
        <v>3.2013488372093342</v>
      </c>
      <c r="FX24" s="252">
        <f t="shared" si="2"/>
        <v>4.2699473684210076</v>
      </c>
      <c r="FY24" s="250">
        <f t="shared" si="2"/>
        <v>3.4804878048780346</v>
      </c>
      <c r="FZ24" s="250">
        <f t="shared" si="2"/>
        <v>3.7402499999999961</v>
      </c>
      <c r="GA24" s="250">
        <f t="shared" si="2"/>
        <v>3.8098372093022874</v>
      </c>
      <c r="GB24" s="250">
        <f t="shared" si="2"/>
        <v>6.8700000000000365</v>
      </c>
      <c r="GC24" s="252">
        <f t="shared" si="2"/>
        <v>7.1505365853658276</v>
      </c>
      <c r="GD24" s="250">
        <f t="shared" si="2"/>
        <v>10.357560975609772</v>
      </c>
      <c r="GE24" s="252">
        <f t="shared" si="2"/>
        <v>5.4402500000000025</v>
      </c>
      <c r="GF24" s="252">
        <f t="shared" si="2"/>
        <v>5.6602439024390634</v>
      </c>
      <c r="GG24" s="252">
        <f t="shared" si="2"/>
        <v>3.959999999999976</v>
      </c>
      <c r="GH24" s="252">
        <f t="shared" si="2"/>
        <v>3.8307560975610144</v>
      </c>
      <c r="GI24" s="250">
        <f t="shared" si="2"/>
        <v>-26.970177777777778</v>
      </c>
      <c r="GJ24" s="250">
        <f t="shared" si="2"/>
        <v>-26.980230769230772</v>
      </c>
      <c r="GK24" s="250">
        <f t="shared" si="2"/>
        <v>-26.800487804878049</v>
      </c>
      <c r="GL24" s="250">
        <f t="shared" si="2"/>
        <v>-26.620368421052632</v>
      </c>
      <c r="GM24" s="250">
        <f t="shared" si="2"/>
        <v>-26.630372093023258</v>
      </c>
      <c r="GN24" s="250">
        <f t="shared" si="2"/>
        <v>-27.209999999999997</v>
      </c>
      <c r="GO24" s="250">
        <f t="shared" si="2"/>
        <v>-29.480325581395348</v>
      </c>
      <c r="GP24" s="250">
        <f t="shared" si="2"/>
        <v>-30.999948717948719</v>
      </c>
      <c r="GQ24" s="250">
        <f t="shared" si="2"/>
        <v>-29.690250000000002</v>
      </c>
      <c r="GR24" s="250">
        <f t="shared" si="2"/>
        <v>-27.809906976744184</v>
      </c>
      <c r="GS24" s="250">
        <f t="shared" si="2"/>
        <v>-26.690142857142863</v>
      </c>
      <c r="GT24" s="250">
        <f t="shared" si="2"/>
        <v>-26.889878048780488</v>
      </c>
      <c r="GU24" s="250">
        <f t="shared" si="2"/>
        <v>-27.159933333333335</v>
      </c>
      <c r="GV24" s="250">
        <f t="shared" si="2"/>
        <v>-27.17</v>
      </c>
      <c r="GW24" s="250">
        <f t="shared" si="2"/>
        <v>-26.990384615384613</v>
      </c>
      <c r="GX24" s="250">
        <f t="shared" si="2"/>
        <v>-26.810000000000006</v>
      </c>
      <c r="GY24" s="250">
        <f t="shared" si="2"/>
        <v>-26.819853658536587</v>
      </c>
      <c r="GZ24" s="250">
        <f t="shared" si="2"/>
        <v>-27.400368421052633</v>
      </c>
      <c r="HA24" s="250">
        <f t="shared" si="2"/>
        <v>-29.69011627906977</v>
      </c>
      <c r="HB24" s="250">
        <f t="shared" si="2"/>
        <v>-31.219820512820512</v>
      </c>
      <c r="HC24" s="250">
        <f t="shared" ref="HC24:HL24" si="3">HC20-HC15</f>
        <v>-29.900250000000003</v>
      </c>
      <c r="HD24" s="250">
        <f t="shared" si="3"/>
        <v>-28.010325581395346</v>
      </c>
      <c r="HE24" s="250">
        <f t="shared" si="3"/>
        <v>-26.880285714285719</v>
      </c>
      <c r="HF24" s="250">
        <f t="shared" si="3"/>
        <v>-27.080186046511628</v>
      </c>
      <c r="HG24" s="250">
        <f t="shared" si="3"/>
        <v>-27.360255813953486</v>
      </c>
      <c r="HH24" s="250">
        <f t="shared" si="3"/>
        <v>-27.370052631578943</v>
      </c>
      <c r="HI24" s="250">
        <f t="shared" si="3"/>
        <v>-27.179853658536587</v>
      </c>
      <c r="HJ24" s="250">
        <f t="shared" si="3"/>
        <v>-27</v>
      </c>
      <c r="HK24" s="250">
        <f t="shared" si="3"/>
        <v>-27.01019512195122</v>
      </c>
      <c r="HL24" s="250">
        <f t="shared" si="3"/>
        <v>-27.600105263157893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24</v>
      </c>
      <c r="D4">
        <v>28</v>
      </c>
      <c r="E4">
        <v>36</v>
      </c>
      <c r="F4">
        <v>35.85</v>
      </c>
      <c r="G4">
        <v>34</v>
      </c>
      <c r="H4">
        <v>30.5</v>
      </c>
      <c r="I4">
        <v>28</v>
      </c>
      <c r="J4">
        <v>26.5</v>
      </c>
      <c r="K4">
        <v>28</v>
      </c>
      <c r="L4">
        <v>41</v>
      </c>
      <c r="M4">
        <v>48.5</v>
      </c>
      <c r="N4">
        <v>41.5</v>
      </c>
      <c r="O4">
        <v>36</v>
      </c>
      <c r="P4">
        <v>34</v>
      </c>
      <c r="Q4">
        <v>36.25</v>
      </c>
      <c r="R4">
        <v>40</v>
      </c>
      <c r="S4">
        <v>38.5</v>
      </c>
      <c r="T4">
        <v>34</v>
      </c>
      <c r="U4">
        <v>31</v>
      </c>
      <c r="V4">
        <v>27.5</v>
      </c>
      <c r="W4">
        <v>28.75</v>
      </c>
      <c r="X4">
        <v>47</v>
      </c>
      <c r="Y4">
        <v>55</v>
      </c>
      <c r="Z4">
        <v>45.5</v>
      </c>
      <c r="AA4">
        <v>39</v>
      </c>
      <c r="AB4">
        <v>35</v>
      </c>
      <c r="AC4">
        <v>37.5</v>
      </c>
      <c r="AD4">
        <v>40.1</v>
      </c>
      <c r="AE4">
        <v>38.81</v>
      </c>
      <c r="AF4">
        <v>34.950000000000003</v>
      </c>
      <c r="AG4">
        <v>32.380000000000003</v>
      </c>
      <c r="AH4">
        <v>29.38</v>
      </c>
      <c r="AI4">
        <v>30.45</v>
      </c>
      <c r="AJ4">
        <v>46.11</v>
      </c>
      <c r="AK4">
        <v>52.97</v>
      </c>
      <c r="AL4">
        <v>44.82</v>
      </c>
      <c r="AM4">
        <v>39.25</v>
      </c>
      <c r="AN4">
        <v>35.82</v>
      </c>
      <c r="AO4">
        <v>37.96</v>
      </c>
      <c r="AP4">
        <v>40.229999999999997</v>
      </c>
      <c r="AQ4">
        <v>39.130000000000003</v>
      </c>
      <c r="AR4">
        <v>35.82</v>
      </c>
      <c r="AS4">
        <v>33.61</v>
      </c>
      <c r="AT4">
        <v>31.04</v>
      </c>
      <c r="AU4">
        <v>31.96</v>
      </c>
      <c r="AV4">
        <v>45.39</v>
      </c>
      <c r="AW4">
        <v>51.27</v>
      </c>
      <c r="AX4">
        <v>44.29</v>
      </c>
      <c r="AY4">
        <v>39.5</v>
      </c>
      <c r="AZ4">
        <v>36.56</v>
      </c>
      <c r="BA4">
        <v>38.4</v>
      </c>
      <c r="BB4">
        <v>40.46</v>
      </c>
      <c r="BC4">
        <v>39.46</v>
      </c>
      <c r="BD4">
        <v>36.450000000000003</v>
      </c>
      <c r="BE4">
        <v>34.450000000000003</v>
      </c>
      <c r="BF4">
        <v>32.11</v>
      </c>
      <c r="BG4">
        <v>32.950000000000003</v>
      </c>
      <c r="BH4">
        <v>45.14</v>
      </c>
      <c r="BI4">
        <v>50.49</v>
      </c>
      <c r="BJ4">
        <v>44.14</v>
      </c>
      <c r="BK4">
        <v>39.799999999999997</v>
      </c>
      <c r="BL4">
        <v>37.130000000000003</v>
      </c>
      <c r="BM4">
        <v>38.799999999999997</v>
      </c>
      <c r="BN4">
        <v>40.58</v>
      </c>
      <c r="BO4">
        <v>39.68</v>
      </c>
      <c r="BP4">
        <v>36.96</v>
      </c>
      <c r="BQ4">
        <v>35.15</v>
      </c>
      <c r="BR4">
        <v>33.03</v>
      </c>
      <c r="BS4">
        <v>33.79</v>
      </c>
      <c r="BT4">
        <v>44.84</v>
      </c>
      <c r="BU4">
        <v>49.69</v>
      </c>
      <c r="BV4">
        <v>43.94</v>
      </c>
      <c r="BW4">
        <v>40.01</v>
      </c>
      <c r="BX4">
        <v>37.6</v>
      </c>
      <c r="BY4">
        <v>39.11</v>
      </c>
      <c r="BZ4">
        <v>41.01</v>
      </c>
      <c r="CA4">
        <v>40.17</v>
      </c>
      <c r="CB4">
        <v>37.630000000000003</v>
      </c>
      <c r="CC4">
        <v>35.950000000000003</v>
      </c>
      <c r="CD4">
        <v>33.979999999999997</v>
      </c>
      <c r="CE4">
        <v>34.69</v>
      </c>
      <c r="CF4">
        <v>44.98</v>
      </c>
      <c r="CG4">
        <v>49.5</v>
      </c>
      <c r="CH4">
        <v>44.14</v>
      </c>
      <c r="CI4">
        <v>40.479999999999997</v>
      </c>
      <c r="CJ4">
        <v>38.229999999999997</v>
      </c>
      <c r="CK4">
        <v>39.64</v>
      </c>
      <c r="CL4">
        <v>41.44</v>
      </c>
      <c r="CM4">
        <v>40.659999999999997</v>
      </c>
      <c r="CN4">
        <v>38.299999999999997</v>
      </c>
      <c r="CO4">
        <v>36.729999999999997</v>
      </c>
      <c r="CP4">
        <v>34.89</v>
      </c>
      <c r="CQ4">
        <v>35.549999999999997</v>
      </c>
      <c r="CR4">
        <v>45.14</v>
      </c>
      <c r="CS4">
        <v>49.35</v>
      </c>
      <c r="CT4">
        <v>44.36</v>
      </c>
      <c r="CU4">
        <v>40.950000000000003</v>
      </c>
      <c r="CV4">
        <v>38.86</v>
      </c>
      <c r="CW4">
        <v>40.17</v>
      </c>
      <c r="CX4">
        <v>41.87</v>
      </c>
      <c r="CY4">
        <v>41.14</v>
      </c>
      <c r="CZ4">
        <v>38.950000000000003</v>
      </c>
      <c r="DA4">
        <v>37.49</v>
      </c>
      <c r="DB4">
        <v>35.78</v>
      </c>
      <c r="DC4">
        <v>36.39</v>
      </c>
      <c r="DD4">
        <v>45.33</v>
      </c>
      <c r="DE4">
        <v>49.24</v>
      </c>
      <c r="DF4">
        <v>44.6</v>
      </c>
      <c r="DG4">
        <v>41.43</v>
      </c>
      <c r="DH4">
        <v>39.47</v>
      </c>
      <c r="DI4">
        <v>40.700000000000003</v>
      </c>
      <c r="DJ4">
        <v>42.31</v>
      </c>
      <c r="DK4">
        <v>41.64</v>
      </c>
      <c r="DL4">
        <v>39.590000000000003</v>
      </c>
      <c r="DM4">
        <v>38.229999999999997</v>
      </c>
      <c r="DN4">
        <v>36.64</v>
      </c>
      <c r="DO4">
        <v>37.21</v>
      </c>
      <c r="DP4">
        <v>45.53</v>
      </c>
      <c r="DQ4">
        <v>49.18</v>
      </c>
      <c r="DR4">
        <v>44.86</v>
      </c>
      <c r="DS4">
        <v>41.9</v>
      </c>
      <c r="DT4">
        <v>40.08</v>
      </c>
      <c r="DU4">
        <v>41.23</v>
      </c>
      <c r="DV4">
        <v>42.76</v>
      </c>
      <c r="DW4">
        <v>42.13</v>
      </c>
      <c r="DX4">
        <v>40.22</v>
      </c>
      <c r="DY4">
        <v>38.96</v>
      </c>
      <c r="DZ4">
        <v>37.479999999999997</v>
      </c>
      <c r="EA4">
        <v>38.01</v>
      </c>
      <c r="EB4">
        <v>45.76</v>
      </c>
      <c r="EC4">
        <v>49.15</v>
      </c>
      <c r="ED4">
        <v>45.13</v>
      </c>
      <c r="EE4">
        <v>42.38</v>
      </c>
      <c r="EF4">
        <v>40.69</v>
      </c>
      <c r="EG4">
        <v>41.75</v>
      </c>
      <c r="EH4">
        <v>43.27</v>
      </c>
      <c r="EI4">
        <v>42.63</v>
      </c>
      <c r="EJ4">
        <v>40.700000000000003</v>
      </c>
      <c r="EK4">
        <v>39.42</v>
      </c>
      <c r="EL4">
        <v>37.92</v>
      </c>
      <c r="EM4">
        <v>38.46</v>
      </c>
      <c r="EN4">
        <v>46.3</v>
      </c>
      <c r="EO4">
        <v>49.74</v>
      </c>
      <c r="EP4">
        <v>45.67</v>
      </c>
      <c r="EQ4">
        <v>42.88</v>
      </c>
      <c r="ER4">
        <v>41.17</v>
      </c>
      <c r="ES4">
        <v>42.25</v>
      </c>
      <c r="ET4">
        <v>43.78</v>
      </c>
      <c r="EU4">
        <v>43.13</v>
      </c>
      <c r="EV4">
        <v>41.18</v>
      </c>
      <c r="EW4">
        <v>39.880000000000003</v>
      </c>
      <c r="EX4">
        <v>38.369999999999997</v>
      </c>
      <c r="EY4">
        <v>38.909999999999997</v>
      </c>
      <c r="EZ4">
        <v>46.84</v>
      </c>
      <c r="FA4">
        <v>50.32</v>
      </c>
      <c r="FB4">
        <v>46.2</v>
      </c>
      <c r="FC4">
        <v>43.38</v>
      </c>
      <c r="FD4">
        <v>41.65</v>
      </c>
      <c r="FE4">
        <v>42.74</v>
      </c>
      <c r="FF4">
        <v>44.28</v>
      </c>
      <c r="FG4">
        <v>43.63</v>
      </c>
      <c r="FH4">
        <v>41.66</v>
      </c>
      <c r="FI4">
        <v>40.35</v>
      </c>
      <c r="FJ4">
        <v>38.81</v>
      </c>
      <c r="FK4">
        <v>39.369999999999997</v>
      </c>
      <c r="FL4">
        <v>47.39</v>
      </c>
      <c r="FM4">
        <v>50.91</v>
      </c>
      <c r="FN4">
        <v>46.74</v>
      </c>
      <c r="FO4">
        <v>43.89</v>
      </c>
      <c r="FP4">
        <v>42.14</v>
      </c>
      <c r="FQ4">
        <v>43.24</v>
      </c>
      <c r="FR4">
        <v>44.79</v>
      </c>
      <c r="FS4">
        <v>44.13</v>
      </c>
      <c r="FT4">
        <v>42.14</v>
      </c>
      <c r="FU4">
        <v>40.81</v>
      </c>
      <c r="FV4">
        <v>39.26</v>
      </c>
      <c r="FW4">
        <v>39.82</v>
      </c>
      <c r="FX4">
        <v>47.93</v>
      </c>
      <c r="FY4">
        <v>51.49</v>
      </c>
      <c r="FZ4">
        <v>47.28</v>
      </c>
      <c r="GA4">
        <v>44.39</v>
      </c>
      <c r="GB4">
        <v>42.62</v>
      </c>
      <c r="GC4">
        <v>43.74</v>
      </c>
      <c r="GD4">
        <v>45.3</v>
      </c>
      <c r="GE4">
        <v>44.63</v>
      </c>
      <c r="GF4">
        <v>42.62</v>
      </c>
      <c r="GG4">
        <v>41.27</v>
      </c>
      <c r="GH4">
        <v>39.71</v>
      </c>
      <c r="GI4">
        <v>40.270000000000003</v>
      </c>
      <c r="GJ4">
        <v>48.48</v>
      </c>
      <c r="GK4">
        <v>52.08</v>
      </c>
      <c r="GL4">
        <v>47.81</v>
      </c>
      <c r="GM4">
        <v>44.9</v>
      </c>
      <c r="GN4">
        <v>43.1</v>
      </c>
      <c r="GO4">
        <v>44.23</v>
      </c>
      <c r="GP4">
        <v>45.81</v>
      </c>
      <c r="GQ4">
        <v>45.13</v>
      </c>
      <c r="GR4">
        <v>43.1</v>
      </c>
      <c r="GS4">
        <v>41.74</v>
      </c>
      <c r="GT4">
        <v>40.15</v>
      </c>
      <c r="GU4">
        <v>40.72</v>
      </c>
      <c r="GV4">
        <v>49.02</v>
      </c>
      <c r="GW4">
        <v>52.66</v>
      </c>
      <c r="GX4">
        <v>48.35</v>
      </c>
    </row>
    <row r="5" spans="1:206" x14ac:dyDescent="0.15">
      <c r="A5" s="243" t="s">
        <v>130</v>
      </c>
      <c r="B5" s="244" t="s">
        <v>179</v>
      </c>
      <c r="C5">
        <v>20.5</v>
      </c>
      <c r="D5">
        <v>25.188000000000002</v>
      </c>
      <c r="E5">
        <v>29.774000000000001</v>
      </c>
      <c r="F5">
        <v>27.698</v>
      </c>
      <c r="G5">
        <v>23.571000000000002</v>
      </c>
      <c r="H5">
        <v>20.395</v>
      </c>
      <c r="I5">
        <v>18.467000000000002</v>
      </c>
      <c r="J5">
        <v>20.04</v>
      </c>
      <c r="K5">
        <v>21</v>
      </c>
      <c r="L5">
        <v>29.097000000000001</v>
      </c>
      <c r="M5">
        <v>33.387</v>
      </c>
      <c r="N5">
        <v>28.85</v>
      </c>
      <c r="O5">
        <v>27</v>
      </c>
      <c r="P5">
        <v>23.5</v>
      </c>
      <c r="Q5">
        <v>29.702000000000002</v>
      </c>
      <c r="R5">
        <v>28.677</v>
      </c>
      <c r="S5">
        <v>27.75</v>
      </c>
      <c r="T5">
        <v>25.169</v>
      </c>
      <c r="U5">
        <v>21.667000000000002</v>
      </c>
      <c r="V5">
        <v>11.863000000000001</v>
      </c>
      <c r="W5">
        <v>14.146000000000001</v>
      </c>
      <c r="X5">
        <v>35.581000000000003</v>
      </c>
      <c r="Y5">
        <v>37.613</v>
      </c>
      <c r="Z5">
        <v>31.958000000000002</v>
      </c>
      <c r="AA5">
        <v>27.048000000000002</v>
      </c>
      <c r="AB5">
        <v>24.5</v>
      </c>
      <c r="AC5">
        <v>30.605</v>
      </c>
      <c r="AD5">
        <v>27.952000000000002</v>
      </c>
      <c r="AE5">
        <v>27.201000000000001</v>
      </c>
      <c r="AF5">
        <v>25.278000000000002</v>
      </c>
      <c r="AG5">
        <v>22.454999999999998</v>
      </c>
      <c r="AH5">
        <v>14.094000000000001</v>
      </c>
      <c r="AI5">
        <v>16.672000000000001</v>
      </c>
      <c r="AJ5">
        <v>33.812000000000005</v>
      </c>
      <c r="AK5">
        <v>35.459000000000003</v>
      </c>
      <c r="AL5">
        <v>30.928000000000001</v>
      </c>
      <c r="AM5">
        <v>26.901</v>
      </c>
      <c r="AN5">
        <v>25.032</v>
      </c>
      <c r="AO5">
        <v>30.017000000000003</v>
      </c>
      <c r="AP5">
        <v>28.13</v>
      </c>
      <c r="AQ5">
        <v>27.589000000000002</v>
      </c>
      <c r="AR5">
        <v>25.714000000000002</v>
      </c>
      <c r="AS5">
        <v>23.108000000000001</v>
      </c>
      <c r="AT5">
        <v>15.401000000000002</v>
      </c>
      <c r="AU5">
        <v>17.814</v>
      </c>
      <c r="AV5">
        <v>33.594999999999999</v>
      </c>
      <c r="AW5">
        <v>35.367000000000004</v>
      </c>
      <c r="AX5">
        <v>30.968</v>
      </c>
      <c r="AY5">
        <v>27.225000000000001</v>
      </c>
      <c r="AZ5">
        <v>25.473000000000003</v>
      </c>
      <c r="BA5">
        <v>30.043000000000003</v>
      </c>
      <c r="BB5">
        <v>28.313000000000002</v>
      </c>
      <c r="BC5">
        <v>27.827000000000002</v>
      </c>
      <c r="BD5">
        <v>26.133000000000003</v>
      </c>
      <c r="BE5">
        <v>23.641000000000002</v>
      </c>
      <c r="BF5">
        <v>17.056000000000001</v>
      </c>
      <c r="BG5">
        <v>18.933</v>
      </c>
      <c r="BH5">
        <v>33.279000000000003</v>
      </c>
      <c r="BI5">
        <v>34.902000000000001</v>
      </c>
      <c r="BJ5">
        <v>30.885000000000002</v>
      </c>
      <c r="BK5">
        <v>27.469000000000001</v>
      </c>
      <c r="BL5">
        <v>25.877000000000002</v>
      </c>
      <c r="BM5">
        <v>30.085000000000001</v>
      </c>
      <c r="BN5">
        <v>28.537000000000003</v>
      </c>
      <c r="BO5">
        <v>28.024000000000001</v>
      </c>
      <c r="BP5">
        <v>26.475000000000001</v>
      </c>
      <c r="BQ5">
        <v>24.213000000000001</v>
      </c>
      <c r="BR5">
        <v>18.236000000000001</v>
      </c>
      <c r="BS5">
        <v>19.943000000000001</v>
      </c>
      <c r="BT5">
        <v>32.963999999999999</v>
      </c>
      <c r="BU5">
        <v>34.453000000000003</v>
      </c>
      <c r="BV5">
        <v>30.694000000000003</v>
      </c>
      <c r="BW5">
        <v>27.822000000000003</v>
      </c>
      <c r="BX5">
        <v>26.253</v>
      </c>
      <c r="BY5">
        <v>30.064</v>
      </c>
      <c r="BZ5">
        <v>28.645</v>
      </c>
      <c r="CA5">
        <v>28.191000000000003</v>
      </c>
      <c r="CB5">
        <v>26.684999999999999</v>
      </c>
      <c r="CC5">
        <v>24.754999999999999</v>
      </c>
      <c r="CD5">
        <v>19.09</v>
      </c>
      <c r="CE5">
        <v>20.420999999999999</v>
      </c>
      <c r="CF5">
        <v>32.789000000000001</v>
      </c>
      <c r="CG5">
        <v>34.01</v>
      </c>
      <c r="CH5">
        <v>30.765000000000001</v>
      </c>
      <c r="CI5">
        <v>28.007000000000001</v>
      </c>
      <c r="CJ5">
        <v>26.443000000000001</v>
      </c>
      <c r="CK5">
        <v>30.061</v>
      </c>
      <c r="CL5">
        <v>28.765000000000001</v>
      </c>
      <c r="CM5">
        <v>28.341000000000001</v>
      </c>
      <c r="CN5">
        <v>26.946000000000002</v>
      </c>
      <c r="CO5">
        <v>25.169</v>
      </c>
      <c r="CP5">
        <v>19.61</v>
      </c>
      <c r="CQ5">
        <v>21.414999999999999</v>
      </c>
      <c r="CR5">
        <v>32.618000000000002</v>
      </c>
      <c r="CS5">
        <v>33.742000000000004</v>
      </c>
      <c r="CT5">
        <v>30.737000000000002</v>
      </c>
      <c r="CU5">
        <v>28.206000000000003</v>
      </c>
      <c r="CV5">
        <v>26.716000000000001</v>
      </c>
      <c r="CW5">
        <v>30.091000000000001</v>
      </c>
      <c r="CX5">
        <v>28.764000000000003</v>
      </c>
      <c r="CY5">
        <v>28.509</v>
      </c>
      <c r="CZ5">
        <v>27.297000000000001</v>
      </c>
      <c r="DA5">
        <v>25.574999999999999</v>
      </c>
      <c r="DB5">
        <v>20.378</v>
      </c>
      <c r="DC5">
        <v>22.083000000000002</v>
      </c>
      <c r="DD5">
        <v>32.466999999999999</v>
      </c>
      <c r="DE5">
        <v>33.518000000000001</v>
      </c>
      <c r="DF5">
        <v>30.717000000000002</v>
      </c>
      <c r="DG5">
        <v>28.265000000000001</v>
      </c>
      <c r="DH5">
        <v>27.106000000000002</v>
      </c>
      <c r="DI5">
        <v>30.135000000000002</v>
      </c>
      <c r="DJ5">
        <v>28.913</v>
      </c>
      <c r="DK5">
        <v>28.684000000000001</v>
      </c>
      <c r="DL5">
        <v>27.551000000000002</v>
      </c>
      <c r="DM5">
        <v>25.908000000000001</v>
      </c>
      <c r="DN5">
        <v>20.933</v>
      </c>
      <c r="DO5">
        <v>22.591000000000001</v>
      </c>
      <c r="DP5">
        <v>32.375</v>
      </c>
      <c r="DQ5">
        <v>33.633000000000003</v>
      </c>
      <c r="DR5">
        <v>30.798000000000002</v>
      </c>
      <c r="DS5">
        <v>28.469000000000001</v>
      </c>
      <c r="DT5">
        <v>27.353000000000002</v>
      </c>
      <c r="DU5">
        <v>30.231000000000002</v>
      </c>
      <c r="DV5">
        <v>29.06</v>
      </c>
      <c r="DW5">
        <v>28.883000000000003</v>
      </c>
      <c r="DX5">
        <v>27.794</v>
      </c>
      <c r="DY5">
        <v>26.073</v>
      </c>
      <c r="DZ5">
        <v>21.774999999999999</v>
      </c>
      <c r="EA5">
        <v>23.089000000000002</v>
      </c>
      <c r="EB5">
        <v>32.364000000000004</v>
      </c>
      <c r="EC5">
        <v>33.600999999999999</v>
      </c>
      <c r="ED5">
        <v>30.743000000000002</v>
      </c>
      <c r="EE5">
        <v>28.81</v>
      </c>
      <c r="EF5">
        <v>27.601000000000003</v>
      </c>
      <c r="EG5">
        <v>30.296000000000003</v>
      </c>
      <c r="EH5">
        <v>29.341000000000001</v>
      </c>
      <c r="EI5">
        <v>29.051000000000002</v>
      </c>
      <c r="EJ5">
        <v>27.939</v>
      </c>
      <c r="EK5">
        <v>26.594999999999999</v>
      </c>
      <c r="EL5">
        <v>22.396000000000001</v>
      </c>
      <c r="EM5">
        <v>23.358000000000001</v>
      </c>
      <c r="EN5">
        <v>32.404000000000003</v>
      </c>
      <c r="EO5">
        <v>33.462000000000003</v>
      </c>
      <c r="EP5">
        <v>30.749000000000002</v>
      </c>
      <c r="EQ5">
        <v>29.015000000000001</v>
      </c>
      <c r="ER5">
        <v>27.867000000000001</v>
      </c>
      <c r="ES5">
        <v>30.401</v>
      </c>
      <c r="ET5">
        <v>29.509</v>
      </c>
      <c r="EU5">
        <v>29.252000000000002</v>
      </c>
      <c r="EV5">
        <v>28.18</v>
      </c>
      <c r="EW5">
        <v>26.908000000000001</v>
      </c>
      <c r="EX5">
        <v>22.856000000000002</v>
      </c>
      <c r="EY5">
        <v>23.779</v>
      </c>
      <c r="EZ5">
        <v>32.445</v>
      </c>
      <c r="FA5">
        <v>33.256</v>
      </c>
      <c r="FB5">
        <v>31.01</v>
      </c>
      <c r="FC5">
        <v>29.22</v>
      </c>
      <c r="FD5">
        <v>27.965</v>
      </c>
      <c r="FE5">
        <v>30.62</v>
      </c>
      <c r="FF5">
        <v>29.506</v>
      </c>
      <c r="FG5">
        <v>29.258000000000003</v>
      </c>
      <c r="FH5">
        <v>28.421000000000003</v>
      </c>
      <c r="FI5">
        <v>27.046000000000003</v>
      </c>
      <c r="FJ5">
        <v>23.008000000000003</v>
      </c>
      <c r="FK5">
        <v>24.451000000000001</v>
      </c>
      <c r="FL5">
        <v>32.497</v>
      </c>
      <c r="FM5">
        <v>33.246000000000002</v>
      </c>
      <c r="FN5">
        <v>31.114999999999998</v>
      </c>
      <c r="FO5">
        <v>29.244</v>
      </c>
      <c r="FP5">
        <v>28.034000000000002</v>
      </c>
      <c r="FQ5">
        <v>30.777000000000001</v>
      </c>
      <c r="FR5">
        <v>29.495000000000001</v>
      </c>
      <c r="FS5">
        <v>29.483000000000001</v>
      </c>
      <c r="FT5">
        <v>28.662000000000003</v>
      </c>
      <c r="FU5">
        <v>27.507000000000001</v>
      </c>
      <c r="FV5">
        <v>23.46</v>
      </c>
      <c r="FW5">
        <v>24.855</v>
      </c>
      <c r="FX5">
        <v>32.386000000000003</v>
      </c>
      <c r="FY5">
        <v>33.5</v>
      </c>
      <c r="FZ5">
        <v>31.22</v>
      </c>
      <c r="GA5">
        <v>29.266000000000002</v>
      </c>
      <c r="GB5">
        <v>28.444000000000003</v>
      </c>
      <c r="GC5">
        <v>30.934000000000001</v>
      </c>
      <c r="GD5">
        <v>29.7</v>
      </c>
      <c r="GE5">
        <v>29.656000000000002</v>
      </c>
      <c r="GF5">
        <v>29.027000000000001</v>
      </c>
      <c r="GG5">
        <v>27.379000000000001</v>
      </c>
      <c r="GH5">
        <v>23.907</v>
      </c>
      <c r="GI5">
        <v>25.031000000000002</v>
      </c>
      <c r="GJ5">
        <v>32.615000000000002</v>
      </c>
      <c r="GK5">
        <v>33.751000000000005</v>
      </c>
      <c r="GL5">
        <v>31.447000000000003</v>
      </c>
      <c r="GM5">
        <v>29.465</v>
      </c>
      <c r="GN5">
        <v>28.636000000000003</v>
      </c>
      <c r="GO5">
        <v>31.061</v>
      </c>
      <c r="GP5">
        <v>30.089000000000002</v>
      </c>
      <c r="GQ5">
        <v>29.874000000000002</v>
      </c>
      <c r="GR5">
        <v>29.078000000000003</v>
      </c>
      <c r="GS5">
        <v>27.738000000000003</v>
      </c>
      <c r="GT5">
        <v>24.077999999999999</v>
      </c>
      <c r="GU5">
        <v>25.22</v>
      </c>
      <c r="GV5">
        <v>32.846000000000004</v>
      </c>
      <c r="GW5">
        <v>34.004000000000005</v>
      </c>
      <c r="GX5">
        <v>31.429000000000002</v>
      </c>
    </row>
    <row r="6" spans="1:206" x14ac:dyDescent="0.15">
      <c r="A6" s="243" t="s">
        <v>129</v>
      </c>
      <c r="B6" s="244" t="s">
        <v>149</v>
      </c>
      <c r="C6">
        <v>27</v>
      </c>
      <c r="D6">
        <v>28.75</v>
      </c>
      <c r="E6">
        <v>36.25</v>
      </c>
      <c r="F6">
        <v>35.6</v>
      </c>
      <c r="G6">
        <v>33.9</v>
      </c>
      <c r="H6">
        <v>30.5</v>
      </c>
      <c r="I6">
        <v>30</v>
      </c>
      <c r="J6">
        <v>29</v>
      </c>
      <c r="K6">
        <v>30.5</v>
      </c>
      <c r="L6">
        <v>44</v>
      </c>
      <c r="M6">
        <v>51</v>
      </c>
      <c r="N6">
        <v>45</v>
      </c>
      <c r="O6">
        <v>35.5</v>
      </c>
      <c r="P6">
        <v>33.5</v>
      </c>
      <c r="Q6">
        <v>35.75</v>
      </c>
      <c r="R6">
        <v>39.75</v>
      </c>
      <c r="S6">
        <v>38.25</v>
      </c>
      <c r="T6">
        <v>34</v>
      </c>
      <c r="U6">
        <v>34.25</v>
      </c>
      <c r="V6">
        <v>30.75</v>
      </c>
      <c r="W6">
        <v>32</v>
      </c>
      <c r="X6">
        <v>51.5</v>
      </c>
      <c r="Y6">
        <v>58.5</v>
      </c>
      <c r="Z6">
        <v>49</v>
      </c>
      <c r="AA6">
        <v>38.75</v>
      </c>
      <c r="AB6">
        <v>34.75</v>
      </c>
      <c r="AC6">
        <v>37.25</v>
      </c>
      <c r="AD6">
        <v>40.270000000000003</v>
      </c>
      <c r="AE6">
        <v>38.979999999999997</v>
      </c>
      <c r="AF6">
        <v>35.32</v>
      </c>
      <c r="AG6">
        <v>35.54</v>
      </c>
      <c r="AH6">
        <v>32.53</v>
      </c>
      <c r="AI6">
        <v>33.6</v>
      </c>
      <c r="AJ6">
        <v>50.39</v>
      </c>
      <c r="AK6">
        <v>56.41</v>
      </c>
      <c r="AL6">
        <v>48.24</v>
      </c>
      <c r="AM6">
        <v>39.42</v>
      </c>
      <c r="AN6">
        <v>35.979999999999997</v>
      </c>
      <c r="AO6">
        <v>38.130000000000003</v>
      </c>
      <c r="AP6">
        <v>40.76</v>
      </c>
      <c r="AQ6">
        <v>39.659999999999997</v>
      </c>
      <c r="AR6">
        <v>36.520000000000003</v>
      </c>
      <c r="AS6">
        <v>36.71</v>
      </c>
      <c r="AT6">
        <v>34.119999999999997</v>
      </c>
      <c r="AU6">
        <v>35.049999999999997</v>
      </c>
      <c r="AV6">
        <v>49.5</v>
      </c>
      <c r="AW6">
        <v>54.69</v>
      </c>
      <c r="AX6">
        <v>47.66</v>
      </c>
      <c r="AY6">
        <v>40.07</v>
      </c>
      <c r="AZ6">
        <v>37.11</v>
      </c>
      <c r="BA6">
        <v>38.97</v>
      </c>
      <c r="BB6">
        <v>41.51</v>
      </c>
      <c r="BC6">
        <v>40.5</v>
      </c>
      <c r="BD6">
        <v>37.619999999999997</v>
      </c>
      <c r="BE6">
        <v>37.799999999999997</v>
      </c>
      <c r="BF6">
        <v>35.43</v>
      </c>
      <c r="BG6">
        <v>36.29</v>
      </c>
      <c r="BH6">
        <v>49.54</v>
      </c>
      <c r="BI6">
        <v>54.3</v>
      </c>
      <c r="BJ6">
        <v>47.86</v>
      </c>
      <c r="BK6">
        <v>40.9</v>
      </c>
      <c r="BL6">
        <v>38.200000000000003</v>
      </c>
      <c r="BM6">
        <v>39.9</v>
      </c>
      <c r="BN6">
        <v>42.46</v>
      </c>
      <c r="BO6">
        <v>41.54</v>
      </c>
      <c r="BP6">
        <v>38.89</v>
      </c>
      <c r="BQ6">
        <v>39.049999999999997</v>
      </c>
      <c r="BR6">
        <v>36.880000000000003</v>
      </c>
      <c r="BS6">
        <v>37.659999999999997</v>
      </c>
      <c r="BT6">
        <v>49.86</v>
      </c>
      <c r="BU6">
        <v>54.25</v>
      </c>
      <c r="BV6">
        <v>48.32</v>
      </c>
      <c r="BW6">
        <v>41.92</v>
      </c>
      <c r="BX6">
        <v>39.43</v>
      </c>
      <c r="BY6">
        <v>41</v>
      </c>
      <c r="BZ6">
        <v>43.41</v>
      </c>
      <c r="CA6">
        <v>42.54</v>
      </c>
      <c r="CB6">
        <v>40.049999999999997</v>
      </c>
      <c r="CC6">
        <v>40.21</v>
      </c>
      <c r="CD6">
        <v>38.159999999999997</v>
      </c>
      <c r="CE6">
        <v>38.909999999999997</v>
      </c>
      <c r="CF6">
        <v>50.38</v>
      </c>
      <c r="CG6">
        <v>54.51</v>
      </c>
      <c r="CH6">
        <v>48.93</v>
      </c>
      <c r="CI6">
        <v>42.92</v>
      </c>
      <c r="CJ6">
        <v>40.57</v>
      </c>
      <c r="CK6">
        <v>42.05</v>
      </c>
      <c r="CL6">
        <v>44.46</v>
      </c>
      <c r="CM6">
        <v>43.64</v>
      </c>
      <c r="CN6">
        <v>41.3</v>
      </c>
      <c r="CO6">
        <v>41.45</v>
      </c>
      <c r="CP6">
        <v>39.520000000000003</v>
      </c>
      <c r="CQ6">
        <v>40.229999999999997</v>
      </c>
      <c r="CR6">
        <v>51.04</v>
      </c>
      <c r="CS6">
        <v>54.92</v>
      </c>
      <c r="CT6">
        <v>49.67</v>
      </c>
      <c r="CU6">
        <v>44.01</v>
      </c>
      <c r="CV6">
        <v>41.8</v>
      </c>
      <c r="CW6">
        <v>43.2</v>
      </c>
      <c r="CX6">
        <v>45.52</v>
      </c>
      <c r="CY6">
        <v>44.75</v>
      </c>
      <c r="CZ6">
        <v>42.54</v>
      </c>
      <c r="DA6">
        <v>42.68</v>
      </c>
      <c r="DB6">
        <v>40.869999999999997</v>
      </c>
      <c r="DC6">
        <v>41.53</v>
      </c>
      <c r="DD6">
        <v>51.71</v>
      </c>
      <c r="DE6">
        <v>55.37</v>
      </c>
      <c r="DF6">
        <v>50.43</v>
      </c>
      <c r="DG6">
        <v>45.09</v>
      </c>
      <c r="DH6">
        <v>43.02</v>
      </c>
      <c r="DI6">
        <v>44.33</v>
      </c>
      <c r="DJ6">
        <v>46.57</v>
      </c>
      <c r="DK6">
        <v>45.84</v>
      </c>
      <c r="DL6">
        <v>43.77</v>
      </c>
      <c r="DM6">
        <v>43.9</v>
      </c>
      <c r="DN6">
        <v>42.2</v>
      </c>
      <c r="DO6">
        <v>42.82</v>
      </c>
      <c r="DP6">
        <v>52.41</v>
      </c>
      <c r="DQ6">
        <v>55.85</v>
      </c>
      <c r="DR6">
        <v>51.2</v>
      </c>
      <c r="DS6">
        <v>46.18</v>
      </c>
      <c r="DT6">
        <v>44.23</v>
      </c>
      <c r="DU6">
        <v>45.47</v>
      </c>
      <c r="DV6">
        <v>47.67</v>
      </c>
      <c r="DW6">
        <v>46.99</v>
      </c>
      <c r="DX6">
        <v>45.04</v>
      </c>
      <c r="DY6">
        <v>45.17</v>
      </c>
      <c r="DZ6">
        <v>43.56</v>
      </c>
      <c r="EA6">
        <v>44.15</v>
      </c>
      <c r="EB6">
        <v>53.17</v>
      </c>
      <c r="EC6">
        <v>56.42</v>
      </c>
      <c r="ED6">
        <v>52.04</v>
      </c>
      <c r="EE6">
        <v>47.32</v>
      </c>
      <c r="EF6">
        <v>45.48</v>
      </c>
      <c r="EG6">
        <v>46.65</v>
      </c>
      <c r="EH6">
        <v>48.77</v>
      </c>
      <c r="EI6">
        <v>48.07</v>
      </c>
      <c r="EJ6">
        <v>46.08</v>
      </c>
      <c r="EK6">
        <v>46.21</v>
      </c>
      <c r="EL6">
        <v>44.56</v>
      </c>
      <c r="EM6">
        <v>45.17</v>
      </c>
      <c r="EN6">
        <v>54.4</v>
      </c>
      <c r="EO6">
        <v>57.72</v>
      </c>
      <c r="EP6">
        <v>53.24</v>
      </c>
      <c r="EQ6">
        <v>48.4</v>
      </c>
      <c r="ER6">
        <v>46.52</v>
      </c>
      <c r="ES6">
        <v>47.72</v>
      </c>
      <c r="ET6">
        <v>49.87</v>
      </c>
      <c r="EU6">
        <v>49.16</v>
      </c>
      <c r="EV6">
        <v>47.11</v>
      </c>
      <c r="EW6">
        <v>47.25</v>
      </c>
      <c r="EX6">
        <v>45.57</v>
      </c>
      <c r="EY6">
        <v>46.18</v>
      </c>
      <c r="EZ6">
        <v>55.62</v>
      </c>
      <c r="FA6">
        <v>59.02</v>
      </c>
      <c r="FB6">
        <v>54.44</v>
      </c>
      <c r="FC6">
        <v>49.49</v>
      </c>
      <c r="FD6">
        <v>47.57</v>
      </c>
      <c r="FE6">
        <v>48.79</v>
      </c>
      <c r="FF6">
        <v>50.97</v>
      </c>
      <c r="FG6">
        <v>50.24</v>
      </c>
      <c r="FH6">
        <v>48.15</v>
      </c>
      <c r="FI6">
        <v>48.29</v>
      </c>
      <c r="FJ6">
        <v>46.57</v>
      </c>
      <c r="FK6">
        <v>47.2</v>
      </c>
      <c r="FL6">
        <v>56.84</v>
      </c>
      <c r="FM6">
        <v>60.32</v>
      </c>
      <c r="FN6">
        <v>55.63</v>
      </c>
      <c r="FO6">
        <v>50.58</v>
      </c>
      <c r="FP6">
        <v>48.61</v>
      </c>
      <c r="FQ6">
        <v>49.86</v>
      </c>
      <c r="FR6">
        <v>52.07</v>
      </c>
      <c r="FS6">
        <v>51.32</v>
      </c>
      <c r="FT6">
        <v>49.19</v>
      </c>
      <c r="FU6">
        <v>49.33</v>
      </c>
      <c r="FV6">
        <v>47.57</v>
      </c>
      <c r="FW6">
        <v>48.21</v>
      </c>
      <c r="FX6">
        <v>58.07</v>
      </c>
      <c r="FY6">
        <v>61.61</v>
      </c>
      <c r="FZ6">
        <v>56.83</v>
      </c>
      <c r="GA6">
        <v>51.67</v>
      </c>
      <c r="GB6">
        <v>49.66</v>
      </c>
      <c r="GC6">
        <v>50.93</v>
      </c>
      <c r="GD6">
        <v>53.16</v>
      </c>
      <c r="GE6">
        <v>52.4</v>
      </c>
      <c r="GF6">
        <v>50.23</v>
      </c>
      <c r="GG6">
        <v>50.37</v>
      </c>
      <c r="GH6">
        <v>48.57</v>
      </c>
      <c r="GI6">
        <v>49.23</v>
      </c>
      <c r="GJ6">
        <v>59.29</v>
      </c>
      <c r="GK6">
        <v>62.91</v>
      </c>
      <c r="GL6">
        <v>58.03</v>
      </c>
      <c r="GM6">
        <v>52.75</v>
      </c>
      <c r="GN6">
        <v>50.7</v>
      </c>
      <c r="GO6">
        <v>52</v>
      </c>
      <c r="GP6">
        <v>54.26</v>
      </c>
      <c r="GQ6">
        <v>53.49</v>
      </c>
      <c r="GR6">
        <v>51.26</v>
      </c>
      <c r="GS6">
        <v>51.41</v>
      </c>
      <c r="GT6">
        <v>49.58</v>
      </c>
      <c r="GU6">
        <v>50.25</v>
      </c>
      <c r="GV6">
        <v>60.51</v>
      </c>
      <c r="GW6">
        <v>64.209999999999994</v>
      </c>
      <c r="GX6">
        <v>59.22</v>
      </c>
    </row>
    <row r="7" spans="1:206" x14ac:dyDescent="0.15">
      <c r="A7" s="243" t="s">
        <v>129</v>
      </c>
      <c r="B7" s="244" t="s">
        <v>179</v>
      </c>
      <c r="C7">
        <v>21</v>
      </c>
      <c r="D7">
        <v>25</v>
      </c>
      <c r="E7">
        <v>29.702000000000002</v>
      </c>
      <c r="F7">
        <v>27.097000000000001</v>
      </c>
      <c r="G7">
        <v>22.95</v>
      </c>
      <c r="H7">
        <v>21.056000000000001</v>
      </c>
      <c r="I7">
        <v>19.333000000000002</v>
      </c>
      <c r="J7">
        <v>21.419</v>
      </c>
      <c r="K7">
        <v>22.375</v>
      </c>
      <c r="L7">
        <v>30.355</v>
      </c>
      <c r="M7">
        <v>34.79</v>
      </c>
      <c r="N7">
        <v>29.9</v>
      </c>
      <c r="O7">
        <v>28.984000000000002</v>
      </c>
      <c r="P7">
        <v>22.292000000000002</v>
      </c>
      <c r="Q7">
        <v>28.46</v>
      </c>
      <c r="R7">
        <v>27.414999999999999</v>
      </c>
      <c r="S7">
        <v>26.518000000000001</v>
      </c>
      <c r="T7">
        <v>25.831</v>
      </c>
      <c r="U7">
        <v>23.233000000000001</v>
      </c>
      <c r="V7">
        <v>15.044</v>
      </c>
      <c r="W7">
        <v>18</v>
      </c>
      <c r="X7">
        <v>36.806000000000004</v>
      </c>
      <c r="Y7">
        <v>39.081000000000003</v>
      </c>
      <c r="Z7">
        <v>33.417000000000002</v>
      </c>
      <c r="AA7">
        <v>29.298000000000002</v>
      </c>
      <c r="AB7">
        <v>27.024999999999999</v>
      </c>
      <c r="AC7">
        <v>32.979999999999997</v>
      </c>
      <c r="AD7">
        <v>27.184000000000001</v>
      </c>
      <c r="AE7">
        <v>26.418000000000003</v>
      </c>
      <c r="AF7">
        <v>26.05</v>
      </c>
      <c r="AG7">
        <v>23.963000000000001</v>
      </c>
      <c r="AH7">
        <v>16.952000000000002</v>
      </c>
      <c r="AI7">
        <v>20.007000000000001</v>
      </c>
      <c r="AJ7">
        <v>35.012</v>
      </c>
      <c r="AK7">
        <v>36.862000000000002</v>
      </c>
      <c r="AL7">
        <v>32.326999999999998</v>
      </c>
      <c r="AM7">
        <v>29.094999999999999</v>
      </c>
      <c r="AN7">
        <v>27.245000000000001</v>
      </c>
      <c r="AO7">
        <v>32.210999999999999</v>
      </c>
      <c r="AP7">
        <v>27.421000000000003</v>
      </c>
      <c r="AQ7">
        <v>26.974</v>
      </c>
      <c r="AR7">
        <v>26.497</v>
      </c>
      <c r="AS7">
        <v>24.603000000000002</v>
      </c>
      <c r="AT7">
        <v>18.127000000000002</v>
      </c>
      <c r="AU7">
        <v>20.971</v>
      </c>
      <c r="AV7">
        <v>34.718000000000004</v>
      </c>
      <c r="AW7">
        <v>36.806000000000004</v>
      </c>
      <c r="AX7">
        <v>32.378</v>
      </c>
      <c r="AY7">
        <v>29.322000000000003</v>
      </c>
      <c r="AZ7">
        <v>27.589000000000002</v>
      </c>
      <c r="BA7">
        <v>32.154000000000003</v>
      </c>
      <c r="BB7">
        <v>27.661000000000001</v>
      </c>
      <c r="BC7">
        <v>27.309000000000001</v>
      </c>
      <c r="BD7">
        <v>26.913</v>
      </c>
      <c r="BE7">
        <v>25.03</v>
      </c>
      <c r="BF7">
        <v>19.612000000000002</v>
      </c>
      <c r="BG7">
        <v>21.913</v>
      </c>
      <c r="BH7">
        <v>34.387999999999998</v>
      </c>
      <c r="BI7">
        <v>36.353000000000002</v>
      </c>
      <c r="BJ7">
        <v>32.302</v>
      </c>
      <c r="BK7">
        <v>29.544</v>
      </c>
      <c r="BL7">
        <v>27.983000000000001</v>
      </c>
      <c r="BM7">
        <v>32.262</v>
      </c>
      <c r="BN7">
        <v>27.95</v>
      </c>
      <c r="BO7">
        <v>27.561</v>
      </c>
      <c r="BP7">
        <v>27.284000000000002</v>
      </c>
      <c r="BQ7">
        <v>25.584</v>
      </c>
      <c r="BR7">
        <v>20.69</v>
      </c>
      <c r="BS7">
        <v>22.868000000000002</v>
      </c>
      <c r="BT7">
        <v>34.267000000000003</v>
      </c>
      <c r="BU7">
        <v>36.187000000000005</v>
      </c>
      <c r="BV7">
        <v>32.334000000000003</v>
      </c>
      <c r="BW7">
        <v>30.119</v>
      </c>
      <c r="BX7">
        <v>28.676000000000002</v>
      </c>
      <c r="BY7">
        <v>32.664000000000001</v>
      </c>
      <c r="BZ7">
        <v>28.937000000000001</v>
      </c>
      <c r="CA7">
        <v>28.607000000000003</v>
      </c>
      <c r="CB7">
        <v>28.242000000000001</v>
      </c>
      <c r="CC7">
        <v>26.893000000000001</v>
      </c>
      <c r="CD7">
        <v>22.1</v>
      </c>
      <c r="CE7">
        <v>23.913</v>
      </c>
      <c r="CF7">
        <v>35.186</v>
      </c>
      <c r="CG7">
        <v>36.673000000000002</v>
      </c>
      <c r="CH7">
        <v>33.420999999999999</v>
      </c>
      <c r="CI7">
        <v>31.133000000000003</v>
      </c>
      <c r="CJ7">
        <v>29.745000000000001</v>
      </c>
      <c r="CK7">
        <v>33.511000000000003</v>
      </c>
      <c r="CL7">
        <v>30.085000000000001</v>
      </c>
      <c r="CM7">
        <v>29.747</v>
      </c>
      <c r="CN7">
        <v>29.421000000000003</v>
      </c>
      <c r="CO7">
        <v>28.139000000000003</v>
      </c>
      <c r="CP7">
        <v>23.287000000000003</v>
      </c>
      <c r="CQ7">
        <v>25.571000000000002</v>
      </c>
      <c r="CR7">
        <v>36.085000000000001</v>
      </c>
      <c r="CS7">
        <v>37.513000000000005</v>
      </c>
      <c r="CT7">
        <v>34.408999999999999</v>
      </c>
      <c r="CU7">
        <v>32.204999999999998</v>
      </c>
      <c r="CV7">
        <v>30.916</v>
      </c>
      <c r="CW7">
        <v>34.49</v>
      </c>
      <c r="CX7">
        <v>31.088000000000001</v>
      </c>
      <c r="CY7">
        <v>30.911000000000001</v>
      </c>
      <c r="CZ7">
        <v>30.666</v>
      </c>
      <c r="DA7">
        <v>29.388000000000002</v>
      </c>
      <c r="DB7">
        <v>24.795000000000002</v>
      </c>
      <c r="DC7">
        <v>26.945</v>
      </c>
      <c r="DD7">
        <v>36.979999999999997</v>
      </c>
      <c r="DE7">
        <v>38.356999999999999</v>
      </c>
      <c r="DF7">
        <v>35.393000000000001</v>
      </c>
      <c r="DG7">
        <v>33.265000000000001</v>
      </c>
      <c r="DH7">
        <v>32.085000000000001</v>
      </c>
      <c r="DI7">
        <v>35.472999999999999</v>
      </c>
      <c r="DJ7">
        <v>32.254000000000005</v>
      </c>
      <c r="DK7">
        <v>32.053000000000004</v>
      </c>
      <c r="DL7">
        <v>31.799000000000003</v>
      </c>
      <c r="DM7">
        <v>30.563000000000002</v>
      </c>
      <c r="DN7">
        <v>26.102</v>
      </c>
      <c r="DO7">
        <v>28.195</v>
      </c>
      <c r="DP7">
        <v>37.952000000000005</v>
      </c>
      <c r="DQ7">
        <v>39.5</v>
      </c>
      <c r="DR7">
        <v>36.479999999999997</v>
      </c>
      <c r="DS7">
        <v>34.364000000000004</v>
      </c>
      <c r="DT7">
        <v>33.222999999999999</v>
      </c>
      <c r="DU7">
        <v>36.520000000000003</v>
      </c>
      <c r="DV7">
        <v>33.390999999999998</v>
      </c>
      <c r="DW7">
        <v>33.198</v>
      </c>
      <c r="DX7">
        <v>32.924999999999997</v>
      </c>
      <c r="DY7">
        <v>31.628</v>
      </c>
      <c r="DZ7">
        <v>27.657</v>
      </c>
      <c r="EA7">
        <v>29.436</v>
      </c>
      <c r="EB7">
        <v>38.978999999999999</v>
      </c>
      <c r="EC7">
        <v>40.472000000000001</v>
      </c>
      <c r="ED7">
        <v>37.462000000000003</v>
      </c>
      <c r="EE7">
        <v>35.465000000000003</v>
      </c>
      <c r="EF7">
        <v>34.35</v>
      </c>
      <c r="EG7">
        <v>37.667999999999999</v>
      </c>
      <c r="EH7">
        <v>34.637</v>
      </c>
      <c r="EI7">
        <v>34.326000000000001</v>
      </c>
      <c r="EJ7">
        <v>34.071000000000005</v>
      </c>
      <c r="EK7">
        <v>32.951000000000001</v>
      </c>
      <c r="EL7">
        <v>29.042000000000002</v>
      </c>
      <c r="EM7">
        <v>30.574000000000002</v>
      </c>
      <c r="EN7">
        <v>39.927</v>
      </c>
      <c r="EO7">
        <v>41.302</v>
      </c>
      <c r="EP7">
        <v>38.446000000000005</v>
      </c>
      <c r="EQ7">
        <v>36.564</v>
      </c>
      <c r="ER7">
        <v>35.517000000000003</v>
      </c>
      <c r="ES7">
        <v>38.744999999999997</v>
      </c>
      <c r="ET7">
        <v>35.759</v>
      </c>
      <c r="EU7">
        <v>35.456000000000003</v>
      </c>
      <c r="EV7">
        <v>35.237000000000002</v>
      </c>
      <c r="EW7">
        <v>34.111000000000004</v>
      </c>
      <c r="EX7">
        <v>30.279</v>
      </c>
      <c r="EY7">
        <v>31.802000000000003</v>
      </c>
      <c r="EZ7">
        <v>40.954999999999998</v>
      </c>
      <c r="FA7">
        <v>42.182000000000002</v>
      </c>
      <c r="FB7">
        <v>39.563000000000002</v>
      </c>
      <c r="FC7">
        <v>37.661999999999999</v>
      </c>
      <c r="FD7">
        <v>36.716999999999999</v>
      </c>
      <c r="FE7">
        <v>39.71</v>
      </c>
      <c r="FF7">
        <v>36.816000000000003</v>
      </c>
      <c r="FG7">
        <v>36.526000000000003</v>
      </c>
      <c r="FH7">
        <v>36.387</v>
      </c>
      <c r="FI7">
        <v>35.207999999999998</v>
      </c>
      <c r="FJ7">
        <v>31.352</v>
      </c>
      <c r="FK7">
        <v>33.133000000000003</v>
      </c>
      <c r="FL7">
        <v>41.981999999999999</v>
      </c>
      <c r="FM7">
        <v>43.164000000000001</v>
      </c>
      <c r="FN7">
        <v>40.626000000000005</v>
      </c>
      <c r="FO7">
        <v>38.801000000000002</v>
      </c>
      <c r="FP7">
        <v>37.957000000000001</v>
      </c>
      <c r="FQ7">
        <v>40.814</v>
      </c>
      <c r="FR7">
        <v>37.902000000000001</v>
      </c>
      <c r="FS7">
        <v>37.683</v>
      </c>
      <c r="FT7">
        <v>37.549999999999997</v>
      </c>
      <c r="FU7">
        <v>36.417999999999999</v>
      </c>
      <c r="FV7">
        <v>32.615000000000002</v>
      </c>
      <c r="FW7">
        <v>34.337000000000003</v>
      </c>
      <c r="FX7">
        <v>42.966000000000001</v>
      </c>
      <c r="FY7">
        <v>44.234999999999999</v>
      </c>
      <c r="FZ7">
        <v>41.673000000000002</v>
      </c>
      <c r="GA7">
        <v>39.984000000000002</v>
      </c>
      <c r="GB7">
        <v>39.058</v>
      </c>
      <c r="GC7">
        <v>41.904000000000003</v>
      </c>
      <c r="GD7">
        <v>39.057000000000002</v>
      </c>
      <c r="GE7">
        <v>38.783999999999999</v>
      </c>
      <c r="GF7">
        <v>38.6</v>
      </c>
      <c r="GG7">
        <v>37.431000000000004</v>
      </c>
      <c r="GH7">
        <v>33.706000000000003</v>
      </c>
      <c r="GI7">
        <v>35.311</v>
      </c>
      <c r="GJ7">
        <v>44.221000000000004</v>
      </c>
      <c r="GK7">
        <v>45.494</v>
      </c>
      <c r="GL7">
        <v>42.866</v>
      </c>
      <c r="GM7">
        <v>41.14</v>
      </c>
      <c r="GN7">
        <v>40.188000000000002</v>
      </c>
      <c r="GO7">
        <v>43.3</v>
      </c>
      <c r="GP7">
        <v>40.216000000000001</v>
      </c>
      <c r="GQ7">
        <v>39.89</v>
      </c>
      <c r="GR7">
        <v>39.734999999999999</v>
      </c>
      <c r="GS7">
        <v>38.521000000000001</v>
      </c>
      <c r="GT7">
        <v>34.664999999999999</v>
      </c>
      <c r="GU7">
        <v>36.297000000000004</v>
      </c>
      <c r="GV7">
        <v>45.49</v>
      </c>
      <c r="GW7">
        <v>46.752000000000002</v>
      </c>
      <c r="GX7">
        <v>44.058</v>
      </c>
    </row>
    <row r="8" spans="1:206" x14ac:dyDescent="0.15">
      <c r="A8" s="243" t="s">
        <v>131</v>
      </c>
      <c r="B8" s="244" t="s">
        <v>149</v>
      </c>
      <c r="C8">
        <v>27.25</v>
      </c>
      <c r="D8">
        <v>28</v>
      </c>
      <c r="E8">
        <v>36</v>
      </c>
      <c r="F8">
        <v>35.75</v>
      </c>
      <c r="G8">
        <v>35.5</v>
      </c>
      <c r="H8">
        <v>33</v>
      </c>
      <c r="I8">
        <v>30.5</v>
      </c>
      <c r="J8">
        <v>30.5</v>
      </c>
      <c r="K8">
        <v>37</v>
      </c>
      <c r="L8">
        <v>46</v>
      </c>
      <c r="M8">
        <v>53</v>
      </c>
      <c r="N8">
        <v>44.5</v>
      </c>
      <c r="O8">
        <v>38</v>
      </c>
      <c r="P8">
        <v>34.5</v>
      </c>
      <c r="Q8">
        <v>38.25</v>
      </c>
      <c r="R8">
        <v>40</v>
      </c>
      <c r="S8">
        <v>39</v>
      </c>
      <c r="T8">
        <v>37</v>
      </c>
      <c r="U8">
        <v>35</v>
      </c>
      <c r="V8">
        <v>35</v>
      </c>
      <c r="W8">
        <v>39.5</v>
      </c>
      <c r="X8">
        <v>49.5</v>
      </c>
      <c r="Y8">
        <v>58.5</v>
      </c>
      <c r="Z8">
        <v>53.5</v>
      </c>
      <c r="AA8">
        <v>39.75</v>
      </c>
      <c r="AB8">
        <v>37</v>
      </c>
      <c r="AC8">
        <v>40.25</v>
      </c>
      <c r="AD8">
        <v>40.75</v>
      </c>
      <c r="AE8">
        <v>39.89</v>
      </c>
      <c r="AF8">
        <v>38.17</v>
      </c>
      <c r="AG8">
        <v>36.450000000000003</v>
      </c>
      <c r="AH8">
        <v>36.450000000000003</v>
      </c>
      <c r="AI8">
        <v>40.32</v>
      </c>
      <c r="AJ8">
        <v>48.91</v>
      </c>
      <c r="AK8">
        <v>56.65</v>
      </c>
      <c r="AL8">
        <v>52.35</v>
      </c>
      <c r="AM8">
        <v>40.54</v>
      </c>
      <c r="AN8">
        <v>38</v>
      </c>
      <c r="AO8">
        <v>40.97</v>
      </c>
      <c r="AP8">
        <v>41.45</v>
      </c>
      <c r="AQ8">
        <v>40.71</v>
      </c>
      <c r="AR8">
        <v>39.24</v>
      </c>
      <c r="AS8">
        <v>37.76</v>
      </c>
      <c r="AT8">
        <v>37.76</v>
      </c>
      <c r="AU8">
        <v>41.09</v>
      </c>
      <c r="AV8">
        <v>48.47</v>
      </c>
      <c r="AW8">
        <v>55.11</v>
      </c>
      <c r="AX8">
        <v>51.42</v>
      </c>
      <c r="AY8">
        <v>41.27</v>
      </c>
      <c r="AZ8">
        <v>38.92</v>
      </c>
      <c r="BA8">
        <v>41.64</v>
      </c>
      <c r="BB8">
        <v>41.99</v>
      </c>
      <c r="BC8">
        <v>41.32</v>
      </c>
      <c r="BD8">
        <v>39.979999999999997</v>
      </c>
      <c r="BE8">
        <v>38.64</v>
      </c>
      <c r="BF8">
        <v>38.64</v>
      </c>
      <c r="BG8">
        <v>41.66</v>
      </c>
      <c r="BH8">
        <v>48.37</v>
      </c>
      <c r="BI8">
        <v>54.4</v>
      </c>
      <c r="BJ8">
        <v>51.05</v>
      </c>
      <c r="BK8">
        <v>41.83</v>
      </c>
      <c r="BL8">
        <v>39.58</v>
      </c>
      <c r="BM8">
        <v>42.17</v>
      </c>
      <c r="BN8">
        <v>42.47</v>
      </c>
      <c r="BO8">
        <v>41.86</v>
      </c>
      <c r="BP8">
        <v>40.65</v>
      </c>
      <c r="BQ8">
        <v>39.43</v>
      </c>
      <c r="BR8">
        <v>39.43</v>
      </c>
      <c r="BS8">
        <v>42.17</v>
      </c>
      <c r="BT8">
        <v>48.26</v>
      </c>
      <c r="BU8">
        <v>53.73</v>
      </c>
      <c r="BV8">
        <v>50.69</v>
      </c>
      <c r="BW8">
        <v>42.33</v>
      </c>
      <c r="BX8">
        <v>40.17</v>
      </c>
      <c r="BY8">
        <v>42.64</v>
      </c>
      <c r="BZ8">
        <v>42.91</v>
      </c>
      <c r="CA8">
        <v>42.35</v>
      </c>
      <c r="CB8">
        <v>41.22</v>
      </c>
      <c r="CC8">
        <v>40.1</v>
      </c>
      <c r="CD8">
        <v>40.1</v>
      </c>
      <c r="CE8">
        <v>42.64</v>
      </c>
      <c r="CF8">
        <v>48.28</v>
      </c>
      <c r="CG8">
        <v>53.36</v>
      </c>
      <c r="CH8">
        <v>50.54</v>
      </c>
      <c r="CI8">
        <v>42.78</v>
      </c>
      <c r="CJ8">
        <v>40.69</v>
      </c>
      <c r="CK8">
        <v>43.07</v>
      </c>
      <c r="CL8">
        <v>43.35</v>
      </c>
      <c r="CM8">
        <v>42.83</v>
      </c>
      <c r="CN8">
        <v>41.78</v>
      </c>
      <c r="CO8">
        <v>40.74</v>
      </c>
      <c r="CP8">
        <v>40.74</v>
      </c>
      <c r="CQ8">
        <v>43.09</v>
      </c>
      <c r="CR8">
        <v>48.33</v>
      </c>
      <c r="CS8">
        <v>53.03</v>
      </c>
      <c r="CT8">
        <v>50.42</v>
      </c>
      <c r="CU8">
        <v>43.23</v>
      </c>
      <c r="CV8">
        <v>41.2</v>
      </c>
      <c r="CW8">
        <v>43.5</v>
      </c>
      <c r="CX8">
        <v>43.78</v>
      </c>
      <c r="CY8">
        <v>43.29</v>
      </c>
      <c r="CZ8">
        <v>42.33</v>
      </c>
      <c r="DA8">
        <v>41.36</v>
      </c>
      <c r="DB8">
        <v>41.36</v>
      </c>
      <c r="DC8">
        <v>43.54</v>
      </c>
      <c r="DD8">
        <v>48.39</v>
      </c>
      <c r="DE8">
        <v>52.76</v>
      </c>
      <c r="DF8">
        <v>50.34</v>
      </c>
      <c r="DG8">
        <v>43.67</v>
      </c>
      <c r="DH8">
        <v>41.7</v>
      </c>
      <c r="DI8">
        <v>43.92</v>
      </c>
      <c r="DJ8">
        <v>44.2</v>
      </c>
      <c r="DK8">
        <v>43.75</v>
      </c>
      <c r="DL8">
        <v>42.85</v>
      </c>
      <c r="DM8">
        <v>41.96</v>
      </c>
      <c r="DN8">
        <v>41.96</v>
      </c>
      <c r="DO8">
        <v>43.99</v>
      </c>
      <c r="DP8">
        <v>48.48</v>
      </c>
      <c r="DQ8">
        <v>52.53</v>
      </c>
      <c r="DR8">
        <v>50.29</v>
      </c>
      <c r="DS8">
        <v>44.11</v>
      </c>
      <c r="DT8">
        <v>42.18</v>
      </c>
      <c r="DU8">
        <v>44.33</v>
      </c>
      <c r="DV8">
        <v>44.62</v>
      </c>
      <c r="DW8">
        <v>44.2</v>
      </c>
      <c r="DX8">
        <v>43.37</v>
      </c>
      <c r="DY8">
        <v>42.54</v>
      </c>
      <c r="DZ8">
        <v>42.54</v>
      </c>
      <c r="EA8">
        <v>44.42</v>
      </c>
      <c r="EB8">
        <v>48.59</v>
      </c>
      <c r="EC8">
        <v>52.35</v>
      </c>
      <c r="ED8">
        <v>50.26</v>
      </c>
      <c r="EE8">
        <v>44.53</v>
      </c>
      <c r="EF8">
        <v>42.66</v>
      </c>
      <c r="EG8">
        <v>44.75</v>
      </c>
      <c r="EH8">
        <v>44.96</v>
      </c>
      <c r="EI8">
        <v>44.54</v>
      </c>
      <c r="EJ8">
        <v>43.7</v>
      </c>
      <c r="EK8">
        <v>42.87</v>
      </c>
      <c r="EL8">
        <v>42.87</v>
      </c>
      <c r="EM8">
        <v>44.76</v>
      </c>
      <c r="EN8">
        <v>48.97</v>
      </c>
      <c r="EO8">
        <v>52.75</v>
      </c>
      <c r="EP8">
        <v>50.65</v>
      </c>
      <c r="EQ8">
        <v>44.88</v>
      </c>
      <c r="ER8">
        <v>43</v>
      </c>
      <c r="ES8">
        <v>45.09</v>
      </c>
      <c r="ET8">
        <v>45.3</v>
      </c>
      <c r="EU8">
        <v>44.88</v>
      </c>
      <c r="EV8">
        <v>44.04</v>
      </c>
      <c r="EW8">
        <v>43.19</v>
      </c>
      <c r="EX8">
        <v>43.2</v>
      </c>
      <c r="EY8">
        <v>45.1</v>
      </c>
      <c r="EZ8">
        <v>49.34</v>
      </c>
      <c r="FA8">
        <v>53.15</v>
      </c>
      <c r="FB8">
        <v>51.04</v>
      </c>
      <c r="FC8">
        <v>45.22</v>
      </c>
      <c r="FD8">
        <v>43.34</v>
      </c>
      <c r="FE8">
        <v>45.43</v>
      </c>
      <c r="FF8">
        <v>45.65</v>
      </c>
      <c r="FG8">
        <v>45.22</v>
      </c>
      <c r="FH8">
        <v>44.37</v>
      </c>
      <c r="FI8">
        <v>43.52</v>
      </c>
      <c r="FJ8">
        <v>43.52</v>
      </c>
      <c r="FK8">
        <v>45.45</v>
      </c>
      <c r="FL8">
        <v>49.71</v>
      </c>
      <c r="FM8">
        <v>53.55</v>
      </c>
      <c r="FN8">
        <v>51.42</v>
      </c>
      <c r="FO8">
        <v>45.56</v>
      </c>
      <c r="FP8">
        <v>43.67</v>
      </c>
      <c r="FQ8">
        <v>45.78</v>
      </c>
      <c r="FR8">
        <v>45.99</v>
      </c>
      <c r="FS8">
        <v>45.56</v>
      </c>
      <c r="FT8">
        <v>44.71</v>
      </c>
      <c r="FU8">
        <v>43.85</v>
      </c>
      <c r="FV8">
        <v>43.85</v>
      </c>
      <c r="FW8">
        <v>45.79</v>
      </c>
      <c r="FX8">
        <v>50.09</v>
      </c>
      <c r="FY8">
        <v>53.96</v>
      </c>
      <c r="FZ8">
        <v>51.81</v>
      </c>
      <c r="GA8">
        <v>45.9</v>
      </c>
      <c r="GB8">
        <v>44.01</v>
      </c>
      <c r="GC8">
        <v>46.12</v>
      </c>
      <c r="GD8">
        <v>46.33</v>
      </c>
      <c r="GE8">
        <v>45.9</v>
      </c>
      <c r="GF8">
        <v>45.04</v>
      </c>
      <c r="GG8">
        <v>44.18</v>
      </c>
      <c r="GH8">
        <v>44.18</v>
      </c>
      <c r="GI8">
        <v>46.13</v>
      </c>
      <c r="GJ8">
        <v>50.46</v>
      </c>
      <c r="GK8">
        <v>54.36</v>
      </c>
      <c r="GL8">
        <v>52.2</v>
      </c>
      <c r="GM8">
        <v>46.25</v>
      </c>
      <c r="GN8">
        <v>44.35</v>
      </c>
      <c r="GO8">
        <v>46.47</v>
      </c>
      <c r="GP8">
        <v>46.68</v>
      </c>
      <c r="GQ8">
        <v>46.24</v>
      </c>
      <c r="GR8">
        <v>45.37</v>
      </c>
      <c r="GS8">
        <v>44.5</v>
      </c>
      <c r="GT8">
        <v>44.51</v>
      </c>
      <c r="GU8">
        <v>46.47</v>
      </c>
      <c r="GV8">
        <v>50.83</v>
      </c>
      <c r="GW8">
        <v>54.76</v>
      </c>
      <c r="GX8">
        <v>52.58</v>
      </c>
    </row>
    <row r="9" spans="1:206" x14ac:dyDescent="0.15">
      <c r="A9" s="243" t="s">
        <v>131</v>
      </c>
      <c r="B9" s="244" t="s">
        <v>179</v>
      </c>
      <c r="C9">
        <v>21</v>
      </c>
      <c r="D9">
        <v>24.333000000000002</v>
      </c>
      <c r="E9">
        <v>28.04</v>
      </c>
      <c r="F9">
        <v>27.06</v>
      </c>
      <c r="G9">
        <v>26.786000000000001</v>
      </c>
      <c r="H9">
        <v>26.073</v>
      </c>
      <c r="I9">
        <v>21.766999999999999</v>
      </c>
      <c r="J9">
        <v>24.363</v>
      </c>
      <c r="K9">
        <v>25.417000000000002</v>
      </c>
      <c r="L9">
        <v>29.871000000000002</v>
      </c>
      <c r="M9">
        <v>28.742000000000001</v>
      </c>
      <c r="N9">
        <v>28.65</v>
      </c>
      <c r="O9">
        <v>25.355</v>
      </c>
      <c r="P9">
        <v>27.375</v>
      </c>
      <c r="Q9">
        <v>27.734000000000002</v>
      </c>
      <c r="R9">
        <v>27.024000000000001</v>
      </c>
      <c r="S9">
        <v>24.75</v>
      </c>
      <c r="T9">
        <v>23.782</v>
      </c>
      <c r="U9">
        <v>23.083000000000002</v>
      </c>
      <c r="V9">
        <v>24.266000000000002</v>
      </c>
      <c r="W9">
        <v>25.792000000000002</v>
      </c>
      <c r="X9">
        <v>26.048000000000002</v>
      </c>
      <c r="Y9">
        <v>26.516000000000002</v>
      </c>
      <c r="Z9">
        <v>26.292000000000002</v>
      </c>
      <c r="AA9">
        <v>25.96</v>
      </c>
      <c r="AB9">
        <v>26.35</v>
      </c>
      <c r="AC9">
        <v>26.964000000000002</v>
      </c>
      <c r="AD9">
        <v>26.975000000000001</v>
      </c>
      <c r="AE9">
        <v>24.918000000000003</v>
      </c>
      <c r="AF9">
        <v>24.542000000000002</v>
      </c>
      <c r="AG9">
        <v>23.807000000000002</v>
      </c>
      <c r="AH9">
        <v>24.622</v>
      </c>
      <c r="AI9">
        <v>26.187000000000001</v>
      </c>
      <c r="AJ9">
        <v>26.125</v>
      </c>
      <c r="AK9">
        <v>26.448</v>
      </c>
      <c r="AL9">
        <v>26.298999999999999</v>
      </c>
      <c r="AM9">
        <v>25.981000000000002</v>
      </c>
      <c r="AN9">
        <v>26.58</v>
      </c>
      <c r="AO9">
        <v>26.975000000000001</v>
      </c>
      <c r="AP9">
        <v>26.86</v>
      </c>
      <c r="AQ9">
        <v>25.399000000000001</v>
      </c>
      <c r="AR9">
        <v>24.851000000000003</v>
      </c>
      <c r="AS9">
        <v>24.178000000000001</v>
      </c>
      <c r="AT9">
        <v>24.824999999999999</v>
      </c>
      <c r="AU9">
        <v>26.375</v>
      </c>
      <c r="AV9">
        <v>25.904</v>
      </c>
      <c r="AW9">
        <v>27.491</v>
      </c>
      <c r="AX9">
        <v>26.585000000000001</v>
      </c>
      <c r="AY9">
        <v>26.161000000000001</v>
      </c>
      <c r="AZ9">
        <v>26.724</v>
      </c>
      <c r="BA9">
        <v>27.077000000000002</v>
      </c>
      <c r="BB9">
        <v>26.967000000000002</v>
      </c>
      <c r="BC9">
        <v>25.693000000000001</v>
      </c>
      <c r="BD9">
        <v>25.211000000000002</v>
      </c>
      <c r="BE9">
        <v>24.367000000000001</v>
      </c>
      <c r="BF9">
        <v>25.316000000000003</v>
      </c>
      <c r="BG9">
        <v>26.603000000000002</v>
      </c>
      <c r="BH9">
        <v>26.114000000000001</v>
      </c>
      <c r="BI9">
        <v>27.614999999999998</v>
      </c>
      <c r="BJ9">
        <v>26.771000000000001</v>
      </c>
      <c r="BK9">
        <v>26.396000000000001</v>
      </c>
      <c r="BL9">
        <v>26.919</v>
      </c>
      <c r="BM9">
        <v>27.012</v>
      </c>
      <c r="BN9">
        <v>27.326000000000001</v>
      </c>
      <c r="BO9">
        <v>25.989000000000001</v>
      </c>
      <c r="BP9">
        <v>25.572000000000003</v>
      </c>
      <c r="BQ9">
        <v>24.769000000000002</v>
      </c>
      <c r="BR9">
        <v>25.641000000000002</v>
      </c>
      <c r="BS9">
        <v>26.843</v>
      </c>
      <c r="BT9">
        <v>26.34</v>
      </c>
      <c r="BU9">
        <v>27.77</v>
      </c>
      <c r="BV9">
        <v>26.414999999999999</v>
      </c>
      <c r="BW9">
        <v>26.882000000000001</v>
      </c>
      <c r="BX9">
        <v>27.131</v>
      </c>
      <c r="BY9">
        <v>27.167000000000002</v>
      </c>
      <c r="BZ9">
        <v>27.497</v>
      </c>
      <c r="CA9">
        <v>26.324000000000002</v>
      </c>
      <c r="CB9">
        <v>25.645</v>
      </c>
      <c r="CC9">
        <v>25.369</v>
      </c>
      <c r="CD9">
        <v>25.942</v>
      </c>
      <c r="CE9">
        <v>26.82</v>
      </c>
      <c r="CF9">
        <v>27.031000000000002</v>
      </c>
      <c r="CG9">
        <v>27.336000000000002</v>
      </c>
      <c r="CH9">
        <v>27.178000000000001</v>
      </c>
      <c r="CI9">
        <v>27.122</v>
      </c>
      <c r="CJ9">
        <v>27.203000000000003</v>
      </c>
      <c r="CK9">
        <v>27.578000000000003</v>
      </c>
      <c r="CL9">
        <v>27.669</v>
      </c>
      <c r="CM9">
        <v>26.552</v>
      </c>
      <c r="CN9">
        <v>25.959</v>
      </c>
      <c r="CO9">
        <v>25.723000000000003</v>
      </c>
      <c r="CP9">
        <v>26.026</v>
      </c>
      <c r="CQ9">
        <v>27.317</v>
      </c>
      <c r="CR9">
        <v>27.244</v>
      </c>
      <c r="CS9">
        <v>27.535</v>
      </c>
      <c r="CT9">
        <v>27.395</v>
      </c>
      <c r="CU9">
        <v>27.375</v>
      </c>
      <c r="CV9">
        <v>27.428000000000001</v>
      </c>
      <c r="CW9">
        <v>27.778000000000002</v>
      </c>
      <c r="CX9">
        <v>27.613000000000003</v>
      </c>
      <c r="CY9">
        <v>26.839000000000002</v>
      </c>
      <c r="CZ9">
        <v>26.53</v>
      </c>
      <c r="DA9">
        <v>26.08</v>
      </c>
      <c r="DB9">
        <v>26.304000000000002</v>
      </c>
      <c r="DC9">
        <v>27.557000000000002</v>
      </c>
      <c r="DD9">
        <v>27.481000000000002</v>
      </c>
      <c r="DE9">
        <v>27.746000000000002</v>
      </c>
      <c r="DF9">
        <v>27.602</v>
      </c>
      <c r="DG9">
        <v>27.353000000000002</v>
      </c>
      <c r="DH9">
        <v>27.815000000000001</v>
      </c>
      <c r="DI9">
        <v>27.967000000000002</v>
      </c>
      <c r="DJ9">
        <v>27.81</v>
      </c>
      <c r="DK9">
        <v>27.101000000000003</v>
      </c>
      <c r="DL9">
        <v>26.819000000000003</v>
      </c>
      <c r="DM9">
        <v>26.378</v>
      </c>
      <c r="DN9">
        <v>26.56</v>
      </c>
      <c r="DO9">
        <v>27.783000000000001</v>
      </c>
      <c r="DP9">
        <v>27.302</v>
      </c>
      <c r="DQ9">
        <v>28.556000000000001</v>
      </c>
      <c r="DR9">
        <v>27.868000000000002</v>
      </c>
      <c r="DS9">
        <v>27.59</v>
      </c>
      <c r="DT9">
        <v>28.042000000000002</v>
      </c>
      <c r="DU9">
        <v>28.184999999999999</v>
      </c>
      <c r="DV9">
        <v>28.007000000000001</v>
      </c>
      <c r="DW9">
        <v>27.409000000000002</v>
      </c>
      <c r="DX9">
        <v>27.096</v>
      </c>
      <c r="DY9">
        <v>26.405000000000001</v>
      </c>
      <c r="DZ9">
        <v>27.058</v>
      </c>
      <c r="EA9">
        <v>28.027000000000001</v>
      </c>
      <c r="EB9">
        <v>27.562000000000001</v>
      </c>
      <c r="EC9">
        <v>28.792000000000002</v>
      </c>
      <c r="ED9">
        <v>27.636000000000003</v>
      </c>
      <c r="EE9">
        <v>28.092000000000002</v>
      </c>
      <c r="EF9">
        <v>28.269000000000002</v>
      </c>
      <c r="EG9">
        <v>28.135000000000002</v>
      </c>
      <c r="EH9">
        <v>28.483000000000001</v>
      </c>
      <c r="EI9">
        <v>27.639000000000003</v>
      </c>
      <c r="EJ9">
        <v>27.134</v>
      </c>
      <c r="EK9">
        <v>27.019000000000002</v>
      </c>
      <c r="EL9">
        <v>27.375</v>
      </c>
      <c r="EM9">
        <v>27.997</v>
      </c>
      <c r="EN9">
        <v>28.16</v>
      </c>
      <c r="EO9">
        <v>28.929000000000002</v>
      </c>
      <c r="EP9">
        <v>27.785</v>
      </c>
      <c r="EQ9">
        <v>28.351000000000003</v>
      </c>
      <c r="ER9">
        <v>28.517000000000003</v>
      </c>
      <c r="ES9">
        <v>28.37</v>
      </c>
      <c r="ET9">
        <v>28.718</v>
      </c>
      <c r="EU9">
        <v>27.913</v>
      </c>
      <c r="EV9">
        <v>27.422000000000001</v>
      </c>
      <c r="EW9">
        <v>27.335000000000001</v>
      </c>
      <c r="EX9">
        <v>27.664999999999999</v>
      </c>
      <c r="EY9">
        <v>28.258000000000003</v>
      </c>
      <c r="EZ9">
        <v>28.375</v>
      </c>
      <c r="FA9">
        <v>28.551000000000002</v>
      </c>
      <c r="FB9">
        <v>28.453000000000003</v>
      </c>
      <c r="FC9">
        <v>28.612000000000002</v>
      </c>
      <c r="FD9">
        <v>28.592000000000002</v>
      </c>
      <c r="FE9">
        <v>28.858000000000001</v>
      </c>
      <c r="FF9">
        <v>28.679000000000002</v>
      </c>
      <c r="FG9">
        <v>27.855</v>
      </c>
      <c r="FH9">
        <v>27.713000000000001</v>
      </c>
      <c r="FI9">
        <v>27.373000000000001</v>
      </c>
      <c r="FJ9">
        <v>27.73</v>
      </c>
      <c r="FK9">
        <v>28.783000000000001</v>
      </c>
      <c r="FL9">
        <v>28.59</v>
      </c>
      <c r="FM9">
        <v>28.719000000000001</v>
      </c>
      <c r="FN9">
        <v>28.652000000000001</v>
      </c>
      <c r="FO9">
        <v>28.589000000000002</v>
      </c>
      <c r="FP9">
        <v>28.657</v>
      </c>
      <c r="FQ9">
        <v>29.091000000000001</v>
      </c>
      <c r="FR9">
        <v>28.653000000000002</v>
      </c>
      <c r="FS9">
        <v>28.186</v>
      </c>
      <c r="FT9">
        <v>28.001000000000001</v>
      </c>
      <c r="FU9">
        <v>27.938000000000002</v>
      </c>
      <c r="FV9">
        <v>28.008000000000003</v>
      </c>
      <c r="FW9">
        <v>29.032</v>
      </c>
      <c r="FX9">
        <v>28.361000000000001</v>
      </c>
      <c r="FY9">
        <v>29.449000000000002</v>
      </c>
      <c r="FZ9">
        <v>28.834</v>
      </c>
      <c r="GA9">
        <v>28.578000000000003</v>
      </c>
      <c r="GB9">
        <v>29.105</v>
      </c>
      <c r="GC9">
        <v>29.326000000000001</v>
      </c>
      <c r="GD9">
        <v>28.916</v>
      </c>
      <c r="GE9">
        <v>28.379000000000001</v>
      </c>
      <c r="GF9">
        <v>28.509</v>
      </c>
      <c r="GG9">
        <v>27.654</v>
      </c>
      <c r="GH9">
        <v>28.486000000000001</v>
      </c>
      <c r="GI9">
        <v>29.281000000000002</v>
      </c>
      <c r="GJ9">
        <v>28.614000000000001</v>
      </c>
      <c r="GK9">
        <v>29.699000000000002</v>
      </c>
      <c r="GL9">
        <v>29.083000000000002</v>
      </c>
      <c r="GM9">
        <v>28.81</v>
      </c>
      <c r="GN9">
        <v>29.353000000000002</v>
      </c>
      <c r="GO9">
        <v>29.328000000000003</v>
      </c>
      <c r="GP9">
        <v>29.42</v>
      </c>
      <c r="GQ9">
        <v>28.614000000000001</v>
      </c>
      <c r="GR9">
        <v>28.489000000000001</v>
      </c>
      <c r="GS9">
        <v>28.155000000000001</v>
      </c>
      <c r="GT9">
        <v>28.724</v>
      </c>
      <c r="GU9">
        <v>29.529</v>
      </c>
      <c r="GV9">
        <v>28.853000000000002</v>
      </c>
      <c r="GW9">
        <v>29.961000000000002</v>
      </c>
      <c r="GX9">
        <v>28.83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27.75</v>
      </c>
      <c r="D12">
        <v>28.25</v>
      </c>
      <c r="E12">
        <v>33.5</v>
      </c>
      <c r="F12">
        <v>34</v>
      </c>
      <c r="G12">
        <v>33.25</v>
      </c>
      <c r="H12">
        <v>32.25</v>
      </c>
      <c r="I12">
        <v>30.25</v>
      </c>
      <c r="J12">
        <v>33.5</v>
      </c>
      <c r="K12">
        <v>38</v>
      </c>
      <c r="L12">
        <v>45.75</v>
      </c>
      <c r="M12">
        <v>53</v>
      </c>
      <c r="N12">
        <v>44.75</v>
      </c>
      <c r="O12">
        <v>37.25</v>
      </c>
      <c r="P12">
        <v>36.75</v>
      </c>
      <c r="Q12">
        <v>38.75</v>
      </c>
      <c r="R12">
        <v>39.5</v>
      </c>
      <c r="S12">
        <v>38</v>
      </c>
      <c r="T12">
        <v>36.5</v>
      </c>
      <c r="U12">
        <v>36</v>
      </c>
      <c r="V12">
        <v>36.5</v>
      </c>
      <c r="W12">
        <v>41</v>
      </c>
      <c r="X12">
        <v>55</v>
      </c>
      <c r="Y12">
        <v>61.25</v>
      </c>
      <c r="Z12">
        <v>48.25</v>
      </c>
      <c r="AA12">
        <v>38</v>
      </c>
      <c r="AB12">
        <v>38.25</v>
      </c>
      <c r="AC12">
        <v>39</v>
      </c>
      <c r="AD12">
        <v>40.15</v>
      </c>
      <c r="AE12">
        <v>38.869999999999997</v>
      </c>
      <c r="AF12">
        <v>37.58</v>
      </c>
      <c r="AG12">
        <v>37.159999999999997</v>
      </c>
      <c r="AH12">
        <v>37.590000000000003</v>
      </c>
      <c r="AI12">
        <v>41.44</v>
      </c>
      <c r="AJ12">
        <v>53.41</v>
      </c>
      <c r="AK12">
        <v>58.75</v>
      </c>
      <c r="AL12">
        <v>47.64</v>
      </c>
      <c r="AM12">
        <v>38.880000000000003</v>
      </c>
      <c r="AN12">
        <v>39.090000000000003</v>
      </c>
      <c r="AO12">
        <v>39.729999999999997</v>
      </c>
      <c r="AP12">
        <v>40.79</v>
      </c>
      <c r="AQ12">
        <v>39.69</v>
      </c>
      <c r="AR12">
        <v>38.6</v>
      </c>
      <c r="AS12">
        <v>38.229999999999997</v>
      </c>
      <c r="AT12">
        <v>38.6</v>
      </c>
      <c r="AU12">
        <v>41.89</v>
      </c>
      <c r="AV12">
        <v>52.14</v>
      </c>
      <c r="AW12">
        <v>56.72</v>
      </c>
      <c r="AX12">
        <v>47.2</v>
      </c>
      <c r="AY12">
        <v>39.700000000000003</v>
      </c>
      <c r="AZ12">
        <v>39.880000000000003</v>
      </c>
      <c r="BA12">
        <v>40.43</v>
      </c>
      <c r="BB12">
        <v>41.33</v>
      </c>
      <c r="BC12">
        <v>40.39</v>
      </c>
      <c r="BD12">
        <v>39.46</v>
      </c>
      <c r="BE12">
        <v>39.15</v>
      </c>
      <c r="BF12">
        <v>39.46</v>
      </c>
      <c r="BG12">
        <v>42.28</v>
      </c>
      <c r="BH12">
        <v>51.04</v>
      </c>
      <c r="BI12">
        <v>54.95</v>
      </c>
      <c r="BJ12">
        <v>46.82</v>
      </c>
      <c r="BK12">
        <v>40.4</v>
      </c>
      <c r="BL12">
        <v>40.56</v>
      </c>
      <c r="BM12">
        <v>41.03</v>
      </c>
      <c r="BN12">
        <v>41.74</v>
      </c>
      <c r="BO12">
        <v>40.9</v>
      </c>
      <c r="BP12">
        <v>40.049999999999997</v>
      </c>
      <c r="BQ12">
        <v>39.770000000000003</v>
      </c>
      <c r="BR12">
        <v>40.049999999999997</v>
      </c>
      <c r="BS12">
        <v>42.6</v>
      </c>
      <c r="BT12">
        <v>50.53</v>
      </c>
      <c r="BU12">
        <v>54.08</v>
      </c>
      <c r="BV12">
        <v>46.71</v>
      </c>
      <c r="BW12">
        <v>40.909999999999997</v>
      </c>
      <c r="BX12">
        <v>41.05</v>
      </c>
      <c r="BY12">
        <v>41.48</v>
      </c>
      <c r="BZ12">
        <v>42.11</v>
      </c>
      <c r="CA12">
        <v>41.33</v>
      </c>
      <c r="CB12">
        <v>40.54</v>
      </c>
      <c r="CC12">
        <v>40.28</v>
      </c>
      <c r="CD12">
        <v>40.549999999999997</v>
      </c>
      <c r="CE12">
        <v>42.91</v>
      </c>
      <c r="CF12">
        <v>50.25</v>
      </c>
      <c r="CG12">
        <v>53.52</v>
      </c>
      <c r="CH12">
        <v>46.71</v>
      </c>
      <c r="CI12">
        <v>41.34</v>
      </c>
      <c r="CJ12">
        <v>41.47</v>
      </c>
      <c r="CK12">
        <v>41.87</v>
      </c>
      <c r="CL12">
        <v>42.47</v>
      </c>
      <c r="CM12">
        <v>41.74</v>
      </c>
      <c r="CN12">
        <v>41.02</v>
      </c>
      <c r="CO12">
        <v>40.78</v>
      </c>
      <c r="CP12">
        <v>41.02</v>
      </c>
      <c r="CQ12">
        <v>43.21</v>
      </c>
      <c r="CR12">
        <v>50</v>
      </c>
      <c r="CS12">
        <v>53.03</v>
      </c>
      <c r="CT12">
        <v>46.73</v>
      </c>
      <c r="CU12">
        <v>41.76</v>
      </c>
      <c r="CV12">
        <v>41.88</v>
      </c>
      <c r="CW12">
        <v>42.25</v>
      </c>
      <c r="CX12">
        <v>42.82</v>
      </c>
      <c r="CY12">
        <v>42.15</v>
      </c>
      <c r="CZ12">
        <v>41.48</v>
      </c>
      <c r="DA12">
        <v>41.25</v>
      </c>
      <c r="DB12">
        <v>41.48</v>
      </c>
      <c r="DC12">
        <v>43.5</v>
      </c>
      <c r="DD12">
        <v>49.79</v>
      </c>
      <c r="DE12">
        <v>52.59</v>
      </c>
      <c r="DF12">
        <v>46.76</v>
      </c>
      <c r="DG12">
        <v>42.16</v>
      </c>
      <c r="DH12">
        <v>42.28</v>
      </c>
      <c r="DI12">
        <v>42.62</v>
      </c>
      <c r="DJ12">
        <v>43.16</v>
      </c>
      <c r="DK12">
        <v>42.54</v>
      </c>
      <c r="DL12">
        <v>41.92</v>
      </c>
      <c r="DM12">
        <v>41.71</v>
      </c>
      <c r="DN12">
        <v>41.92</v>
      </c>
      <c r="DO12">
        <v>43.79</v>
      </c>
      <c r="DP12">
        <v>49.61</v>
      </c>
      <c r="DQ12">
        <v>52.21</v>
      </c>
      <c r="DR12">
        <v>46.81</v>
      </c>
      <c r="DS12">
        <v>42.56</v>
      </c>
      <c r="DT12">
        <v>42.66</v>
      </c>
      <c r="DU12">
        <v>42.98</v>
      </c>
      <c r="DV12">
        <v>43.5</v>
      </c>
      <c r="DW12">
        <v>42.92</v>
      </c>
      <c r="DX12">
        <v>42.35</v>
      </c>
      <c r="DY12">
        <v>42.16</v>
      </c>
      <c r="DZ12">
        <v>42.35</v>
      </c>
      <c r="EA12">
        <v>44.08</v>
      </c>
      <c r="EB12">
        <v>49.46</v>
      </c>
      <c r="EC12">
        <v>51.87</v>
      </c>
      <c r="ED12">
        <v>46.87</v>
      </c>
      <c r="EE12">
        <v>42.94</v>
      </c>
      <c r="EF12">
        <v>43.04</v>
      </c>
      <c r="EG12">
        <v>43.33</v>
      </c>
      <c r="EH12">
        <v>43.74</v>
      </c>
      <c r="EI12">
        <v>43.16</v>
      </c>
      <c r="EJ12">
        <v>42.59</v>
      </c>
      <c r="EK12">
        <v>42.4</v>
      </c>
      <c r="EL12">
        <v>42.59</v>
      </c>
      <c r="EM12">
        <v>44.33</v>
      </c>
      <c r="EN12">
        <v>49.74</v>
      </c>
      <c r="EO12">
        <v>52.16</v>
      </c>
      <c r="EP12">
        <v>47.14</v>
      </c>
      <c r="EQ12">
        <v>43.18</v>
      </c>
      <c r="ER12">
        <v>43.28</v>
      </c>
      <c r="ES12">
        <v>43.57</v>
      </c>
      <c r="ET12">
        <v>43.98</v>
      </c>
      <c r="EU12">
        <v>43.4</v>
      </c>
      <c r="EV12">
        <v>42.82</v>
      </c>
      <c r="EW12">
        <v>42.63</v>
      </c>
      <c r="EX12">
        <v>42.83</v>
      </c>
      <c r="EY12">
        <v>44.58</v>
      </c>
      <c r="EZ12">
        <v>50.02</v>
      </c>
      <c r="FA12">
        <v>52.45</v>
      </c>
      <c r="FB12">
        <v>47.4</v>
      </c>
      <c r="FC12">
        <v>43.42</v>
      </c>
      <c r="FD12">
        <v>43.52</v>
      </c>
      <c r="FE12">
        <v>43.81</v>
      </c>
      <c r="FF12">
        <v>44.23</v>
      </c>
      <c r="FG12">
        <v>43.65</v>
      </c>
      <c r="FH12">
        <v>43.06</v>
      </c>
      <c r="FI12">
        <v>42.87</v>
      </c>
      <c r="FJ12">
        <v>43.07</v>
      </c>
      <c r="FK12">
        <v>44.83</v>
      </c>
      <c r="FL12">
        <v>50.3</v>
      </c>
      <c r="FM12">
        <v>52.74</v>
      </c>
      <c r="FN12">
        <v>47.66</v>
      </c>
      <c r="FO12">
        <v>43.66</v>
      </c>
      <c r="FP12">
        <v>43.76</v>
      </c>
      <c r="FQ12">
        <v>44.06</v>
      </c>
      <c r="FR12">
        <v>44.47</v>
      </c>
      <c r="FS12">
        <v>43.89</v>
      </c>
      <c r="FT12">
        <v>43.3</v>
      </c>
      <c r="FU12">
        <v>43.1</v>
      </c>
      <c r="FV12">
        <v>43.3</v>
      </c>
      <c r="FW12">
        <v>45.07</v>
      </c>
      <c r="FX12">
        <v>50.57</v>
      </c>
      <c r="FY12">
        <v>53.03</v>
      </c>
      <c r="FZ12">
        <v>47.93</v>
      </c>
      <c r="GA12">
        <v>43.9</v>
      </c>
      <c r="GB12">
        <v>44</v>
      </c>
      <c r="GC12">
        <v>44.3</v>
      </c>
      <c r="GD12">
        <v>44.72</v>
      </c>
      <c r="GE12">
        <v>44.13</v>
      </c>
      <c r="GF12">
        <v>43.54</v>
      </c>
      <c r="GG12">
        <v>43.34</v>
      </c>
      <c r="GH12">
        <v>43.54</v>
      </c>
      <c r="GI12">
        <v>45.32</v>
      </c>
      <c r="GJ12">
        <v>50.85</v>
      </c>
      <c r="GK12">
        <v>53.32</v>
      </c>
      <c r="GL12">
        <v>48.19</v>
      </c>
      <c r="GM12">
        <v>44.14</v>
      </c>
      <c r="GN12">
        <v>44.24</v>
      </c>
      <c r="GO12">
        <v>44.54</v>
      </c>
      <c r="GP12">
        <v>44.96</v>
      </c>
      <c r="GQ12">
        <v>44.37</v>
      </c>
      <c r="GR12">
        <v>43.77</v>
      </c>
      <c r="GS12">
        <v>43.58</v>
      </c>
      <c r="GT12">
        <v>43.78</v>
      </c>
      <c r="GU12">
        <v>45.57</v>
      </c>
      <c r="GV12">
        <v>51.13</v>
      </c>
      <c r="GW12">
        <v>53.61</v>
      </c>
      <c r="GX12">
        <v>48.45</v>
      </c>
    </row>
    <row r="13" spans="1:206" x14ac:dyDescent="0.15">
      <c r="A13" s="243" t="s">
        <v>132</v>
      </c>
      <c r="B13" s="244" t="s">
        <v>179</v>
      </c>
      <c r="C13">
        <v>19.5</v>
      </c>
      <c r="D13">
        <v>18.917000000000002</v>
      </c>
      <c r="E13">
        <v>22.177</v>
      </c>
      <c r="F13">
        <v>23.516000000000002</v>
      </c>
      <c r="G13">
        <v>23.732000000000003</v>
      </c>
      <c r="H13">
        <v>23.94</v>
      </c>
      <c r="I13">
        <v>24.35</v>
      </c>
      <c r="J13">
        <v>23.637</v>
      </c>
      <c r="K13">
        <v>23.5</v>
      </c>
      <c r="L13">
        <v>30.593</v>
      </c>
      <c r="M13">
        <v>31.258000000000003</v>
      </c>
      <c r="N13">
        <v>25.074999999999999</v>
      </c>
      <c r="O13">
        <v>26.129000000000001</v>
      </c>
      <c r="P13">
        <v>24.146000000000001</v>
      </c>
      <c r="Q13">
        <v>24.121000000000002</v>
      </c>
      <c r="R13">
        <v>24.5</v>
      </c>
      <c r="S13">
        <v>24.964000000000002</v>
      </c>
      <c r="T13">
        <v>24.565000000000001</v>
      </c>
      <c r="U13">
        <v>24.15</v>
      </c>
      <c r="V13">
        <v>23.903000000000002</v>
      </c>
      <c r="W13">
        <v>24.75</v>
      </c>
      <c r="X13">
        <v>27.363</v>
      </c>
      <c r="Y13">
        <v>31.141000000000002</v>
      </c>
      <c r="Z13">
        <v>29.604000000000003</v>
      </c>
      <c r="AA13">
        <v>26.927</v>
      </c>
      <c r="AB13">
        <v>23.175000000000001</v>
      </c>
      <c r="AC13">
        <v>24.621000000000002</v>
      </c>
      <c r="AD13">
        <v>24.938000000000002</v>
      </c>
      <c r="AE13">
        <v>25.182000000000002</v>
      </c>
      <c r="AF13">
        <v>25.172000000000001</v>
      </c>
      <c r="AG13">
        <v>24.716000000000001</v>
      </c>
      <c r="AH13">
        <v>24.291</v>
      </c>
      <c r="AI13">
        <v>25.431000000000001</v>
      </c>
      <c r="AJ13">
        <v>27.204999999999998</v>
      </c>
      <c r="AK13">
        <v>30.291</v>
      </c>
      <c r="AL13">
        <v>29.103000000000002</v>
      </c>
      <c r="AM13">
        <v>26.912000000000003</v>
      </c>
      <c r="AN13">
        <v>24.094000000000001</v>
      </c>
      <c r="AO13">
        <v>25.079000000000001</v>
      </c>
      <c r="AP13">
        <v>24.93</v>
      </c>
      <c r="AQ13">
        <v>25.579000000000001</v>
      </c>
      <c r="AR13">
        <v>25.414999999999999</v>
      </c>
      <c r="AS13">
        <v>24.996000000000002</v>
      </c>
      <c r="AT13">
        <v>24.539000000000001</v>
      </c>
      <c r="AU13">
        <v>25.695</v>
      </c>
      <c r="AV13">
        <v>26.864000000000001</v>
      </c>
      <c r="AW13">
        <v>30.878</v>
      </c>
      <c r="AX13">
        <v>29.08</v>
      </c>
      <c r="AY13">
        <v>26.991</v>
      </c>
      <c r="AZ13">
        <v>24.43</v>
      </c>
      <c r="BA13">
        <v>25.333000000000002</v>
      </c>
      <c r="BB13">
        <v>25.175000000000001</v>
      </c>
      <c r="BC13">
        <v>25.815000000000001</v>
      </c>
      <c r="BD13">
        <v>25.676000000000002</v>
      </c>
      <c r="BE13">
        <v>25.066000000000003</v>
      </c>
      <c r="BF13">
        <v>25.039000000000001</v>
      </c>
      <c r="BG13">
        <v>25.959</v>
      </c>
      <c r="BH13">
        <v>27.114000000000001</v>
      </c>
      <c r="BI13">
        <v>30.818000000000001</v>
      </c>
      <c r="BJ13">
        <v>29.068000000000001</v>
      </c>
      <c r="BK13">
        <v>27.086000000000002</v>
      </c>
      <c r="BL13">
        <v>24.766999999999999</v>
      </c>
      <c r="BM13">
        <v>25.344999999999999</v>
      </c>
      <c r="BN13">
        <v>25.73</v>
      </c>
      <c r="BO13">
        <v>26.079000000000001</v>
      </c>
      <c r="BP13">
        <v>25.965</v>
      </c>
      <c r="BQ13">
        <v>25.391000000000002</v>
      </c>
      <c r="BR13">
        <v>25.372</v>
      </c>
      <c r="BS13">
        <v>26.225000000000001</v>
      </c>
      <c r="BT13">
        <v>27.234000000000002</v>
      </c>
      <c r="BU13">
        <v>30.646000000000001</v>
      </c>
      <c r="BV13">
        <v>28.729000000000003</v>
      </c>
      <c r="BW13">
        <v>27.408000000000001</v>
      </c>
      <c r="BX13">
        <v>25.124000000000002</v>
      </c>
      <c r="BY13">
        <v>25.645</v>
      </c>
      <c r="BZ13">
        <v>25.998000000000001</v>
      </c>
      <c r="CA13">
        <v>26.369</v>
      </c>
      <c r="CB13">
        <v>26.021000000000001</v>
      </c>
      <c r="CC13">
        <v>25.903000000000002</v>
      </c>
      <c r="CD13">
        <v>25.661000000000001</v>
      </c>
      <c r="CE13">
        <v>26.179000000000002</v>
      </c>
      <c r="CF13">
        <v>27.851000000000003</v>
      </c>
      <c r="CG13">
        <v>30.088000000000001</v>
      </c>
      <c r="CH13">
        <v>29.056000000000001</v>
      </c>
      <c r="CI13">
        <v>27.577000000000002</v>
      </c>
      <c r="CJ13">
        <v>25.163</v>
      </c>
      <c r="CK13">
        <v>26.162000000000003</v>
      </c>
      <c r="CL13">
        <v>26.254999999999999</v>
      </c>
      <c r="CM13">
        <v>26.58</v>
      </c>
      <c r="CN13">
        <v>26.274999999999999</v>
      </c>
      <c r="CO13">
        <v>26.183</v>
      </c>
      <c r="CP13">
        <v>25.709</v>
      </c>
      <c r="CQ13">
        <v>26.723000000000003</v>
      </c>
      <c r="CR13">
        <v>27.991</v>
      </c>
      <c r="CS13">
        <v>30.061</v>
      </c>
      <c r="CT13">
        <v>29.104000000000003</v>
      </c>
      <c r="CU13">
        <v>27.747</v>
      </c>
      <c r="CV13">
        <v>25.474</v>
      </c>
      <c r="CW13">
        <v>26.414000000000001</v>
      </c>
      <c r="CX13">
        <v>26.227</v>
      </c>
      <c r="CY13">
        <v>26.814</v>
      </c>
      <c r="CZ13">
        <v>26.757000000000001</v>
      </c>
      <c r="DA13">
        <v>26.469000000000001</v>
      </c>
      <c r="DB13">
        <v>25.992000000000001</v>
      </c>
      <c r="DC13">
        <v>26.969000000000001</v>
      </c>
      <c r="DD13">
        <v>28.121000000000002</v>
      </c>
      <c r="DE13">
        <v>30.049000000000003</v>
      </c>
      <c r="DF13">
        <v>29.15</v>
      </c>
      <c r="DG13">
        <v>27.732000000000003</v>
      </c>
      <c r="DH13">
        <v>26.057000000000002</v>
      </c>
      <c r="DI13">
        <v>26.681000000000001</v>
      </c>
      <c r="DJ13">
        <v>26.461000000000002</v>
      </c>
      <c r="DK13">
        <v>27.039000000000001</v>
      </c>
      <c r="DL13">
        <v>26.986000000000001</v>
      </c>
      <c r="DM13">
        <v>26.707000000000001</v>
      </c>
      <c r="DN13">
        <v>26.225000000000001</v>
      </c>
      <c r="DO13">
        <v>27.203000000000003</v>
      </c>
      <c r="DP13">
        <v>27.876000000000001</v>
      </c>
      <c r="DQ13">
        <v>30.581000000000003</v>
      </c>
      <c r="DR13">
        <v>29.271000000000001</v>
      </c>
      <c r="DS13">
        <v>27.913</v>
      </c>
      <c r="DT13">
        <v>26.322000000000003</v>
      </c>
      <c r="DU13">
        <v>26.912000000000003</v>
      </c>
      <c r="DV13">
        <v>26.695</v>
      </c>
      <c r="DW13">
        <v>27.291</v>
      </c>
      <c r="DX13">
        <v>27.204999999999998</v>
      </c>
      <c r="DY13">
        <v>26.713000000000001</v>
      </c>
      <c r="DZ13">
        <v>26.707000000000001</v>
      </c>
      <c r="EA13">
        <v>27.423000000000002</v>
      </c>
      <c r="EB13">
        <v>28.072000000000003</v>
      </c>
      <c r="EC13">
        <v>30.672000000000001</v>
      </c>
      <c r="ED13">
        <v>29.101000000000003</v>
      </c>
      <c r="EE13">
        <v>28.286000000000001</v>
      </c>
      <c r="EF13">
        <v>26.573</v>
      </c>
      <c r="EG13">
        <v>26.883000000000003</v>
      </c>
      <c r="EH13">
        <v>27.217000000000002</v>
      </c>
      <c r="EI13">
        <v>27.51</v>
      </c>
      <c r="EJ13">
        <v>27.244</v>
      </c>
      <c r="EK13">
        <v>27.227</v>
      </c>
      <c r="EL13">
        <v>26.993000000000002</v>
      </c>
      <c r="EM13">
        <v>27.371000000000002</v>
      </c>
      <c r="EN13">
        <v>28.583000000000002</v>
      </c>
      <c r="EO13">
        <v>30.641000000000002</v>
      </c>
      <c r="EP13">
        <v>29.174000000000003</v>
      </c>
      <c r="EQ13">
        <v>28.491</v>
      </c>
      <c r="ER13">
        <v>26.86</v>
      </c>
      <c r="ES13">
        <v>27.146000000000001</v>
      </c>
      <c r="ET13">
        <v>27.45</v>
      </c>
      <c r="EU13">
        <v>27.741</v>
      </c>
      <c r="EV13">
        <v>27.493000000000002</v>
      </c>
      <c r="EW13">
        <v>27.484999999999999</v>
      </c>
      <c r="EX13">
        <v>27.252000000000002</v>
      </c>
      <c r="EY13">
        <v>27.588000000000001</v>
      </c>
      <c r="EZ13">
        <v>28.713000000000001</v>
      </c>
      <c r="FA13">
        <v>30.268000000000001</v>
      </c>
      <c r="FB13">
        <v>29.59</v>
      </c>
      <c r="FC13">
        <v>28.696000000000002</v>
      </c>
      <c r="FD13">
        <v>26.844000000000001</v>
      </c>
      <c r="FE13">
        <v>27.637</v>
      </c>
      <c r="FF13">
        <v>27.413</v>
      </c>
      <c r="FG13">
        <v>27.706000000000003</v>
      </c>
      <c r="FH13">
        <v>27.725000000000001</v>
      </c>
      <c r="FI13">
        <v>27.496000000000002</v>
      </c>
      <c r="FJ13">
        <v>27.264000000000003</v>
      </c>
      <c r="FK13">
        <v>28.097000000000001</v>
      </c>
      <c r="FL13">
        <v>28.857000000000003</v>
      </c>
      <c r="FM13">
        <v>30.33</v>
      </c>
      <c r="FN13">
        <v>29.725000000000001</v>
      </c>
      <c r="FO13">
        <v>28.704999999999998</v>
      </c>
      <c r="FP13">
        <v>26.821000000000002</v>
      </c>
      <c r="FQ13">
        <v>27.867000000000001</v>
      </c>
      <c r="FR13">
        <v>27.383000000000003</v>
      </c>
      <c r="FS13">
        <v>27.984999999999999</v>
      </c>
      <c r="FT13">
        <v>27.972000000000001</v>
      </c>
      <c r="FU13">
        <v>27.974</v>
      </c>
      <c r="FV13">
        <v>27.516000000000002</v>
      </c>
      <c r="FW13">
        <v>28.327000000000002</v>
      </c>
      <c r="FX13">
        <v>28.554000000000002</v>
      </c>
      <c r="FY13">
        <v>30.85</v>
      </c>
      <c r="FZ13">
        <v>29.858000000000001</v>
      </c>
      <c r="GA13">
        <v>28.715</v>
      </c>
      <c r="GB13">
        <v>27.358000000000001</v>
      </c>
      <c r="GC13">
        <v>28.1</v>
      </c>
      <c r="GD13">
        <v>27.574000000000002</v>
      </c>
      <c r="GE13">
        <v>28.134</v>
      </c>
      <c r="GF13">
        <v>28.384</v>
      </c>
      <c r="GG13">
        <v>27.724</v>
      </c>
      <c r="GH13">
        <v>27.953000000000003</v>
      </c>
      <c r="GI13">
        <v>28.518000000000001</v>
      </c>
      <c r="GJ13">
        <v>28.764000000000003</v>
      </c>
      <c r="GK13">
        <v>31.07</v>
      </c>
      <c r="GL13">
        <v>30.073</v>
      </c>
      <c r="GM13">
        <v>28.923000000000002</v>
      </c>
      <c r="GN13">
        <v>27.552</v>
      </c>
      <c r="GO13">
        <v>28.058</v>
      </c>
      <c r="GP13">
        <v>28.047000000000001</v>
      </c>
      <c r="GQ13">
        <v>28.341000000000001</v>
      </c>
      <c r="GR13">
        <v>28.374000000000002</v>
      </c>
      <c r="GS13">
        <v>28.145</v>
      </c>
      <c r="GT13">
        <v>28.146000000000001</v>
      </c>
      <c r="GU13">
        <v>28.721</v>
      </c>
      <c r="GV13">
        <v>28.974</v>
      </c>
      <c r="GW13">
        <v>31.291</v>
      </c>
      <c r="GX13">
        <v>29.984999999999999</v>
      </c>
    </row>
    <row r="14" spans="1:206" x14ac:dyDescent="0.15">
      <c r="A14" s="243" t="s">
        <v>128</v>
      </c>
      <c r="B14" s="244" t="s">
        <v>149</v>
      </c>
      <c r="C14">
        <v>27</v>
      </c>
      <c r="D14">
        <v>27</v>
      </c>
      <c r="E14">
        <v>31.5</v>
      </c>
      <c r="F14">
        <v>31.75</v>
      </c>
      <c r="G14">
        <v>31.25</v>
      </c>
      <c r="H14">
        <v>30.5</v>
      </c>
      <c r="I14">
        <v>29.75</v>
      </c>
      <c r="J14">
        <v>34.5</v>
      </c>
      <c r="K14">
        <v>42</v>
      </c>
      <c r="L14">
        <v>50</v>
      </c>
      <c r="M14">
        <v>58.5</v>
      </c>
      <c r="N14">
        <v>48</v>
      </c>
      <c r="O14">
        <v>35.25</v>
      </c>
      <c r="P14">
        <v>33.75</v>
      </c>
      <c r="Q14">
        <v>34.5</v>
      </c>
      <c r="R14">
        <v>35.25</v>
      </c>
      <c r="S14">
        <v>34.75</v>
      </c>
      <c r="T14">
        <v>34.75</v>
      </c>
      <c r="U14">
        <v>34.25</v>
      </c>
      <c r="V14">
        <v>34.25</v>
      </c>
      <c r="W14">
        <v>38.75</v>
      </c>
      <c r="X14">
        <v>53.25</v>
      </c>
      <c r="Y14">
        <v>59.75</v>
      </c>
      <c r="Z14">
        <v>47.25</v>
      </c>
      <c r="AA14">
        <v>36.75</v>
      </c>
      <c r="AB14">
        <v>35.25</v>
      </c>
      <c r="AC14">
        <v>35.25</v>
      </c>
      <c r="AD14">
        <v>36.229999999999997</v>
      </c>
      <c r="AE14">
        <v>35.799999999999997</v>
      </c>
      <c r="AF14">
        <v>35.799999999999997</v>
      </c>
      <c r="AG14">
        <v>35.369999999999997</v>
      </c>
      <c r="AH14">
        <v>35.369999999999997</v>
      </c>
      <c r="AI14">
        <v>39.229999999999997</v>
      </c>
      <c r="AJ14">
        <v>51.64</v>
      </c>
      <c r="AK14">
        <v>57.21</v>
      </c>
      <c r="AL14">
        <v>46.51</v>
      </c>
      <c r="AM14">
        <v>37.520000000000003</v>
      </c>
      <c r="AN14">
        <v>36.229999999999997</v>
      </c>
      <c r="AO14">
        <v>36.229999999999997</v>
      </c>
      <c r="AP14">
        <v>37.1</v>
      </c>
      <c r="AQ14">
        <v>36.74</v>
      </c>
      <c r="AR14">
        <v>36.74</v>
      </c>
      <c r="AS14">
        <v>36.369999999999997</v>
      </c>
      <c r="AT14">
        <v>36.369999999999997</v>
      </c>
      <c r="AU14">
        <v>39.67</v>
      </c>
      <c r="AV14">
        <v>50.31</v>
      </c>
      <c r="AW14">
        <v>55.08</v>
      </c>
      <c r="AX14">
        <v>45.91</v>
      </c>
      <c r="AY14">
        <v>38.21</v>
      </c>
      <c r="AZ14">
        <v>37.11</v>
      </c>
      <c r="BA14">
        <v>37.11</v>
      </c>
      <c r="BB14">
        <v>37.9</v>
      </c>
      <c r="BC14">
        <v>37.58</v>
      </c>
      <c r="BD14">
        <v>37.58</v>
      </c>
      <c r="BE14">
        <v>37.270000000000003</v>
      </c>
      <c r="BF14">
        <v>37.270000000000003</v>
      </c>
      <c r="BG14">
        <v>40.1</v>
      </c>
      <c r="BH14">
        <v>49.21</v>
      </c>
      <c r="BI14">
        <v>53.29</v>
      </c>
      <c r="BJ14">
        <v>45.44</v>
      </c>
      <c r="BK14">
        <v>38.85</v>
      </c>
      <c r="BL14">
        <v>37.909999999999997</v>
      </c>
      <c r="BM14">
        <v>37.909999999999997</v>
      </c>
      <c r="BN14">
        <v>38.47</v>
      </c>
      <c r="BO14">
        <v>38.19</v>
      </c>
      <c r="BP14">
        <v>38.19</v>
      </c>
      <c r="BQ14">
        <v>37.909999999999997</v>
      </c>
      <c r="BR14">
        <v>37.909999999999997</v>
      </c>
      <c r="BS14">
        <v>40.47</v>
      </c>
      <c r="BT14">
        <v>48.73</v>
      </c>
      <c r="BU14">
        <v>52.43</v>
      </c>
      <c r="BV14">
        <v>45.32</v>
      </c>
      <c r="BW14">
        <v>39.340000000000003</v>
      </c>
      <c r="BX14">
        <v>38.49</v>
      </c>
      <c r="BY14">
        <v>38.49</v>
      </c>
      <c r="BZ14">
        <v>38.97</v>
      </c>
      <c r="CA14">
        <v>38.700000000000003</v>
      </c>
      <c r="CB14">
        <v>38.71</v>
      </c>
      <c r="CC14">
        <v>38.44</v>
      </c>
      <c r="CD14">
        <v>38.450000000000003</v>
      </c>
      <c r="CE14">
        <v>40.82</v>
      </c>
      <c r="CF14">
        <v>48.47</v>
      </c>
      <c r="CG14">
        <v>51.91</v>
      </c>
      <c r="CH14">
        <v>45.31</v>
      </c>
      <c r="CI14">
        <v>39.770000000000003</v>
      </c>
      <c r="CJ14">
        <v>38.99</v>
      </c>
      <c r="CK14">
        <v>38.99</v>
      </c>
      <c r="CL14">
        <v>39.450000000000003</v>
      </c>
      <c r="CM14">
        <v>39.200000000000003</v>
      </c>
      <c r="CN14">
        <v>39.21</v>
      </c>
      <c r="CO14">
        <v>38.96</v>
      </c>
      <c r="CP14">
        <v>38.97</v>
      </c>
      <c r="CQ14">
        <v>41.17</v>
      </c>
      <c r="CR14">
        <v>48.26</v>
      </c>
      <c r="CS14">
        <v>51.44</v>
      </c>
      <c r="CT14">
        <v>45.33</v>
      </c>
      <c r="CU14">
        <v>40.200000000000003</v>
      </c>
      <c r="CV14">
        <v>39.47</v>
      </c>
      <c r="CW14">
        <v>39.47</v>
      </c>
      <c r="CX14">
        <v>39.92</v>
      </c>
      <c r="CY14">
        <v>39.69</v>
      </c>
      <c r="CZ14">
        <v>39.69</v>
      </c>
      <c r="DA14">
        <v>39.47</v>
      </c>
      <c r="DB14">
        <v>39.47</v>
      </c>
      <c r="DC14">
        <v>41.51</v>
      </c>
      <c r="DD14">
        <v>48.08</v>
      </c>
      <c r="DE14">
        <v>51.03</v>
      </c>
      <c r="DF14">
        <v>45.37</v>
      </c>
      <c r="DG14">
        <v>40.619999999999997</v>
      </c>
      <c r="DH14">
        <v>39.94</v>
      </c>
      <c r="DI14">
        <v>39.94</v>
      </c>
      <c r="DJ14">
        <v>40.369999999999997</v>
      </c>
      <c r="DK14">
        <v>40.159999999999997</v>
      </c>
      <c r="DL14">
        <v>40.17</v>
      </c>
      <c r="DM14">
        <v>39.96</v>
      </c>
      <c r="DN14">
        <v>39.96</v>
      </c>
      <c r="DO14">
        <v>41.85</v>
      </c>
      <c r="DP14">
        <v>47.94</v>
      </c>
      <c r="DQ14">
        <v>50.67</v>
      </c>
      <c r="DR14">
        <v>45.43</v>
      </c>
      <c r="DS14">
        <v>41.02</v>
      </c>
      <c r="DT14">
        <v>40.4</v>
      </c>
      <c r="DU14">
        <v>40.4</v>
      </c>
      <c r="DV14">
        <v>40.82</v>
      </c>
      <c r="DW14">
        <v>40.619999999999997</v>
      </c>
      <c r="DX14">
        <v>40.630000000000003</v>
      </c>
      <c r="DY14">
        <v>40.43</v>
      </c>
      <c r="DZ14">
        <v>40.44</v>
      </c>
      <c r="EA14">
        <v>42.19</v>
      </c>
      <c r="EB14">
        <v>47.83</v>
      </c>
      <c r="EC14">
        <v>50.36</v>
      </c>
      <c r="ED14">
        <v>45.5</v>
      </c>
      <c r="EE14">
        <v>41.42</v>
      </c>
      <c r="EF14">
        <v>40.840000000000003</v>
      </c>
      <c r="EG14">
        <v>40.840000000000003</v>
      </c>
      <c r="EH14">
        <v>41.1</v>
      </c>
      <c r="EI14">
        <v>40.909999999999997</v>
      </c>
      <c r="EJ14">
        <v>40.909999999999997</v>
      </c>
      <c r="EK14">
        <v>40.72</v>
      </c>
      <c r="EL14">
        <v>40.72</v>
      </c>
      <c r="EM14">
        <v>42.49</v>
      </c>
      <c r="EN14">
        <v>48.17</v>
      </c>
      <c r="EO14">
        <v>50.72</v>
      </c>
      <c r="EP14">
        <v>45.82</v>
      </c>
      <c r="EQ14">
        <v>41.71</v>
      </c>
      <c r="ER14">
        <v>41.13</v>
      </c>
      <c r="ES14">
        <v>41.13</v>
      </c>
      <c r="ET14">
        <v>41.39</v>
      </c>
      <c r="EU14">
        <v>41.2</v>
      </c>
      <c r="EV14">
        <v>41.2</v>
      </c>
      <c r="EW14">
        <v>41</v>
      </c>
      <c r="EX14">
        <v>41.01</v>
      </c>
      <c r="EY14">
        <v>42.78</v>
      </c>
      <c r="EZ14">
        <v>48.5</v>
      </c>
      <c r="FA14">
        <v>51.07</v>
      </c>
      <c r="FB14">
        <v>46.14</v>
      </c>
      <c r="FC14">
        <v>42</v>
      </c>
      <c r="FD14">
        <v>41.42</v>
      </c>
      <c r="FE14">
        <v>41.42</v>
      </c>
      <c r="FF14">
        <v>41.68</v>
      </c>
      <c r="FG14">
        <v>41.48</v>
      </c>
      <c r="FH14">
        <v>41.48</v>
      </c>
      <c r="FI14">
        <v>41.29</v>
      </c>
      <c r="FJ14">
        <v>41.29</v>
      </c>
      <c r="FK14">
        <v>43.08</v>
      </c>
      <c r="FL14">
        <v>48.84</v>
      </c>
      <c r="FM14">
        <v>51.42</v>
      </c>
      <c r="FN14">
        <v>46.46</v>
      </c>
      <c r="FO14">
        <v>42.3</v>
      </c>
      <c r="FP14">
        <v>41.7</v>
      </c>
      <c r="FQ14">
        <v>41.7</v>
      </c>
      <c r="FR14">
        <v>41.96</v>
      </c>
      <c r="FS14">
        <v>41.77</v>
      </c>
      <c r="FT14">
        <v>41.77</v>
      </c>
      <c r="FU14">
        <v>41.57</v>
      </c>
      <c r="FV14">
        <v>41.57</v>
      </c>
      <c r="FW14">
        <v>43.38</v>
      </c>
      <c r="FX14">
        <v>49.18</v>
      </c>
      <c r="FY14">
        <v>51.78</v>
      </c>
      <c r="FZ14">
        <v>46.78</v>
      </c>
      <c r="GA14">
        <v>42.59</v>
      </c>
      <c r="GB14">
        <v>41.99</v>
      </c>
      <c r="GC14">
        <v>41.99</v>
      </c>
      <c r="GD14">
        <v>42.25</v>
      </c>
      <c r="GE14">
        <v>42.05</v>
      </c>
      <c r="GF14">
        <v>42.06</v>
      </c>
      <c r="GG14">
        <v>41.86</v>
      </c>
      <c r="GH14">
        <v>41.86</v>
      </c>
      <c r="GI14">
        <v>43.67</v>
      </c>
      <c r="GJ14">
        <v>49.51</v>
      </c>
      <c r="GK14">
        <v>52.13</v>
      </c>
      <c r="GL14">
        <v>47.1</v>
      </c>
      <c r="GM14">
        <v>42.88</v>
      </c>
      <c r="GN14">
        <v>42.28</v>
      </c>
      <c r="GO14">
        <v>42.28</v>
      </c>
      <c r="GP14">
        <v>42.54</v>
      </c>
      <c r="GQ14">
        <v>42.34</v>
      </c>
      <c r="GR14">
        <v>42.34</v>
      </c>
      <c r="GS14">
        <v>42.14</v>
      </c>
      <c r="GT14">
        <v>42.14</v>
      </c>
      <c r="GU14">
        <v>43.97</v>
      </c>
      <c r="GV14">
        <v>49.85</v>
      </c>
      <c r="GW14">
        <v>52.49</v>
      </c>
      <c r="GX14">
        <v>47.42</v>
      </c>
    </row>
    <row r="15" spans="1:206" x14ac:dyDescent="0.15">
      <c r="A15" s="243" t="s">
        <v>128</v>
      </c>
      <c r="B15" s="244" t="s">
        <v>179</v>
      </c>
      <c r="C15">
        <v>18</v>
      </c>
      <c r="D15">
        <v>16.917000000000002</v>
      </c>
      <c r="E15">
        <v>20.331</v>
      </c>
      <c r="F15">
        <v>21.414999999999999</v>
      </c>
      <c r="G15">
        <v>21.589000000000002</v>
      </c>
      <c r="H15">
        <v>21.718</v>
      </c>
      <c r="I15">
        <v>21.917000000000002</v>
      </c>
      <c r="J15">
        <v>20.75</v>
      </c>
      <c r="K15">
        <v>19.833000000000002</v>
      </c>
      <c r="L15">
        <v>29.565000000000001</v>
      </c>
      <c r="M15">
        <v>30.194000000000003</v>
      </c>
      <c r="N15">
        <v>24.1</v>
      </c>
      <c r="O15">
        <v>24.629000000000001</v>
      </c>
      <c r="P15">
        <v>22.229000000000003</v>
      </c>
      <c r="Q15">
        <v>21.887</v>
      </c>
      <c r="R15">
        <v>22.222000000000001</v>
      </c>
      <c r="S15">
        <v>22.446000000000002</v>
      </c>
      <c r="T15">
        <v>21.681000000000001</v>
      </c>
      <c r="U15">
        <v>21.333000000000002</v>
      </c>
      <c r="V15">
        <v>21.141000000000002</v>
      </c>
      <c r="W15">
        <v>21.979000000000003</v>
      </c>
      <c r="X15">
        <v>26.464000000000002</v>
      </c>
      <c r="Y15">
        <v>30.181000000000001</v>
      </c>
      <c r="Z15">
        <v>28.521000000000001</v>
      </c>
      <c r="AA15">
        <v>24.653000000000002</v>
      </c>
      <c r="AB15">
        <v>20.574999999999999</v>
      </c>
      <c r="AC15">
        <v>21.56</v>
      </c>
      <c r="AD15">
        <v>22.659000000000002</v>
      </c>
      <c r="AE15">
        <v>22.694000000000003</v>
      </c>
      <c r="AF15">
        <v>22.447000000000003</v>
      </c>
      <c r="AG15">
        <v>21.983000000000001</v>
      </c>
      <c r="AH15">
        <v>21.565000000000001</v>
      </c>
      <c r="AI15">
        <v>22.795000000000002</v>
      </c>
      <c r="AJ15">
        <v>26.06</v>
      </c>
      <c r="AK15">
        <v>29.09</v>
      </c>
      <c r="AL15">
        <v>27.799000000000003</v>
      </c>
      <c r="AM15">
        <v>24.569000000000003</v>
      </c>
      <c r="AN15">
        <v>21.556000000000001</v>
      </c>
      <c r="AO15">
        <v>22.157</v>
      </c>
      <c r="AP15">
        <v>22.658000000000001</v>
      </c>
      <c r="AQ15">
        <v>23.113</v>
      </c>
      <c r="AR15">
        <v>22.743000000000002</v>
      </c>
      <c r="AS15">
        <v>22.315000000000001</v>
      </c>
      <c r="AT15">
        <v>21.856999999999999</v>
      </c>
      <c r="AU15">
        <v>23.087</v>
      </c>
      <c r="AV15">
        <v>25.62</v>
      </c>
      <c r="AW15">
        <v>29.597000000000001</v>
      </c>
      <c r="AX15">
        <v>27.696000000000002</v>
      </c>
      <c r="AY15">
        <v>24.667000000000002</v>
      </c>
      <c r="AZ15">
        <v>21.909000000000002</v>
      </c>
      <c r="BA15">
        <v>22.46</v>
      </c>
      <c r="BB15">
        <v>22.87</v>
      </c>
      <c r="BC15">
        <v>23.357000000000003</v>
      </c>
      <c r="BD15">
        <v>23.033000000000001</v>
      </c>
      <c r="BE15">
        <v>22.363</v>
      </c>
      <c r="BF15">
        <v>22.408000000000001</v>
      </c>
      <c r="BG15">
        <v>23.381</v>
      </c>
      <c r="BH15">
        <v>25.773</v>
      </c>
      <c r="BI15">
        <v>29.441000000000003</v>
      </c>
      <c r="BJ15">
        <v>27.613000000000003</v>
      </c>
      <c r="BK15">
        <v>24.763000000000002</v>
      </c>
      <c r="BL15">
        <v>22.256</v>
      </c>
      <c r="BM15">
        <v>22.478000000000002</v>
      </c>
      <c r="BN15">
        <v>23.413</v>
      </c>
      <c r="BO15">
        <v>23.625</v>
      </c>
      <c r="BP15">
        <v>23.355</v>
      </c>
      <c r="BQ15">
        <v>22.709</v>
      </c>
      <c r="BR15">
        <v>22.769000000000002</v>
      </c>
      <c r="BS15">
        <v>23.673999999999999</v>
      </c>
      <c r="BT15">
        <v>25.773</v>
      </c>
      <c r="BU15">
        <v>29.179000000000002</v>
      </c>
      <c r="BV15">
        <v>27.158000000000001</v>
      </c>
      <c r="BW15">
        <v>25.133000000000003</v>
      </c>
      <c r="BX15">
        <v>22.617000000000001</v>
      </c>
      <c r="BY15">
        <v>22.809000000000001</v>
      </c>
      <c r="BZ15">
        <v>23.663</v>
      </c>
      <c r="CA15">
        <v>23.914999999999999</v>
      </c>
      <c r="CB15">
        <v>23.369</v>
      </c>
      <c r="CC15">
        <v>23.307000000000002</v>
      </c>
      <c r="CD15">
        <v>23.061</v>
      </c>
      <c r="CE15">
        <v>23.582000000000001</v>
      </c>
      <c r="CF15">
        <v>26.337</v>
      </c>
      <c r="CG15">
        <v>28.534000000000002</v>
      </c>
      <c r="CH15">
        <v>27.446000000000002</v>
      </c>
      <c r="CI15">
        <v>25.302</v>
      </c>
      <c r="CJ15">
        <v>22.631</v>
      </c>
      <c r="CK15">
        <v>23.38</v>
      </c>
      <c r="CL15">
        <v>23.904</v>
      </c>
      <c r="CM15">
        <v>24.129000000000001</v>
      </c>
      <c r="CN15">
        <v>23.631</v>
      </c>
      <c r="CO15">
        <v>23.609000000000002</v>
      </c>
      <c r="CP15">
        <v>23.072000000000003</v>
      </c>
      <c r="CQ15">
        <v>24.193000000000001</v>
      </c>
      <c r="CR15">
        <v>26.388000000000002</v>
      </c>
      <c r="CS15">
        <v>28.436</v>
      </c>
      <c r="CT15">
        <v>27.428000000000001</v>
      </c>
      <c r="CU15">
        <v>25.457000000000001</v>
      </c>
      <c r="CV15">
        <v>22.934999999999999</v>
      </c>
      <c r="CW15">
        <v>23.661000000000001</v>
      </c>
      <c r="CX15">
        <v>23.864999999999998</v>
      </c>
      <c r="CY15">
        <v>24.371000000000002</v>
      </c>
      <c r="CZ15">
        <v>24.184999999999999</v>
      </c>
      <c r="DA15">
        <v>23.899000000000001</v>
      </c>
      <c r="DB15">
        <v>23.357000000000003</v>
      </c>
      <c r="DC15">
        <v>24.441000000000003</v>
      </c>
      <c r="DD15">
        <v>26.471</v>
      </c>
      <c r="DE15">
        <v>28.363000000000003</v>
      </c>
      <c r="DF15">
        <v>27.417000000000002</v>
      </c>
      <c r="DG15">
        <v>25.38</v>
      </c>
      <c r="DH15">
        <v>23.548000000000002</v>
      </c>
      <c r="DI15">
        <v>23.944000000000003</v>
      </c>
      <c r="DJ15">
        <v>24.081</v>
      </c>
      <c r="DK15">
        <v>24.591000000000001</v>
      </c>
      <c r="DL15">
        <v>24.419</v>
      </c>
      <c r="DM15">
        <v>24.143000000000001</v>
      </c>
      <c r="DN15">
        <v>23.603000000000002</v>
      </c>
      <c r="DO15">
        <v>24.677</v>
      </c>
      <c r="DP15">
        <v>26.155000000000001</v>
      </c>
      <c r="DQ15">
        <v>28.891000000000002</v>
      </c>
      <c r="DR15">
        <v>27.496000000000002</v>
      </c>
      <c r="DS15">
        <v>25.547000000000001</v>
      </c>
      <c r="DT15">
        <v>23.806000000000001</v>
      </c>
      <c r="DU15">
        <v>24.176000000000002</v>
      </c>
      <c r="DV15">
        <v>24.283000000000001</v>
      </c>
      <c r="DW15">
        <v>24.844999999999999</v>
      </c>
      <c r="DX15">
        <v>24.657</v>
      </c>
      <c r="DY15">
        <v>24.079000000000001</v>
      </c>
      <c r="DZ15">
        <v>24.14</v>
      </c>
      <c r="EA15">
        <v>24.901</v>
      </c>
      <c r="EB15">
        <v>26.298000000000002</v>
      </c>
      <c r="EC15">
        <v>28.926000000000002</v>
      </c>
      <c r="ED15">
        <v>27.244</v>
      </c>
      <c r="EE15">
        <v>25.976000000000003</v>
      </c>
      <c r="EF15">
        <v>24.057000000000002</v>
      </c>
      <c r="EG15">
        <v>24.111000000000001</v>
      </c>
      <c r="EH15">
        <v>24.827000000000002</v>
      </c>
      <c r="EI15">
        <v>25.048000000000002</v>
      </c>
      <c r="EJ15">
        <v>24.622</v>
      </c>
      <c r="EK15">
        <v>24.675000000000001</v>
      </c>
      <c r="EL15">
        <v>24.43</v>
      </c>
      <c r="EM15">
        <v>24.778000000000002</v>
      </c>
      <c r="EN15">
        <v>26.793000000000003</v>
      </c>
      <c r="EO15">
        <v>28.856000000000002</v>
      </c>
      <c r="EP15">
        <v>27.26</v>
      </c>
      <c r="EQ15">
        <v>26.172000000000001</v>
      </c>
      <c r="ER15">
        <v>24.344000000000001</v>
      </c>
      <c r="ES15">
        <v>24.387</v>
      </c>
      <c r="ET15">
        <v>25.061</v>
      </c>
      <c r="EU15">
        <v>25.281000000000002</v>
      </c>
      <c r="EV15">
        <v>24.869</v>
      </c>
      <c r="EW15">
        <v>24.911000000000001</v>
      </c>
      <c r="EX15">
        <v>24.664000000000001</v>
      </c>
      <c r="EY15">
        <v>24.998000000000001</v>
      </c>
      <c r="EZ15">
        <v>26.885000000000002</v>
      </c>
      <c r="FA15">
        <v>28.42</v>
      </c>
      <c r="FB15">
        <v>27.692</v>
      </c>
      <c r="FC15">
        <v>26.367000000000001</v>
      </c>
      <c r="FD15">
        <v>24.268000000000001</v>
      </c>
      <c r="FE15">
        <v>24.934999999999999</v>
      </c>
      <c r="FF15">
        <v>24.99</v>
      </c>
      <c r="FG15">
        <v>25.193000000000001</v>
      </c>
      <c r="FH15">
        <v>25.105</v>
      </c>
      <c r="FI15">
        <v>24.851000000000003</v>
      </c>
      <c r="FJ15">
        <v>24.618000000000002</v>
      </c>
      <c r="FK15">
        <v>25.571000000000002</v>
      </c>
      <c r="FL15">
        <v>26.988</v>
      </c>
      <c r="FM15">
        <v>28.441000000000003</v>
      </c>
      <c r="FN15">
        <v>27.798000000000002</v>
      </c>
      <c r="FO15">
        <v>26.283000000000001</v>
      </c>
      <c r="FP15">
        <v>24.198</v>
      </c>
      <c r="FQ15">
        <v>25.171000000000003</v>
      </c>
      <c r="FR15">
        <v>24.938000000000002</v>
      </c>
      <c r="FS15">
        <v>25.481000000000002</v>
      </c>
      <c r="FT15">
        <v>25.34</v>
      </c>
      <c r="FU15">
        <v>25.405000000000001</v>
      </c>
      <c r="FV15">
        <v>24.87</v>
      </c>
      <c r="FW15">
        <v>25.79</v>
      </c>
      <c r="FX15">
        <v>26.614000000000001</v>
      </c>
      <c r="FY15">
        <v>28.978000000000002</v>
      </c>
      <c r="FZ15">
        <v>27.892000000000003</v>
      </c>
      <c r="GA15">
        <v>26.21</v>
      </c>
      <c r="GB15">
        <v>24.769000000000002</v>
      </c>
      <c r="GC15">
        <v>25.405000000000001</v>
      </c>
      <c r="GD15">
        <v>25.114999999999998</v>
      </c>
      <c r="GE15">
        <v>25.61</v>
      </c>
      <c r="GF15">
        <v>25.815000000000001</v>
      </c>
      <c r="GG15">
        <v>24.976000000000003</v>
      </c>
      <c r="GH15">
        <v>25.344000000000001</v>
      </c>
      <c r="GI15">
        <v>25.973000000000003</v>
      </c>
      <c r="GJ15">
        <v>26.809000000000001</v>
      </c>
      <c r="GK15">
        <v>29.187000000000001</v>
      </c>
      <c r="GL15">
        <v>28.092000000000002</v>
      </c>
      <c r="GM15">
        <v>26.404</v>
      </c>
      <c r="GN15">
        <v>24.948</v>
      </c>
      <c r="GO15">
        <v>25.288</v>
      </c>
      <c r="GP15">
        <v>25.601000000000003</v>
      </c>
      <c r="GQ15">
        <v>25.804000000000002</v>
      </c>
      <c r="GR15">
        <v>25.704000000000001</v>
      </c>
      <c r="GS15">
        <v>25.465</v>
      </c>
      <c r="GT15">
        <v>25.528000000000002</v>
      </c>
      <c r="GU15">
        <v>26.166</v>
      </c>
      <c r="GV15">
        <v>27.015000000000001</v>
      </c>
      <c r="GW15">
        <v>29.407</v>
      </c>
      <c r="GX15">
        <v>27.942</v>
      </c>
    </row>
    <row r="16" spans="1:206" x14ac:dyDescent="0.15">
      <c r="A16" s="243" t="s">
        <v>133</v>
      </c>
      <c r="B16" s="244" t="s">
        <v>149</v>
      </c>
      <c r="C16">
        <v>28</v>
      </c>
      <c r="D16">
        <v>28</v>
      </c>
      <c r="E16">
        <v>33.5</v>
      </c>
      <c r="F16">
        <v>33.25</v>
      </c>
      <c r="G16">
        <v>32.5</v>
      </c>
      <c r="H16">
        <v>31.75</v>
      </c>
      <c r="I16">
        <v>31.75</v>
      </c>
      <c r="J16">
        <v>37.5</v>
      </c>
      <c r="K16">
        <v>47</v>
      </c>
      <c r="L16">
        <v>57</v>
      </c>
      <c r="M16">
        <v>68.5</v>
      </c>
      <c r="N16">
        <v>55</v>
      </c>
      <c r="O16">
        <v>37.75</v>
      </c>
      <c r="P16">
        <v>35.75</v>
      </c>
      <c r="Q16">
        <v>36.5</v>
      </c>
      <c r="R16">
        <v>37.25</v>
      </c>
      <c r="S16">
        <v>36.75</v>
      </c>
      <c r="T16">
        <v>36.75</v>
      </c>
      <c r="U16">
        <v>36.25</v>
      </c>
      <c r="V16">
        <v>36.25</v>
      </c>
      <c r="W16">
        <v>43.25</v>
      </c>
      <c r="X16">
        <v>59.25</v>
      </c>
      <c r="Y16">
        <v>67.75</v>
      </c>
      <c r="Z16">
        <v>53.25</v>
      </c>
      <c r="AA16">
        <v>39</v>
      </c>
      <c r="AB16">
        <v>37</v>
      </c>
      <c r="AC16">
        <v>36.75</v>
      </c>
      <c r="AD16">
        <v>38.43</v>
      </c>
      <c r="AE16">
        <v>38</v>
      </c>
      <c r="AF16">
        <v>38</v>
      </c>
      <c r="AG16">
        <v>37.57</v>
      </c>
      <c r="AH16">
        <v>37.57</v>
      </c>
      <c r="AI16">
        <v>43.56</v>
      </c>
      <c r="AJ16">
        <v>57.24</v>
      </c>
      <c r="AK16">
        <v>64.510000000000005</v>
      </c>
      <c r="AL16">
        <v>52.11</v>
      </c>
      <c r="AM16">
        <v>39.93</v>
      </c>
      <c r="AN16">
        <v>38.21</v>
      </c>
      <c r="AO16">
        <v>38</v>
      </c>
      <c r="AP16">
        <v>39.42</v>
      </c>
      <c r="AQ16">
        <v>39.06</v>
      </c>
      <c r="AR16">
        <v>39.06</v>
      </c>
      <c r="AS16">
        <v>38.69</v>
      </c>
      <c r="AT16">
        <v>38.69</v>
      </c>
      <c r="AU16">
        <v>43.8</v>
      </c>
      <c r="AV16">
        <v>55.51</v>
      </c>
      <c r="AW16">
        <v>61.72</v>
      </c>
      <c r="AX16">
        <v>51.11</v>
      </c>
      <c r="AY16">
        <v>40.71</v>
      </c>
      <c r="AZ16">
        <v>39.25</v>
      </c>
      <c r="BA16">
        <v>39.07</v>
      </c>
      <c r="BB16">
        <v>40.32</v>
      </c>
      <c r="BC16">
        <v>40</v>
      </c>
      <c r="BD16">
        <v>40</v>
      </c>
      <c r="BE16">
        <v>39.69</v>
      </c>
      <c r="BF16">
        <v>39.69</v>
      </c>
      <c r="BG16">
        <v>44.06</v>
      </c>
      <c r="BH16">
        <v>54.07</v>
      </c>
      <c r="BI16">
        <v>59.37</v>
      </c>
      <c r="BJ16">
        <v>50.3</v>
      </c>
      <c r="BK16">
        <v>41.42</v>
      </c>
      <c r="BL16">
        <v>40.17</v>
      </c>
      <c r="BM16">
        <v>40.020000000000003</v>
      </c>
      <c r="BN16">
        <v>40.92</v>
      </c>
      <c r="BO16">
        <v>40.64</v>
      </c>
      <c r="BP16">
        <v>40.64</v>
      </c>
      <c r="BQ16">
        <v>40.369999999999997</v>
      </c>
      <c r="BR16">
        <v>40.36</v>
      </c>
      <c r="BS16">
        <v>44.31</v>
      </c>
      <c r="BT16">
        <v>53.37</v>
      </c>
      <c r="BU16">
        <v>58.17</v>
      </c>
      <c r="BV16">
        <v>49.96</v>
      </c>
      <c r="BW16">
        <v>41.92</v>
      </c>
      <c r="BX16">
        <v>40.799999999999997</v>
      </c>
      <c r="BY16">
        <v>40.659999999999997</v>
      </c>
      <c r="BZ16">
        <v>41.43</v>
      </c>
      <c r="CA16">
        <v>41.16</v>
      </c>
      <c r="CB16">
        <v>41.17</v>
      </c>
      <c r="CC16">
        <v>40.909999999999997</v>
      </c>
      <c r="CD16">
        <v>40.92</v>
      </c>
      <c r="CE16">
        <v>44.56</v>
      </c>
      <c r="CF16">
        <v>52.94</v>
      </c>
      <c r="CG16">
        <v>57.39</v>
      </c>
      <c r="CH16">
        <v>49.78</v>
      </c>
      <c r="CI16">
        <v>42.35</v>
      </c>
      <c r="CJ16">
        <v>41.32</v>
      </c>
      <c r="CK16">
        <v>41.19</v>
      </c>
      <c r="CL16">
        <v>41.92</v>
      </c>
      <c r="CM16">
        <v>41.67</v>
      </c>
      <c r="CN16">
        <v>41.68</v>
      </c>
      <c r="CO16">
        <v>41.43</v>
      </c>
      <c r="CP16">
        <v>41.44</v>
      </c>
      <c r="CQ16">
        <v>44.82</v>
      </c>
      <c r="CR16">
        <v>52.56</v>
      </c>
      <c r="CS16">
        <v>56.67</v>
      </c>
      <c r="CT16">
        <v>49.64</v>
      </c>
      <c r="CU16">
        <v>42.77</v>
      </c>
      <c r="CV16">
        <v>41.81</v>
      </c>
      <c r="CW16">
        <v>41.69</v>
      </c>
      <c r="CX16">
        <v>42.34</v>
      </c>
      <c r="CY16">
        <v>42.11</v>
      </c>
      <c r="CZ16">
        <v>42.12</v>
      </c>
      <c r="DA16">
        <v>41.9</v>
      </c>
      <c r="DB16">
        <v>41.9</v>
      </c>
      <c r="DC16">
        <v>45.01</v>
      </c>
      <c r="DD16">
        <v>52.17</v>
      </c>
      <c r="DE16">
        <v>55.97</v>
      </c>
      <c r="DF16">
        <v>49.47</v>
      </c>
      <c r="DG16">
        <v>43.14</v>
      </c>
      <c r="DH16">
        <v>42.25</v>
      </c>
      <c r="DI16">
        <v>42.14</v>
      </c>
      <c r="DJ16">
        <v>42.74</v>
      </c>
      <c r="DK16">
        <v>42.53</v>
      </c>
      <c r="DL16">
        <v>42.55</v>
      </c>
      <c r="DM16">
        <v>42.34</v>
      </c>
      <c r="DN16">
        <v>42.34</v>
      </c>
      <c r="DO16">
        <v>45.21</v>
      </c>
      <c r="DP16">
        <v>51.83</v>
      </c>
      <c r="DQ16">
        <v>55.34</v>
      </c>
      <c r="DR16">
        <v>49.33</v>
      </c>
      <c r="DS16">
        <v>43.48</v>
      </c>
      <c r="DT16">
        <v>42.67</v>
      </c>
      <c r="DU16">
        <v>42.56</v>
      </c>
      <c r="DV16">
        <v>43.14</v>
      </c>
      <c r="DW16">
        <v>42.94</v>
      </c>
      <c r="DX16">
        <v>42.95</v>
      </c>
      <c r="DY16">
        <v>42.75</v>
      </c>
      <c r="DZ16">
        <v>42.76</v>
      </c>
      <c r="EA16">
        <v>45.42</v>
      </c>
      <c r="EB16">
        <v>51.53</v>
      </c>
      <c r="EC16">
        <v>54.77</v>
      </c>
      <c r="ED16">
        <v>49.21</v>
      </c>
      <c r="EE16">
        <v>43.81</v>
      </c>
      <c r="EF16">
        <v>43.06</v>
      </c>
      <c r="EG16">
        <v>42.96</v>
      </c>
      <c r="EH16">
        <v>43.32</v>
      </c>
      <c r="EI16">
        <v>43.13</v>
      </c>
      <c r="EJ16">
        <v>43.14</v>
      </c>
      <c r="EK16">
        <v>42.95</v>
      </c>
      <c r="EL16">
        <v>42.95</v>
      </c>
      <c r="EM16">
        <v>45.62</v>
      </c>
      <c r="EN16">
        <v>51.76</v>
      </c>
      <c r="EO16">
        <v>55.02</v>
      </c>
      <c r="EP16">
        <v>49.42</v>
      </c>
      <c r="EQ16">
        <v>44.01</v>
      </c>
      <c r="ER16">
        <v>43.26</v>
      </c>
      <c r="ES16">
        <v>43.16</v>
      </c>
      <c r="ET16">
        <v>43.51</v>
      </c>
      <c r="EU16">
        <v>43.33</v>
      </c>
      <c r="EV16">
        <v>43.33</v>
      </c>
      <c r="EW16">
        <v>43.14</v>
      </c>
      <c r="EX16">
        <v>43.14</v>
      </c>
      <c r="EY16">
        <v>45.81</v>
      </c>
      <c r="EZ16">
        <v>51.97</v>
      </c>
      <c r="FA16">
        <v>55.25</v>
      </c>
      <c r="FB16">
        <v>49.63</v>
      </c>
      <c r="FC16">
        <v>44.2</v>
      </c>
      <c r="FD16">
        <v>43.45</v>
      </c>
      <c r="FE16">
        <v>43.35</v>
      </c>
      <c r="FF16">
        <v>43.66</v>
      </c>
      <c r="FG16">
        <v>43.46</v>
      </c>
      <c r="FH16">
        <v>43.47</v>
      </c>
      <c r="FI16">
        <v>43.28</v>
      </c>
      <c r="FJ16">
        <v>43.28</v>
      </c>
      <c r="FK16">
        <v>45.97</v>
      </c>
      <c r="FL16">
        <v>52.15</v>
      </c>
      <c r="FM16">
        <v>55.42</v>
      </c>
      <c r="FN16">
        <v>49.79</v>
      </c>
      <c r="FO16">
        <v>44.35</v>
      </c>
      <c r="FP16">
        <v>43.59</v>
      </c>
      <c r="FQ16">
        <v>43.49</v>
      </c>
      <c r="FR16">
        <v>43.8</v>
      </c>
      <c r="FS16">
        <v>43.61</v>
      </c>
      <c r="FT16">
        <v>43.62</v>
      </c>
      <c r="FU16">
        <v>43.42</v>
      </c>
      <c r="FV16">
        <v>43.42</v>
      </c>
      <c r="FW16">
        <v>46.12</v>
      </c>
      <c r="FX16">
        <v>52.32</v>
      </c>
      <c r="FY16">
        <v>55.61</v>
      </c>
      <c r="FZ16">
        <v>49.94</v>
      </c>
      <c r="GA16">
        <v>44.5</v>
      </c>
      <c r="GB16">
        <v>43.73</v>
      </c>
      <c r="GC16">
        <v>43.64</v>
      </c>
      <c r="GD16">
        <v>43.94</v>
      </c>
      <c r="GE16">
        <v>43.75</v>
      </c>
      <c r="GF16">
        <v>43.77</v>
      </c>
      <c r="GG16">
        <v>43.57</v>
      </c>
      <c r="GH16">
        <v>43.57</v>
      </c>
      <c r="GI16">
        <v>46.26</v>
      </c>
      <c r="GJ16">
        <v>52.48</v>
      </c>
      <c r="GK16">
        <v>55.78</v>
      </c>
      <c r="GL16">
        <v>50.1</v>
      </c>
      <c r="GM16">
        <v>44.64</v>
      </c>
      <c r="GN16">
        <v>43.88</v>
      </c>
      <c r="GO16">
        <v>43.78</v>
      </c>
      <c r="GP16">
        <v>44.09</v>
      </c>
      <c r="GQ16">
        <v>43.89</v>
      </c>
      <c r="GR16">
        <v>43.9</v>
      </c>
      <c r="GS16">
        <v>43.71</v>
      </c>
      <c r="GT16">
        <v>43.71</v>
      </c>
      <c r="GU16">
        <v>46.41</v>
      </c>
      <c r="GV16">
        <v>52.65</v>
      </c>
      <c r="GW16">
        <v>55.96</v>
      </c>
      <c r="GX16">
        <v>50.25</v>
      </c>
    </row>
    <row r="17" spans="1:235" x14ac:dyDescent="0.15">
      <c r="A17" s="243" t="s">
        <v>133</v>
      </c>
      <c r="B17" s="244" t="s">
        <v>179</v>
      </c>
      <c r="C17">
        <v>18.5</v>
      </c>
      <c r="D17">
        <v>17.417000000000002</v>
      </c>
      <c r="E17">
        <v>21.331</v>
      </c>
      <c r="F17">
        <v>22.164999999999999</v>
      </c>
      <c r="G17">
        <v>22.219000000000001</v>
      </c>
      <c r="H17">
        <v>22.348000000000003</v>
      </c>
      <c r="I17">
        <v>22.917000000000002</v>
      </c>
      <c r="J17">
        <v>22.25</v>
      </c>
      <c r="K17">
        <v>22.333000000000002</v>
      </c>
      <c r="L17">
        <v>33.064999999999998</v>
      </c>
      <c r="M17">
        <v>35.194000000000003</v>
      </c>
      <c r="N17">
        <v>27.6</v>
      </c>
      <c r="O17">
        <v>25.879000000000001</v>
      </c>
      <c r="P17">
        <v>23.229000000000003</v>
      </c>
      <c r="Q17">
        <v>22.887</v>
      </c>
      <c r="R17">
        <v>23.222000000000001</v>
      </c>
      <c r="S17">
        <v>23.446000000000002</v>
      </c>
      <c r="T17">
        <v>22.681000000000001</v>
      </c>
      <c r="U17">
        <v>22.333000000000002</v>
      </c>
      <c r="V17">
        <v>22.141000000000002</v>
      </c>
      <c r="W17">
        <v>24.229000000000003</v>
      </c>
      <c r="X17">
        <v>29.464000000000002</v>
      </c>
      <c r="Y17">
        <v>34.181000000000004</v>
      </c>
      <c r="Z17">
        <v>31.521000000000001</v>
      </c>
      <c r="AA17">
        <v>25.783000000000001</v>
      </c>
      <c r="AB17">
        <v>21.454999999999998</v>
      </c>
      <c r="AC17">
        <v>22.31</v>
      </c>
      <c r="AD17">
        <v>23.759</v>
      </c>
      <c r="AE17">
        <v>23.794</v>
      </c>
      <c r="AF17">
        <v>23.547000000000001</v>
      </c>
      <c r="AG17">
        <v>23.083000000000002</v>
      </c>
      <c r="AH17">
        <v>22.664999999999999</v>
      </c>
      <c r="AI17">
        <v>24.954999999999998</v>
      </c>
      <c r="AJ17">
        <v>28.86</v>
      </c>
      <c r="AK17">
        <v>32.74</v>
      </c>
      <c r="AL17">
        <v>30.599</v>
      </c>
      <c r="AM17">
        <v>25.769000000000002</v>
      </c>
      <c r="AN17">
        <v>22.545999999999999</v>
      </c>
      <c r="AO17">
        <v>23.047000000000001</v>
      </c>
      <c r="AP17">
        <v>23.818000000000001</v>
      </c>
      <c r="AQ17">
        <v>24.273</v>
      </c>
      <c r="AR17">
        <v>23.903000000000002</v>
      </c>
      <c r="AS17">
        <v>23.475000000000001</v>
      </c>
      <c r="AT17">
        <v>23.016999999999999</v>
      </c>
      <c r="AU17">
        <v>25.157</v>
      </c>
      <c r="AV17">
        <v>28.22</v>
      </c>
      <c r="AW17">
        <v>32.917000000000002</v>
      </c>
      <c r="AX17">
        <v>30.296000000000003</v>
      </c>
      <c r="AY17">
        <v>25.917000000000002</v>
      </c>
      <c r="AZ17">
        <v>22.979000000000003</v>
      </c>
      <c r="BA17">
        <v>23.44</v>
      </c>
      <c r="BB17">
        <v>24.08</v>
      </c>
      <c r="BC17">
        <v>24.567</v>
      </c>
      <c r="BD17">
        <v>24.243000000000002</v>
      </c>
      <c r="BE17">
        <v>23.573</v>
      </c>
      <c r="BF17">
        <v>23.618000000000002</v>
      </c>
      <c r="BG17">
        <v>25.361000000000001</v>
      </c>
      <c r="BH17">
        <v>28.203000000000003</v>
      </c>
      <c r="BI17">
        <v>32.481000000000002</v>
      </c>
      <c r="BJ17">
        <v>30.043000000000003</v>
      </c>
      <c r="BK17">
        <v>26.043000000000003</v>
      </c>
      <c r="BL17">
        <v>23.386000000000003</v>
      </c>
      <c r="BM17">
        <v>23.528000000000002</v>
      </c>
      <c r="BN17">
        <v>24.643000000000001</v>
      </c>
      <c r="BO17">
        <v>24.855</v>
      </c>
      <c r="BP17">
        <v>24.585000000000001</v>
      </c>
      <c r="BQ17">
        <v>23.939</v>
      </c>
      <c r="BR17">
        <v>23.999000000000002</v>
      </c>
      <c r="BS17">
        <v>25.594000000000001</v>
      </c>
      <c r="BT17">
        <v>28.093</v>
      </c>
      <c r="BU17">
        <v>32.048999999999999</v>
      </c>
      <c r="BV17">
        <v>29.478000000000002</v>
      </c>
      <c r="BW17">
        <v>26.423000000000002</v>
      </c>
      <c r="BX17">
        <v>23.777000000000001</v>
      </c>
      <c r="BY17">
        <v>23.889000000000003</v>
      </c>
      <c r="BZ17">
        <v>24.893000000000001</v>
      </c>
      <c r="CA17">
        <v>25.145</v>
      </c>
      <c r="CB17">
        <v>24.599</v>
      </c>
      <c r="CC17">
        <v>24.537000000000003</v>
      </c>
      <c r="CD17">
        <v>24.291</v>
      </c>
      <c r="CE17">
        <v>25.452000000000002</v>
      </c>
      <c r="CF17">
        <v>28.567</v>
      </c>
      <c r="CG17">
        <v>31.274000000000001</v>
      </c>
      <c r="CH17">
        <v>29.686</v>
      </c>
      <c r="CI17">
        <v>26.592000000000002</v>
      </c>
      <c r="CJ17">
        <v>23.801000000000002</v>
      </c>
      <c r="CK17">
        <v>24.48</v>
      </c>
      <c r="CL17">
        <v>25.134</v>
      </c>
      <c r="CM17">
        <v>25.359000000000002</v>
      </c>
      <c r="CN17">
        <v>24.871000000000002</v>
      </c>
      <c r="CO17">
        <v>24.849</v>
      </c>
      <c r="CP17">
        <v>24.312000000000001</v>
      </c>
      <c r="CQ17">
        <v>26.013000000000002</v>
      </c>
      <c r="CR17">
        <v>28.538</v>
      </c>
      <c r="CS17">
        <v>31.056000000000001</v>
      </c>
      <c r="CT17">
        <v>29.588000000000001</v>
      </c>
      <c r="CU17">
        <v>26.747</v>
      </c>
      <c r="CV17">
        <v>24.105</v>
      </c>
      <c r="CW17">
        <v>24.771000000000001</v>
      </c>
      <c r="CX17">
        <v>25.074999999999999</v>
      </c>
      <c r="CY17">
        <v>25.581</v>
      </c>
      <c r="CZ17">
        <v>25.395</v>
      </c>
      <c r="DA17">
        <v>25.109000000000002</v>
      </c>
      <c r="DB17">
        <v>24.567</v>
      </c>
      <c r="DC17">
        <v>26.191000000000003</v>
      </c>
      <c r="DD17">
        <v>28.521000000000001</v>
      </c>
      <c r="DE17">
        <v>30.833000000000002</v>
      </c>
      <c r="DF17">
        <v>29.467000000000002</v>
      </c>
      <c r="DG17">
        <v>26.64</v>
      </c>
      <c r="DH17">
        <v>24.698</v>
      </c>
      <c r="DI17">
        <v>25.044</v>
      </c>
      <c r="DJ17">
        <v>25.271000000000001</v>
      </c>
      <c r="DK17">
        <v>25.781000000000002</v>
      </c>
      <c r="DL17">
        <v>25.609000000000002</v>
      </c>
      <c r="DM17">
        <v>25.333000000000002</v>
      </c>
      <c r="DN17">
        <v>24.793000000000003</v>
      </c>
      <c r="DO17">
        <v>26.357000000000003</v>
      </c>
      <c r="DP17">
        <v>28.105</v>
      </c>
      <c r="DQ17">
        <v>31.231000000000002</v>
      </c>
      <c r="DR17">
        <v>29.446000000000002</v>
      </c>
      <c r="DS17">
        <v>26.777000000000001</v>
      </c>
      <c r="DT17">
        <v>24.936</v>
      </c>
      <c r="DU17">
        <v>25.256</v>
      </c>
      <c r="DV17">
        <v>25.443000000000001</v>
      </c>
      <c r="DW17">
        <v>26.004999999999999</v>
      </c>
      <c r="DX17">
        <v>25.817</v>
      </c>
      <c r="DY17">
        <v>25.239000000000001</v>
      </c>
      <c r="DZ17">
        <v>25.3</v>
      </c>
      <c r="EA17">
        <v>26.511000000000003</v>
      </c>
      <c r="EB17">
        <v>28.148</v>
      </c>
      <c r="EC17">
        <v>31.136000000000003</v>
      </c>
      <c r="ED17">
        <v>29.104000000000003</v>
      </c>
      <c r="EE17">
        <v>27.176000000000002</v>
      </c>
      <c r="EF17">
        <v>25.167000000000002</v>
      </c>
      <c r="EG17">
        <v>25.171000000000003</v>
      </c>
      <c r="EH17">
        <v>25.937000000000001</v>
      </c>
      <c r="EI17">
        <v>26.158000000000001</v>
      </c>
      <c r="EJ17">
        <v>25.732000000000003</v>
      </c>
      <c r="EK17">
        <v>25.785</v>
      </c>
      <c r="EL17">
        <v>25.54</v>
      </c>
      <c r="EM17">
        <v>26.348000000000003</v>
      </c>
      <c r="EN17">
        <v>28.583000000000002</v>
      </c>
      <c r="EO17">
        <v>31.006</v>
      </c>
      <c r="EP17">
        <v>29.06</v>
      </c>
      <c r="EQ17">
        <v>27.322000000000003</v>
      </c>
      <c r="ER17">
        <v>25.404</v>
      </c>
      <c r="ES17">
        <v>25.397000000000002</v>
      </c>
      <c r="ET17">
        <v>26.121000000000002</v>
      </c>
      <c r="EU17">
        <v>26.341000000000001</v>
      </c>
      <c r="EV17">
        <v>25.939</v>
      </c>
      <c r="EW17">
        <v>25.981000000000002</v>
      </c>
      <c r="EX17">
        <v>25.734000000000002</v>
      </c>
      <c r="EY17">
        <v>26.518000000000001</v>
      </c>
      <c r="EZ17">
        <v>28.625</v>
      </c>
      <c r="FA17">
        <v>30.51</v>
      </c>
      <c r="FB17">
        <v>29.442</v>
      </c>
      <c r="FC17">
        <v>27.467000000000002</v>
      </c>
      <c r="FD17">
        <v>25.278000000000002</v>
      </c>
      <c r="FE17">
        <v>25.895</v>
      </c>
      <c r="FF17">
        <v>25.98</v>
      </c>
      <c r="FG17">
        <v>26.183</v>
      </c>
      <c r="FH17">
        <v>26.105</v>
      </c>
      <c r="FI17">
        <v>25.851000000000003</v>
      </c>
      <c r="FJ17">
        <v>25.618000000000002</v>
      </c>
      <c r="FK17">
        <v>27.011000000000003</v>
      </c>
      <c r="FL17">
        <v>28.638000000000002</v>
      </c>
      <c r="FM17">
        <v>30.441000000000003</v>
      </c>
      <c r="FN17">
        <v>29.458000000000002</v>
      </c>
      <c r="FO17">
        <v>27.313000000000002</v>
      </c>
      <c r="FP17">
        <v>25.138000000000002</v>
      </c>
      <c r="FQ17">
        <v>26.061</v>
      </c>
      <c r="FR17">
        <v>25.858000000000001</v>
      </c>
      <c r="FS17">
        <v>26.401</v>
      </c>
      <c r="FT17">
        <v>26.26</v>
      </c>
      <c r="FU17">
        <v>26.335000000000001</v>
      </c>
      <c r="FV17">
        <v>25.8</v>
      </c>
      <c r="FW17">
        <v>27.16</v>
      </c>
      <c r="FX17">
        <v>28.184000000000001</v>
      </c>
      <c r="FY17">
        <v>30.888000000000002</v>
      </c>
      <c r="FZ17">
        <v>29.472000000000001</v>
      </c>
      <c r="GA17">
        <v>27.16</v>
      </c>
      <c r="GB17">
        <v>25.639000000000003</v>
      </c>
      <c r="GC17">
        <v>26.225000000000001</v>
      </c>
      <c r="GD17">
        <v>25.965</v>
      </c>
      <c r="GE17">
        <v>26.46</v>
      </c>
      <c r="GF17">
        <v>26.664999999999999</v>
      </c>
      <c r="GG17">
        <v>25.836000000000002</v>
      </c>
      <c r="GH17">
        <v>26.194000000000003</v>
      </c>
      <c r="GI17">
        <v>27.273</v>
      </c>
      <c r="GJ17">
        <v>28.289000000000001</v>
      </c>
      <c r="GK17">
        <v>31.017000000000003</v>
      </c>
      <c r="GL17">
        <v>29.592000000000002</v>
      </c>
      <c r="GM17">
        <v>27.284000000000002</v>
      </c>
      <c r="GN17">
        <v>25.748000000000001</v>
      </c>
      <c r="GO17">
        <v>26.038</v>
      </c>
      <c r="GP17">
        <v>26.371000000000002</v>
      </c>
      <c r="GQ17">
        <v>26.584</v>
      </c>
      <c r="GR17">
        <v>26.484000000000002</v>
      </c>
      <c r="GS17">
        <v>26.245000000000001</v>
      </c>
      <c r="GT17">
        <v>26.308</v>
      </c>
      <c r="GU17">
        <v>27.386000000000003</v>
      </c>
      <c r="GV17">
        <v>28.414999999999999</v>
      </c>
      <c r="GW17">
        <v>31.147000000000002</v>
      </c>
      <c r="GX17">
        <v>29.362000000000002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</v>
      </c>
      <c r="F21">
        <v>26.888000000000002</v>
      </c>
      <c r="G21">
        <v>25.5</v>
      </c>
      <c r="H21">
        <v>22.875</v>
      </c>
      <c r="I21">
        <v>21</v>
      </c>
      <c r="J21">
        <v>19.875</v>
      </c>
      <c r="K21">
        <v>21</v>
      </c>
      <c r="L21">
        <v>30.75</v>
      </c>
      <c r="M21">
        <v>36.375</v>
      </c>
      <c r="N21">
        <v>31.125</v>
      </c>
      <c r="O21">
        <v>27</v>
      </c>
      <c r="P21">
        <v>25.5</v>
      </c>
      <c r="Q21">
        <v>27.1875</v>
      </c>
      <c r="R21">
        <v>30</v>
      </c>
      <c r="S21">
        <v>28.875</v>
      </c>
      <c r="T21">
        <v>25.5</v>
      </c>
      <c r="U21">
        <v>23.25</v>
      </c>
      <c r="V21">
        <v>20.625</v>
      </c>
      <c r="W21">
        <v>21.563000000000002</v>
      </c>
      <c r="X21">
        <v>35.25</v>
      </c>
      <c r="Y21">
        <v>41.25</v>
      </c>
      <c r="Z21">
        <v>34.125</v>
      </c>
      <c r="AA21">
        <v>29.25</v>
      </c>
      <c r="AB21">
        <v>26.25</v>
      </c>
      <c r="AC21">
        <v>28.125</v>
      </c>
      <c r="AD21">
        <v>30.074999999999999</v>
      </c>
      <c r="AE21">
        <v>29.108000000000001</v>
      </c>
      <c r="AF21">
        <v>26.213000000000001</v>
      </c>
      <c r="AG21">
        <v>24.285</v>
      </c>
      <c r="AH21">
        <v>22.035</v>
      </c>
      <c r="AI21">
        <v>22.838000000000001</v>
      </c>
      <c r="AJ21">
        <v>34.582999999999998</v>
      </c>
      <c r="AK21">
        <v>39.728000000000002</v>
      </c>
      <c r="AL21">
        <v>33.615000000000002</v>
      </c>
      <c r="AM21">
        <v>29.438000000000002</v>
      </c>
      <c r="AN21">
        <v>26.864999999999998</v>
      </c>
      <c r="AO21">
        <v>28.47</v>
      </c>
      <c r="AP21">
        <v>30.173000000000002</v>
      </c>
      <c r="AQ21">
        <v>29.348000000000003</v>
      </c>
      <c r="AR21">
        <v>26.864999999999998</v>
      </c>
      <c r="AS21">
        <v>25.208000000000002</v>
      </c>
      <c r="AT21">
        <v>23.28</v>
      </c>
      <c r="AU21">
        <v>23.97</v>
      </c>
      <c r="AV21">
        <v>34.042999999999999</v>
      </c>
      <c r="AW21">
        <v>38.453000000000003</v>
      </c>
      <c r="AX21">
        <v>33.218000000000004</v>
      </c>
      <c r="AY21">
        <v>29.625</v>
      </c>
      <c r="AZ21">
        <v>27.42</v>
      </c>
      <c r="BA21">
        <v>28.8</v>
      </c>
      <c r="BB21">
        <v>30.344999999999999</v>
      </c>
      <c r="BC21">
        <v>29.594999999999999</v>
      </c>
      <c r="BD21">
        <v>27.338000000000001</v>
      </c>
      <c r="BE21">
        <v>25.838000000000001</v>
      </c>
      <c r="BF21">
        <v>24.083000000000002</v>
      </c>
      <c r="BG21">
        <v>24.713000000000001</v>
      </c>
      <c r="BH21">
        <v>33.854999999999997</v>
      </c>
      <c r="BI21">
        <v>37.868000000000002</v>
      </c>
      <c r="BJ21">
        <v>33.104999999999997</v>
      </c>
      <c r="BK21">
        <v>29.85</v>
      </c>
      <c r="BL21">
        <v>27.848000000000003</v>
      </c>
      <c r="BM21">
        <v>29.1</v>
      </c>
      <c r="BN21">
        <v>30.434999999999999</v>
      </c>
      <c r="BO21">
        <v>29.76</v>
      </c>
      <c r="BP21">
        <v>27.72</v>
      </c>
      <c r="BQ21">
        <v>26.363</v>
      </c>
      <c r="BR21">
        <v>24.773</v>
      </c>
      <c r="BS21">
        <v>25.343</v>
      </c>
      <c r="BT21">
        <v>33.630000000000003</v>
      </c>
      <c r="BU21">
        <v>37.268000000000001</v>
      </c>
      <c r="BV21">
        <v>32.954999999999998</v>
      </c>
      <c r="BW21">
        <v>30.008000000000003</v>
      </c>
      <c r="BX21">
        <v>28.2</v>
      </c>
      <c r="BY21">
        <v>29.333000000000002</v>
      </c>
      <c r="BZ21">
        <v>30.758000000000003</v>
      </c>
      <c r="CA21">
        <v>30.128</v>
      </c>
      <c r="CB21">
        <v>28.223000000000003</v>
      </c>
      <c r="CC21">
        <v>26.963000000000001</v>
      </c>
      <c r="CD21">
        <v>25.484999999999999</v>
      </c>
      <c r="CE21">
        <v>26.017000000000003</v>
      </c>
      <c r="CF21">
        <v>33.734999999999999</v>
      </c>
      <c r="CG21">
        <v>37.125</v>
      </c>
      <c r="CH21">
        <v>33.104999999999997</v>
      </c>
      <c r="CI21">
        <v>30.36</v>
      </c>
      <c r="CJ21">
        <v>28.673000000000002</v>
      </c>
      <c r="CK21">
        <v>29.73</v>
      </c>
      <c r="CL21">
        <v>31.08</v>
      </c>
      <c r="CM21">
        <v>30.495000000000001</v>
      </c>
      <c r="CN21">
        <v>28.725000000000001</v>
      </c>
      <c r="CO21">
        <v>27.548000000000002</v>
      </c>
      <c r="CP21">
        <v>26.168000000000003</v>
      </c>
      <c r="CQ21">
        <v>26.663</v>
      </c>
      <c r="CR21">
        <v>33.854999999999997</v>
      </c>
      <c r="CS21">
        <v>37.013000000000005</v>
      </c>
      <c r="CT21">
        <v>33.270000000000003</v>
      </c>
      <c r="CU21">
        <v>30.713000000000001</v>
      </c>
      <c r="CV21">
        <v>29.145</v>
      </c>
      <c r="CW21">
        <v>30.128</v>
      </c>
      <c r="CX21">
        <v>31.403000000000002</v>
      </c>
      <c r="CY21">
        <v>30.855</v>
      </c>
      <c r="CZ21">
        <v>29.213000000000001</v>
      </c>
      <c r="DA21">
        <v>28.118000000000002</v>
      </c>
      <c r="DB21">
        <v>26.835000000000001</v>
      </c>
      <c r="DC21">
        <v>27.293000000000003</v>
      </c>
      <c r="DD21">
        <v>33.998000000000005</v>
      </c>
      <c r="DE21">
        <v>36.93</v>
      </c>
      <c r="DF21">
        <v>33.450000000000003</v>
      </c>
      <c r="DG21">
        <v>31.073</v>
      </c>
      <c r="DH21">
        <v>29.603000000000002</v>
      </c>
      <c r="DI21">
        <v>30.524999999999999</v>
      </c>
      <c r="DJ21">
        <v>31.733000000000001</v>
      </c>
      <c r="DK21">
        <v>31.23</v>
      </c>
      <c r="DL21">
        <v>29.693000000000001</v>
      </c>
      <c r="DM21">
        <v>28.673000000000002</v>
      </c>
      <c r="DN21">
        <v>27.48</v>
      </c>
      <c r="DO21">
        <v>27.908000000000001</v>
      </c>
      <c r="DP21">
        <v>34.148000000000003</v>
      </c>
      <c r="DQ21">
        <v>36.884999999999998</v>
      </c>
      <c r="DR21">
        <v>33.645000000000003</v>
      </c>
      <c r="DS21">
        <v>31.425000000000001</v>
      </c>
      <c r="DT21">
        <v>30.06</v>
      </c>
      <c r="DU21">
        <v>30.923000000000002</v>
      </c>
      <c r="DV21">
        <v>32.07</v>
      </c>
      <c r="DW21">
        <v>31.598000000000003</v>
      </c>
      <c r="DX21">
        <v>30.164999999999999</v>
      </c>
      <c r="DY21">
        <v>29.22</v>
      </c>
      <c r="DZ21">
        <v>28.11</v>
      </c>
      <c r="EA21">
        <v>28.508000000000003</v>
      </c>
      <c r="EB21">
        <v>34.32</v>
      </c>
      <c r="EC21">
        <v>36.863</v>
      </c>
      <c r="ED21">
        <v>33.847000000000001</v>
      </c>
      <c r="EE21">
        <v>31.785</v>
      </c>
      <c r="EF21">
        <v>30.518000000000001</v>
      </c>
      <c r="EG21">
        <v>31.313000000000002</v>
      </c>
      <c r="EH21">
        <v>32.453000000000003</v>
      </c>
      <c r="EI21">
        <v>31.973000000000003</v>
      </c>
      <c r="EJ21">
        <v>30.524999999999999</v>
      </c>
      <c r="EK21">
        <v>29.565000000000001</v>
      </c>
      <c r="EL21">
        <v>28.44</v>
      </c>
      <c r="EM21">
        <v>28.844999999999999</v>
      </c>
      <c r="EN21">
        <v>34.725000000000001</v>
      </c>
      <c r="EO21">
        <v>37.305</v>
      </c>
      <c r="EP21">
        <v>34.253</v>
      </c>
      <c r="EQ21">
        <v>32.159999999999997</v>
      </c>
      <c r="ER21">
        <v>30.878</v>
      </c>
      <c r="ES21">
        <v>31.688000000000002</v>
      </c>
      <c r="ET21">
        <v>32.835000000000001</v>
      </c>
      <c r="EU21">
        <v>32.347000000000001</v>
      </c>
      <c r="EV21">
        <v>30.885000000000002</v>
      </c>
      <c r="EW21">
        <v>29.91</v>
      </c>
      <c r="EX21">
        <v>28.778000000000002</v>
      </c>
      <c r="EY21">
        <v>29.183</v>
      </c>
      <c r="EZ21">
        <v>35.130000000000003</v>
      </c>
      <c r="FA21">
        <v>37.74</v>
      </c>
      <c r="FB21">
        <v>34.65</v>
      </c>
      <c r="FC21">
        <v>32.534999999999997</v>
      </c>
      <c r="FD21">
        <v>31.238000000000003</v>
      </c>
      <c r="FE21">
        <v>32.055</v>
      </c>
      <c r="FF21">
        <v>33.21</v>
      </c>
      <c r="FG21">
        <v>32.722000000000001</v>
      </c>
      <c r="FH21">
        <v>31.245000000000001</v>
      </c>
      <c r="FI21">
        <v>30.263000000000002</v>
      </c>
      <c r="FJ21">
        <v>29.108000000000001</v>
      </c>
      <c r="FK21">
        <v>29.528000000000002</v>
      </c>
      <c r="FL21">
        <v>35.542999999999999</v>
      </c>
      <c r="FM21">
        <v>38.183</v>
      </c>
      <c r="FN21">
        <v>35.055</v>
      </c>
      <c r="FO21">
        <v>32.917999999999999</v>
      </c>
      <c r="FP21">
        <v>31.605</v>
      </c>
      <c r="FQ21">
        <v>32.43</v>
      </c>
      <c r="FR21">
        <v>33.593000000000004</v>
      </c>
      <c r="FS21">
        <v>33.097000000000001</v>
      </c>
      <c r="FT21">
        <v>31.605</v>
      </c>
      <c r="FU21">
        <v>30.608000000000001</v>
      </c>
      <c r="FV21">
        <v>29.445</v>
      </c>
      <c r="FW21">
        <v>29.864999999999998</v>
      </c>
      <c r="FX21">
        <v>35.948</v>
      </c>
      <c r="FY21">
        <v>38.618000000000002</v>
      </c>
      <c r="FZ21">
        <v>35.46</v>
      </c>
      <c r="GA21">
        <v>33.292999999999999</v>
      </c>
      <c r="GB21">
        <v>31.965</v>
      </c>
      <c r="GC21">
        <v>32.805</v>
      </c>
      <c r="GD21">
        <v>33.975000000000001</v>
      </c>
      <c r="GE21">
        <v>33.472000000000001</v>
      </c>
      <c r="GF21">
        <v>31.965</v>
      </c>
      <c r="GG21">
        <v>30.953000000000003</v>
      </c>
      <c r="GH21">
        <v>29.783000000000001</v>
      </c>
      <c r="GI21">
        <v>30.203000000000003</v>
      </c>
      <c r="GJ21">
        <v>36.36</v>
      </c>
      <c r="GK21">
        <v>39.06</v>
      </c>
      <c r="GL21">
        <v>35.858000000000004</v>
      </c>
      <c r="GM21">
        <v>33.674999999999997</v>
      </c>
      <c r="GN21">
        <v>32.325000000000003</v>
      </c>
      <c r="GO21">
        <v>33.173000000000002</v>
      </c>
      <c r="GP21">
        <v>34.358000000000004</v>
      </c>
      <c r="GQ21">
        <v>33.847000000000001</v>
      </c>
      <c r="GR21">
        <v>32.325000000000003</v>
      </c>
      <c r="GS21">
        <v>31.305</v>
      </c>
      <c r="GT21">
        <v>30.113000000000003</v>
      </c>
      <c r="GU21">
        <v>30.54</v>
      </c>
      <c r="GV21">
        <v>36.765000000000001</v>
      </c>
      <c r="GW21">
        <v>39.494999999999997</v>
      </c>
      <c r="GX21">
        <v>36.263000000000005</v>
      </c>
      <c r="GY21">
        <v>34.049999999999997</v>
      </c>
      <c r="GZ21">
        <v>32.693000000000005</v>
      </c>
      <c r="HA21">
        <v>33.548000000000002</v>
      </c>
      <c r="HB21">
        <v>34.74</v>
      </c>
      <c r="HC21">
        <v>34.229999999999997</v>
      </c>
      <c r="HD21">
        <v>32.678000000000004</v>
      </c>
      <c r="HE21">
        <v>31.65</v>
      </c>
      <c r="HF21">
        <v>30.45</v>
      </c>
      <c r="HG21">
        <v>30.885000000000002</v>
      </c>
      <c r="HH21">
        <v>37.17</v>
      </c>
      <c r="HI21">
        <v>39.93</v>
      </c>
      <c r="HJ21">
        <v>36.667999999999999</v>
      </c>
      <c r="HK21">
        <v>34.424999999999997</v>
      </c>
      <c r="HL21">
        <v>33.053000000000004</v>
      </c>
      <c r="HM21">
        <v>33.914999999999999</v>
      </c>
      <c r="HN21">
        <v>35.123000000000005</v>
      </c>
      <c r="HO21">
        <v>34.604999999999997</v>
      </c>
      <c r="HP21">
        <v>33.038000000000004</v>
      </c>
      <c r="HQ21">
        <v>31.995000000000001</v>
      </c>
      <c r="HR21">
        <v>30.78</v>
      </c>
      <c r="HS21">
        <v>31.223000000000003</v>
      </c>
      <c r="HT21">
        <v>37.582999999999998</v>
      </c>
      <c r="HU21">
        <v>40.373000000000005</v>
      </c>
      <c r="HV21">
        <v>37.064999999999998</v>
      </c>
      <c r="HW21">
        <v>34.808</v>
      </c>
      <c r="HX21">
        <v>33.413000000000004</v>
      </c>
      <c r="HY21">
        <v>34.29</v>
      </c>
      <c r="HZ21">
        <v>35.123000000000005</v>
      </c>
      <c r="IA21">
        <v>34.604999999999997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27.188000000000002</v>
      </c>
      <c r="F22">
        <v>26.7</v>
      </c>
      <c r="G22">
        <v>25.425000000000001</v>
      </c>
      <c r="H22">
        <v>22.875</v>
      </c>
      <c r="I22">
        <v>22.5</v>
      </c>
      <c r="J22">
        <v>21.75</v>
      </c>
      <c r="K22">
        <v>22.875</v>
      </c>
      <c r="L22">
        <v>33</v>
      </c>
      <c r="M22">
        <v>38.25</v>
      </c>
      <c r="N22">
        <v>33.75</v>
      </c>
      <c r="O22">
        <v>26.625</v>
      </c>
      <c r="P22">
        <v>25.125</v>
      </c>
      <c r="Q22">
        <v>26.8125</v>
      </c>
      <c r="R22">
        <v>29.813000000000002</v>
      </c>
      <c r="S22">
        <v>28.688000000000002</v>
      </c>
      <c r="T22">
        <v>25.5</v>
      </c>
      <c r="U22">
        <v>25.688000000000002</v>
      </c>
      <c r="V22">
        <v>23.063000000000002</v>
      </c>
      <c r="W22">
        <v>24</v>
      </c>
      <c r="X22">
        <v>38.625</v>
      </c>
      <c r="Y22">
        <v>43.875</v>
      </c>
      <c r="Z22">
        <v>36.75</v>
      </c>
      <c r="AA22">
        <v>29.063000000000002</v>
      </c>
      <c r="AB22">
        <v>26.0625</v>
      </c>
      <c r="AC22">
        <v>27.9375</v>
      </c>
      <c r="AD22">
        <v>30.203000000000003</v>
      </c>
      <c r="AE22">
        <v>29.234999999999999</v>
      </c>
      <c r="AF22">
        <v>26.49</v>
      </c>
      <c r="AG22">
        <v>26.655000000000001</v>
      </c>
      <c r="AH22">
        <v>24.398</v>
      </c>
      <c r="AI22">
        <v>25.2</v>
      </c>
      <c r="AJ22">
        <v>37.792999999999999</v>
      </c>
      <c r="AK22">
        <v>42.308</v>
      </c>
      <c r="AL22">
        <v>36.18</v>
      </c>
      <c r="AM22">
        <v>29.565000000000001</v>
      </c>
      <c r="AN22">
        <v>26.984999999999999</v>
      </c>
      <c r="AO22">
        <v>28.598000000000003</v>
      </c>
      <c r="AP22">
        <v>30.57</v>
      </c>
      <c r="AQ22">
        <v>29.745000000000001</v>
      </c>
      <c r="AR22">
        <v>27.39</v>
      </c>
      <c r="AS22">
        <v>27.533000000000001</v>
      </c>
      <c r="AT22">
        <v>25.59</v>
      </c>
      <c r="AU22">
        <v>26.288</v>
      </c>
      <c r="AV22">
        <v>37.125</v>
      </c>
      <c r="AW22">
        <v>41.018000000000001</v>
      </c>
      <c r="AX22">
        <v>35.744999999999997</v>
      </c>
      <c r="AY22">
        <v>30.053000000000001</v>
      </c>
      <c r="AZ22">
        <v>27.833000000000002</v>
      </c>
      <c r="BA22">
        <v>29.228000000000002</v>
      </c>
      <c r="BB22">
        <v>31.133000000000003</v>
      </c>
      <c r="BC22">
        <v>30.375</v>
      </c>
      <c r="BD22">
        <v>28.215</v>
      </c>
      <c r="BE22">
        <v>28.35</v>
      </c>
      <c r="BF22">
        <v>26.573</v>
      </c>
      <c r="BG22">
        <v>27.218</v>
      </c>
      <c r="BH22">
        <v>37.155000000000001</v>
      </c>
      <c r="BI22">
        <v>40.725000000000001</v>
      </c>
      <c r="BJ22">
        <v>35.895000000000003</v>
      </c>
      <c r="BK22">
        <v>30.675000000000001</v>
      </c>
      <c r="BL22">
        <v>28.65</v>
      </c>
      <c r="BM22">
        <v>29.925000000000001</v>
      </c>
      <c r="BN22">
        <v>31.844999999999999</v>
      </c>
      <c r="BO22">
        <v>31.155000000000001</v>
      </c>
      <c r="BP22">
        <v>29.168000000000003</v>
      </c>
      <c r="BQ22">
        <v>29.288</v>
      </c>
      <c r="BR22">
        <v>27.66</v>
      </c>
      <c r="BS22">
        <v>28.245000000000001</v>
      </c>
      <c r="BT22">
        <v>37.395000000000003</v>
      </c>
      <c r="BU22">
        <v>40.688000000000002</v>
      </c>
      <c r="BV22">
        <v>36.24</v>
      </c>
      <c r="BW22">
        <v>31.44</v>
      </c>
      <c r="BX22">
        <v>29.573</v>
      </c>
      <c r="BY22">
        <v>30.75</v>
      </c>
      <c r="BZ22">
        <v>32.558</v>
      </c>
      <c r="CA22">
        <v>31.905000000000001</v>
      </c>
      <c r="CB22">
        <v>30.038</v>
      </c>
      <c r="CC22">
        <v>30.158000000000001</v>
      </c>
      <c r="CD22">
        <v>28.62</v>
      </c>
      <c r="CE22">
        <v>29.183</v>
      </c>
      <c r="CF22">
        <v>37.784999999999997</v>
      </c>
      <c r="CG22">
        <v>40.883000000000003</v>
      </c>
      <c r="CH22">
        <v>36.698</v>
      </c>
      <c r="CI22">
        <v>32.19</v>
      </c>
      <c r="CJ22">
        <v>30.428000000000001</v>
      </c>
      <c r="CK22">
        <v>31.538</v>
      </c>
      <c r="CL22">
        <v>33.344999999999999</v>
      </c>
      <c r="CM22">
        <v>32.729999999999997</v>
      </c>
      <c r="CN22">
        <v>30.975000000000001</v>
      </c>
      <c r="CO22">
        <v>31.088000000000001</v>
      </c>
      <c r="CP22">
        <v>29.64</v>
      </c>
      <c r="CQ22">
        <v>30.173000000000002</v>
      </c>
      <c r="CR22">
        <v>38.28</v>
      </c>
      <c r="CS22">
        <v>41.19</v>
      </c>
      <c r="CT22">
        <v>37.253</v>
      </c>
      <c r="CU22">
        <v>33.008000000000003</v>
      </c>
      <c r="CV22">
        <v>31.35</v>
      </c>
      <c r="CW22">
        <v>32.4</v>
      </c>
      <c r="CX22">
        <v>34.14</v>
      </c>
      <c r="CY22">
        <v>33.563000000000002</v>
      </c>
      <c r="CZ22">
        <v>31.905000000000001</v>
      </c>
      <c r="DA22">
        <v>32.01</v>
      </c>
      <c r="DB22">
        <v>30.653000000000002</v>
      </c>
      <c r="DC22">
        <v>31.148000000000003</v>
      </c>
      <c r="DD22">
        <v>38.783000000000001</v>
      </c>
      <c r="DE22">
        <v>41.527999999999999</v>
      </c>
      <c r="DF22">
        <v>37.823</v>
      </c>
      <c r="DG22">
        <v>33.818000000000005</v>
      </c>
      <c r="DH22">
        <v>32.265000000000001</v>
      </c>
      <c r="DI22">
        <v>33.248000000000005</v>
      </c>
      <c r="DJ22">
        <v>34.928000000000004</v>
      </c>
      <c r="DK22">
        <v>34.380000000000003</v>
      </c>
      <c r="DL22">
        <v>32.828000000000003</v>
      </c>
      <c r="DM22">
        <v>32.924999999999997</v>
      </c>
      <c r="DN22">
        <v>31.65</v>
      </c>
      <c r="DO22">
        <v>32.115000000000002</v>
      </c>
      <c r="DP22">
        <v>39.308</v>
      </c>
      <c r="DQ22">
        <v>41.888000000000005</v>
      </c>
      <c r="DR22">
        <v>38.4</v>
      </c>
      <c r="DS22">
        <v>34.634999999999998</v>
      </c>
      <c r="DT22">
        <v>33.173000000000002</v>
      </c>
      <c r="DU22">
        <v>34.103000000000002</v>
      </c>
      <c r="DV22">
        <v>35.753</v>
      </c>
      <c r="DW22">
        <v>35.243000000000002</v>
      </c>
      <c r="DX22">
        <v>33.78</v>
      </c>
      <c r="DY22">
        <v>33.878</v>
      </c>
      <c r="DZ22">
        <v>32.67</v>
      </c>
      <c r="EA22">
        <v>33.113</v>
      </c>
      <c r="EB22">
        <v>39.878</v>
      </c>
      <c r="EC22">
        <v>42.314999999999998</v>
      </c>
      <c r="ED22">
        <v>39.03</v>
      </c>
      <c r="EE22">
        <v>35.49</v>
      </c>
      <c r="EF22">
        <v>34.11</v>
      </c>
      <c r="EG22">
        <v>34.988</v>
      </c>
      <c r="EH22">
        <v>36.578000000000003</v>
      </c>
      <c r="EI22">
        <v>36.053000000000004</v>
      </c>
      <c r="EJ22">
        <v>34.56</v>
      </c>
      <c r="EK22">
        <v>34.658000000000001</v>
      </c>
      <c r="EL22">
        <v>33.42</v>
      </c>
      <c r="EM22">
        <v>33.878</v>
      </c>
      <c r="EN22">
        <v>40.799999999999997</v>
      </c>
      <c r="EO22">
        <v>43.29</v>
      </c>
      <c r="EP22">
        <v>39.93</v>
      </c>
      <c r="EQ22">
        <v>36.299999999999997</v>
      </c>
      <c r="ER22">
        <v>34.89</v>
      </c>
      <c r="ES22">
        <v>35.79</v>
      </c>
      <c r="ET22">
        <v>37.402999999999999</v>
      </c>
      <c r="EU22">
        <v>36.869999999999997</v>
      </c>
      <c r="EV22">
        <v>35.332999999999998</v>
      </c>
      <c r="EW22">
        <v>35.438000000000002</v>
      </c>
      <c r="EX22">
        <v>34.178000000000004</v>
      </c>
      <c r="EY22">
        <v>34.634999999999998</v>
      </c>
      <c r="EZ22">
        <v>41.715000000000003</v>
      </c>
      <c r="FA22">
        <v>44.265000000000001</v>
      </c>
      <c r="FB22">
        <v>40.83</v>
      </c>
      <c r="FC22">
        <v>37.118000000000002</v>
      </c>
      <c r="FD22">
        <v>35.678000000000004</v>
      </c>
      <c r="FE22">
        <v>36.593000000000004</v>
      </c>
      <c r="FF22">
        <v>38.228000000000002</v>
      </c>
      <c r="FG22">
        <v>37.68</v>
      </c>
      <c r="FH22">
        <v>36.113</v>
      </c>
      <c r="FI22">
        <v>36.218000000000004</v>
      </c>
      <c r="FJ22">
        <v>34.928000000000004</v>
      </c>
      <c r="FK22">
        <v>35.4</v>
      </c>
      <c r="FL22">
        <v>42.63</v>
      </c>
      <c r="FM22">
        <v>45.24</v>
      </c>
      <c r="FN22">
        <v>41.722000000000001</v>
      </c>
      <c r="FO22">
        <v>37.935000000000002</v>
      </c>
      <c r="FP22">
        <v>36.457999999999998</v>
      </c>
      <c r="FQ22">
        <v>37.395000000000003</v>
      </c>
      <c r="FR22">
        <v>39.053000000000004</v>
      </c>
      <c r="FS22">
        <v>38.49</v>
      </c>
      <c r="FT22">
        <v>36.893000000000001</v>
      </c>
      <c r="FU22">
        <v>36.998000000000005</v>
      </c>
      <c r="FV22">
        <v>35.678000000000004</v>
      </c>
      <c r="FW22">
        <v>36.158000000000001</v>
      </c>
      <c r="FX22">
        <v>43.553000000000004</v>
      </c>
      <c r="FY22">
        <v>46.208000000000006</v>
      </c>
      <c r="FZ22">
        <v>42.623000000000005</v>
      </c>
      <c r="GA22">
        <v>38.753</v>
      </c>
      <c r="GB22">
        <v>37.244999999999997</v>
      </c>
      <c r="GC22">
        <v>38.198</v>
      </c>
      <c r="GD22">
        <v>39.869999999999997</v>
      </c>
      <c r="GE22">
        <v>39.299999999999997</v>
      </c>
      <c r="GF22">
        <v>37.673000000000002</v>
      </c>
      <c r="GG22">
        <v>37.777999999999999</v>
      </c>
      <c r="GH22">
        <v>36.428000000000004</v>
      </c>
      <c r="GI22">
        <v>36.923000000000002</v>
      </c>
      <c r="GJ22">
        <v>44.468000000000004</v>
      </c>
      <c r="GK22">
        <v>47.183</v>
      </c>
      <c r="GL22">
        <v>43.523000000000003</v>
      </c>
      <c r="GM22">
        <v>39.563000000000002</v>
      </c>
      <c r="GN22">
        <v>38.024999999999999</v>
      </c>
      <c r="GO22">
        <v>39</v>
      </c>
      <c r="GP22">
        <v>40.695</v>
      </c>
      <c r="GQ22">
        <v>40.118000000000002</v>
      </c>
      <c r="GR22">
        <v>38.445</v>
      </c>
      <c r="GS22">
        <v>38.558</v>
      </c>
      <c r="GT22">
        <v>37.185000000000002</v>
      </c>
      <c r="GU22">
        <v>37.688000000000002</v>
      </c>
      <c r="GV22">
        <v>45.383000000000003</v>
      </c>
      <c r="GW22">
        <v>48.158000000000001</v>
      </c>
      <c r="GX22">
        <v>44.414999999999999</v>
      </c>
      <c r="GY22">
        <v>40.380000000000003</v>
      </c>
      <c r="GZ22">
        <v>38.813000000000002</v>
      </c>
      <c r="HA22">
        <v>39.81</v>
      </c>
      <c r="HB22">
        <v>41.52</v>
      </c>
      <c r="HC22">
        <v>40.928000000000004</v>
      </c>
      <c r="HD22">
        <v>39.225000000000001</v>
      </c>
      <c r="HE22">
        <v>39.338000000000001</v>
      </c>
      <c r="HF22">
        <v>37.935000000000002</v>
      </c>
      <c r="HG22">
        <v>38.445</v>
      </c>
      <c r="HH22">
        <v>46.305</v>
      </c>
      <c r="HI22">
        <v>49.133000000000003</v>
      </c>
      <c r="HJ22">
        <v>45.314999999999998</v>
      </c>
      <c r="HK22">
        <v>41.198</v>
      </c>
      <c r="HL22">
        <v>39.593000000000004</v>
      </c>
      <c r="HM22">
        <v>40.613</v>
      </c>
      <c r="HN22">
        <v>42.344999999999999</v>
      </c>
      <c r="HO22">
        <v>41.738</v>
      </c>
      <c r="HP22">
        <v>40.005000000000003</v>
      </c>
      <c r="HQ22">
        <v>40.118000000000002</v>
      </c>
      <c r="HR22">
        <v>38.685000000000002</v>
      </c>
      <c r="HS22">
        <v>39.21</v>
      </c>
      <c r="HT22">
        <v>47.22</v>
      </c>
      <c r="HU22">
        <v>50.1</v>
      </c>
      <c r="HV22">
        <v>46.215000000000003</v>
      </c>
      <c r="HW22">
        <v>42.015000000000001</v>
      </c>
      <c r="HX22">
        <v>40.380000000000003</v>
      </c>
      <c r="HY22">
        <v>41.414999999999999</v>
      </c>
      <c r="HZ22">
        <v>42.344999999999999</v>
      </c>
      <c r="IA22">
        <v>41.738</v>
      </c>
    </row>
    <row r="23" spans="1:235" ht="12.75" x14ac:dyDescent="0.2">
      <c r="A23" t="s">
        <v>131</v>
      </c>
      <c r="B23" s="248" t="s">
        <v>181</v>
      </c>
      <c r="C23">
        <v>20.434999999999999</v>
      </c>
      <c r="D23">
        <v>21.94</v>
      </c>
      <c r="E23">
        <v>27</v>
      </c>
      <c r="F23">
        <v>26.813000000000002</v>
      </c>
      <c r="G23">
        <v>26.625</v>
      </c>
      <c r="H23">
        <v>24.75</v>
      </c>
      <c r="I23">
        <v>22.875</v>
      </c>
      <c r="J23">
        <v>22.875</v>
      </c>
      <c r="K23">
        <v>27.75</v>
      </c>
      <c r="L23">
        <v>34.5</v>
      </c>
      <c r="M23">
        <v>39.75</v>
      </c>
      <c r="N23">
        <v>33.375</v>
      </c>
      <c r="O23">
        <v>28.5</v>
      </c>
      <c r="P23">
        <v>25.875</v>
      </c>
      <c r="Q23">
        <v>28.688000000000002</v>
      </c>
      <c r="R23">
        <v>30</v>
      </c>
      <c r="S23">
        <v>29.25</v>
      </c>
      <c r="T23">
        <v>27.75</v>
      </c>
      <c r="U23">
        <v>26.25</v>
      </c>
      <c r="V23">
        <v>26.25</v>
      </c>
      <c r="W23">
        <v>29.625</v>
      </c>
      <c r="X23">
        <v>37.125</v>
      </c>
      <c r="Y23">
        <v>43.875</v>
      </c>
      <c r="Z23">
        <v>40.125</v>
      </c>
      <c r="AA23">
        <v>29.813000000000002</v>
      </c>
      <c r="AB23">
        <v>27.75</v>
      </c>
      <c r="AC23">
        <v>30.1875</v>
      </c>
      <c r="AD23">
        <v>30.563000000000002</v>
      </c>
      <c r="AE23">
        <v>29.918000000000003</v>
      </c>
      <c r="AF23">
        <v>28.628</v>
      </c>
      <c r="AG23">
        <v>27.338000000000001</v>
      </c>
      <c r="AH23">
        <v>27.338000000000001</v>
      </c>
      <c r="AI23">
        <v>30.24</v>
      </c>
      <c r="AJ23">
        <v>36.683</v>
      </c>
      <c r="AK23">
        <v>42.488</v>
      </c>
      <c r="AL23">
        <v>39.263000000000005</v>
      </c>
      <c r="AM23">
        <v>30.405000000000001</v>
      </c>
      <c r="AN23">
        <v>28.5</v>
      </c>
      <c r="AO23">
        <v>30.728000000000002</v>
      </c>
      <c r="AP23">
        <v>31.088000000000001</v>
      </c>
      <c r="AQ23">
        <v>30.533000000000001</v>
      </c>
      <c r="AR23">
        <v>29.43</v>
      </c>
      <c r="AS23">
        <v>28.32</v>
      </c>
      <c r="AT23">
        <v>28.32</v>
      </c>
      <c r="AU23">
        <v>30.818000000000001</v>
      </c>
      <c r="AV23">
        <v>36.353000000000002</v>
      </c>
      <c r="AW23">
        <v>41.333000000000006</v>
      </c>
      <c r="AX23">
        <v>38.564999999999998</v>
      </c>
      <c r="AY23">
        <v>30.953000000000003</v>
      </c>
      <c r="AZ23">
        <v>29.19</v>
      </c>
      <c r="BA23">
        <v>31.23</v>
      </c>
      <c r="BB23">
        <v>31.493000000000002</v>
      </c>
      <c r="BC23">
        <v>30.99</v>
      </c>
      <c r="BD23">
        <v>29.984999999999999</v>
      </c>
      <c r="BE23">
        <v>28.98</v>
      </c>
      <c r="BF23">
        <v>28.98</v>
      </c>
      <c r="BG23">
        <v>31.245000000000001</v>
      </c>
      <c r="BH23">
        <v>36.277999999999999</v>
      </c>
      <c r="BI23">
        <v>40.799999999999997</v>
      </c>
      <c r="BJ23">
        <v>38.288000000000004</v>
      </c>
      <c r="BK23">
        <v>31.373000000000001</v>
      </c>
      <c r="BL23">
        <v>29.684999999999999</v>
      </c>
      <c r="BM23">
        <v>31.628</v>
      </c>
      <c r="BN23">
        <v>31.853000000000002</v>
      </c>
      <c r="BO23">
        <v>31.395</v>
      </c>
      <c r="BP23">
        <v>30.488000000000003</v>
      </c>
      <c r="BQ23">
        <v>29.573</v>
      </c>
      <c r="BR23">
        <v>29.573</v>
      </c>
      <c r="BS23">
        <v>31.628</v>
      </c>
      <c r="BT23">
        <v>36.195</v>
      </c>
      <c r="BU23">
        <v>40.298000000000002</v>
      </c>
      <c r="BV23">
        <v>38.018000000000001</v>
      </c>
      <c r="BW23">
        <v>31.748000000000001</v>
      </c>
      <c r="BX23">
        <v>30.128</v>
      </c>
      <c r="BY23">
        <v>31.98</v>
      </c>
      <c r="BZ23">
        <v>32.183</v>
      </c>
      <c r="CA23">
        <v>31.763000000000002</v>
      </c>
      <c r="CB23">
        <v>30.914999999999999</v>
      </c>
      <c r="CC23">
        <v>30.074999999999999</v>
      </c>
      <c r="CD23">
        <v>30.074999999999999</v>
      </c>
      <c r="CE23">
        <v>31.98</v>
      </c>
      <c r="CF23">
        <v>36.21</v>
      </c>
      <c r="CG23">
        <v>40.020000000000003</v>
      </c>
      <c r="CH23">
        <v>37.905000000000001</v>
      </c>
      <c r="CI23">
        <v>32.085000000000001</v>
      </c>
      <c r="CJ23">
        <v>30.517000000000003</v>
      </c>
      <c r="CK23">
        <v>32.303000000000004</v>
      </c>
      <c r="CL23">
        <v>32.512999999999998</v>
      </c>
      <c r="CM23">
        <v>32.123000000000005</v>
      </c>
      <c r="CN23">
        <v>31.335000000000001</v>
      </c>
      <c r="CO23">
        <v>30.555</v>
      </c>
      <c r="CP23">
        <v>30.555</v>
      </c>
      <c r="CQ23">
        <v>32.318000000000005</v>
      </c>
      <c r="CR23">
        <v>36.248000000000005</v>
      </c>
      <c r="CS23">
        <v>39.773000000000003</v>
      </c>
      <c r="CT23">
        <v>37.814999999999998</v>
      </c>
      <c r="CU23">
        <v>32.423000000000002</v>
      </c>
      <c r="CV23">
        <v>30.9</v>
      </c>
      <c r="CW23">
        <v>32.625</v>
      </c>
      <c r="CX23">
        <v>32.835000000000001</v>
      </c>
      <c r="CY23">
        <v>32.468000000000004</v>
      </c>
      <c r="CZ23">
        <v>31.748000000000001</v>
      </c>
      <c r="DA23">
        <v>31.02</v>
      </c>
      <c r="DB23">
        <v>31.02</v>
      </c>
      <c r="DC23">
        <v>32.655000000000001</v>
      </c>
      <c r="DD23">
        <v>36.292999999999999</v>
      </c>
      <c r="DE23">
        <v>39.57</v>
      </c>
      <c r="DF23">
        <v>37.755000000000003</v>
      </c>
      <c r="DG23">
        <v>32.753</v>
      </c>
      <c r="DH23">
        <v>31.274999999999999</v>
      </c>
      <c r="DI23">
        <v>32.94</v>
      </c>
      <c r="DJ23">
        <v>33.15</v>
      </c>
      <c r="DK23">
        <v>32.813000000000002</v>
      </c>
      <c r="DL23">
        <v>32.137999999999998</v>
      </c>
      <c r="DM23">
        <v>31.47</v>
      </c>
      <c r="DN23">
        <v>31.47</v>
      </c>
      <c r="DO23">
        <v>32.993000000000002</v>
      </c>
      <c r="DP23">
        <v>36.36</v>
      </c>
      <c r="DQ23">
        <v>39.398000000000003</v>
      </c>
      <c r="DR23">
        <v>37.718000000000004</v>
      </c>
      <c r="DS23">
        <v>33.082999999999998</v>
      </c>
      <c r="DT23">
        <v>31.635000000000002</v>
      </c>
      <c r="DU23">
        <v>33.248000000000005</v>
      </c>
      <c r="DV23">
        <v>33.465000000000003</v>
      </c>
      <c r="DW23">
        <v>33.15</v>
      </c>
      <c r="DX23">
        <v>32.527999999999999</v>
      </c>
      <c r="DY23">
        <v>31.905000000000001</v>
      </c>
      <c r="DZ23">
        <v>31.905000000000001</v>
      </c>
      <c r="EA23">
        <v>33.314999999999998</v>
      </c>
      <c r="EB23">
        <v>36.443000000000005</v>
      </c>
      <c r="EC23">
        <v>39.263000000000005</v>
      </c>
      <c r="ED23">
        <v>37.695</v>
      </c>
      <c r="EE23">
        <v>33.398000000000003</v>
      </c>
      <c r="EF23">
        <v>31.995000000000001</v>
      </c>
      <c r="EG23">
        <v>33.563000000000002</v>
      </c>
      <c r="EH23">
        <v>33.72</v>
      </c>
      <c r="EI23">
        <v>33.405000000000001</v>
      </c>
      <c r="EJ23">
        <v>32.774999999999999</v>
      </c>
      <c r="EK23">
        <v>32.152999999999999</v>
      </c>
      <c r="EL23">
        <v>32.152999999999999</v>
      </c>
      <c r="EM23">
        <v>33.57</v>
      </c>
      <c r="EN23">
        <v>36.728000000000002</v>
      </c>
      <c r="EO23">
        <v>39.563000000000002</v>
      </c>
      <c r="EP23">
        <v>37.988</v>
      </c>
      <c r="EQ23">
        <v>33.659999999999997</v>
      </c>
      <c r="ER23">
        <v>32.25</v>
      </c>
      <c r="ES23">
        <v>33.818000000000005</v>
      </c>
      <c r="ET23">
        <v>33.975000000000001</v>
      </c>
      <c r="EU23">
        <v>33.659999999999997</v>
      </c>
      <c r="EV23">
        <v>33.03</v>
      </c>
      <c r="EW23">
        <v>32.393000000000001</v>
      </c>
      <c r="EX23">
        <v>32.4</v>
      </c>
      <c r="EY23">
        <v>33.825000000000003</v>
      </c>
      <c r="EZ23">
        <v>37.005000000000003</v>
      </c>
      <c r="FA23">
        <v>39.863</v>
      </c>
      <c r="FB23">
        <v>38.28</v>
      </c>
      <c r="FC23">
        <v>33.914999999999999</v>
      </c>
      <c r="FD23">
        <v>32.505000000000003</v>
      </c>
      <c r="FE23">
        <v>34.073</v>
      </c>
      <c r="FF23">
        <v>34.238</v>
      </c>
      <c r="FG23">
        <v>33.914999999999999</v>
      </c>
      <c r="FH23">
        <v>33.277999999999999</v>
      </c>
      <c r="FI23">
        <v>32.64</v>
      </c>
      <c r="FJ23">
        <v>32.64</v>
      </c>
      <c r="FK23">
        <v>34.088000000000001</v>
      </c>
      <c r="FL23">
        <v>37.283000000000001</v>
      </c>
      <c r="FM23">
        <v>40.163000000000004</v>
      </c>
      <c r="FN23">
        <v>38.564999999999998</v>
      </c>
      <c r="FO23">
        <v>34.17</v>
      </c>
      <c r="FP23">
        <v>32.752000000000002</v>
      </c>
      <c r="FQ23">
        <v>34.335000000000001</v>
      </c>
      <c r="FR23">
        <v>34.493000000000002</v>
      </c>
      <c r="FS23">
        <v>34.17</v>
      </c>
      <c r="FT23">
        <v>33.533000000000001</v>
      </c>
      <c r="FU23">
        <v>32.887999999999998</v>
      </c>
      <c r="FV23">
        <v>32.887999999999998</v>
      </c>
      <c r="FW23">
        <v>34.343000000000004</v>
      </c>
      <c r="FX23">
        <v>37.568000000000005</v>
      </c>
      <c r="FY23">
        <v>40.47</v>
      </c>
      <c r="FZ23">
        <v>38.858000000000004</v>
      </c>
      <c r="GA23">
        <v>34.424999999999997</v>
      </c>
      <c r="GB23">
        <v>33.008000000000003</v>
      </c>
      <c r="GC23">
        <v>34.590000000000003</v>
      </c>
      <c r="GD23">
        <v>34.748000000000005</v>
      </c>
      <c r="GE23">
        <v>34.424999999999997</v>
      </c>
      <c r="GF23">
        <v>33.78</v>
      </c>
      <c r="GG23">
        <v>33.134999999999998</v>
      </c>
      <c r="GH23">
        <v>33.134999999999998</v>
      </c>
      <c r="GI23">
        <v>34.597000000000001</v>
      </c>
      <c r="GJ23">
        <v>37.844999999999999</v>
      </c>
      <c r="GK23">
        <v>40.770000000000003</v>
      </c>
      <c r="GL23">
        <v>39.15</v>
      </c>
      <c r="GM23">
        <v>34.688000000000002</v>
      </c>
      <c r="GN23">
        <v>33.262999999999998</v>
      </c>
      <c r="GO23">
        <v>34.853000000000002</v>
      </c>
      <c r="GP23">
        <v>35.01</v>
      </c>
      <c r="GQ23">
        <v>34.68</v>
      </c>
      <c r="GR23">
        <v>34.027999999999999</v>
      </c>
      <c r="GS23">
        <v>33.375</v>
      </c>
      <c r="GT23">
        <v>33.383000000000003</v>
      </c>
      <c r="GU23">
        <v>34.853000000000002</v>
      </c>
      <c r="GV23">
        <v>38.123000000000005</v>
      </c>
      <c r="GW23">
        <v>41.07</v>
      </c>
      <c r="GX23">
        <v>39.435000000000002</v>
      </c>
      <c r="GY23">
        <v>34.943000000000005</v>
      </c>
      <c r="GZ23">
        <v>33.517000000000003</v>
      </c>
      <c r="HA23">
        <v>35.108000000000004</v>
      </c>
      <c r="HB23">
        <v>35.265000000000001</v>
      </c>
      <c r="HC23">
        <v>34.935000000000002</v>
      </c>
      <c r="HD23">
        <v>34.283000000000001</v>
      </c>
      <c r="HE23">
        <v>33.623000000000005</v>
      </c>
      <c r="HF23">
        <v>33.623000000000005</v>
      </c>
      <c r="HG23">
        <v>35.108000000000004</v>
      </c>
      <c r="HH23">
        <v>38.408000000000001</v>
      </c>
      <c r="HI23">
        <v>41.37</v>
      </c>
      <c r="HJ23">
        <v>39.728000000000002</v>
      </c>
      <c r="HK23">
        <v>35.198</v>
      </c>
      <c r="HL23">
        <v>33.765000000000001</v>
      </c>
      <c r="HM23">
        <v>35.363</v>
      </c>
      <c r="HN23">
        <v>35.520000000000003</v>
      </c>
      <c r="HO23">
        <v>35.19</v>
      </c>
      <c r="HP23">
        <v>34.53</v>
      </c>
      <c r="HQ23">
        <v>33.869999999999997</v>
      </c>
      <c r="HR23">
        <v>33.869999999999997</v>
      </c>
      <c r="HS23">
        <v>35.363</v>
      </c>
      <c r="HT23">
        <v>38.685000000000002</v>
      </c>
      <c r="HU23">
        <v>41.678000000000004</v>
      </c>
      <c r="HV23">
        <v>40.013000000000005</v>
      </c>
      <c r="HW23">
        <v>35.453000000000003</v>
      </c>
      <c r="HX23">
        <v>34.020000000000003</v>
      </c>
      <c r="HY23">
        <v>35.625</v>
      </c>
      <c r="HZ23">
        <v>35.558</v>
      </c>
      <c r="IA23">
        <v>35.228000000000002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20.81</v>
      </c>
      <c r="D25">
        <v>21.19</v>
      </c>
      <c r="E25">
        <v>25.125</v>
      </c>
      <c r="F25">
        <v>25.5</v>
      </c>
      <c r="G25">
        <v>24.938000000000002</v>
      </c>
      <c r="H25">
        <v>24.188000000000002</v>
      </c>
      <c r="I25">
        <v>22.688000000000002</v>
      </c>
      <c r="J25">
        <v>25.125</v>
      </c>
      <c r="K25">
        <v>28.5</v>
      </c>
      <c r="L25">
        <v>34.313000000000002</v>
      </c>
      <c r="M25">
        <v>39.75</v>
      </c>
      <c r="N25">
        <v>33.563000000000002</v>
      </c>
      <c r="O25">
        <v>27.938000000000002</v>
      </c>
      <c r="P25">
        <v>27.563000000000002</v>
      </c>
      <c r="Q25">
        <v>29.063000000000002</v>
      </c>
      <c r="R25">
        <v>29.625</v>
      </c>
      <c r="S25">
        <v>28.5</v>
      </c>
      <c r="T25">
        <v>27.375</v>
      </c>
      <c r="U25">
        <v>27</v>
      </c>
      <c r="V25">
        <v>27.375</v>
      </c>
      <c r="W25">
        <v>30.75</v>
      </c>
      <c r="X25">
        <v>41.25</v>
      </c>
      <c r="Y25">
        <v>45.938000000000002</v>
      </c>
      <c r="Z25">
        <v>36.188000000000002</v>
      </c>
      <c r="AA25">
        <v>28.5</v>
      </c>
      <c r="AB25">
        <v>28.688000000000002</v>
      </c>
      <c r="AC25">
        <v>29.25</v>
      </c>
      <c r="AD25">
        <v>30.113000000000003</v>
      </c>
      <c r="AE25">
        <v>29.153000000000002</v>
      </c>
      <c r="AF25">
        <v>28.184999999999999</v>
      </c>
      <c r="AG25">
        <v>27.87</v>
      </c>
      <c r="AH25">
        <v>28.193000000000001</v>
      </c>
      <c r="AI25">
        <v>31.08</v>
      </c>
      <c r="AJ25">
        <v>40.058</v>
      </c>
      <c r="AK25">
        <v>44.063000000000002</v>
      </c>
      <c r="AL25">
        <v>35.729999999999997</v>
      </c>
      <c r="AM25">
        <v>29.16</v>
      </c>
      <c r="AN25">
        <v>29.318000000000001</v>
      </c>
      <c r="AO25">
        <v>29.798000000000002</v>
      </c>
      <c r="AP25">
        <v>30.593</v>
      </c>
      <c r="AQ25">
        <v>29.768000000000001</v>
      </c>
      <c r="AR25">
        <v>28.95</v>
      </c>
      <c r="AS25">
        <v>28.673000000000002</v>
      </c>
      <c r="AT25">
        <v>28.95</v>
      </c>
      <c r="AU25">
        <v>31.418000000000003</v>
      </c>
      <c r="AV25">
        <v>39.104999999999997</v>
      </c>
      <c r="AW25">
        <v>42.54</v>
      </c>
      <c r="AX25">
        <v>35.4</v>
      </c>
      <c r="AY25">
        <v>29.774999999999999</v>
      </c>
      <c r="AZ25">
        <v>29.91</v>
      </c>
      <c r="BA25">
        <v>30.323</v>
      </c>
      <c r="BB25">
        <v>30.998000000000001</v>
      </c>
      <c r="BC25">
        <v>30.293000000000003</v>
      </c>
      <c r="BD25">
        <v>29.594999999999999</v>
      </c>
      <c r="BE25">
        <v>29.363000000000003</v>
      </c>
      <c r="BF25">
        <v>29.594999999999999</v>
      </c>
      <c r="BG25">
        <v>31.71</v>
      </c>
      <c r="BH25">
        <v>38.28</v>
      </c>
      <c r="BI25">
        <v>41.213000000000001</v>
      </c>
      <c r="BJ25">
        <v>35.115000000000002</v>
      </c>
      <c r="BK25">
        <v>30.3</v>
      </c>
      <c r="BL25">
        <v>30.42</v>
      </c>
      <c r="BM25">
        <v>30.773000000000003</v>
      </c>
      <c r="BN25">
        <v>31.305</v>
      </c>
      <c r="BO25">
        <v>30.675000000000001</v>
      </c>
      <c r="BP25">
        <v>30.038</v>
      </c>
      <c r="BQ25">
        <v>29.828000000000003</v>
      </c>
      <c r="BR25">
        <v>30.038</v>
      </c>
      <c r="BS25">
        <v>31.95</v>
      </c>
      <c r="BT25">
        <v>37.898000000000003</v>
      </c>
      <c r="BU25">
        <v>40.56</v>
      </c>
      <c r="BV25">
        <v>35.033000000000001</v>
      </c>
      <c r="BW25">
        <v>30.683</v>
      </c>
      <c r="BX25">
        <v>30.788</v>
      </c>
      <c r="BY25">
        <v>31.11</v>
      </c>
      <c r="BZ25">
        <v>31.583000000000002</v>
      </c>
      <c r="CA25">
        <v>30.998000000000001</v>
      </c>
      <c r="CB25">
        <v>30.405000000000001</v>
      </c>
      <c r="CC25">
        <v>30.21</v>
      </c>
      <c r="CD25">
        <v>30.413</v>
      </c>
      <c r="CE25">
        <v>32.183</v>
      </c>
      <c r="CF25">
        <v>37.688000000000002</v>
      </c>
      <c r="CG25">
        <v>40.14</v>
      </c>
      <c r="CH25">
        <v>35.033000000000001</v>
      </c>
      <c r="CI25">
        <v>31.004999999999999</v>
      </c>
      <c r="CJ25">
        <v>31.103000000000002</v>
      </c>
      <c r="CK25">
        <v>31.403000000000002</v>
      </c>
      <c r="CL25">
        <v>31.853000000000002</v>
      </c>
      <c r="CM25">
        <v>31.305</v>
      </c>
      <c r="CN25">
        <v>30.765000000000001</v>
      </c>
      <c r="CO25">
        <v>30.585000000000001</v>
      </c>
      <c r="CP25">
        <v>30.765000000000001</v>
      </c>
      <c r="CQ25">
        <v>32.408000000000001</v>
      </c>
      <c r="CR25">
        <v>37.5</v>
      </c>
      <c r="CS25">
        <v>39.773000000000003</v>
      </c>
      <c r="CT25">
        <v>35.048000000000002</v>
      </c>
      <c r="CU25">
        <v>31.32</v>
      </c>
      <c r="CV25">
        <v>31.41</v>
      </c>
      <c r="CW25">
        <v>31.688000000000002</v>
      </c>
      <c r="CX25">
        <v>32.115000000000002</v>
      </c>
      <c r="CY25">
        <v>31.613000000000003</v>
      </c>
      <c r="CZ25">
        <v>31.11</v>
      </c>
      <c r="DA25">
        <v>30.938000000000002</v>
      </c>
      <c r="DB25">
        <v>31.11</v>
      </c>
      <c r="DC25">
        <v>32.625</v>
      </c>
      <c r="DD25">
        <v>37.343000000000004</v>
      </c>
      <c r="DE25">
        <v>39.443000000000005</v>
      </c>
      <c r="DF25">
        <v>35.07</v>
      </c>
      <c r="DG25">
        <v>31.62</v>
      </c>
      <c r="DH25">
        <v>31.71</v>
      </c>
      <c r="DI25">
        <v>31.965</v>
      </c>
      <c r="DJ25">
        <v>32.369999999999997</v>
      </c>
      <c r="DK25">
        <v>31.905000000000001</v>
      </c>
      <c r="DL25">
        <v>31.44</v>
      </c>
      <c r="DM25">
        <v>31.283000000000001</v>
      </c>
      <c r="DN25">
        <v>31.44</v>
      </c>
      <c r="DO25">
        <v>32.843000000000004</v>
      </c>
      <c r="DP25">
        <v>37.207999999999998</v>
      </c>
      <c r="DQ25">
        <v>39.158000000000001</v>
      </c>
      <c r="DR25">
        <v>35.108000000000004</v>
      </c>
      <c r="DS25">
        <v>31.92</v>
      </c>
      <c r="DT25">
        <v>31.995000000000001</v>
      </c>
      <c r="DU25">
        <v>32.234999999999999</v>
      </c>
      <c r="DV25">
        <v>32.625</v>
      </c>
      <c r="DW25">
        <v>32.19</v>
      </c>
      <c r="DX25">
        <v>31.763000000000002</v>
      </c>
      <c r="DY25">
        <v>31.62</v>
      </c>
      <c r="DZ25">
        <v>31.763000000000002</v>
      </c>
      <c r="EA25">
        <v>33.06</v>
      </c>
      <c r="EB25">
        <v>37.094999999999999</v>
      </c>
      <c r="EC25">
        <v>38.902999999999999</v>
      </c>
      <c r="ED25">
        <v>35.152999999999999</v>
      </c>
      <c r="EE25">
        <v>32.204999999999998</v>
      </c>
      <c r="EF25">
        <v>32.28</v>
      </c>
      <c r="EG25">
        <v>32.498000000000005</v>
      </c>
      <c r="EH25">
        <v>32.805</v>
      </c>
      <c r="EI25">
        <v>32.369999999999997</v>
      </c>
      <c r="EJ25">
        <v>31.943000000000001</v>
      </c>
      <c r="EK25">
        <v>31.8</v>
      </c>
      <c r="EL25">
        <v>31.943000000000001</v>
      </c>
      <c r="EM25">
        <v>33.248000000000005</v>
      </c>
      <c r="EN25">
        <v>37.305</v>
      </c>
      <c r="EO25">
        <v>39.119999999999997</v>
      </c>
      <c r="EP25">
        <v>35.354999999999997</v>
      </c>
      <c r="EQ25">
        <v>32.384999999999998</v>
      </c>
      <c r="ER25">
        <v>32.46</v>
      </c>
      <c r="ES25">
        <v>32.678000000000004</v>
      </c>
      <c r="ET25">
        <v>32.984999999999999</v>
      </c>
      <c r="EU25">
        <v>32.549999999999997</v>
      </c>
      <c r="EV25">
        <v>32.115000000000002</v>
      </c>
      <c r="EW25">
        <v>31.973000000000003</v>
      </c>
      <c r="EX25">
        <v>32.123000000000005</v>
      </c>
      <c r="EY25">
        <v>33.435000000000002</v>
      </c>
      <c r="EZ25">
        <v>37.515000000000001</v>
      </c>
      <c r="FA25">
        <v>39.338000000000001</v>
      </c>
      <c r="FB25">
        <v>35.549999999999997</v>
      </c>
      <c r="FC25">
        <v>32.564999999999998</v>
      </c>
      <c r="FD25">
        <v>32.64</v>
      </c>
      <c r="FE25">
        <v>32.858000000000004</v>
      </c>
      <c r="FF25">
        <v>33.173000000000002</v>
      </c>
      <c r="FG25">
        <v>32.738</v>
      </c>
      <c r="FH25">
        <v>32.295000000000002</v>
      </c>
      <c r="FI25">
        <v>32.152999999999999</v>
      </c>
      <c r="FJ25">
        <v>32.303000000000004</v>
      </c>
      <c r="FK25">
        <v>33.623000000000005</v>
      </c>
      <c r="FL25">
        <v>37.725000000000001</v>
      </c>
      <c r="FM25">
        <v>39.555</v>
      </c>
      <c r="FN25">
        <v>35.744999999999997</v>
      </c>
      <c r="FO25">
        <v>32.744999999999997</v>
      </c>
      <c r="FP25">
        <v>32.82</v>
      </c>
      <c r="FQ25">
        <v>33.045000000000002</v>
      </c>
      <c r="FR25">
        <v>33.353000000000002</v>
      </c>
      <c r="FS25">
        <v>32.917999999999999</v>
      </c>
      <c r="FT25">
        <v>32.475000000000001</v>
      </c>
      <c r="FU25">
        <v>32.325000000000003</v>
      </c>
      <c r="FV25">
        <v>32.475000000000001</v>
      </c>
      <c r="FW25">
        <v>33.803000000000004</v>
      </c>
      <c r="FX25">
        <v>37.928000000000004</v>
      </c>
      <c r="FY25">
        <v>39.773000000000003</v>
      </c>
      <c r="FZ25">
        <v>35.948</v>
      </c>
      <c r="GA25">
        <v>32.924999999999997</v>
      </c>
      <c r="GB25">
        <v>33</v>
      </c>
      <c r="GC25">
        <v>33.225000000000001</v>
      </c>
      <c r="GD25">
        <v>33.54</v>
      </c>
      <c r="GE25">
        <v>33.097000000000001</v>
      </c>
      <c r="GF25">
        <v>32.655000000000001</v>
      </c>
      <c r="GG25">
        <v>32.505000000000003</v>
      </c>
      <c r="GH25">
        <v>32.655000000000001</v>
      </c>
      <c r="GI25">
        <v>33.99</v>
      </c>
      <c r="GJ25">
        <v>38.138000000000005</v>
      </c>
      <c r="GK25">
        <v>39.99</v>
      </c>
      <c r="GL25">
        <v>36.143000000000001</v>
      </c>
      <c r="GM25">
        <v>33.104999999999997</v>
      </c>
      <c r="GN25">
        <v>33.18</v>
      </c>
      <c r="GO25">
        <v>33.405000000000001</v>
      </c>
      <c r="GP25">
        <v>33.72</v>
      </c>
      <c r="GQ25">
        <v>33.277999999999999</v>
      </c>
      <c r="GR25">
        <v>32.828000000000003</v>
      </c>
      <c r="GS25">
        <v>32.685000000000002</v>
      </c>
      <c r="GT25">
        <v>32.835000000000001</v>
      </c>
      <c r="GU25">
        <v>34.178000000000004</v>
      </c>
      <c r="GV25">
        <v>38.347000000000001</v>
      </c>
      <c r="GW25">
        <v>40.207999999999998</v>
      </c>
      <c r="GX25">
        <v>36.338000000000001</v>
      </c>
      <c r="GY25">
        <v>33.284999999999997</v>
      </c>
      <c r="GZ25">
        <v>33.368000000000002</v>
      </c>
      <c r="HA25">
        <v>33.593000000000004</v>
      </c>
      <c r="HB25">
        <v>33.908000000000001</v>
      </c>
      <c r="HC25">
        <v>33.457999999999998</v>
      </c>
      <c r="HD25">
        <v>33.008000000000003</v>
      </c>
      <c r="HE25">
        <v>32.858000000000004</v>
      </c>
      <c r="HF25">
        <v>33.015000000000001</v>
      </c>
      <c r="HG25">
        <v>34.358000000000004</v>
      </c>
      <c r="HH25">
        <v>38.558</v>
      </c>
      <c r="HI25">
        <v>40.424999999999997</v>
      </c>
      <c r="HJ25">
        <v>36.533000000000001</v>
      </c>
      <c r="HK25">
        <v>33.472000000000001</v>
      </c>
      <c r="HL25">
        <v>33.548000000000002</v>
      </c>
      <c r="HM25">
        <v>33.773000000000003</v>
      </c>
      <c r="HN25">
        <v>34.088000000000001</v>
      </c>
      <c r="HO25">
        <v>33.637999999999998</v>
      </c>
      <c r="HP25">
        <v>33.188000000000002</v>
      </c>
      <c r="HQ25">
        <v>33.038000000000004</v>
      </c>
      <c r="HR25">
        <v>33.188000000000002</v>
      </c>
      <c r="HS25">
        <v>34.545000000000002</v>
      </c>
      <c r="HT25">
        <v>38.76</v>
      </c>
      <c r="HU25">
        <v>40.643000000000001</v>
      </c>
      <c r="HV25">
        <v>36.734999999999999</v>
      </c>
      <c r="HW25">
        <v>33.652999999999999</v>
      </c>
      <c r="HX25">
        <v>33.728000000000002</v>
      </c>
      <c r="HY25">
        <v>33.953000000000003</v>
      </c>
      <c r="HZ25">
        <v>34.268000000000001</v>
      </c>
      <c r="IA25">
        <v>33.81</v>
      </c>
    </row>
    <row r="26" spans="1:235" ht="12.75" x14ac:dyDescent="0.2">
      <c r="A26" t="s">
        <v>128</v>
      </c>
      <c r="B26" s="248" t="s">
        <v>181</v>
      </c>
      <c r="C26">
        <v>20.25</v>
      </c>
      <c r="D26">
        <v>20.25</v>
      </c>
      <c r="E26">
        <v>23.625</v>
      </c>
      <c r="F26">
        <v>23.813000000000002</v>
      </c>
      <c r="G26">
        <v>23.438000000000002</v>
      </c>
      <c r="H26">
        <v>22.875</v>
      </c>
      <c r="I26">
        <v>22.313000000000002</v>
      </c>
      <c r="J26">
        <v>25.875</v>
      </c>
      <c r="K26">
        <v>31.5</v>
      </c>
      <c r="L26">
        <v>37.5</v>
      </c>
      <c r="M26">
        <v>43.875</v>
      </c>
      <c r="N26">
        <v>36</v>
      </c>
      <c r="O26">
        <v>26.438000000000002</v>
      </c>
      <c r="P26">
        <v>25.313000000000002</v>
      </c>
      <c r="Q26">
        <v>25.875</v>
      </c>
      <c r="R26">
        <v>26.438000000000002</v>
      </c>
      <c r="S26">
        <v>26.063000000000002</v>
      </c>
      <c r="T26">
        <v>26.063000000000002</v>
      </c>
      <c r="U26">
        <v>25.688000000000002</v>
      </c>
      <c r="V26">
        <v>25.688000000000002</v>
      </c>
      <c r="W26">
        <v>29.063000000000002</v>
      </c>
      <c r="X26">
        <v>39.938000000000002</v>
      </c>
      <c r="Y26">
        <v>44.813000000000002</v>
      </c>
      <c r="Z26">
        <v>35.438000000000002</v>
      </c>
      <c r="AA26">
        <v>27.563000000000002</v>
      </c>
      <c r="AB26">
        <v>26.438000000000002</v>
      </c>
      <c r="AC26">
        <v>26.438000000000002</v>
      </c>
      <c r="AD26">
        <v>27.173000000000002</v>
      </c>
      <c r="AE26">
        <v>26.85</v>
      </c>
      <c r="AF26">
        <v>26.85</v>
      </c>
      <c r="AG26">
        <v>26.528000000000002</v>
      </c>
      <c r="AH26">
        <v>26.528000000000002</v>
      </c>
      <c r="AI26">
        <v>29.423000000000002</v>
      </c>
      <c r="AJ26">
        <v>38.729999999999997</v>
      </c>
      <c r="AK26">
        <v>42.908000000000001</v>
      </c>
      <c r="AL26">
        <v>34.883000000000003</v>
      </c>
      <c r="AM26">
        <v>28.14</v>
      </c>
      <c r="AN26">
        <v>27.173000000000002</v>
      </c>
      <c r="AO26">
        <v>27.173000000000002</v>
      </c>
      <c r="AP26">
        <v>27.824999999999999</v>
      </c>
      <c r="AQ26">
        <v>27.555</v>
      </c>
      <c r="AR26">
        <v>27.555</v>
      </c>
      <c r="AS26">
        <v>27.278000000000002</v>
      </c>
      <c r="AT26">
        <v>27.278000000000002</v>
      </c>
      <c r="AU26">
        <v>29.753</v>
      </c>
      <c r="AV26">
        <v>37.733000000000004</v>
      </c>
      <c r="AW26">
        <v>41.31</v>
      </c>
      <c r="AX26">
        <v>34.433</v>
      </c>
      <c r="AY26">
        <v>28.658000000000001</v>
      </c>
      <c r="AZ26">
        <v>27.833000000000002</v>
      </c>
      <c r="BA26">
        <v>27.833000000000002</v>
      </c>
      <c r="BB26">
        <v>28.425000000000001</v>
      </c>
      <c r="BC26">
        <v>28.184999999999999</v>
      </c>
      <c r="BD26">
        <v>28.184999999999999</v>
      </c>
      <c r="BE26">
        <v>27.953000000000003</v>
      </c>
      <c r="BF26">
        <v>27.953000000000003</v>
      </c>
      <c r="BG26">
        <v>30.074999999999999</v>
      </c>
      <c r="BH26">
        <v>36.908000000000001</v>
      </c>
      <c r="BI26">
        <v>39.968000000000004</v>
      </c>
      <c r="BJ26">
        <v>34.08</v>
      </c>
      <c r="BK26">
        <v>29.138000000000002</v>
      </c>
      <c r="BL26">
        <v>28.433</v>
      </c>
      <c r="BM26">
        <v>28.433</v>
      </c>
      <c r="BN26">
        <v>28.853000000000002</v>
      </c>
      <c r="BO26">
        <v>28.642000000000003</v>
      </c>
      <c r="BP26">
        <v>28.642000000000003</v>
      </c>
      <c r="BQ26">
        <v>28.433</v>
      </c>
      <c r="BR26">
        <v>28.433</v>
      </c>
      <c r="BS26">
        <v>30.353000000000002</v>
      </c>
      <c r="BT26">
        <v>36.548000000000002</v>
      </c>
      <c r="BU26">
        <v>39.323</v>
      </c>
      <c r="BV26">
        <v>33.99</v>
      </c>
      <c r="BW26">
        <v>29.504999999999999</v>
      </c>
      <c r="BX26">
        <v>28.868000000000002</v>
      </c>
      <c r="BY26">
        <v>28.868000000000002</v>
      </c>
      <c r="BZ26">
        <v>29.228000000000002</v>
      </c>
      <c r="CA26">
        <v>29.024999999999999</v>
      </c>
      <c r="CB26">
        <v>29.033000000000001</v>
      </c>
      <c r="CC26">
        <v>28.83</v>
      </c>
      <c r="CD26">
        <v>28.838000000000001</v>
      </c>
      <c r="CE26">
        <v>30.614999999999998</v>
      </c>
      <c r="CF26">
        <v>36.353000000000002</v>
      </c>
      <c r="CG26">
        <v>38.933</v>
      </c>
      <c r="CH26">
        <v>33.983000000000004</v>
      </c>
      <c r="CI26">
        <v>29.828000000000003</v>
      </c>
      <c r="CJ26">
        <v>29.243000000000002</v>
      </c>
      <c r="CK26">
        <v>29.243000000000002</v>
      </c>
      <c r="CL26">
        <v>29.588000000000001</v>
      </c>
      <c r="CM26">
        <v>29.4</v>
      </c>
      <c r="CN26">
        <v>29.408000000000001</v>
      </c>
      <c r="CO26">
        <v>29.22</v>
      </c>
      <c r="CP26">
        <v>29.228000000000002</v>
      </c>
      <c r="CQ26">
        <v>30.878</v>
      </c>
      <c r="CR26">
        <v>36.195</v>
      </c>
      <c r="CS26">
        <v>38.58</v>
      </c>
      <c r="CT26">
        <v>33.998000000000005</v>
      </c>
      <c r="CU26">
        <v>30.15</v>
      </c>
      <c r="CV26">
        <v>29.603000000000002</v>
      </c>
      <c r="CW26">
        <v>29.603000000000002</v>
      </c>
      <c r="CX26">
        <v>29.94</v>
      </c>
      <c r="CY26">
        <v>29.768000000000001</v>
      </c>
      <c r="CZ26">
        <v>29.768000000000001</v>
      </c>
      <c r="DA26">
        <v>29.603000000000002</v>
      </c>
      <c r="DB26">
        <v>29.603000000000002</v>
      </c>
      <c r="DC26">
        <v>31.133000000000003</v>
      </c>
      <c r="DD26">
        <v>36.06</v>
      </c>
      <c r="DE26">
        <v>38.273000000000003</v>
      </c>
      <c r="DF26">
        <v>34.027999999999999</v>
      </c>
      <c r="DG26">
        <v>30.465</v>
      </c>
      <c r="DH26">
        <v>29.954999999999998</v>
      </c>
      <c r="DI26">
        <v>29.954999999999998</v>
      </c>
      <c r="DJ26">
        <v>30.278000000000002</v>
      </c>
      <c r="DK26">
        <v>30.12</v>
      </c>
      <c r="DL26">
        <v>30.128</v>
      </c>
      <c r="DM26">
        <v>29.97</v>
      </c>
      <c r="DN26">
        <v>29.97</v>
      </c>
      <c r="DO26">
        <v>31.388000000000002</v>
      </c>
      <c r="DP26">
        <v>35.954999999999998</v>
      </c>
      <c r="DQ26">
        <v>38.003</v>
      </c>
      <c r="DR26">
        <v>34.073</v>
      </c>
      <c r="DS26">
        <v>30.765000000000001</v>
      </c>
      <c r="DT26">
        <v>30.301000000000002</v>
      </c>
      <c r="DU26">
        <v>30.3</v>
      </c>
      <c r="DV26">
        <v>30.614999999999998</v>
      </c>
      <c r="DW26">
        <v>30.465</v>
      </c>
      <c r="DX26">
        <v>30.473000000000003</v>
      </c>
      <c r="DY26">
        <v>30.323</v>
      </c>
      <c r="DZ26">
        <v>30.33</v>
      </c>
      <c r="EA26">
        <v>31.643000000000001</v>
      </c>
      <c r="EB26">
        <v>35.873000000000005</v>
      </c>
      <c r="EC26">
        <v>37.770000000000003</v>
      </c>
      <c r="ED26">
        <v>34.125</v>
      </c>
      <c r="EE26">
        <v>31.065000000000001</v>
      </c>
      <c r="EF26">
        <v>30.63</v>
      </c>
      <c r="EG26">
        <v>30.63</v>
      </c>
      <c r="EH26">
        <v>30.824999999999999</v>
      </c>
      <c r="EI26">
        <v>30.683</v>
      </c>
      <c r="EJ26">
        <v>30.683</v>
      </c>
      <c r="EK26">
        <v>30.54</v>
      </c>
      <c r="EL26">
        <v>30.54</v>
      </c>
      <c r="EM26">
        <v>31.868000000000002</v>
      </c>
      <c r="EN26">
        <v>36.128</v>
      </c>
      <c r="EO26">
        <v>38.04</v>
      </c>
      <c r="EP26">
        <v>34.365000000000002</v>
      </c>
      <c r="EQ26">
        <v>31.283000000000001</v>
      </c>
      <c r="ER26">
        <v>30.848000000000003</v>
      </c>
      <c r="ES26">
        <v>30.848000000000003</v>
      </c>
      <c r="ET26">
        <v>31.043000000000003</v>
      </c>
      <c r="EU26">
        <v>30.9</v>
      </c>
      <c r="EV26">
        <v>30.9</v>
      </c>
      <c r="EW26">
        <v>30.75</v>
      </c>
      <c r="EX26">
        <v>30.758000000000003</v>
      </c>
      <c r="EY26">
        <v>32.085000000000001</v>
      </c>
      <c r="EZ26">
        <v>36.375</v>
      </c>
      <c r="FA26">
        <v>38.303000000000004</v>
      </c>
      <c r="FB26">
        <v>34.604999999999997</v>
      </c>
      <c r="FC26">
        <v>31.5</v>
      </c>
      <c r="FD26">
        <v>31.066000000000003</v>
      </c>
      <c r="FE26">
        <v>31.065000000000001</v>
      </c>
      <c r="FF26">
        <v>31.26</v>
      </c>
      <c r="FG26">
        <v>31.11</v>
      </c>
      <c r="FH26">
        <v>31.11</v>
      </c>
      <c r="FI26">
        <v>30.968</v>
      </c>
      <c r="FJ26">
        <v>30.968</v>
      </c>
      <c r="FK26">
        <v>32.31</v>
      </c>
      <c r="FL26">
        <v>36.630000000000003</v>
      </c>
      <c r="FM26">
        <v>38.564999999999998</v>
      </c>
      <c r="FN26">
        <v>34.844999999999999</v>
      </c>
      <c r="FO26">
        <v>31.725000000000001</v>
      </c>
      <c r="FP26">
        <v>31.274999999999999</v>
      </c>
      <c r="FQ26">
        <v>31.274999999999999</v>
      </c>
      <c r="FR26">
        <v>31.47</v>
      </c>
      <c r="FS26">
        <v>31.328000000000003</v>
      </c>
      <c r="FT26">
        <v>31.328000000000003</v>
      </c>
      <c r="FU26">
        <v>31.178000000000001</v>
      </c>
      <c r="FV26">
        <v>31.178000000000001</v>
      </c>
      <c r="FW26">
        <v>32.534999999999997</v>
      </c>
      <c r="FX26">
        <v>36.884999999999998</v>
      </c>
      <c r="FY26">
        <v>38.835000000000001</v>
      </c>
      <c r="FZ26">
        <v>35.085000000000001</v>
      </c>
      <c r="GA26">
        <v>31.943000000000001</v>
      </c>
      <c r="GB26">
        <v>31.493000000000002</v>
      </c>
      <c r="GC26">
        <v>31.493000000000002</v>
      </c>
      <c r="GD26">
        <v>31.688000000000002</v>
      </c>
      <c r="GE26">
        <v>31.538</v>
      </c>
      <c r="GF26">
        <v>31.545000000000002</v>
      </c>
      <c r="GG26">
        <v>31.395</v>
      </c>
      <c r="GH26">
        <v>31.395</v>
      </c>
      <c r="GI26">
        <v>32.753</v>
      </c>
      <c r="GJ26">
        <v>37.133000000000003</v>
      </c>
      <c r="GK26">
        <v>39.097000000000001</v>
      </c>
      <c r="GL26">
        <v>35.325000000000003</v>
      </c>
      <c r="GM26">
        <v>32.159999999999997</v>
      </c>
      <c r="GN26">
        <v>31.711000000000002</v>
      </c>
      <c r="GO26">
        <v>31.71</v>
      </c>
      <c r="GP26">
        <v>31.905000000000001</v>
      </c>
      <c r="GQ26">
        <v>31.754999999999999</v>
      </c>
      <c r="GR26">
        <v>31.754999999999999</v>
      </c>
      <c r="GS26">
        <v>31.605</v>
      </c>
      <c r="GT26">
        <v>31.605</v>
      </c>
      <c r="GU26">
        <v>32.978000000000002</v>
      </c>
      <c r="GV26">
        <v>37.388000000000005</v>
      </c>
      <c r="GW26">
        <v>39.368000000000002</v>
      </c>
      <c r="GX26">
        <v>35.564999999999998</v>
      </c>
      <c r="GY26">
        <v>32.378</v>
      </c>
      <c r="GZ26">
        <v>31.92</v>
      </c>
      <c r="HA26">
        <v>31.928000000000001</v>
      </c>
      <c r="HB26">
        <v>32.123000000000005</v>
      </c>
      <c r="HC26">
        <v>31.965</v>
      </c>
      <c r="HD26">
        <v>31.973000000000003</v>
      </c>
      <c r="HE26">
        <v>31.823</v>
      </c>
      <c r="HF26">
        <v>31.823</v>
      </c>
      <c r="HG26">
        <v>33.203000000000003</v>
      </c>
      <c r="HH26">
        <v>37.643000000000001</v>
      </c>
      <c r="HI26">
        <v>39.630000000000003</v>
      </c>
      <c r="HJ26">
        <v>35.805</v>
      </c>
      <c r="HK26">
        <v>32.594999999999999</v>
      </c>
      <c r="HL26">
        <v>32.137999999999998</v>
      </c>
      <c r="HM26">
        <v>32.137999999999998</v>
      </c>
      <c r="HN26">
        <v>32.332999999999998</v>
      </c>
      <c r="HO26">
        <v>32.183</v>
      </c>
      <c r="HP26">
        <v>32.183</v>
      </c>
      <c r="HQ26">
        <v>32.033000000000001</v>
      </c>
      <c r="HR26">
        <v>32.033000000000001</v>
      </c>
      <c r="HS26">
        <v>33.42</v>
      </c>
      <c r="HT26">
        <v>37.89</v>
      </c>
      <c r="HU26">
        <v>39.893000000000001</v>
      </c>
      <c r="HV26">
        <v>36.045000000000002</v>
      </c>
      <c r="HW26">
        <v>32.813000000000002</v>
      </c>
      <c r="HX26">
        <v>32.356000000000002</v>
      </c>
      <c r="HY26">
        <v>32.354999999999997</v>
      </c>
      <c r="HZ26">
        <v>32.512999999999998</v>
      </c>
      <c r="IA26">
        <v>32.715000000000003</v>
      </c>
    </row>
    <row r="27" spans="1:235" ht="12.75" x14ac:dyDescent="0.2">
      <c r="A27" t="s">
        <v>133</v>
      </c>
      <c r="B27" s="248" t="s">
        <v>181</v>
      </c>
      <c r="C27">
        <v>20.25</v>
      </c>
      <c r="D27">
        <v>20.25</v>
      </c>
      <c r="E27">
        <v>23.625</v>
      </c>
      <c r="F27">
        <v>23.813000000000002</v>
      </c>
      <c r="G27">
        <v>23.438000000000002</v>
      </c>
      <c r="H27">
        <v>22.875</v>
      </c>
      <c r="I27">
        <v>22.313000000000002</v>
      </c>
      <c r="J27">
        <v>25.875</v>
      </c>
      <c r="K27">
        <v>31.5</v>
      </c>
      <c r="L27">
        <v>37.5</v>
      </c>
      <c r="M27">
        <v>43.875</v>
      </c>
      <c r="N27">
        <v>36</v>
      </c>
      <c r="O27">
        <v>26.438000000000002</v>
      </c>
      <c r="P27">
        <v>25.313000000000002</v>
      </c>
      <c r="Q27">
        <v>25.875</v>
      </c>
      <c r="R27">
        <v>26.438000000000002</v>
      </c>
      <c r="S27">
        <v>26.063000000000002</v>
      </c>
      <c r="T27">
        <v>26.063000000000002</v>
      </c>
      <c r="U27">
        <v>25.688000000000002</v>
      </c>
      <c r="V27">
        <v>25.688000000000002</v>
      </c>
      <c r="W27">
        <v>29.063000000000002</v>
      </c>
      <c r="X27">
        <v>39.938000000000002</v>
      </c>
      <c r="Y27">
        <v>44.813000000000002</v>
      </c>
      <c r="Z27">
        <v>35.438000000000002</v>
      </c>
      <c r="AA27">
        <v>27.563000000000002</v>
      </c>
      <c r="AB27">
        <v>26.438000000000002</v>
      </c>
      <c r="AC27">
        <v>26.438000000000002</v>
      </c>
      <c r="AD27">
        <v>27.173000000000002</v>
      </c>
      <c r="AE27">
        <v>26.85</v>
      </c>
      <c r="AF27">
        <v>26.85</v>
      </c>
      <c r="AG27">
        <v>26.528000000000002</v>
      </c>
      <c r="AH27">
        <v>26.528000000000002</v>
      </c>
      <c r="AI27">
        <v>29.423000000000002</v>
      </c>
      <c r="AJ27">
        <v>38.729999999999997</v>
      </c>
      <c r="AK27">
        <v>42.908000000000001</v>
      </c>
      <c r="AL27">
        <v>34.883000000000003</v>
      </c>
      <c r="AM27">
        <v>28.14</v>
      </c>
      <c r="AN27">
        <v>27.173000000000002</v>
      </c>
      <c r="AO27">
        <v>27.173000000000002</v>
      </c>
      <c r="AP27">
        <v>27.824999999999999</v>
      </c>
      <c r="AQ27">
        <v>27.555</v>
      </c>
      <c r="AR27">
        <v>27.555</v>
      </c>
      <c r="AS27">
        <v>27.278000000000002</v>
      </c>
      <c r="AT27">
        <v>27.278000000000002</v>
      </c>
      <c r="AU27">
        <v>29.753</v>
      </c>
      <c r="AV27">
        <v>37.733000000000004</v>
      </c>
      <c r="AW27">
        <v>41.31</v>
      </c>
      <c r="AX27">
        <v>34.433</v>
      </c>
      <c r="AY27">
        <v>28.658000000000001</v>
      </c>
      <c r="AZ27">
        <v>27.833000000000002</v>
      </c>
      <c r="BA27">
        <v>27.833000000000002</v>
      </c>
      <c r="BB27">
        <v>28.425000000000001</v>
      </c>
      <c r="BC27">
        <v>28.184999999999999</v>
      </c>
      <c r="BD27">
        <v>28.184999999999999</v>
      </c>
      <c r="BE27">
        <v>27.953000000000003</v>
      </c>
      <c r="BF27">
        <v>27.953000000000003</v>
      </c>
      <c r="BG27">
        <v>30.074999999999999</v>
      </c>
      <c r="BH27">
        <v>36.908000000000001</v>
      </c>
      <c r="BI27">
        <v>39.968000000000004</v>
      </c>
      <c r="BJ27">
        <v>34.08</v>
      </c>
      <c r="BK27">
        <v>29.138000000000002</v>
      </c>
      <c r="BL27">
        <v>28.433</v>
      </c>
      <c r="BM27">
        <v>28.433</v>
      </c>
      <c r="BN27">
        <v>28.853000000000002</v>
      </c>
      <c r="BO27">
        <v>28.642000000000003</v>
      </c>
      <c r="BP27">
        <v>28.642000000000003</v>
      </c>
      <c r="BQ27">
        <v>28.433</v>
      </c>
      <c r="BR27">
        <v>28.433</v>
      </c>
      <c r="BS27">
        <v>30.353000000000002</v>
      </c>
      <c r="BT27">
        <v>36.548000000000002</v>
      </c>
      <c r="BU27">
        <v>39.323</v>
      </c>
      <c r="BV27">
        <v>33.99</v>
      </c>
      <c r="BW27">
        <v>29.504999999999999</v>
      </c>
      <c r="BX27">
        <v>28.868000000000002</v>
      </c>
      <c r="BY27">
        <v>28.868000000000002</v>
      </c>
      <c r="BZ27">
        <v>29.228000000000002</v>
      </c>
      <c r="CA27">
        <v>29.024999999999999</v>
      </c>
      <c r="CB27">
        <v>29.033000000000001</v>
      </c>
      <c r="CC27">
        <v>28.83</v>
      </c>
      <c r="CD27">
        <v>28.838000000000001</v>
      </c>
      <c r="CE27">
        <v>30.614999999999998</v>
      </c>
      <c r="CF27">
        <v>36.353000000000002</v>
      </c>
      <c r="CG27">
        <v>38.933</v>
      </c>
      <c r="CH27">
        <v>33.983000000000004</v>
      </c>
      <c r="CI27">
        <v>29.828000000000003</v>
      </c>
      <c r="CJ27">
        <v>29.243000000000002</v>
      </c>
      <c r="CK27">
        <v>29.243000000000002</v>
      </c>
      <c r="CL27">
        <v>29.588000000000001</v>
      </c>
      <c r="CM27">
        <v>29.4</v>
      </c>
      <c r="CN27">
        <v>29.408000000000001</v>
      </c>
      <c r="CO27">
        <v>29.22</v>
      </c>
      <c r="CP27">
        <v>29.228000000000002</v>
      </c>
      <c r="CQ27">
        <v>30.878</v>
      </c>
      <c r="CR27">
        <v>36.195</v>
      </c>
      <c r="CS27">
        <v>38.58</v>
      </c>
      <c r="CT27">
        <v>33.998000000000005</v>
      </c>
      <c r="CU27">
        <v>30.15</v>
      </c>
      <c r="CV27">
        <v>29.603000000000002</v>
      </c>
      <c r="CW27">
        <v>29.603000000000002</v>
      </c>
      <c r="CX27">
        <v>29.94</v>
      </c>
      <c r="CY27">
        <v>29.768000000000001</v>
      </c>
      <c r="CZ27">
        <v>29.768000000000001</v>
      </c>
      <c r="DA27">
        <v>29.603000000000002</v>
      </c>
      <c r="DB27">
        <v>29.603000000000002</v>
      </c>
      <c r="DC27">
        <v>31.133000000000003</v>
      </c>
      <c r="DD27">
        <v>36.06</v>
      </c>
      <c r="DE27">
        <v>38.273000000000003</v>
      </c>
      <c r="DF27">
        <v>34.027999999999999</v>
      </c>
      <c r="DG27">
        <v>30.465</v>
      </c>
      <c r="DH27">
        <v>29.954999999999998</v>
      </c>
      <c r="DI27">
        <v>29.954999999999998</v>
      </c>
      <c r="DJ27">
        <v>30.278000000000002</v>
      </c>
      <c r="DK27">
        <v>30.12</v>
      </c>
      <c r="DL27">
        <v>30.128</v>
      </c>
      <c r="DM27">
        <v>29.97</v>
      </c>
      <c r="DN27">
        <v>29.97</v>
      </c>
      <c r="DO27">
        <v>31.388000000000002</v>
      </c>
      <c r="DP27">
        <v>35.954999999999998</v>
      </c>
      <c r="DQ27">
        <v>38.003</v>
      </c>
      <c r="DR27">
        <v>34.073</v>
      </c>
      <c r="DS27">
        <v>30.765000000000001</v>
      </c>
      <c r="DT27">
        <v>30.301000000000002</v>
      </c>
      <c r="DU27">
        <v>30.3</v>
      </c>
      <c r="DV27">
        <v>30.614999999999998</v>
      </c>
      <c r="DW27">
        <v>30.465</v>
      </c>
      <c r="DX27">
        <v>30.473000000000003</v>
      </c>
      <c r="DY27">
        <v>30.323</v>
      </c>
      <c r="DZ27">
        <v>30.33</v>
      </c>
      <c r="EA27">
        <v>31.643000000000001</v>
      </c>
      <c r="EB27">
        <v>35.873000000000005</v>
      </c>
      <c r="EC27">
        <v>37.770000000000003</v>
      </c>
      <c r="ED27">
        <v>34.125</v>
      </c>
      <c r="EE27">
        <v>31.065000000000001</v>
      </c>
      <c r="EF27">
        <v>30.63</v>
      </c>
      <c r="EG27">
        <v>30.63</v>
      </c>
      <c r="EH27">
        <v>30.824999999999999</v>
      </c>
      <c r="EI27">
        <v>30.683</v>
      </c>
      <c r="EJ27">
        <v>30.683</v>
      </c>
      <c r="EK27">
        <v>30.54</v>
      </c>
      <c r="EL27">
        <v>30.54</v>
      </c>
      <c r="EM27">
        <v>31.868000000000002</v>
      </c>
      <c r="EN27">
        <v>36.128</v>
      </c>
      <c r="EO27">
        <v>38.04</v>
      </c>
      <c r="EP27">
        <v>34.365000000000002</v>
      </c>
      <c r="EQ27">
        <v>31.283000000000001</v>
      </c>
      <c r="ER27">
        <v>30.848000000000003</v>
      </c>
      <c r="ES27">
        <v>30.848000000000003</v>
      </c>
      <c r="ET27">
        <v>31.043000000000003</v>
      </c>
      <c r="EU27">
        <v>30.9</v>
      </c>
      <c r="EV27">
        <v>30.9</v>
      </c>
      <c r="EW27">
        <v>30.75</v>
      </c>
      <c r="EX27">
        <v>30.758000000000003</v>
      </c>
      <c r="EY27">
        <v>32.085000000000001</v>
      </c>
      <c r="EZ27">
        <v>36.375</v>
      </c>
      <c r="FA27">
        <v>38.303000000000004</v>
      </c>
      <c r="FB27">
        <v>34.604999999999997</v>
      </c>
      <c r="FC27">
        <v>31.5</v>
      </c>
      <c r="FD27">
        <v>31.066000000000003</v>
      </c>
      <c r="FE27">
        <v>31.065000000000001</v>
      </c>
      <c r="FF27">
        <v>31.26</v>
      </c>
      <c r="FG27">
        <v>31.11</v>
      </c>
      <c r="FH27">
        <v>31.11</v>
      </c>
      <c r="FI27">
        <v>30.968</v>
      </c>
      <c r="FJ27">
        <v>30.968</v>
      </c>
      <c r="FK27">
        <v>32.31</v>
      </c>
      <c r="FL27">
        <v>36.630000000000003</v>
      </c>
      <c r="FM27">
        <v>38.564999999999998</v>
      </c>
      <c r="FN27">
        <v>34.844999999999999</v>
      </c>
      <c r="FO27">
        <v>31.725000000000001</v>
      </c>
      <c r="FP27">
        <v>31.274999999999999</v>
      </c>
      <c r="FQ27">
        <v>31.274999999999999</v>
      </c>
      <c r="FR27">
        <v>31.47</v>
      </c>
      <c r="FS27">
        <v>31.328000000000003</v>
      </c>
      <c r="FT27">
        <v>31.328000000000003</v>
      </c>
      <c r="FU27">
        <v>31.178000000000001</v>
      </c>
      <c r="FV27">
        <v>31.178000000000001</v>
      </c>
      <c r="FW27">
        <v>32.534999999999997</v>
      </c>
      <c r="FX27">
        <v>36.884999999999998</v>
      </c>
      <c r="FY27">
        <v>38.835000000000001</v>
      </c>
      <c r="FZ27">
        <v>35.085000000000001</v>
      </c>
      <c r="GA27">
        <v>31.943000000000001</v>
      </c>
      <c r="GB27">
        <v>31.493000000000002</v>
      </c>
      <c r="GC27">
        <v>31.493000000000002</v>
      </c>
      <c r="GD27">
        <v>31.688000000000002</v>
      </c>
      <c r="GE27">
        <v>31.538</v>
      </c>
      <c r="GF27">
        <v>31.545000000000002</v>
      </c>
      <c r="GG27">
        <v>31.395</v>
      </c>
      <c r="GH27">
        <v>31.395</v>
      </c>
      <c r="GI27">
        <v>32.753</v>
      </c>
      <c r="GJ27">
        <v>37.133000000000003</v>
      </c>
      <c r="GK27">
        <v>39.097000000000001</v>
      </c>
      <c r="GL27">
        <v>35.325000000000003</v>
      </c>
      <c r="GM27">
        <v>32.159999999999997</v>
      </c>
      <c r="GN27">
        <v>31.711000000000002</v>
      </c>
      <c r="GO27">
        <v>31.71</v>
      </c>
      <c r="GP27">
        <v>31.905000000000001</v>
      </c>
      <c r="GQ27">
        <v>31.754999999999999</v>
      </c>
      <c r="GR27">
        <v>31.754999999999999</v>
      </c>
      <c r="GS27">
        <v>31.605</v>
      </c>
      <c r="GT27">
        <v>31.605</v>
      </c>
      <c r="GU27">
        <v>32.978000000000002</v>
      </c>
      <c r="GV27">
        <v>37.388000000000005</v>
      </c>
      <c r="GW27">
        <v>39.368000000000002</v>
      </c>
      <c r="GX27">
        <v>35.564999999999998</v>
      </c>
      <c r="GY27">
        <v>32.378</v>
      </c>
      <c r="GZ27">
        <v>31.92</v>
      </c>
      <c r="HA27">
        <v>31.928000000000001</v>
      </c>
      <c r="HB27">
        <v>32.123000000000005</v>
      </c>
      <c r="HC27">
        <v>31.965</v>
      </c>
      <c r="HD27">
        <v>31.973000000000003</v>
      </c>
      <c r="HE27">
        <v>31.823</v>
      </c>
      <c r="HF27">
        <v>31.823</v>
      </c>
      <c r="HG27">
        <v>33.203000000000003</v>
      </c>
      <c r="HH27">
        <v>37.643000000000001</v>
      </c>
      <c r="HI27">
        <v>39.630000000000003</v>
      </c>
      <c r="HJ27">
        <v>35.805</v>
      </c>
      <c r="HK27">
        <v>32.594999999999999</v>
      </c>
      <c r="HL27">
        <v>32.137999999999998</v>
      </c>
      <c r="HM27">
        <v>32.137999999999998</v>
      </c>
      <c r="HN27">
        <v>32.332999999999998</v>
      </c>
      <c r="HO27">
        <v>32.183</v>
      </c>
      <c r="HP27">
        <v>32.183</v>
      </c>
      <c r="HQ27">
        <v>32.033000000000001</v>
      </c>
      <c r="HR27">
        <v>32.033000000000001</v>
      </c>
      <c r="HS27">
        <v>33.42</v>
      </c>
      <c r="HT27">
        <v>37.89</v>
      </c>
      <c r="HU27">
        <v>39.893000000000001</v>
      </c>
      <c r="HV27">
        <v>36.045000000000002</v>
      </c>
      <c r="HW27">
        <v>32.813000000000002</v>
      </c>
      <c r="HX27">
        <v>32.356000000000002</v>
      </c>
      <c r="HY27">
        <v>32.354999999999997</v>
      </c>
      <c r="HZ27">
        <v>32.512999999999998</v>
      </c>
      <c r="IA27">
        <v>32.715000000000003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2001-10-15T19:49:03Z</cp:lastPrinted>
  <dcterms:created xsi:type="dcterms:W3CDTF">2000-04-24T18:04:08Z</dcterms:created>
  <dcterms:modified xsi:type="dcterms:W3CDTF">2014-09-03T20:20:33Z</dcterms:modified>
</cp:coreProperties>
</file>