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4545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152511"/>
</workbook>
</file>

<file path=xl/calcChain.xml><?xml version="1.0" encoding="utf-8"?>
<calcChain xmlns="http://schemas.openxmlformats.org/spreadsheetml/2006/main">
  <c r="B2" i="10" l="1"/>
  <c r="B3" i="10"/>
  <c r="B4" i="10"/>
  <c r="AG4" i="10"/>
  <c r="B5" i="10"/>
  <c r="CA5" i="10"/>
  <c r="B6" i="10"/>
  <c r="B7" i="10"/>
  <c r="B8" i="10"/>
  <c r="B9" i="10"/>
  <c r="B10" i="10"/>
  <c r="AW10" i="10"/>
  <c r="B11" i="10"/>
  <c r="B12" i="10"/>
  <c r="B13" i="10"/>
  <c r="AM13" i="10" s="1"/>
  <c r="B14" i="10"/>
  <c r="B15" i="10"/>
  <c r="AL15" i="10"/>
  <c r="B16" i="10"/>
  <c r="AO16" i="10"/>
  <c r="B17" i="10"/>
  <c r="AE17" i="10"/>
  <c r="B18" i="10"/>
  <c r="AH18" i="10"/>
  <c r="B19" i="10"/>
  <c r="AO19" i="10"/>
  <c r="B20" i="10"/>
  <c r="AV20" i="10"/>
  <c r="B21" i="10"/>
  <c r="AG21" i="10"/>
  <c r="AU21" i="10"/>
  <c r="B22" i="10"/>
  <c r="AF22" i="10"/>
  <c r="B23" i="10"/>
  <c r="B24" i="10"/>
  <c r="B25" i="10"/>
  <c r="B26" i="10"/>
  <c r="AL22" i="10" s="1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AO15" i="10" s="1"/>
  <c r="B370" i="10"/>
  <c r="B371" i="10"/>
  <c r="AV22" i="10" s="1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B1" i="18"/>
  <c r="K3" i="18"/>
  <c r="T3" i="18" s="1"/>
  <c r="AW8" i="18"/>
  <c r="AW9" i="18" s="1"/>
  <c r="AW10" i="18" s="1"/>
  <c r="AW11" i="18" s="1"/>
  <c r="AW12" i="18" s="1"/>
  <c r="AW13" i="18" s="1"/>
  <c r="AW14" i="18" s="1"/>
  <c r="AW15" i="18" s="1"/>
  <c r="AW16" i="18" s="1"/>
  <c r="AW17" i="18" s="1"/>
  <c r="AW18" i="18" s="1"/>
  <c r="AW19" i="18" s="1"/>
  <c r="AW20" i="18" s="1"/>
  <c r="AW21" i="18" s="1"/>
  <c r="AW22" i="18" s="1"/>
  <c r="AW23" i="18" s="1"/>
  <c r="AW24" i="18" s="1"/>
  <c r="AW25" i="18" s="1"/>
  <c r="AW26" i="18" s="1"/>
  <c r="AW27" i="18" s="1"/>
  <c r="AW28" i="18" s="1"/>
  <c r="AW29" i="18" s="1"/>
  <c r="AW30" i="18" s="1"/>
  <c r="B3" i="15"/>
  <c r="B12" i="15" s="1"/>
  <c r="J3" i="15"/>
  <c r="L3" i="15" s="1"/>
  <c r="B8" i="15"/>
  <c r="B9" i="15"/>
  <c r="A94" i="15"/>
  <c r="A95" i="15"/>
  <c r="A123" i="15" s="1"/>
  <c r="A96" i="15"/>
  <c r="A121" i="15"/>
  <c r="A122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 s="1"/>
  <c r="L7" i="17"/>
  <c r="C8" i="17"/>
  <c r="F8" i="17" s="1"/>
  <c r="L8" i="17"/>
  <c r="C9" i="17"/>
  <c r="F9" i="17"/>
  <c r="L9" i="17"/>
  <c r="C10" i="17"/>
  <c r="F10" i="17" s="1"/>
  <c r="L10" i="17"/>
  <c r="C11" i="17"/>
  <c r="F11" i="17" s="1"/>
  <c r="L11" i="17"/>
  <c r="C12" i="17"/>
  <c r="F12" i="17"/>
  <c r="L12" i="17"/>
  <c r="C13" i="17"/>
  <c r="F13" i="17" s="1"/>
  <c r="L13" i="17"/>
  <c r="C14" i="17"/>
  <c r="F14" i="17"/>
  <c r="L14" i="17"/>
  <c r="C15" i="17"/>
  <c r="F15" i="17"/>
  <c r="L15" i="17"/>
  <c r="C16" i="17"/>
  <c r="F16" i="17"/>
  <c r="L16" i="17"/>
  <c r="C17" i="17"/>
  <c r="F17" i="17" s="1"/>
  <c r="L17" i="17"/>
  <c r="C18" i="17"/>
  <c r="F18" i="17"/>
  <c r="L18" i="17"/>
  <c r="O18" i="17" s="1"/>
  <c r="C19" i="17"/>
  <c r="F19" i="17"/>
  <c r="L19" i="17"/>
  <c r="O19" i="17"/>
  <c r="C20" i="17"/>
  <c r="F20" i="17"/>
  <c r="L20" i="17"/>
  <c r="O20" i="17" s="1"/>
  <c r="C21" i="17"/>
  <c r="F21" i="17"/>
  <c r="L21" i="17"/>
  <c r="O21" i="17"/>
  <c r="C22" i="17"/>
  <c r="F22" i="17"/>
  <c r="L22" i="17"/>
  <c r="O22" i="17" s="1"/>
  <c r="C23" i="17"/>
  <c r="F23" i="17"/>
  <c r="L23" i="17"/>
  <c r="O23" i="17"/>
  <c r="C24" i="17"/>
  <c r="F24" i="17"/>
  <c r="L24" i="17"/>
  <c r="O24" i="17" s="1"/>
  <c r="C25" i="17"/>
  <c r="F25" i="17"/>
  <c r="L25" i="17"/>
  <c r="O25" i="17"/>
  <c r="C26" i="17"/>
  <c r="F26" i="17"/>
  <c r="L26" i="17"/>
  <c r="O26" i="17" s="1"/>
  <c r="C27" i="17"/>
  <c r="F27" i="17"/>
  <c r="L27" i="17"/>
  <c r="O27" i="17"/>
  <c r="C28" i="17"/>
  <c r="F28" i="17"/>
  <c r="L28" i="17"/>
  <c r="O28" i="17" s="1"/>
  <c r="C29" i="17"/>
  <c r="F29" i="17"/>
  <c r="L29" i="17"/>
  <c r="O29" i="17"/>
  <c r="C30" i="17"/>
  <c r="F30" i="17"/>
  <c r="L30" i="17"/>
  <c r="O30" i="17" s="1"/>
  <c r="C31" i="17"/>
  <c r="F31" i="17"/>
  <c r="L31" i="17"/>
  <c r="O31" i="17"/>
  <c r="C32" i="17"/>
  <c r="F32" i="17"/>
  <c r="L32" i="17"/>
  <c r="O32" i="17" s="1"/>
  <c r="C33" i="17"/>
  <c r="F33" i="17"/>
  <c r="L33" i="17"/>
  <c r="O33" i="17"/>
  <c r="C34" i="17"/>
  <c r="F34" i="17"/>
  <c r="L34" i="17"/>
  <c r="O34" i="17" s="1"/>
  <c r="C35" i="17"/>
  <c r="F35" i="17"/>
  <c r="L35" i="17"/>
  <c r="O35" i="17"/>
  <c r="C36" i="17"/>
  <c r="F36" i="17"/>
  <c r="L36" i="17"/>
  <c r="O36" i="17" s="1"/>
  <c r="C37" i="17"/>
  <c r="F37" i="17"/>
  <c r="L37" i="17"/>
  <c r="O37" i="17"/>
  <c r="C38" i="17"/>
  <c r="F38" i="17"/>
  <c r="L38" i="17"/>
  <c r="O38" i="17" s="1"/>
  <c r="C39" i="17"/>
  <c r="F39" i="17"/>
  <c r="L39" i="17"/>
  <c r="O39" i="17"/>
  <c r="C40" i="17"/>
  <c r="F40" i="17"/>
  <c r="L40" i="17"/>
  <c r="O40" i="17" s="1"/>
  <c r="C41" i="17"/>
  <c r="F41" i="17"/>
  <c r="L41" i="17"/>
  <c r="O41" i="17"/>
  <c r="P41" i="17"/>
  <c r="C42" i="17"/>
  <c r="F42" i="17" s="1"/>
  <c r="L42" i="17"/>
  <c r="C43" i="17"/>
  <c r="F43" i="17" s="1"/>
  <c r="L43" i="17"/>
  <c r="O43" i="17" s="1"/>
  <c r="P43" i="17"/>
  <c r="C44" i="17"/>
  <c r="F44" i="17" s="1"/>
  <c r="L44" i="17"/>
  <c r="O44" i="17" s="1"/>
  <c r="P44" i="17"/>
  <c r="C45" i="17"/>
  <c r="F45" i="17"/>
  <c r="L45" i="17"/>
  <c r="C46" i="17"/>
  <c r="F46" i="17" s="1"/>
  <c r="L46" i="17"/>
  <c r="P46" i="17" s="1"/>
  <c r="O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C50" i="17"/>
  <c r="F50" i="17"/>
  <c r="L50" i="17"/>
  <c r="O50" i="17" s="1"/>
  <c r="P50" i="17"/>
  <c r="C51" i="17"/>
  <c r="F51" i="17" s="1"/>
  <c r="L51" i="17"/>
  <c r="P51" i="17" s="1"/>
  <c r="O51" i="17"/>
  <c r="C52" i="17"/>
  <c r="F52" i="17" s="1"/>
  <c r="L52" i="17"/>
  <c r="O52" i="17" s="1"/>
  <c r="P52" i="17"/>
  <c r="C53" i="17"/>
  <c r="F53" i="17" s="1"/>
  <c r="L53" i="17"/>
  <c r="C54" i="17"/>
  <c r="F54" i="17" s="1"/>
  <c r="L54" i="17"/>
  <c r="P54" i="17" s="1"/>
  <c r="O54" i="17"/>
  <c r="C55" i="17"/>
  <c r="F55" i="17"/>
  <c r="L55" i="17"/>
  <c r="O55" i="17"/>
  <c r="P55" i="17"/>
  <c r="C56" i="17"/>
  <c r="F56" i="17" s="1"/>
  <c r="L56" i="17"/>
  <c r="O56" i="17" s="1"/>
  <c r="P56" i="17"/>
  <c r="C57" i="17"/>
  <c r="F57" i="17"/>
  <c r="L57" i="17"/>
  <c r="O57" i="17" s="1"/>
  <c r="C58" i="17"/>
  <c r="F58" i="17" s="1"/>
  <c r="L58" i="17"/>
  <c r="C59" i="17"/>
  <c r="F59" i="17" s="1"/>
  <c r="L59" i="17"/>
  <c r="O59" i="17"/>
  <c r="P59" i="17"/>
  <c r="C60" i="17"/>
  <c r="F60" i="17" s="1"/>
  <c r="L60" i="17"/>
  <c r="C61" i="17"/>
  <c r="F61" i="17"/>
  <c r="L61" i="17"/>
  <c r="P61" i="17" s="1"/>
  <c r="O61" i="17"/>
  <c r="C62" i="17"/>
  <c r="F62" i="17"/>
  <c r="L62" i="17"/>
  <c r="O62" i="17"/>
  <c r="P62" i="17"/>
  <c r="C63" i="17"/>
  <c r="F63" i="17" s="1"/>
  <c r="L63" i="17"/>
  <c r="O63" i="17"/>
  <c r="P63" i="17"/>
  <c r="C64" i="17"/>
  <c r="F64" i="17"/>
  <c r="L64" i="17"/>
  <c r="C65" i="17"/>
  <c r="F65" i="17"/>
  <c r="L65" i="17"/>
  <c r="O65" i="17" s="1"/>
  <c r="P65" i="17"/>
  <c r="C66" i="17"/>
  <c r="F66" i="17"/>
  <c r="C67" i="17"/>
  <c r="F67" i="17" s="1"/>
  <c r="C68" i="17"/>
  <c r="F68" i="17" s="1"/>
  <c r="C69" i="17"/>
  <c r="F69" i="17" s="1"/>
  <c r="C70" i="17"/>
  <c r="F70" i="17"/>
  <c r="C71" i="17"/>
  <c r="F71" i="17" s="1"/>
  <c r="C72" i="17"/>
  <c r="F72" i="17"/>
  <c r="C73" i="17"/>
  <c r="F73" i="17"/>
  <c r="C74" i="17"/>
  <c r="F74" i="17"/>
  <c r="C75" i="17"/>
  <c r="F75" i="17" s="1"/>
  <c r="C76" i="17"/>
  <c r="F76" i="17" s="1"/>
  <c r="C77" i="17"/>
  <c r="F77" i="17" s="1"/>
  <c r="C78" i="17"/>
  <c r="F78" i="17" s="1"/>
  <c r="C79" i="17"/>
  <c r="F79" i="17" s="1"/>
  <c r="C80" i="17"/>
  <c r="F80" i="17" s="1"/>
  <c r="C81" i="17"/>
  <c r="F81" i="17"/>
  <c r="C82" i="17"/>
  <c r="F82" i="17"/>
  <c r="C83" i="17"/>
  <c r="F83" i="17" s="1"/>
  <c r="C84" i="17"/>
  <c r="F84" i="17"/>
  <c r="C85" i="17"/>
  <c r="F85" i="17"/>
  <c r="C86" i="17"/>
  <c r="F86" i="17" s="1"/>
  <c r="C87" i="17"/>
  <c r="F87" i="17" s="1"/>
  <c r="C88" i="17"/>
  <c r="F88" i="17"/>
  <c r="C89" i="17"/>
  <c r="F89" i="17"/>
  <c r="C90" i="17"/>
  <c r="F90" i="17"/>
  <c r="C91" i="17"/>
  <c r="F91" i="17" s="1"/>
  <c r="C92" i="17"/>
  <c r="F92" i="17" s="1"/>
  <c r="C93" i="17"/>
  <c r="F93" i="17"/>
  <c r="C94" i="17"/>
  <c r="F94" i="17"/>
  <c r="C95" i="17"/>
  <c r="F95" i="17" s="1"/>
  <c r="C96" i="17"/>
  <c r="F96" i="17"/>
  <c r="C97" i="17"/>
  <c r="F97" i="17"/>
  <c r="C98" i="17"/>
  <c r="F98" i="17" s="1"/>
  <c r="C99" i="17"/>
  <c r="F99" i="17" s="1"/>
  <c r="C100" i="17"/>
  <c r="F100" i="17" s="1"/>
  <c r="C101" i="17"/>
  <c r="F101" i="17" s="1"/>
  <c r="C102" i="17"/>
  <c r="F102" i="17" s="1"/>
  <c r="C103" i="17"/>
  <c r="F103" i="17" s="1"/>
  <c r="C104" i="17"/>
  <c r="F104" i="17" s="1"/>
  <c r="C105" i="17"/>
  <c r="F105" i="17"/>
  <c r="C106" i="17"/>
  <c r="F106" i="17"/>
  <c r="C107" i="17"/>
  <c r="F107" i="17" s="1"/>
  <c r="C108" i="17"/>
  <c r="F108" i="17"/>
  <c r="C109" i="17"/>
  <c r="F109" i="17" s="1"/>
  <c r="C110" i="17"/>
  <c r="F110" i="17" s="1"/>
  <c r="C111" i="17"/>
  <c r="F111" i="17" s="1"/>
  <c r="C112" i="17"/>
  <c r="F112" i="17"/>
  <c r="C113" i="17"/>
  <c r="F113" i="17"/>
  <c r="C114" i="17"/>
  <c r="F114" i="17"/>
  <c r="C115" i="17"/>
  <c r="F115" i="17" s="1"/>
  <c r="C116" i="17"/>
  <c r="F116" i="17"/>
  <c r="C117" i="17"/>
  <c r="F117" i="17" s="1"/>
  <c r="C118" i="17"/>
  <c r="F118" i="17" s="1"/>
  <c r="C119" i="17"/>
  <c r="F119" i="17" s="1"/>
  <c r="C120" i="17"/>
  <c r="F120" i="17"/>
  <c r="C121" i="17"/>
  <c r="F121" i="17"/>
  <c r="C122" i="17"/>
  <c r="F122" i="17" s="1"/>
  <c r="C123" i="17"/>
  <c r="F123" i="17" s="1"/>
  <c r="C124" i="17"/>
  <c r="F124" i="17" s="1"/>
  <c r="C125" i="17"/>
  <c r="F125" i="17"/>
  <c r="C126" i="17"/>
  <c r="F126" i="17"/>
  <c r="C127" i="17"/>
  <c r="F127" i="17" s="1"/>
  <c r="C128" i="17"/>
  <c r="F128" i="17"/>
  <c r="C129" i="17"/>
  <c r="F129" i="17"/>
  <c r="C130" i="17"/>
  <c r="F130" i="17" s="1"/>
  <c r="C131" i="17"/>
  <c r="F131" i="17" s="1"/>
  <c r="C132" i="17"/>
  <c r="F132" i="17" s="1"/>
  <c r="C133" i="17"/>
  <c r="F133" i="17" s="1"/>
  <c r="C134" i="17"/>
  <c r="F134" i="17"/>
  <c r="C135" i="17"/>
  <c r="F135" i="17" s="1"/>
  <c r="C136" i="17"/>
  <c r="F136" i="17" s="1"/>
  <c r="C137" i="17"/>
  <c r="F137" i="17"/>
  <c r="C138" i="17"/>
  <c r="F138" i="17"/>
  <c r="C139" i="17"/>
  <c r="F139" i="17" s="1"/>
  <c r="C140" i="17"/>
  <c r="F140" i="17"/>
  <c r="C141" i="17"/>
  <c r="F141" i="17" s="1"/>
  <c r="C142" i="17"/>
  <c r="F142" i="17" s="1"/>
  <c r="C143" i="17"/>
  <c r="F143" i="17" s="1"/>
  <c r="C144" i="17"/>
  <c r="F144" i="17"/>
  <c r="C145" i="17"/>
  <c r="F145" i="17" s="1"/>
  <c r="C146" i="17"/>
  <c r="F146" i="17" s="1"/>
  <c r="C147" i="17"/>
  <c r="F147" i="17" s="1"/>
  <c r="C148" i="17"/>
  <c r="F148" i="17" s="1"/>
  <c r="C149" i="17"/>
  <c r="F149" i="17" s="1"/>
  <c r="C150" i="17"/>
  <c r="F150" i="17"/>
  <c r="C151" i="17"/>
  <c r="F151" i="17" s="1"/>
  <c r="C152" i="17"/>
  <c r="F152" i="17"/>
  <c r="C153" i="17"/>
  <c r="F153" i="17"/>
  <c r="C154" i="17"/>
  <c r="F154" i="17" s="1"/>
  <c r="C155" i="17"/>
  <c r="F155" i="17" s="1"/>
  <c r="C156" i="17"/>
  <c r="F156" i="17" s="1"/>
  <c r="C157" i="17"/>
  <c r="F157" i="17"/>
  <c r="C158" i="17"/>
  <c r="F158" i="17"/>
  <c r="C159" i="17"/>
  <c r="F159" i="17" s="1"/>
  <c r="C160" i="17"/>
  <c r="F160" i="17"/>
  <c r="C161" i="17"/>
  <c r="F161" i="17"/>
  <c r="C162" i="17"/>
  <c r="F162" i="17" s="1"/>
  <c r="C163" i="17"/>
  <c r="F163" i="17" s="1"/>
  <c r="C164" i="17"/>
  <c r="F164" i="17" s="1"/>
  <c r="C165" i="17"/>
  <c r="F165" i="17" s="1"/>
  <c r="C166" i="17"/>
  <c r="F166" i="17"/>
  <c r="C167" i="17"/>
  <c r="F167" i="17" s="1"/>
  <c r="C168" i="17"/>
  <c r="F168" i="17"/>
  <c r="C169" i="17"/>
  <c r="F169" i="17" s="1"/>
  <c r="C170" i="17"/>
  <c r="F170" i="17"/>
  <c r="C171" i="17"/>
  <c r="F171" i="17" s="1"/>
  <c r="C172" i="17"/>
  <c r="F172" i="17" s="1"/>
  <c r="C173" i="17"/>
  <c r="F173" i="17" s="1"/>
  <c r="C174" i="17"/>
  <c r="F174" i="17" s="1"/>
  <c r="C175" i="17"/>
  <c r="F175" i="17" s="1"/>
  <c r="C176" i="17"/>
  <c r="F176" i="17"/>
  <c r="C177" i="17"/>
  <c r="F177" i="17" s="1"/>
  <c r="C178" i="17"/>
  <c r="F178" i="17"/>
  <c r="C179" i="17"/>
  <c r="F179" i="17" s="1"/>
  <c r="C180" i="17"/>
  <c r="F180" i="17" s="1"/>
  <c r="C181" i="17"/>
  <c r="F181" i="17"/>
  <c r="C182" i="17"/>
  <c r="F182" i="17"/>
  <c r="C183" i="17"/>
  <c r="F183" i="17" s="1"/>
  <c r="C184" i="17"/>
  <c r="F184" i="17"/>
  <c r="C185" i="17"/>
  <c r="F185" i="17"/>
  <c r="C186" i="17"/>
  <c r="F186" i="17" s="1"/>
  <c r="C187" i="17"/>
  <c r="F187" i="17" s="1"/>
  <c r="C188" i="17"/>
  <c r="F188" i="17" s="1"/>
  <c r="C189" i="17"/>
  <c r="F189" i="17"/>
  <c r="C190" i="17"/>
  <c r="F190" i="17"/>
  <c r="C191" i="17"/>
  <c r="F191" i="17" s="1"/>
  <c r="C192" i="17"/>
  <c r="F192" i="17"/>
  <c r="C193" i="17"/>
  <c r="F193" i="17"/>
  <c r="C194" i="17"/>
  <c r="F194" i="17" s="1"/>
  <c r="C195" i="17"/>
  <c r="F195" i="17" s="1"/>
  <c r="C196" i="17"/>
  <c r="F196" i="17" s="1"/>
  <c r="C197" i="17"/>
  <c r="F197" i="17" s="1"/>
  <c r="C198" i="17"/>
  <c r="F198" i="17" s="1"/>
  <c r="C199" i="17"/>
  <c r="F199" i="17" s="1"/>
  <c r="C200" i="17"/>
  <c r="F200" i="17"/>
  <c r="C201" i="17"/>
  <c r="F201" i="17" s="1"/>
  <c r="C202" i="17"/>
  <c r="F202" i="17"/>
  <c r="C203" i="17"/>
  <c r="F203" i="17" s="1"/>
  <c r="C204" i="17"/>
  <c r="F204" i="17" s="1"/>
  <c r="C205" i="17"/>
  <c r="F205" i="17" s="1"/>
  <c r="C206" i="17"/>
  <c r="F206" i="17" s="1"/>
  <c r="C207" i="17"/>
  <c r="F207" i="17" s="1"/>
  <c r="C208" i="17"/>
  <c r="F208" i="17" s="1"/>
  <c r="C209" i="17"/>
  <c r="F209" i="17" s="1"/>
  <c r="C210" i="17"/>
  <c r="F210" i="17"/>
  <c r="C211" i="17"/>
  <c r="F211" i="17" s="1"/>
  <c r="C212" i="17"/>
  <c r="F212" i="17"/>
  <c r="C213" i="17"/>
  <c r="F213" i="17"/>
  <c r="C214" i="17"/>
  <c r="F214" i="17"/>
  <c r="C215" i="17"/>
  <c r="F215" i="17" s="1"/>
  <c r="C216" i="17"/>
  <c r="F216" i="17"/>
  <c r="C217" i="17"/>
  <c r="F217" i="17" s="1"/>
  <c r="C218" i="17"/>
  <c r="F218" i="17" s="1"/>
  <c r="C219" i="17"/>
  <c r="F219" i="17" s="1"/>
  <c r="C220" i="17"/>
  <c r="F220" i="17" s="1"/>
  <c r="C221" i="17"/>
  <c r="F221" i="17"/>
  <c r="C222" i="17"/>
  <c r="F222" i="17" s="1"/>
  <c r="C223" i="17"/>
  <c r="F223" i="17" s="1"/>
  <c r="C224" i="17"/>
  <c r="F224" i="17"/>
  <c r="C225" i="17"/>
  <c r="F225" i="17"/>
  <c r="C226" i="17"/>
  <c r="F226" i="17"/>
  <c r="C227" i="17"/>
  <c r="F227" i="17" s="1"/>
  <c r="C228" i="17"/>
  <c r="F228" i="17" s="1"/>
  <c r="C229" i="17"/>
  <c r="F229" i="17" s="1"/>
  <c r="C230" i="17"/>
  <c r="F230" i="17" s="1"/>
  <c r="C231" i="17"/>
  <c r="F231" i="17" s="1"/>
  <c r="C232" i="17"/>
  <c r="F232" i="17" s="1"/>
  <c r="C233" i="17"/>
  <c r="F233" i="17" s="1"/>
  <c r="C234" i="17"/>
  <c r="F234" i="17"/>
  <c r="C235" i="17"/>
  <c r="F235" i="17" s="1"/>
  <c r="C236" i="17"/>
  <c r="F236" i="17"/>
  <c r="C237" i="17"/>
  <c r="F237" i="17"/>
  <c r="C238" i="17"/>
  <c r="F238" i="17" s="1"/>
  <c r="C239" i="17"/>
  <c r="F239" i="17" s="1"/>
  <c r="C240" i="17"/>
  <c r="F240" i="17" s="1"/>
  <c r="C241" i="17"/>
  <c r="F241" i="17"/>
  <c r="C242" i="17"/>
  <c r="F242" i="17"/>
  <c r="C243" i="17"/>
  <c r="F243" i="17" s="1"/>
  <c r="C244" i="17"/>
  <c r="F244" i="17"/>
  <c r="C245" i="17"/>
  <c r="F245" i="17"/>
  <c r="C246" i="17"/>
  <c r="F246" i="17" s="1"/>
  <c r="C247" i="17"/>
  <c r="F247" i="17" s="1"/>
  <c r="C248" i="17"/>
  <c r="F248" i="17"/>
  <c r="C249" i="17"/>
  <c r="F249" i="17" s="1"/>
  <c r="C250" i="17"/>
  <c r="F250" i="17" s="1"/>
  <c r="C251" i="17"/>
  <c r="F251" i="17" s="1"/>
  <c r="C252" i="17"/>
  <c r="F252" i="17" s="1"/>
  <c r="C253" i="17"/>
  <c r="F253" i="17"/>
  <c r="C254" i="17"/>
  <c r="F254" i="17" s="1"/>
  <c r="C255" i="17"/>
  <c r="F255" i="17" s="1"/>
  <c r="C256" i="17"/>
  <c r="F256" i="17" s="1"/>
  <c r="C257" i="17"/>
  <c r="F257" i="17"/>
  <c r="C258" i="17"/>
  <c r="F258" i="17"/>
  <c r="C259" i="17"/>
  <c r="F259" i="17" s="1"/>
  <c r="C260" i="17"/>
  <c r="F260" i="17" s="1"/>
  <c r="C261" i="17"/>
  <c r="F261" i="17" s="1"/>
  <c r="C262" i="17"/>
  <c r="F262" i="17" s="1"/>
  <c r="C263" i="17"/>
  <c r="F263" i="17" s="1"/>
  <c r="C264" i="17"/>
  <c r="F264" i="17" s="1"/>
  <c r="C265" i="17"/>
  <c r="F265" i="17" s="1"/>
  <c r="C266" i="17"/>
  <c r="F266" i="17"/>
  <c r="C267" i="17"/>
  <c r="F267" i="17" s="1"/>
  <c r="C268" i="17"/>
  <c r="F268" i="17" s="1"/>
  <c r="C269" i="17"/>
  <c r="F269" i="17"/>
  <c r="C270" i="17"/>
  <c r="F270" i="17" s="1"/>
  <c r="C271" i="17"/>
  <c r="F271" i="17" s="1"/>
  <c r="C272" i="17"/>
  <c r="F272" i="17" s="1"/>
  <c r="C273" i="17"/>
  <c r="F273" i="17" s="1"/>
  <c r="C274" i="17"/>
  <c r="F274" i="17"/>
  <c r="C275" i="17"/>
  <c r="F275" i="17" s="1"/>
  <c r="C276" i="17"/>
  <c r="F276" i="17"/>
  <c r="C277" i="17"/>
  <c r="F277" i="17"/>
  <c r="C278" i="17"/>
  <c r="F278" i="17" s="1"/>
  <c r="C279" i="17"/>
  <c r="F279" i="17" s="1"/>
  <c r="C280" i="17"/>
  <c r="F280" i="17"/>
  <c r="C281" i="17"/>
  <c r="F281" i="17" s="1"/>
  <c r="C282" i="17"/>
  <c r="F282" i="17" s="1"/>
  <c r="C283" i="17"/>
  <c r="F283" i="17" s="1"/>
  <c r="C284" i="17"/>
  <c r="F284" i="17" s="1"/>
  <c r="C285" i="17"/>
  <c r="F285" i="17" s="1"/>
  <c r="C286" i="17"/>
  <c r="F286" i="17" s="1"/>
  <c r="C287" i="17"/>
  <c r="F287" i="17" s="1"/>
  <c r="C288" i="17"/>
  <c r="F288" i="17" s="1"/>
  <c r="C289" i="17"/>
  <c r="F289" i="17"/>
  <c r="C290" i="17"/>
  <c r="F290" i="17"/>
  <c r="C291" i="17"/>
  <c r="F291" i="17" s="1"/>
  <c r="C292" i="17"/>
  <c r="F292" i="17"/>
  <c r="C293" i="17"/>
  <c r="F293" i="17" s="1"/>
  <c r="C294" i="17"/>
  <c r="F294" i="17" s="1"/>
  <c r="C295" i="17"/>
  <c r="F295" i="17" s="1"/>
  <c r="C296" i="17"/>
  <c r="F296" i="17" s="1"/>
  <c r="C297" i="17"/>
  <c r="F297" i="17"/>
  <c r="C298" i="17"/>
  <c r="F298" i="17"/>
  <c r="C299" i="17"/>
  <c r="F299" i="17" s="1"/>
  <c r="C300" i="17"/>
  <c r="F300" i="17"/>
  <c r="C301" i="17"/>
  <c r="F301" i="17"/>
  <c r="C302" i="17"/>
  <c r="F302" i="17" s="1"/>
  <c r="C303" i="17"/>
  <c r="F303" i="17" s="1"/>
  <c r="C304" i="17"/>
  <c r="F304" i="17"/>
  <c r="C305" i="17"/>
  <c r="F305" i="17"/>
  <c r="C306" i="17"/>
  <c r="F306" i="17"/>
  <c r="C307" i="17"/>
  <c r="F307" i="17" s="1"/>
  <c r="C308" i="17"/>
  <c r="F308" i="17"/>
  <c r="C309" i="17"/>
  <c r="F309" i="17" s="1"/>
  <c r="C310" i="17"/>
  <c r="F310" i="17" s="1"/>
  <c r="C311" i="17"/>
  <c r="F311" i="17" s="1"/>
  <c r="C312" i="17"/>
  <c r="F312" i="17"/>
  <c r="C313" i="17"/>
  <c r="F313" i="17"/>
  <c r="C314" i="17"/>
  <c r="F314" i="17"/>
  <c r="C315" i="17"/>
  <c r="F315" i="17" s="1"/>
  <c r="C316" i="17"/>
  <c r="F316" i="17" s="1"/>
  <c r="C317" i="17"/>
  <c r="F317" i="17" s="1"/>
  <c r="C318" i="17"/>
  <c r="F318" i="17"/>
  <c r="C319" i="17"/>
  <c r="F319" i="17" s="1"/>
  <c r="C320" i="17"/>
  <c r="F320" i="17" s="1"/>
  <c r="C321" i="17"/>
  <c r="F321" i="17"/>
  <c r="C322" i="17"/>
  <c r="F322" i="17"/>
  <c r="C323" i="17"/>
  <c r="F323" i="17" s="1"/>
  <c r="C324" i="17"/>
  <c r="F324" i="17"/>
  <c r="C325" i="17"/>
  <c r="F325" i="17" s="1"/>
  <c r="C326" i="17"/>
  <c r="F326" i="17" s="1"/>
  <c r="C327" i="17"/>
  <c r="F327" i="17" s="1"/>
  <c r="C328" i="17"/>
  <c r="F328" i="17" s="1"/>
  <c r="C329" i="17"/>
  <c r="F329" i="17"/>
  <c r="C330" i="17"/>
  <c r="F330" i="17"/>
  <c r="C331" i="17"/>
  <c r="F331" i="17" s="1"/>
  <c r="C332" i="17"/>
  <c r="F332" i="17"/>
  <c r="C333" i="17"/>
  <c r="F333" i="17" s="1"/>
  <c r="C334" i="17"/>
  <c r="F334" i="17" s="1"/>
  <c r="C335" i="17"/>
  <c r="F335" i="17" s="1"/>
  <c r="C336" i="17"/>
  <c r="F336" i="17"/>
  <c r="C337" i="17"/>
  <c r="F337" i="17"/>
  <c r="C338" i="17"/>
  <c r="F338" i="17" s="1"/>
  <c r="C339" i="17"/>
  <c r="F339" i="17" s="1"/>
  <c r="C340" i="17"/>
  <c r="F340" i="17"/>
  <c r="C341" i="17"/>
  <c r="F341" i="17" s="1"/>
  <c r="C342" i="17"/>
  <c r="F342" i="17" s="1"/>
  <c r="C343" i="17"/>
  <c r="F343" i="17" s="1"/>
  <c r="C344" i="17"/>
  <c r="F344" i="17"/>
  <c r="C345" i="17"/>
  <c r="F345" i="17"/>
  <c r="C346" i="17"/>
  <c r="F346" i="17"/>
  <c r="C347" i="17"/>
  <c r="F347" i="17" s="1"/>
  <c r="C348" i="17"/>
  <c r="F348" i="17" s="1"/>
  <c r="C349" i="17"/>
  <c r="F349" i="17" s="1"/>
  <c r="C350" i="17"/>
  <c r="F350" i="17"/>
  <c r="C351" i="17"/>
  <c r="F351" i="17" s="1"/>
  <c r="C352" i="17"/>
  <c r="F352" i="17"/>
  <c r="C353" i="17"/>
  <c r="F353" i="17"/>
  <c r="C354" i="17"/>
  <c r="F354" i="17"/>
  <c r="C355" i="17"/>
  <c r="F355" i="17" s="1"/>
  <c r="C356" i="17"/>
  <c r="F356" i="17"/>
  <c r="C357" i="17"/>
  <c r="F357" i="17" s="1"/>
  <c r="C358" i="17"/>
  <c r="F358" i="17"/>
  <c r="C359" i="17"/>
  <c r="F359" i="17" s="1"/>
  <c r="C360" i="17"/>
  <c r="F360" i="17"/>
  <c r="C361" i="17"/>
  <c r="F361" i="17"/>
  <c r="C362" i="17"/>
  <c r="F362" i="17"/>
  <c r="C363" i="17"/>
  <c r="F363" i="17" s="1"/>
  <c r="C364" i="17"/>
  <c r="F364" i="17"/>
  <c r="C365" i="17"/>
  <c r="F365" i="17" s="1"/>
  <c r="C366" i="17"/>
  <c r="F366" i="17" s="1"/>
  <c r="C367" i="17"/>
  <c r="F367" i="17" s="1"/>
  <c r="C369" i="17"/>
  <c r="F369" i="17"/>
  <c r="C370" i="17"/>
  <c r="F370" i="17"/>
  <c r="C371" i="17"/>
  <c r="F371" i="17" s="1"/>
  <c r="C372" i="17"/>
  <c r="F372" i="17" s="1"/>
  <c r="C373" i="17"/>
  <c r="F373" i="17" s="1"/>
  <c r="C374" i="17"/>
  <c r="F374" i="17" s="1"/>
  <c r="C375" i="17"/>
  <c r="F375" i="17" s="1"/>
  <c r="C376" i="17"/>
  <c r="F376" i="17" s="1"/>
  <c r="C377" i="17"/>
  <c r="F377" i="17"/>
  <c r="C378" i="17"/>
  <c r="F378" i="17"/>
  <c r="C379" i="17"/>
  <c r="F379" i="17"/>
  <c r="C380" i="17"/>
  <c r="F380" i="17" s="1"/>
  <c r="C381" i="17"/>
  <c r="F381" i="17" s="1"/>
  <c r="C382" i="17"/>
  <c r="F382" i="17" s="1"/>
  <c r="C383" i="17"/>
  <c r="F383" i="17"/>
  <c r="C384" i="17"/>
  <c r="F384" i="17" s="1"/>
  <c r="C385" i="17"/>
  <c r="F385" i="17" s="1"/>
  <c r="C386" i="17"/>
  <c r="F386" i="17"/>
  <c r="C387" i="17"/>
  <c r="F387" i="17" s="1"/>
  <c r="C388" i="17"/>
  <c r="F388" i="17" s="1"/>
  <c r="C389" i="17"/>
  <c r="F389" i="17"/>
  <c r="C390" i="17"/>
  <c r="F390" i="17" s="1"/>
  <c r="C391" i="17"/>
  <c r="F391" i="17"/>
  <c r="C392" i="17"/>
  <c r="F392" i="17" s="1"/>
  <c r="C393" i="17"/>
  <c r="F393" i="17"/>
  <c r="C394" i="17"/>
  <c r="F394" i="17"/>
  <c r="C395" i="17"/>
  <c r="F395" i="17"/>
  <c r="C396" i="17"/>
  <c r="F396" i="17" s="1"/>
  <c r="C397" i="17"/>
  <c r="F397" i="17" s="1"/>
  <c r="C398" i="17"/>
  <c r="F398" i="17" s="1"/>
  <c r="C399" i="17"/>
  <c r="F399" i="17" s="1"/>
  <c r="C400" i="17"/>
  <c r="F400" i="17" s="1"/>
  <c r="C401" i="17"/>
  <c r="F401" i="17"/>
  <c r="C402" i="17"/>
  <c r="F402" i="17" s="1"/>
  <c r="C403" i="17"/>
  <c r="F403" i="17" s="1"/>
  <c r="C404" i="17"/>
  <c r="F404" i="17" s="1"/>
  <c r="C405" i="17"/>
  <c r="F405" i="17" s="1"/>
  <c r="C406" i="17"/>
  <c r="F406" i="17"/>
  <c r="C407" i="17"/>
  <c r="F407" i="17"/>
  <c r="C408" i="17"/>
  <c r="F408" i="17" s="1"/>
  <c r="C409" i="17"/>
  <c r="F409" i="17"/>
  <c r="C410" i="17"/>
  <c r="F410" i="17"/>
  <c r="C411" i="17"/>
  <c r="F411" i="17" s="1"/>
  <c r="C412" i="17"/>
  <c r="F412" i="17" s="1"/>
  <c r="C413" i="17"/>
  <c r="F413" i="17" s="1"/>
  <c r="C414" i="17"/>
  <c r="F414" i="17"/>
  <c r="C415" i="17"/>
  <c r="F415" i="17"/>
  <c r="C416" i="17"/>
  <c r="F416" i="17" s="1"/>
  <c r="C417" i="17"/>
  <c r="F417" i="17"/>
  <c r="C418" i="17"/>
  <c r="F418" i="17"/>
  <c r="C419" i="17"/>
  <c r="F419" i="17" s="1"/>
  <c r="C420" i="17"/>
  <c r="F420" i="17" s="1"/>
  <c r="C421" i="17"/>
  <c r="F421" i="17" s="1"/>
  <c r="C422" i="17"/>
  <c r="F422" i="17" s="1"/>
  <c r="C423" i="17"/>
  <c r="F423" i="17"/>
  <c r="C424" i="17"/>
  <c r="F424" i="17" s="1"/>
  <c r="C425" i="17"/>
  <c r="F425" i="17"/>
  <c r="C426" i="17"/>
  <c r="F426" i="17" s="1"/>
  <c r="C427" i="17"/>
  <c r="F427" i="17"/>
  <c r="G427" i="17"/>
  <c r="C428" i="17"/>
  <c r="F428" i="17"/>
  <c r="G428" i="17"/>
  <c r="C429" i="17"/>
  <c r="C430" i="17"/>
  <c r="C431" i="17"/>
  <c r="G431" i="17" s="1"/>
  <c r="F431" i="17"/>
  <c r="C432" i="17"/>
  <c r="G432" i="17" s="1"/>
  <c r="C433" i="17"/>
  <c r="F433" i="17" s="1"/>
  <c r="G433" i="17"/>
  <c r="C434" i="17"/>
  <c r="F434" i="17"/>
  <c r="G434" i="17"/>
  <c r="C435" i="17"/>
  <c r="G435" i="17" s="1"/>
  <c r="F435" i="17"/>
  <c r="C436" i="17"/>
  <c r="F436" i="17"/>
  <c r="G436" i="17"/>
  <c r="C437" i="17"/>
  <c r="F437" i="17"/>
  <c r="G437" i="17"/>
  <c r="C438" i="17"/>
  <c r="C439" i="17"/>
  <c r="G439" i="17" s="1"/>
  <c r="C440" i="17"/>
  <c r="C441" i="17"/>
  <c r="C442" i="17"/>
  <c r="F442" i="17"/>
  <c r="G442" i="17"/>
  <c r="C443" i="17"/>
  <c r="F443" i="17"/>
  <c r="G443" i="17"/>
  <c r="C444" i="17"/>
  <c r="F444" i="17"/>
  <c r="G444" i="17"/>
  <c r="C445" i="17"/>
  <c r="G445" i="17" s="1"/>
  <c r="F445" i="17"/>
  <c r="C446" i="17"/>
  <c r="C447" i="17"/>
  <c r="F447" i="17" s="1"/>
  <c r="G447" i="17"/>
  <c r="C448" i="17"/>
  <c r="F448" i="17"/>
  <c r="G448" i="17"/>
  <c r="C449" i="17"/>
  <c r="F449" i="17" s="1"/>
  <c r="G449" i="17"/>
  <c r="C450" i="17"/>
  <c r="F450" i="17" s="1"/>
  <c r="G450" i="17"/>
  <c r="C451" i="17"/>
  <c r="C452" i="17"/>
  <c r="F452" i="17"/>
  <c r="G452" i="17"/>
  <c r="C453" i="17"/>
  <c r="F453" i="17"/>
  <c r="G453" i="17"/>
  <c r="C454" i="17"/>
  <c r="G454" i="17" s="1"/>
  <c r="F454" i="17"/>
  <c r="C455" i="17"/>
  <c r="F455" i="17" s="1"/>
  <c r="G455" i="17"/>
  <c r="C456" i="17"/>
  <c r="F456" i="17"/>
  <c r="G456" i="17"/>
  <c r="C457" i="17"/>
  <c r="F457" i="17" s="1"/>
  <c r="G457" i="17"/>
  <c r="C458" i="17"/>
  <c r="F458" i="17" s="1"/>
  <c r="G458" i="17"/>
  <c r="C459" i="17"/>
  <c r="F459" i="17"/>
  <c r="G459" i="17"/>
  <c r="C460" i="17"/>
  <c r="F460" i="17"/>
  <c r="G460" i="17"/>
  <c r="C461" i="17"/>
  <c r="G461" i="17" s="1"/>
  <c r="F461" i="17"/>
  <c r="C462" i="17"/>
  <c r="G462" i="17" s="1"/>
  <c r="F462" i="17"/>
  <c r="C463" i="17"/>
  <c r="F463" i="17" s="1"/>
  <c r="G463" i="17"/>
  <c r="C464" i="17"/>
  <c r="C465" i="17"/>
  <c r="C466" i="17"/>
  <c r="G466" i="17" s="1"/>
  <c r="F466" i="17"/>
  <c r="C467" i="17"/>
  <c r="C468" i="17"/>
  <c r="F468" i="17"/>
  <c r="C469" i="17"/>
  <c r="F469" i="17"/>
  <c r="G469" i="17"/>
  <c r="C470" i="17"/>
  <c r="G470" i="17" s="1"/>
  <c r="F470" i="17"/>
  <c r="C471" i="17"/>
  <c r="F471" i="17"/>
  <c r="G471" i="17"/>
  <c r="C472" i="17"/>
  <c r="F472" i="17"/>
  <c r="G472" i="17"/>
  <c r="C473" i="17"/>
  <c r="C474" i="17"/>
  <c r="C475" i="17"/>
  <c r="F475" i="17" s="1"/>
  <c r="G475" i="17"/>
  <c r="C476" i="17"/>
  <c r="C477" i="17"/>
  <c r="F477" i="17"/>
  <c r="G477" i="17"/>
  <c r="C478" i="17"/>
  <c r="F478" i="17"/>
  <c r="G478" i="17"/>
  <c r="C479" i="17"/>
  <c r="F479" i="17"/>
  <c r="G479" i="17"/>
  <c r="C480" i="17"/>
  <c r="G480" i="17" s="1"/>
  <c r="F480" i="17"/>
  <c r="C481" i="17"/>
  <c r="C482" i="17"/>
  <c r="F482" i="17" s="1"/>
  <c r="G482" i="17"/>
  <c r="C483" i="17"/>
  <c r="F483" i="17"/>
  <c r="G483" i="17"/>
  <c r="C484" i="17"/>
  <c r="F484" i="17" s="1"/>
  <c r="G484" i="17"/>
  <c r="C485" i="17"/>
  <c r="F485" i="17" s="1"/>
  <c r="C486" i="17"/>
  <c r="F486" i="17"/>
  <c r="C487" i="17"/>
  <c r="G487" i="17" s="1"/>
  <c r="F487" i="17"/>
  <c r="C488" i="17"/>
  <c r="C489" i="17"/>
  <c r="F489" i="17"/>
  <c r="G489" i="17"/>
  <c r="C490" i="17"/>
  <c r="F490" i="17" s="1"/>
  <c r="G490" i="17"/>
  <c r="C491" i="17"/>
  <c r="F491" i="17" s="1"/>
  <c r="G491" i="17"/>
  <c r="C492" i="17"/>
  <c r="F492" i="17"/>
  <c r="G492" i="17"/>
  <c r="C493" i="17"/>
  <c r="F493" i="17"/>
  <c r="G493" i="17"/>
  <c r="C494" i="17"/>
  <c r="G494" i="17" s="1"/>
  <c r="F494" i="17"/>
  <c r="C495" i="17"/>
  <c r="G495" i="17" s="1"/>
  <c r="F495" i="17"/>
  <c r="C496" i="17"/>
  <c r="C497" i="17"/>
  <c r="C498" i="17"/>
  <c r="C499" i="17"/>
  <c r="G499" i="17" s="1"/>
  <c r="F499" i="17"/>
  <c r="C500" i="17"/>
  <c r="G500" i="17" s="1"/>
  <c r="F500" i="17"/>
  <c r="C501" i="17"/>
  <c r="F501" i="17"/>
  <c r="G501" i="17"/>
  <c r="C502" i="17"/>
  <c r="G502" i="17" s="1"/>
  <c r="C503" i="17"/>
  <c r="C504" i="17"/>
  <c r="F504" i="17" s="1"/>
  <c r="G504" i="17"/>
  <c r="C505" i="17"/>
  <c r="F505" i="17"/>
  <c r="G505" i="17"/>
  <c r="C506" i="17"/>
  <c r="C507" i="17"/>
  <c r="G507" i="17" s="1"/>
  <c r="F507" i="17"/>
  <c r="C508" i="17"/>
  <c r="F508" i="17" s="1"/>
  <c r="G508" i="17"/>
  <c r="C509" i="17"/>
  <c r="F509" i="17"/>
  <c r="G509" i="17"/>
  <c r="C510" i="17"/>
  <c r="F510" i="17" s="1"/>
  <c r="C511" i="17"/>
  <c r="G511" i="17" s="1"/>
  <c r="F511" i="17"/>
  <c r="C512" i="17"/>
  <c r="C513" i="17"/>
  <c r="F513" i="17" s="1"/>
  <c r="C514" i="17"/>
  <c r="G514" i="17" s="1"/>
  <c r="F514" i="17"/>
  <c r="C515" i="17"/>
  <c r="G515" i="17" s="1"/>
  <c r="F515" i="17"/>
  <c r="C516" i="17"/>
  <c r="F516" i="17" s="1"/>
  <c r="G516" i="17"/>
  <c r="C517" i="17"/>
  <c r="C518" i="17"/>
  <c r="C519" i="17"/>
  <c r="G519" i="17" s="1"/>
  <c r="F519" i="17"/>
  <c r="C520" i="17"/>
  <c r="F520" i="17"/>
  <c r="G520" i="17"/>
  <c r="C521" i="17"/>
  <c r="C522" i="17"/>
  <c r="G522" i="17" s="1"/>
  <c r="F522" i="17"/>
  <c r="C523" i="17"/>
  <c r="F523" i="17" s="1"/>
  <c r="G523" i="17"/>
  <c r="C524" i="17"/>
  <c r="F524" i="17" s="1"/>
  <c r="G524" i="17"/>
  <c r="C525" i="17"/>
  <c r="F525" i="17" s="1"/>
  <c r="G525" i="17"/>
  <c r="C526" i="17"/>
  <c r="G526" i="17" s="1"/>
  <c r="F526" i="17"/>
  <c r="C527" i="17"/>
  <c r="C528" i="17"/>
  <c r="F528" i="17"/>
  <c r="G528" i="17"/>
  <c r="C529" i="17"/>
  <c r="F529" i="17"/>
  <c r="G529" i="17"/>
  <c r="C530" i="17"/>
  <c r="G530" i="17" s="1"/>
  <c r="F530" i="17"/>
  <c r="C531" i="17"/>
  <c r="F531" i="17" s="1"/>
  <c r="G531" i="17"/>
  <c r="C532" i="17"/>
  <c r="C533" i="17"/>
  <c r="F533" i="17" s="1"/>
  <c r="G533" i="17"/>
  <c r="C534" i="17"/>
  <c r="C535" i="17"/>
  <c r="C536" i="17"/>
  <c r="F536" i="17"/>
  <c r="G536" i="17"/>
  <c r="C537" i="17"/>
  <c r="F537" i="17"/>
  <c r="G537" i="17"/>
  <c r="C538" i="17"/>
  <c r="C539" i="17"/>
  <c r="F539" i="17"/>
  <c r="G539" i="17"/>
  <c r="C540" i="17"/>
  <c r="F540" i="17"/>
  <c r="G540" i="17"/>
  <c r="C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G546" i="17" s="1"/>
  <c r="F546" i="17"/>
  <c r="C547" i="17"/>
  <c r="C548" i="17"/>
  <c r="F548" i="17" s="1"/>
  <c r="G548" i="17"/>
  <c r="C549" i="17"/>
  <c r="F549" i="17" s="1"/>
  <c r="G549" i="17"/>
  <c r="C550" i="17"/>
  <c r="G550" i="17" s="1"/>
  <c r="F550" i="17"/>
  <c r="C551" i="17"/>
  <c r="C552" i="17"/>
  <c r="F552" i="17"/>
  <c r="C553" i="17"/>
  <c r="G553" i="17" s="1"/>
  <c r="F553" i="17"/>
  <c r="C554" i="17"/>
  <c r="F554" i="17"/>
  <c r="G554" i="17"/>
  <c r="C555" i="17"/>
  <c r="F555" i="17"/>
  <c r="G555" i="17"/>
  <c r="C556" i="17"/>
  <c r="F556" i="17" s="1"/>
  <c r="G556" i="17"/>
  <c r="C557" i="17"/>
  <c r="G557" i="17" s="1"/>
  <c r="F557" i="17"/>
  <c r="C558" i="17"/>
  <c r="C559" i="17"/>
  <c r="F559" i="17" s="1"/>
  <c r="G559" i="17"/>
  <c r="C560" i="17"/>
  <c r="F560" i="17" s="1"/>
  <c r="G560" i="17"/>
  <c r="C561" i="17"/>
  <c r="G561" i="17" s="1"/>
  <c r="F561" i="17"/>
  <c r="C562" i="17"/>
  <c r="C563" i="17"/>
  <c r="F563" i="17"/>
  <c r="G563" i="17"/>
  <c r="C564" i="17"/>
  <c r="G564" i="17" s="1"/>
  <c r="F564" i="17"/>
  <c r="C565" i="17"/>
  <c r="G565" i="17" s="1"/>
  <c r="F565" i="17"/>
  <c r="C566" i="17"/>
  <c r="C567" i="17"/>
  <c r="G567" i="17" s="1"/>
  <c r="C568" i="17"/>
  <c r="F568" i="17" s="1"/>
  <c r="G568" i="17"/>
  <c r="C569" i="17"/>
  <c r="G569" i="17" s="1"/>
  <c r="F569" i="17"/>
  <c r="C570" i="17"/>
  <c r="G570" i="17" s="1"/>
  <c r="F570" i="17"/>
  <c r="C571" i="17"/>
  <c r="F571" i="17"/>
  <c r="G571" i="17"/>
  <c r="C572" i="17"/>
  <c r="G572" i="17" s="1"/>
  <c r="F572" i="17"/>
  <c r="C573" i="17"/>
  <c r="C574" i="17"/>
  <c r="F574" i="17"/>
  <c r="G574" i="17"/>
  <c r="C575" i="17"/>
  <c r="F575" i="17"/>
  <c r="G575" i="17"/>
  <c r="C576" i="17"/>
  <c r="C577" i="17"/>
  <c r="F577" i="17"/>
  <c r="G577" i="17"/>
  <c r="C578" i="17"/>
  <c r="F578" i="17" s="1"/>
  <c r="G578" i="17"/>
  <c r="C579" i="17"/>
  <c r="F579" i="17"/>
  <c r="G579" i="17"/>
  <c r="C580" i="17"/>
  <c r="F580" i="17"/>
  <c r="G580" i="17"/>
  <c r="C581" i="17"/>
  <c r="G581" i="17" s="1"/>
  <c r="F581" i="17"/>
  <c r="C582" i="17"/>
  <c r="C583" i="17"/>
  <c r="F583" i="17" s="1"/>
  <c r="G583" i="17"/>
  <c r="C584" i="17"/>
  <c r="F584" i="17" s="1"/>
  <c r="C585" i="17"/>
  <c r="C586" i="17"/>
  <c r="F586" i="17"/>
  <c r="G586" i="17"/>
  <c r="C587" i="17"/>
  <c r="F587" i="17"/>
  <c r="G587" i="17"/>
  <c r="C588" i="17"/>
  <c r="C589" i="17"/>
  <c r="G589" i="17" s="1"/>
  <c r="F589" i="17"/>
  <c r="C590" i="17"/>
  <c r="F590" i="17"/>
  <c r="G590" i="17"/>
  <c r="C591" i="17"/>
  <c r="F591" i="17" s="1"/>
  <c r="G591" i="17"/>
  <c r="C592" i="17"/>
  <c r="C593" i="17"/>
  <c r="F593" i="17" s="1"/>
  <c r="C594" i="17"/>
  <c r="F594" i="17" s="1"/>
  <c r="G594" i="17"/>
  <c r="C595" i="17"/>
  <c r="F595" i="17"/>
  <c r="G595" i="17"/>
  <c r="C596" i="17"/>
  <c r="F596" i="17" s="1"/>
  <c r="G596" i="17"/>
  <c r="C597" i="17"/>
  <c r="G597" i="17" s="1"/>
  <c r="F597" i="17"/>
  <c r="C598" i="17"/>
  <c r="G598" i="17" s="1"/>
  <c r="F598" i="17"/>
  <c r="C599" i="17"/>
  <c r="F599" i="17" s="1"/>
  <c r="G599" i="17"/>
  <c r="C600" i="17"/>
  <c r="F600" i="17" s="1"/>
  <c r="G600" i="17"/>
  <c r="C601" i="17"/>
  <c r="C602" i="17"/>
  <c r="F602" i="17" s="1"/>
  <c r="G602" i="17"/>
  <c r="C603" i="17"/>
  <c r="F603" i="17"/>
  <c r="G603" i="17"/>
  <c r="C604" i="17"/>
  <c r="C605" i="17"/>
  <c r="G605" i="17" s="1"/>
  <c r="F605" i="17"/>
  <c r="C606" i="17"/>
  <c r="F606" i="17"/>
  <c r="G606" i="17"/>
  <c r="C607" i="17"/>
  <c r="F607" i="17" s="1"/>
  <c r="G607" i="17"/>
  <c r="C608" i="17"/>
  <c r="F608" i="17" s="1"/>
  <c r="G608" i="17"/>
  <c r="C609" i="17"/>
  <c r="F609" i="17"/>
  <c r="G609" i="17"/>
  <c r="C610" i="17"/>
  <c r="C611" i="17"/>
  <c r="F611" i="17"/>
  <c r="G611" i="17"/>
  <c r="C612" i="17"/>
  <c r="G612" i="17" s="1"/>
  <c r="F612" i="17"/>
  <c r="C613" i="17"/>
  <c r="G613" i="17" s="1"/>
  <c r="F613" i="17"/>
  <c r="C614" i="17"/>
  <c r="G614" i="17" s="1"/>
  <c r="F614" i="17"/>
  <c r="C615" i="17"/>
  <c r="F615" i="17"/>
  <c r="G615" i="17"/>
  <c r="C616" i="17"/>
  <c r="C617" i="17"/>
  <c r="C618" i="17"/>
  <c r="F618" i="17"/>
  <c r="C619" i="17"/>
  <c r="C620" i="17"/>
  <c r="F620" i="17" s="1"/>
  <c r="G620" i="17"/>
  <c r="C621" i="17"/>
  <c r="F621" i="17"/>
  <c r="G621" i="17"/>
  <c r="C622" i="17"/>
  <c r="F622" i="17"/>
  <c r="G622" i="17"/>
  <c r="C623" i="17"/>
  <c r="G623" i="17" s="1"/>
  <c r="F623" i="17"/>
  <c r="C624" i="17"/>
  <c r="G624" i="17" s="1"/>
  <c r="F624" i="17"/>
  <c r="C625" i="17"/>
  <c r="F625" i="17"/>
  <c r="G625" i="17"/>
  <c r="C626" i="17"/>
  <c r="C627" i="17"/>
  <c r="C628" i="17"/>
  <c r="F628" i="17" s="1"/>
  <c r="G628" i="17"/>
  <c r="C629" i="17"/>
  <c r="G629" i="17" s="1"/>
  <c r="F629" i="17"/>
  <c r="C630" i="17"/>
  <c r="F630" i="17"/>
  <c r="G630" i="17"/>
  <c r="C631" i="17"/>
  <c r="F631" i="17" s="1"/>
  <c r="G631" i="17"/>
  <c r="C632" i="17"/>
  <c r="C633" i="17"/>
  <c r="F633" i="17" s="1"/>
  <c r="G633" i="17"/>
  <c r="C634" i="17"/>
  <c r="F634" i="17"/>
  <c r="G634" i="17"/>
  <c r="C635" i="17"/>
  <c r="C636" i="17"/>
  <c r="C637" i="17"/>
  <c r="F637" i="17" s="1"/>
  <c r="G637" i="17"/>
  <c r="C638" i="17"/>
  <c r="F638" i="17"/>
  <c r="G638" i="17"/>
  <c r="C639" i="17"/>
  <c r="F639" i="17" s="1"/>
  <c r="G639" i="17"/>
  <c r="C640" i="17"/>
  <c r="G640" i="17" s="1"/>
  <c r="F640" i="17"/>
  <c r="C641" i="17"/>
  <c r="C642" i="17"/>
  <c r="G642" i="17" s="1"/>
  <c r="F642" i="17"/>
  <c r="C643" i="17"/>
  <c r="C644" i="17"/>
  <c r="C645" i="17"/>
  <c r="C646" i="17"/>
  <c r="F646" i="17"/>
  <c r="G646" i="17"/>
  <c r="C647" i="17"/>
  <c r="F647" i="17"/>
  <c r="G647" i="17"/>
  <c r="C648" i="17"/>
  <c r="C649" i="17"/>
  <c r="F649" i="17"/>
  <c r="G649" i="17"/>
  <c r="C650" i="17"/>
  <c r="F650" i="17"/>
  <c r="G650" i="17"/>
  <c r="C651" i="17"/>
  <c r="C652" i="17"/>
  <c r="F652" i="17"/>
  <c r="G652" i="17"/>
  <c r="C653" i="17"/>
  <c r="F653" i="17"/>
  <c r="G653" i="17"/>
  <c r="C654" i="17"/>
  <c r="F654" i="17"/>
  <c r="G654" i="17"/>
  <c r="C655" i="17"/>
  <c r="C656" i="17"/>
  <c r="G656" i="17" s="1"/>
  <c r="F656" i="17"/>
  <c r="C657" i="17"/>
  <c r="F657" i="17"/>
  <c r="G657" i="17"/>
  <c r="C658" i="17"/>
  <c r="G658" i="17" s="1"/>
  <c r="F658" i="17"/>
  <c r="C659" i="17"/>
  <c r="F659" i="17" s="1"/>
  <c r="G659" i="17"/>
  <c r="C660" i="17"/>
  <c r="F660" i="17" s="1"/>
  <c r="G660" i="17"/>
  <c r="C661" i="17"/>
  <c r="C662" i="17"/>
  <c r="F662" i="17"/>
  <c r="G662" i="17"/>
  <c r="C663" i="17"/>
  <c r="G663" i="17" s="1"/>
  <c r="F663" i="17"/>
  <c r="C664" i="17"/>
  <c r="C665" i="17"/>
  <c r="F665" i="17"/>
  <c r="G665" i="17"/>
  <c r="C666" i="17"/>
  <c r="F666" i="17" s="1"/>
  <c r="G666" i="17"/>
  <c r="C667" i="17"/>
  <c r="C668" i="17"/>
  <c r="F668" i="17" s="1"/>
  <c r="G668" i="17"/>
  <c r="C669" i="17"/>
  <c r="F669" i="17"/>
  <c r="G669" i="17"/>
  <c r="C670" i="17"/>
  <c r="F670" i="17"/>
  <c r="G670" i="17"/>
  <c r="C671" i="17"/>
  <c r="F671" i="17"/>
  <c r="G671" i="17"/>
  <c r="C672" i="17"/>
  <c r="G672" i="17" s="1"/>
  <c r="F672" i="17"/>
  <c r="C673" i="17"/>
  <c r="F673" i="17" s="1"/>
  <c r="G673" i="17"/>
  <c r="C674" i="17"/>
  <c r="F674" i="17" s="1"/>
  <c r="G674" i="17"/>
  <c r="C675" i="17"/>
  <c r="F675" i="17" s="1"/>
  <c r="G675" i="17"/>
  <c r="C676" i="17"/>
  <c r="F676" i="17" s="1"/>
  <c r="G676" i="17"/>
  <c r="C677" i="17"/>
  <c r="G677" i="17" s="1"/>
  <c r="F677" i="17"/>
  <c r="C678" i="17"/>
  <c r="F678" i="17"/>
  <c r="G678" i="17"/>
  <c r="C679" i="17"/>
  <c r="F679" i="17"/>
  <c r="G679" i="17"/>
  <c r="C680" i="17"/>
  <c r="C681" i="17"/>
  <c r="C682" i="17"/>
  <c r="F682" i="17"/>
  <c r="G682" i="17"/>
  <c r="C683" i="17"/>
  <c r="C684" i="17"/>
  <c r="F684" i="17" s="1"/>
  <c r="C685" i="17"/>
  <c r="F685" i="17"/>
  <c r="G685" i="17"/>
  <c r="C686" i="17"/>
  <c r="C687" i="17"/>
  <c r="G687" i="17" s="1"/>
  <c r="F687" i="17"/>
  <c r="C688" i="17"/>
  <c r="G688" i="17" s="1"/>
  <c r="F688" i="17"/>
  <c r="C689" i="17"/>
  <c r="F689" i="17" s="1"/>
  <c r="G689" i="17"/>
  <c r="C690" i="17"/>
  <c r="F690" i="17" s="1"/>
  <c r="G690" i="17"/>
  <c r="C691" i="17"/>
  <c r="F691" i="17" s="1"/>
  <c r="G691" i="17"/>
  <c r="C692" i="17"/>
  <c r="F692" i="17" s="1"/>
  <c r="G692" i="17"/>
  <c r="C693" i="17"/>
  <c r="F693" i="17"/>
  <c r="G693" i="17"/>
  <c r="C694" i="17"/>
  <c r="F694" i="17" s="1"/>
  <c r="G694" i="17"/>
  <c r="C695" i="17"/>
  <c r="G695" i="17" s="1"/>
  <c r="F695" i="17"/>
  <c r="C696" i="17"/>
  <c r="F696" i="17"/>
  <c r="G696" i="17"/>
  <c r="C697" i="17"/>
  <c r="F697" i="17" s="1"/>
  <c r="G697" i="17"/>
  <c r="C698" i="17"/>
  <c r="F698" i="17" s="1"/>
  <c r="C699" i="17"/>
  <c r="F699" i="17" s="1"/>
  <c r="C700" i="17"/>
  <c r="C701" i="17"/>
  <c r="G701" i="17" s="1"/>
  <c r="C702" i="17"/>
  <c r="F702" i="17"/>
  <c r="G702" i="17"/>
  <c r="C703" i="17"/>
  <c r="C704" i="17"/>
  <c r="F704" i="17" s="1"/>
  <c r="C705" i="17"/>
  <c r="F705" i="17"/>
  <c r="G705" i="17"/>
  <c r="C706" i="17"/>
  <c r="C707" i="17"/>
  <c r="F707" i="17"/>
  <c r="G707" i="17"/>
  <c r="C708" i="17"/>
  <c r="F708" i="17" s="1"/>
  <c r="G708" i="17"/>
  <c r="C709" i="17"/>
  <c r="C710" i="17"/>
  <c r="G710" i="17" s="1"/>
  <c r="F710" i="17"/>
  <c r="C711" i="17"/>
  <c r="F711" i="17" s="1"/>
  <c r="G711" i="17"/>
  <c r="C712" i="17"/>
  <c r="F712" i="17" s="1"/>
  <c r="G712" i="17"/>
  <c r="C713" i="17"/>
  <c r="C714" i="17"/>
  <c r="F714" i="17" s="1"/>
  <c r="G714" i="17"/>
  <c r="C715" i="17"/>
  <c r="F715" i="17"/>
  <c r="G715" i="17"/>
  <c r="C716" i="17"/>
  <c r="F716" i="17" s="1"/>
  <c r="C717" i="17"/>
  <c r="G717" i="17" s="1"/>
  <c r="F717" i="17"/>
  <c r="C718" i="17"/>
  <c r="F718" i="17" s="1"/>
  <c r="G718" i="17"/>
  <c r="C719" i="17"/>
  <c r="F719" i="17" s="1"/>
  <c r="G719" i="17"/>
  <c r="C720" i="17"/>
  <c r="F720" i="17" s="1"/>
  <c r="G720" i="17"/>
  <c r="C721" i="17"/>
  <c r="G721" i="17" s="1"/>
  <c r="F721" i="17"/>
  <c r="C722" i="17"/>
  <c r="C723" i="17"/>
  <c r="F723" i="17"/>
  <c r="G723" i="17"/>
  <c r="C724" i="17"/>
  <c r="G724" i="17" s="1"/>
  <c r="F724" i="17"/>
  <c r="C725" i="17"/>
  <c r="G725" i="17" s="1"/>
  <c r="F725" i="17"/>
  <c r="C726" i="17"/>
  <c r="F726" i="17"/>
  <c r="C727" i="17"/>
  <c r="F727" i="17"/>
  <c r="C728" i="17"/>
  <c r="G728" i="17" s="1"/>
  <c r="C729" i="17"/>
  <c r="F729" i="17"/>
  <c r="G729" i="17"/>
  <c r="C730" i="17"/>
  <c r="C731" i="17"/>
  <c r="C732" i="17"/>
  <c r="F732" i="17" s="1"/>
  <c r="G732" i="17"/>
  <c r="C733" i="17"/>
  <c r="F733" i="17"/>
  <c r="G733" i="17"/>
  <c r="C735" i="17"/>
  <c r="C736" i="17"/>
  <c r="F736" i="17" s="1"/>
  <c r="G736" i="17"/>
  <c r="C737" i="17"/>
  <c r="G737" i="17" s="1"/>
  <c r="F737" i="17"/>
  <c r="C738" i="17"/>
  <c r="F738" i="17"/>
  <c r="G738" i="17"/>
  <c r="C739" i="17"/>
  <c r="F739" i="17"/>
  <c r="G739" i="17"/>
  <c r="C740" i="17"/>
  <c r="C741" i="17"/>
  <c r="C742" i="17"/>
  <c r="F742" i="17"/>
  <c r="G742" i="17"/>
  <c r="C743" i="17"/>
  <c r="F743" i="17" s="1"/>
  <c r="G743" i="17"/>
  <c r="C744" i="17"/>
  <c r="F744" i="17" s="1"/>
  <c r="G744" i="17"/>
  <c r="C745" i="17"/>
  <c r="F745" i="17"/>
  <c r="G745" i="17"/>
  <c r="C746" i="17"/>
  <c r="F746" i="17"/>
  <c r="G746" i="17"/>
  <c r="C747" i="17"/>
  <c r="F747" i="17"/>
  <c r="G747" i="17"/>
  <c r="C748" i="17"/>
  <c r="G748" i="17" s="1"/>
  <c r="F748" i="17"/>
  <c r="C749" i="17"/>
  <c r="F749" i="17" s="1"/>
  <c r="G749" i="17"/>
  <c r="C750" i="17"/>
  <c r="F750" i="17"/>
  <c r="G750" i="17"/>
  <c r="C751" i="17"/>
  <c r="F751" i="17" s="1"/>
  <c r="G751" i="17"/>
  <c r="C752" i="17"/>
  <c r="F752" i="17" s="1"/>
  <c r="C753" i="17"/>
  <c r="C754" i="17"/>
  <c r="F754" i="17" s="1"/>
  <c r="G754" i="17"/>
  <c r="C755" i="17"/>
  <c r="F755" i="17"/>
  <c r="G755" i="17"/>
  <c r="C756" i="17"/>
  <c r="F756" i="17" s="1"/>
  <c r="G756" i="17"/>
  <c r="C757" i="17"/>
  <c r="F757" i="17"/>
  <c r="G757" i="17"/>
  <c r="C758" i="17"/>
  <c r="F758" i="17"/>
  <c r="G758" i="17"/>
  <c r="C759" i="17"/>
  <c r="G759" i="17" s="1"/>
  <c r="F759" i="17"/>
  <c r="C760" i="17"/>
  <c r="F760" i="17"/>
  <c r="G760" i="17"/>
  <c r="C761" i="17"/>
  <c r="F761" i="17"/>
  <c r="G761" i="17"/>
  <c r="C762" i="17"/>
  <c r="F762" i="17" s="1"/>
  <c r="G762" i="17"/>
  <c r="C763" i="17"/>
  <c r="F763" i="17"/>
  <c r="G763" i="17"/>
  <c r="C764" i="17"/>
  <c r="F764" i="17"/>
  <c r="G764" i="17"/>
  <c r="C765" i="17"/>
  <c r="F765" i="17"/>
  <c r="G765" i="17"/>
  <c r="C766" i="17"/>
  <c r="G766" i="17" s="1"/>
  <c r="F766" i="17"/>
  <c r="C767" i="17"/>
  <c r="G767" i="17" s="1"/>
  <c r="F767" i="17"/>
  <c r="C768" i="17"/>
  <c r="F768" i="17"/>
  <c r="G768" i="17"/>
  <c r="C769" i="17"/>
  <c r="G769" i="17" s="1"/>
  <c r="C770" i="17"/>
  <c r="F770" i="17" s="1"/>
  <c r="G770" i="17"/>
  <c r="C771" i="17"/>
  <c r="F771" i="17"/>
  <c r="G771" i="17"/>
  <c r="C772" i="17"/>
  <c r="G772" i="17" s="1"/>
  <c r="F772" i="17"/>
  <c r="C773" i="17"/>
  <c r="F773" i="17"/>
  <c r="G773" i="17"/>
  <c r="C774" i="17"/>
  <c r="C775" i="17"/>
  <c r="G775" i="17" s="1"/>
  <c r="C776" i="17"/>
  <c r="G776" i="17" s="1"/>
  <c r="F776" i="17"/>
  <c r="C777" i="17"/>
  <c r="F777" i="17" s="1"/>
  <c r="C778" i="17"/>
  <c r="C779" i="17"/>
  <c r="G779" i="17" s="1"/>
  <c r="F779" i="17"/>
  <c r="C780" i="17"/>
  <c r="F780" i="17" s="1"/>
  <c r="G780" i="17"/>
  <c r="C781" i="17"/>
  <c r="F781" i="17"/>
  <c r="G781" i="17"/>
  <c r="C782" i="17"/>
  <c r="F782" i="17" s="1"/>
  <c r="G782" i="17"/>
  <c r="C783" i="17"/>
  <c r="G783" i="17" s="1"/>
  <c r="F783" i="17"/>
  <c r="C784" i="17"/>
  <c r="G784" i="17" s="1"/>
  <c r="F784" i="17"/>
  <c r="C785" i="17"/>
  <c r="C786" i="17"/>
  <c r="F786" i="17" s="1"/>
  <c r="G786" i="17"/>
  <c r="C787" i="17"/>
  <c r="F787" i="17"/>
  <c r="G787" i="17"/>
  <c r="C788" i="17"/>
  <c r="F788" i="17" s="1"/>
  <c r="G788" i="17"/>
  <c r="C789" i="17"/>
  <c r="F789" i="17"/>
  <c r="G789" i="17"/>
  <c r="C790" i="17"/>
  <c r="F790" i="17"/>
  <c r="G790" i="17"/>
  <c r="C791" i="17"/>
  <c r="G791" i="17" s="1"/>
  <c r="F791" i="17"/>
  <c r="C792" i="17"/>
  <c r="F792" i="17"/>
  <c r="G792" i="17"/>
  <c r="C793" i="17"/>
  <c r="F793" i="17"/>
  <c r="G793" i="17"/>
  <c r="C794" i="17"/>
  <c r="F794" i="17" s="1"/>
  <c r="G794" i="17"/>
  <c r="C795" i="17"/>
  <c r="F795" i="17"/>
  <c r="G795" i="17"/>
  <c r="C796" i="17"/>
  <c r="F796" i="17"/>
  <c r="G796" i="17"/>
  <c r="C797" i="17"/>
  <c r="F797" i="17"/>
  <c r="G797" i="17"/>
  <c r="C798" i="17"/>
  <c r="G798" i="17" s="1"/>
  <c r="F798" i="17"/>
  <c r="C799" i="17"/>
  <c r="G799" i="17" s="1"/>
  <c r="F799" i="17"/>
  <c r="C800" i="17"/>
  <c r="F800" i="17"/>
  <c r="G800" i="17"/>
  <c r="C801" i="17"/>
  <c r="G801" i="17" s="1"/>
  <c r="C802" i="17"/>
  <c r="F802" i="17" s="1"/>
  <c r="G802" i="17"/>
  <c r="C803" i="17"/>
  <c r="F803" i="17"/>
  <c r="G803" i="17"/>
  <c r="C804" i="17"/>
  <c r="G804" i="17" s="1"/>
  <c r="F804" i="17"/>
  <c r="C805" i="17"/>
  <c r="F805" i="17"/>
  <c r="G805" i="17"/>
  <c r="C806" i="17"/>
  <c r="C807" i="17"/>
  <c r="G807" i="17" s="1"/>
  <c r="C808" i="17"/>
  <c r="G808" i="17" s="1"/>
  <c r="F808" i="17"/>
  <c r="C809" i="17"/>
  <c r="F809" i="17" s="1"/>
  <c r="C810" i="17"/>
  <c r="C811" i="17"/>
  <c r="G811" i="17" s="1"/>
  <c r="F811" i="17"/>
  <c r="C812" i="17"/>
  <c r="F812" i="17" s="1"/>
  <c r="G812" i="17"/>
  <c r="C813" i="17"/>
  <c r="F813" i="17"/>
  <c r="G813" i="17"/>
  <c r="C814" i="17"/>
  <c r="F814" i="17" s="1"/>
  <c r="G814" i="17"/>
  <c r="C815" i="17"/>
  <c r="G815" i="17" s="1"/>
  <c r="F815" i="17"/>
  <c r="C816" i="17"/>
  <c r="G816" i="17" s="1"/>
  <c r="F816" i="17"/>
  <c r="C817" i="17"/>
  <c r="C818" i="17"/>
  <c r="F818" i="17" s="1"/>
  <c r="G818" i="17"/>
  <c r="C819" i="17"/>
  <c r="F819" i="17"/>
  <c r="G819" i="17"/>
  <c r="C820" i="17"/>
  <c r="F820" i="17" s="1"/>
  <c r="G820" i="17"/>
  <c r="C821" i="17"/>
  <c r="F821" i="17"/>
  <c r="G821" i="17"/>
  <c r="C822" i="17"/>
  <c r="F822" i="17"/>
  <c r="G822" i="17"/>
  <c r="C823" i="17"/>
  <c r="G823" i="17" s="1"/>
  <c r="F823" i="17"/>
  <c r="C824" i="17"/>
  <c r="F824" i="17"/>
  <c r="G824" i="17"/>
  <c r="C825" i="17"/>
  <c r="F825" i="17"/>
  <c r="G825" i="17"/>
  <c r="C826" i="17"/>
  <c r="F826" i="17" s="1"/>
  <c r="G826" i="17"/>
  <c r="C827" i="17"/>
  <c r="F827" i="17"/>
  <c r="G827" i="17"/>
  <c r="C828" i="17"/>
  <c r="F828" i="17"/>
  <c r="G828" i="17"/>
  <c r="C829" i="17"/>
  <c r="F829" i="17"/>
  <c r="G829" i="17"/>
  <c r="C830" i="17"/>
  <c r="G830" i="17" s="1"/>
  <c r="F830" i="17"/>
  <c r="C831" i="17"/>
  <c r="G831" i="17" s="1"/>
  <c r="F831" i="17"/>
  <c r="C832" i="17"/>
  <c r="F832" i="17"/>
  <c r="G832" i="17"/>
  <c r="C833" i="17"/>
  <c r="G833" i="17" s="1"/>
  <c r="C834" i="17"/>
  <c r="F834" i="17" s="1"/>
  <c r="G834" i="17"/>
  <c r="C835" i="17"/>
  <c r="F835" i="17"/>
  <c r="G835" i="17"/>
  <c r="C836" i="17"/>
  <c r="G836" i="17" s="1"/>
  <c r="F836" i="17"/>
  <c r="C837" i="17"/>
  <c r="F837" i="17"/>
  <c r="G837" i="17"/>
  <c r="C838" i="17"/>
  <c r="C839" i="17"/>
  <c r="G839" i="17" s="1"/>
  <c r="C840" i="17"/>
  <c r="G840" i="17" s="1"/>
  <c r="F840" i="17"/>
  <c r="C841" i="17"/>
  <c r="F841" i="17" s="1"/>
  <c r="C842" i="17"/>
  <c r="C843" i="17"/>
  <c r="G843" i="17" s="1"/>
  <c r="F843" i="17"/>
  <c r="C844" i="17"/>
  <c r="F844" i="17" s="1"/>
  <c r="G844" i="17"/>
  <c r="C845" i="17"/>
  <c r="F845" i="17"/>
  <c r="G845" i="17"/>
  <c r="C846" i="17"/>
  <c r="F846" i="17" s="1"/>
  <c r="G846" i="17"/>
  <c r="C847" i="17"/>
  <c r="G847" i="17" s="1"/>
  <c r="F847" i="17"/>
  <c r="C848" i="17"/>
  <c r="G848" i="17" s="1"/>
  <c r="F848" i="17"/>
  <c r="C849" i="17"/>
  <c r="C850" i="17"/>
  <c r="F850" i="17" s="1"/>
  <c r="G850" i="17"/>
  <c r="C851" i="17"/>
  <c r="F851" i="17"/>
  <c r="G851" i="17"/>
  <c r="C852" i="17"/>
  <c r="F852" i="17" s="1"/>
  <c r="G852" i="17"/>
  <c r="C853" i="17"/>
  <c r="F853" i="17"/>
  <c r="G853" i="17"/>
  <c r="C854" i="17"/>
  <c r="F854" i="17"/>
  <c r="G854" i="17"/>
  <c r="C855" i="17"/>
  <c r="G855" i="17" s="1"/>
  <c r="F855" i="17"/>
  <c r="C856" i="17"/>
  <c r="F856" i="17"/>
  <c r="G856" i="17"/>
  <c r="C857" i="17"/>
  <c r="F857" i="17"/>
  <c r="G857" i="17"/>
  <c r="C858" i="17"/>
  <c r="F858" i="17" s="1"/>
  <c r="G858" i="17"/>
  <c r="C859" i="17"/>
  <c r="F859" i="17"/>
  <c r="G859" i="17"/>
  <c r="C860" i="17"/>
  <c r="F860" i="17"/>
  <c r="G860" i="17"/>
  <c r="C861" i="17"/>
  <c r="F861" i="17"/>
  <c r="G861" i="17"/>
  <c r="C862" i="17"/>
  <c r="G862" i="17" s="1"/>
  <c r="F862" i="17"/>
  <c r="C863" i="17"/>
  <c r="G863" i="17" s="1"/>
  <c r="F863" i="17"/>
  <c r="C864" i="17"/>
  <c r="F864" i="17"/>
  <c r="G864" i="17"/>
  <c r="C865" i="17"/>
  <c r="G865" i="17" s="1"/>
  <c r="C866" i="17"/>
  <c r="F866" i="17" s="1"/>
  <c r="G866" i="17"/>
  <c r="C867" i="17"/>
  <c r="F867" i="17"/>
  <c r="G867" i="17"/>
  <c r="C868" i="17"/>
  <c r="G868" i="17" s="1"/>
  <c r="F868" i="17"/>
  <c r="C869" i="17"/>
  <c r="F869" i="17"/>
  <c r="G869" i="17"/>
  <c r="C870" i="17"/>
  <c r="C871" i="17"/>
  <c r="G871" i="17" s="1"/>
  <c r="C872" i="17"/>
  <c r="G872" i="17" s="1"/>
  <c r="F872" i="17"/>
  <c r="C873" i="17"/>
  <c r="F873" i="17" s="1"/>
  <c r="C874" i="17"/>
  <c r="C875" i="17"/>
  <c r="G875" i="17" s="1"/>
  <c r="F875" i="17"/>
  <c r="C876" i="17"/>
  <c r="F876" i="17" s="1"/>
  <c r="G876" i="17"/>
  <c r="C877" i="17"/>
  <c r="F877" i="17"/>
  <c r="G877" i="17"/>
  <c r="C878" i="17"/>
  <c r="F878" i="17" s="1"/>
  <c r="G878" i="17"/>
  <c r="C879" i="17"/>
  <c r="G879" i="17" s="1"/>
  <c r="F879" i="17"/>
  <c r="C880" i="17"/>
  <c r="G880" i="17" s="1"/>
  <c r="F880" i="17"/>
  <c r="C881" i="17"/>
  <c r="C882" i="17"/>
  <c r="F882" i="17" s="1"/>
  <c r="G882" i="17"/>
  <c r="C883" i="17"/>
  <c r="F883" i="17"/>
  <c r="G883" i="17"/>
  <c r="C884" i="17"/>
  <c r="F884" i="17" s="1"/>
  <c r="G884" i="17"/>
  <c r="C885" i="17"/>
  <c r="F885" i="17"/>
  <c r="G885" i="17"/>
  <c r="C886" i="17"/>
  <c r="F886" i="17"/>
  <c r="G886" i="17"/>
  <c r="C887" i="17"/>
  <c r="G887" i="17" s="1"/>
  <c r="F887" i="17"/>
  <c r="C888" i="17"/>
  <c r="F888" i="17"/>
  <c r="G888" i="17"/>
  <c r="C889" i="17"/>
  <c r="F889" i="17"/>
  <c r="G889" i="17"/>
  <c r="C890" i="17"/>
  <c r="F890" i="17" s="1"/>
  <c r="G890" i="17"/>
  <c r="C891" i="17"/>
  <c r="F891" i="17"/>
  <c r="G891" i="17"/>
  <c r="C892" i="17"/>
  <c r="F892" i="17"/>
  <c r="G892" i="17"/>
  <c r="C893" i="17"/>
  <c r="F893" i="17"/>
  <c r="G893" i="17"/>
  <c r="C894" i="17"/>
  <c r="G894" i="17" s="1"/>
  <c r="F894" i="17"/>
  <c r="C895" i="17"/>
  <c r="G895" i="17" s="1"/>
  <c r="F895" i="17"/>
  <c r="C896" i="17"/>
  <c r="F896" i="17"/>
  <c r="G896" i="17"/>
  <c r="C897" i="17"/>
  <c r="G897" i="17" s="1"/>
  <c r="C898" i="17"/>
  <c r="F898" i="17" s="1"/>
  <c r="G898" i="17"/>
  <c r="C899" i="17"/>
  <c r="F899" i="17"/>
  <c r="G899" i="17"/>
  <c r="C900" i="17"/>
  <c r="G900" i="17" s="1"/>
  <c r="F900" i="17"/>
  <c r="C901" i="17"/>
  <c r="F901" i="17"/>
  <c r="G901" i="17"/>
  <c r="C902" i="17"/>
  <c r="C903" i="17"/>
  <c r="G903" i="17" s="1"/>
  <c r="C904" i="17"/>
  <c r="G904" i="17" s="1"/>
  <c r="F904" i="17"/>
  <c r="C905" i="17"/>
  <c r="F905" i="17" s="1"/>
  <c r="C906" i="17"/>
  <c r="C907" i="17"/>
  <c r="G907" i="17" s="1"/>
  <c r="F907" i="17"/>
  <c r="C908" i="17"/>
  <c r="F908" i="17" s="1"/>
  <c r="G908" i="17"/>
  <c r="C909" i="17"/>
  <c r="F909" i="17"/>
  <c r="G909" i="17"/>
  <c r="C910" i="17"/>
  <c r="F910" i="17" s="1"/>
  <c r="G910" i="17"/>
  <c r="C911" i="17"/>
  <c r="G911" i="17" s="1"/>
  <c r="F911" i="17"/>
  <c r="C912" i="17"/>
  <c r="G912" i="17" s="1"/>
  <c r="F912" i="17"/>
  <c r="C913" i="17"/>
  <c r="C914" i="17"/>
  <c r="F914" i="17" s="1"/>
  <c r="G914" i="17"/>
  <c r="C915" i="17"/>
  <c r="F915" i="17"/>
  <c r="G915" i="17"/>
  <c r="C916" i="17"/>
  <c r="F916" i="17" s="1"/>
  <c r="G916" i="17"/>
  <c r="C917" i="17"/>
  <c r="F917" i="17"/>
  <c r="G917" i="17"/>
  <c r="C918" i="17"/>
  <c r="F918" i="17"/>
  <c r="G918" i="17"/>
  <c r="C919" i="17"/>
  <c r="G919" i="17" s="1"/>
  <c r="F919" i="17"/>
  <c r="C920" i="17"/>
  <c r="F920" i="17"/>
  <c r="G920" i="17"/>
  <c r="C921" i="17"/>
  <c r="F921" i="17"/>
  <c r="G921" i="17"/>
  <c r="C922" i="17"/>
  <c r="F922" i="17" s="1"/>
  <c r="G922" i="17"/>
  <c r="C923" i="17"/>
  <c r="F923" i="17"/>
  <c r="G923" i="17"/>
  <c r="C924" i="17"/>
  <c r="F924" i="17"/>
  <c r="G924" i="17"/>
  <c r="C925" i="17"/>
  <c r="F925" i="17"/>
  <c r="G925" i="17"/>
  <c r="C926" i="17"/>
  <c r="G926" i="17" s="1"/>
  <c r="F926" i="17"/>
  <c r="C927" i="17"/>
  <c r="G927" i="17" s="1"/>
  <c r="F927" i="17"/>
  <c r="C928" i="17"/>
  <c r="F928" i="17"/>
  <c r="G928" i="17"/>
  <c r="C929" i="17"/>
  <c r="G929" i="17" s="1"/>
  <c r="C930" i="17"/>
  <c r="F930" i="17" s="1"/>
  <c r="G930" i="17"/>
  <c r="C931" i="17"/>
  <c r="F931" i="17"/>
  <c r="G931" i="17"/>
  <c r="C932" i="17"/>
  <c r="G932" i="17" s="1"/>
  <c r="F932" i="17"/>
  <c r="C933" i="17"/>
  <c r="F933" i="17"/>
  <c r="G933" i="17"/>
  <c r="C934" i="17"/>
  <c r="C935" i="17"/>
  <c r="G935" i="17" s="1"/>
  <c r="C936" i="17"/>
  <c r="G936" i="17" s="1"/>
  <c r="F936" i="17"/>
  <c r="C937" i="17"/>
  <c r="F937" i="17" s="1"/>
  <c r="C938" i="17"/>
  <c r="C939" i="17"/>
  <c r="G939" i="17" s="1"/>
  <c r="F939" i="17"/>
  <c r="C940" i="17"/>
  <c r="F940" i="17" s="1"/>
  <c r="G940" i="17"/>
  <c r="C941" i="17"/>
  <c r="F941" i="17"/>
  <c r="G941" i="17"/>
  <c r="C942" i="17"/>
  <c r="F942" i="17" s="1"/>
  <c r="G942" i="17"/>
  <c r="C943" i="17"/>
  <c r="G943" i="17" s="1"/>
  <c r="F943" i="17"/>
  <c r="C944" i="17"/>
  <c r="G944" i="17" s="1"/>
  <c r="F944" i="17"/>
  <c r="C945" i="17"/>
  <c r="C946" i="17"/>
  <c r="F946" i="17" s="1"/>
  <c r="G946" i="17"/>
  <c r="C947" i="17"/>
  <c r="F947" i="17"/>
  <c r="G947" i="17"/>
  <c r="C948" i="17"/>
  <c r="F948" i="17" s="1"/>
  <c r="G948" i="17"/>
  <c r="C949" i="17"/>
  <c r="F949" i="17"/>
  <c r="G949" i="17"/>
  <c r="C950" i="17"/>
  <c r="F950" i="17"/>
  <c r="G950" i="17"/>
  <c r="C951" i="17"/>
  <c r="G951" i="17" s="1"/>
  <c r="F951" i="17"/>
  <c r="C952" i="17"/>
  <c r="F952" i="17"/>
  <c r="G952" i="17"/>
  <c r="C953" i="17"/>
  <c r="F953" i="17"/>
  <c r="G953" i="17"/>
  <c r="C954" i="17"/>
  <c r="F954" i="17" s="1"/>
  <c r="G954" i="17"/>
  <c r="C955" i="17"/>
  <c r="F955" i="17"/>
  <c r="G955" i="17"/>
  <c r="C956" i="17"/>
  <c r="F956" i="17"/>
  <c r="G956" i="17"/>
  <c r="C957" i="17"/>
  <c r="F957" i="17"/>
  <c r="G957" i="17"/>
  <c r="C958" i="17"/>
  <c r="G958" i="17" s="1"/>
  <c r="F958" i="17"/>
  <c r="C959" i="17"/>
  <c r="G959" i="17" s="1"/>
  <c r="F959" i="17"/>
  <c r="C960" i="17"/>
  <c r="F960" i="17"/>
  <c r="G960" i="17"/>
  <c r="C961" i="17"/>
  <c r="G961" i="17" s="1"/>
  <c r="C962" i="17"/>
  <c r="F962" i="17" s="1"/>
  <c r="G962" i="17"/>
  <c r="C963" i="17"/>
  <c r="F963" i="17"/>
  <c r="G963" i="17"/>
  <c r="C964" i="17"/>
  <c r="G964" i="17" s="1"/>
  <c r="F964" i="17"/>
  <c r="C965" i="17"/>
  <c r="F965" i="17"/>
  <c r="G965" i="17"/>
  <c r="C966" i="17"/>
  <c r="C967" i="17"/>
  <c r="G967" i="17" s="1"/>
  <c r="C968" i="17"/>
  <c r="G968" i="17" s="1"/>
  <c r="F968" i="17"/>
  <c r="C969" i="17"/>
  <c r="F969" i="17" s="1"/>
  <c r="C970" i="17"/>
  <c r="C971" i="17"/>
  <c r="G971" i="17" s="1"/>
  <c r="F971" i="17"/>
  <c r="C972" i="17"/>
  <c r="F972" i="17" s="1"/>
  <c r="G972" i="17"/>
  <c r="C973" i="17"/>
  <c r="F973" i="17"/>
  <c r="G973" i="17"/>
  <c r="C974" i="17"/>
  <c r="F974" i="17" s="1"/>
  <c r="G974" i="17"/>
  <c r="C975" i="17"/>
  <c r="G975" i="17" s="1"/>
  <c r="F975" i="17"/>
  <c r="C976" i="17"/>
  <c r="G976" i="17" s="1"/>
  <c r="F976" i="17"/>
  <c r="C977" i="17"/>
  <c r="C978" i="17"/>
  <c r="F978" i="17" s="1"/>
  <c r="G978" i="17"/>
  <c r="C979" i="17"/>
  <c r="F979" i="17"/>
  <c r="G979" i="17"/>
  <c r="C980" i="17"/>
  <c r="F980" i="17" s="1"/>
  <c r="G980" i="17"/>
  <c r="C981" i="17"/>
  <c r="F981" i="17"/>
  <c r="G981" i="17"/>
  <c r="C982" i="17"/>
  <c r="F982" i="17"/>
  <c r="G982" i="17"/>
  <c r="C983" i="17"/>
  <c r="G983" i="17" s="1"/>
  <c r="F983" i="17"/>
  <c r="C984" i="17"/>
  <c r="F984" i="17"/>
  <c r="G984" i="17"/>
  <c r="C985" i="17"/>
  <c r="F985" i="17"/>
  <c r="G985" i="17"/>
  <c r="C986" i="17"/>
  <c r="F986" i="17" s="1"/>
  <c r="G986" i="17"/>
  <c r="C987" i="17"/>
  <c r="F987" i="17"/>
  <c r="G987" i="17"/>
  <c r="C988" i="17"/>
  <c r="F988" i="17"/>
  <c r="G988" i="17"/>
  <c r="C989" i="17"/>
  <c r="F989" i="17"/>
  <c r="G989" i="17"/>
  <c r="C990" i="17"/>
  <c r="G990" i="17" s="1"/>
  <c r="F990" i="17"/>
  <c r="C991" i="17"/>
  <c r="G991" i="17" s="1"/>
  <c r="F991" i="17"/>
  <c r="C992" i="17"/>
  <c r="F992" i="17"/>
  <c r="G992" i="17"/>
  <c r="C993" i="17"/>
  <c r="G993" i="17" s="1"/>
  <c r="C994" i="17"/>
  <c r="F994" i="17" s="1"/>
  <c r="G994" i="17"/>
  <c r="C995" i="17"/>
  <c r="F995" i="17"/>
  <c r="G995" i="17"/>
  <c r="C996" i="17"/>
  <c r="G996" i="17" s="1"/>
  <c r="F996" i="17"/>
  <c r="C997" i="17"/>
  <c r="F997" i="17"/>
  <c r="G997" i="17"/>
  <c r="C998" i="17"/>
  <c r="C999" i="17"/>
  <c r="G999" i="17" s="1"/>
  <c r="C1000" i="17"/>
  <c r="G1000" i="17" s="1"/>
  <c r="F1000" i="17"/>
  <c r="C1001" i="17"/>
  <c r="F1001" i="17" s="1"/>
  <c r="C1002" i="17"/>
  <c r="C1003" i="17"/>
  <c r="G1003" i="17" s="1"/>
  <c r="F1003" i="17"/>
  <c r="C1004" i="17"/>
  <c r="F1004" i="17" s="1"/>
  <c r="G1004" i="17"/>
  <c r="C1005" i="17"/>
  <c r="F1005" i="17"/>
  <c r="G1005" i="17"/>
  <c r="C1006" i="17"/>
  <c r="F1006" i="17" s="1"/>
  <c r="G1006" i="17"/>
  <c r="C1007" i="17"/>
  <c r="G1007" i="17" s="1"/>
  <c r="F1007" i="17"/>
  <c r="C1008" i="17"/>
  <c r="G1008" i="17" s="1"/>
  <c r="F1008" i="17"/>
  <c r="C1009" i="17"/>
  <c r="C1010" i="17"/>
  <c r="F1010" i="17" s="1"/>
  <c r="G1010" i="17"/>
  <c r="C1011" i="17"/>
  <c r="F1011" i="17"/>
  <c r="G1011" i="17"/>
  <c r="C1012" i="17"/>
  <c r="F1012" i="17" s="1"/>
  <c r="G1012" i="17"/>
  <c r="C1013" i="17"/>
  <c r="F1013" i="17"/>
  <c r="G1013" i="17"/>
  <c r="C1014" i="17"/>
  <c r="F1014" i="17"/>
  <c r="G1014" i="17"/>
  <c r="C1015" i="17"/>
  <c r="G1015" i="17" s="1"/>
  <c r="F1015" i="17"/>
  <c r="C1016" i="17"/>
  <c r="F1016" i="17"/>
  <c r="G1016" i="17"/>
  <c r="C1017" i="17"/>
  <c r="F1017" i="17"/>
  <c r="G1017" i="17"/>
  <c r="C1018" i="17"/>
  <c r="F1018" i="17" s="1"/>
  <c r="G1018" i="17"/>
  <c r="C1019" i="17"/>
  <c r="F1019" i="17"/>
  <c r="G1019" i="17"/>
  <c r="C1020" i="17"/>
  <c r="F1020" i="17"/>
  <c r="G1020" i="17"/>
  <c r="C1021" i="17"/>
  <c r="F1021" i="17"/>
  <c r="G1021" i="17"/>
  <c r="C1022" i="17"/>
  <c r="G1022" i="17" s="1"/>
  <c r="F1022" i="17"/>
  <c r="C1023" i="17"/>
  <c r="G1023" i="17" s="1"/>
  <c r="F1023" i="17"/>
  <c r="C1024" i="17"/>
  <c r="F1024" i="17"/>
  <c r="G1024" i="17"/>
  <c r="C1025" i="17"/>
  <c r="G1025" i="17" s="1"/>
  <c r="C1026" i="17"/>
  <c r="F1026" i="17" s="1"/>
  <c r="G1026" i="17"/>
  <c r="C1027" i="17"/>
  <c r="F1027" i="17"/>
  <c r="G1027" i="17"/>
  <c r="C1028" i="17"/>
  <c r="G1028" i="17" s="1"/>
  <c r="F1028" i="17"/>
  <c r="C1029" i="17"/>
  <c r="F1029" i="17"/>
  <c r="G1029" i="17"/>
  <c r="C1030" i="17"/>
  <c r="C1031" i="17"/>
  <c r="G1031" i="17" s="1"/>
  <c r="C1032" i="17"/>
  <c r="G1032" i="17" s="1"/>
  <c r="F1032" i="17"/>
  <c r="C1033" i="17"/>
  <c r="F1033" i="17" s="1"/>
  <c r="C1034" i="17"/>
  <c r="C1035" i="17"/>
  <c r="G1035" i="17" s="1"/>
  <c r="F1035" i="17"/>
  <c r="C1036" i="17"/>
  <c r="F1036" i="17" s="1"/>
  <c r="G1036" i="17"/>
  <c r="C1037" i="17"/>
  <c r="F1037" i="17"/>
  <c r="G1037" i="17"/>
  <c r="C1038" i="17"/>
  <c r="F1038" i="17" s="1"/>
  <c r="G1038" i="17"/>
  <c r="C1039" i="17"/>
  <c r="G1039" i="17" s="1"/>
  <c r="F1039" i="17"/>
  <c r="C1040" i="17"/>
  <c r="G1040" i="17" s="1"/>
  <c r="F1040" i="17"/>
  <c r="C1041" i="17"/>
  <c r="C1042" i="17"/>
  <c r="F1042" i="17" s="1"/>
  <c r="G1042" i="17"/>
  <c r="C1043" i="17"/>
  <c r="F1043" i="17"/>
  <c r="G1043" i="17"/>
  <c r="C1044" i="17"/>
  <c r="F1044" i="17" s="1"/>
  <c r="G1044" i="17"/>
  <c r="C1045" i="17"/>
  <c r="F1045" i="17"/>
  <c r="G1045" i="17"/>
  <c r="C1046" i="17"/>
  <c r="F1046" i="17"/>
  <c r="G1046" i="17"/>
  <c r="C1047" i="17"/>
  <c r="G1047" i="17" s="1"/>
  <c r="F1047" i="17"/>
  <c r="C1048" i="17"/>
  <c r="F1048" i="17"/>
  <c r="G1048" i="17"/>
  <c r="C1049" i="17"/>
  <c r="F1049" i="17"/>
  <c r="G1049" i="17"/>
  <c r="C1050" i="17"/>
  <c r="F1050" i="17" s="1"/>
  <c r="G1050" i="17"/>
  <c r="C1051" i="17"/>
  <c r="F1051" i="17"/>
  <c r="G1051" i="17"/>
  <c r="C1052" i="17"/>
  <c r="F1052" i="17"/>
  <c r="G1052" i="17"/>
  <c r="C1053" i="17"/>
  <c r="E1053" i="17"/>
  <c r="G1053" i="17" s="1"/>
  <c r="F1053" i="17"/>
  <c r="C1054" i="17"/>
  <c r="E1054" i="17"/>
  <c r="C1055" i="17"/>
  <c r="E1055" i="17"/>
  <c r="F1055" i="17"/>
  <c r="G1055" i="17"/>
  <c r="C1056" i="17"/>
  <c r="E1056" i="17"/>
  <c r="C1057" i="17"/>
  <c r="E1057" i="17"/>
  <c r="G1057" i="17" s="1"/>
  <c r="F1057" i="17"/>
  <c r="C1058" i="17"/>
  <c r="E1058" i="17"/>
  <c r="C1059" i="17"/>
  <c r="E1059" i="17"/>
  <c r="F1059" i="17"/>
  <c r="G1059" i="17"/>
  <c r="C1060" i="17"/>
  <c r="E1060" i="17"/>
  <c r="C1061" i="17"/>
  <c r="E1061" i="17"/>
  <c r="G1061" i="17" s="1"/>
  <c r="F1061" i="17"/>
  <c r="C1062" i="17"/>
  <c r="E1062" i="17"/>
  <c r="C1063" i="17"/>
  <c r="E1063" i="17"/>
  <c r="F1063" i="17"/>
  <c r="G1063" i="17"/>
  <c r="C1064" i="17"/>
  <c r="E1064" i="17"/>
  <c r="C1065" i="17"/>
  <c r="E1065" i="17"/>
  <c r="G1065" i="17" s="1"/>
  <c r="F1065" i="17"/>
  <c r="C1066" i="17"/>
  <c r="E1066" i="17"/>
  <c r="C1067" i="17"/>
  <c r="E1067" i="17"/>
  <c r="F1067" i="17"/>
  <c r="G1067" i="17"/>
  <c r="C1068" i="17"/>
  <c r="E1068" i="17"/>
  <c r="C1069" i="17"/>
  <c r="E1069" i="17"/>
  <c r="G1069" i="17" s="1"/>
  <c r="F1069" i="17"/>
  <c r="C1070" i="17"/>
  <c r="E1070" i="17"/>
  <c r="C1071" i="17"/>
  <c r="E1071" i="17"/>
  <c r="F1071" i="17"/>
  <c r="G1071" i="17"/>
  <c r="C1072" i="17"/>
  <c r="E1072" i="17"/>
  <c r="C1073" i="17"/>
  <c r="E1073" i="17"/>
  <c r="G1073" i="17" s="1"/>
  <c r="F1073" i="17"/>
  <c r="C1074" i="17"/>
  <c r="E1074" i="17"/>
  <c r="C1075" i="17"/>
  <c r="E1075" i="17"/>
  <c r="F1075" i="17"/>
  <c r="G1075" i="17"/>
  <c r="C1076" i="17"/>
  <c r="E1076" i="17"/>
  <c r="C1077" i="17"/>
  <c r="E1077" i="17"/>
  <c r="F1077" i="17"/>
  <c r="G1077" i="17"/>
  <c r="C1078" i="17"/>
  <c r="F1078" i="17" s="1"/>
  <c r="E1078" i="17"/>
  <c r="C1079" i="17"/>
  <c r="E1079" i="17"/>
  <c r="G1079" i="17" s="1"/>
  <c r="F1079" i="17"/>
  <c r="C1080" i="17"/>
  <c r="F1080" i="17" s="1"/>
  <c r="E1080" i="17"/>
  <c r="G1080" i="17"/>
  <c r="C1081" i="17"/>
  <c r="E1081" i="17"/>
  <c r="F1081" i="17"/>
  <c r="G1081" i="17"/>
  <c r="C1082" i="17"/>
  <c r="F1082" i="17" s="1"/>
  <c r="E1082" i="17"/>
  <c r="G1082" i="17"/>
  <c r="C1083" i="17"/>
  <c r="E1083" i="17"/>
  <c r="F1083" i="17"/>
  <c r="G1083" i="17"/>
  <c r="C1084" i="17"/>
  <c r="F1084" i="17" s="1"/>
  <c r="E1084" i="17"/>
  <c r="G1084" i="17"/>
  <c r="C1085" i="17"/>
  <c r="E1085" i="17"/>
  <c r="G1085" i="17" s="1"/>
  <c r="F1085" i="17"/>
  <c r="C1086" i="17"/>
  <c r="F1086" i="17" s="1"/>
  <c r="E1086" i="17"/>
  <c r="C1087" i="17"/>
  <c r="E1087" i="17"/>
  <c r="G1087" i="17" s="1"/>
  <c r="F1087" i="17"/>
  <c r="C1088" i="17"/>
  <c r="F1088" i="17" s="1"/>
  <c r="E1088" i="17"/>
  <c r="G1088" i="17"/>
  <c r="C1089" i="17"/>
  <c r="E1089" i="17"/>
  <c r="F1089" i="17"/>
  <c r="G1089" i="17"/>
  <c r="C1090" i="17"/>
  <c r="F1090" i="17" s="1"/>
  <c r="E1090" i="17"/>
  <c r="G1090" i="17"/>
  <c r="C1091" i="17"/>
  <c r="E1091" i="17"/>
  <c r="F1091" i="17"/>
  <c r="G1091" i="17"/>
  <c r="C1092" i="17"/>
  <c r="E1092" i="17"/>
  <c r="C1093" i="17"/>
  <c r="E1093" i="17"/>
  <c r="F1093" i="17"/>
  <c r="G1093" i="17"/>
  <c r="C1094" i="17"/>
  <c r="F1094" i="17" s="1"/>
  <c r="E1094" i="17"/>
  <c r="C1095" i="17"/>
  <c r="E1095" i="17"/>
  <c r="G1095" i="17" s="1"/>
  <c r="F1095" i="17"/>
  <c r="C1096" i="17"/>
  <c r="F1096" i="17" s="1"/>
  <c r="E1096" i="17"/>
  <c r="G1096" i="17"/>
  <c r="C1097" i="17"/>
  <c r="E1097" i="17"/>
  <c r="F1097" i="17"/>
  <c r="G1097" i="17"/>
  <c r="C1098" i="17"/>
  <c r="F1098" i="17" s="1"/>
  <c r="E1098" i="17"/>
  <c r="G1098" i="17"/>
  <c r="C1099" i="17"/>
  <c r="E1099" i="17"/>
  <c r="F1099" i="17"/>
  <c r="G1099" i="17"/>
  <c r="C1101" i="17"/>
  <c r="F1101" i="17" s="1"/>
  <c r="C1102" i="17"/>
  <c r="F1102" i="17" s="1"/>
  <c r="E1102" i="17"/>
  <c r="G1102" i="17" s="1"/>
  <c r="C1103" i="17"/>
  <c r="F1103" i="17" s="1"/>
  <c r="E1103" i="17"/>
  <c r="G1103" i="17"/>
  <c r="C1104" i="17"/>
  <c r="E1104" i="17"/>
  <c r="C1105" i="17"/>
  <c r="D1105" i="17"/>
  <c r="F1105" i="17" s="1"/>
  <c r="E1105" i="17"/>
  <c r="G1105" i="17"/>
  <c r="C1106" i="17"/>
  <c r="D1106" i="17"/>
  <c r="E1106" i="17"/>
  <c r="C1107" i="17"/>
  <c r="D1107" i="17"/>
  <c r="E1107" i="17"/>
  <c r="G1107" i="17" s="1"/>
  <c r="F1107" i="17"/>
  <c r="C1108" i="17"/>
  <c r="D1108" i="17"/>
  <c r="E1108" i="17"/>
  <c r="C1109" i="17"/>
  <c r="D1109" i="17"/>
  <c r="E1109" i="17"/>
  <c r="F1109" i="17"/>
  <c r="G1109" i="17"/>
  <c r="C1110" i="17"/>
  <c r="D1110" i="17"/>
  <c r="F1110" i="17" s="1"/>
  <c r="E1110" i="17"/>
  <c r="G1110" i="17"/>
  <c r="C1111" i="17"/>
  <c r="D1111" i="17"/>
  <c r="F1111" i="17" s="1"/>
  <c r="E1111" i="17"/>
  <c r="G1111" i="17" s="1"/>
  <c r="C1112" i="17"/>
  <c r="D1112" i="17"/>
  <c r="F1112" i="17" s="1"/>
  <c r="E1112" i="17"/>
  <c r="G1112" i="17"/>
  <c r="C1113" i="17"/>
  <c r="G1113" i="17" s="1"/>
  <c r="D1113" i="17"/>
  <c r="F1113" i="17" s="1"/>
  <c r="E1113" i="17"/>
  <c r="C1114" i="17"/>
  <c r="D1114" i="17"/>
  <c r="E1114" i="17"/>
  <c r="G1114" i="17" s="1"/>
  <c r="F1114" i="17"/>
  <c r="C1115" i="17"/>
  <c r="D1115" i="17"/>
  <c r="F1115" i="17" s="1"/>
  <c r="E1115" i="17"/>
  <c r="G1115" i="17" s="1"/>
  <c r="C1116" i="17"/>
  <c r="D1116" i="17"/>
  <c r="F1116" i="17" s="1"/>
  <c r="E1116" i="17"/>
  <c r="G1116" i="17" s="1"/>
  <c r="C1117" i="17"/>
  <c r="F1117" i="17" s="1"/>
  <c r="D1117" i="17"/>
  <c r="E1117" i="17"/>
  <c r="G1117" i="17"/>
  <c r="C1118" i="17"/>
  <c r="G1118" i="17" s="1"/>
  <c r="D1118" i="17"/>
  <c r="E1118" i="17"/>
  <c r="F1118" i="17"/>
  <c r="C1119" i="17"/>
  <c r="D1119" i="17"/>
  <c r="E1119" i="17"/>
  <c r="G1119" i="17" s="1"/>
  <c r="F1119" i="17"/>
  <c r="C1120" i="17"/>
  <c r="D1120" i="17"/>
  <c r="F1120" i="17" s="1"/>
  <c r="E1120" i="17"/>
  <c r="G1120" i="17"/>
  <c r="C1121" i="17"/>
  <c r="D1121" i="17"/>
  <c r="F1121" i="17" s="1"/>
  <c r="E1121" i="17"/>
  <c r="G1121" i="17" s="1"/>
  <c r="C1122" i="17"/>
  <c r="D1122" i="17"/>
  <c r="E1122" i="17"/>
  <c r="G1122" i="17" s="1"/>
  <c r="F1122" i="17"/>
  <c r="C1123" i="17"/>
  <c r="D1123" i="17"/>
  <c r="F1123" i="17" s="1"/>
  <c r="E1123" i="17"/>
  <c r="C1124" i="17"/>
  <c r="D1124" i="17"/>
  <c r="F1124" i="17" s="1"/>
  <c r="E1124" i="17"/>
  <c r="G1124" i="17" s="1"/>
  <c r="C1125" i="17"/>
  <c r="D1125" i="17"/>
  <c r="E1125" i="17"/>
  <c r="C1126" i="17"/>
  <c r="D1126" i="17"/>
  <c r="F1126" i="17" s="1"/>
  <c r="E1126" i="17"/>
  <c r="C1127" i="17"/>
  <c r="D1127" i="17"/>
  <c r="E1127" i="17"/>
  <c r="G1127" i="17" s="1"/>
  <c r="F1127" i="17"/>
  <c r="C1128" i="17"/>
  <c r="D1128" i="17"/>
  <c r="E1128" i="17"/>
  <c r="G1128" i="17"/>
  <c r="C1129" i="17"/>
  <c r="D1129" i="17"/>
  <c r="F1129" i="17" s="1"/>
  <c r="E1129" i="17"/>
  <c r="G1129" i="17"/>
  <c r="C1130" i="17"/>
  <c r="F1130" i="17" s="1"/>
  <c r="D1130" i="17"/>
  <c r="E1130" i="17"/>
  <c r="G1130" i="17" s="1"/>
  <c r="C1131" i="17"/>
  <c r="F1131" i="17" s="1"/>
  <c r="D1131" i="17"/>
  <c r="E1131" i="17"/>
  <c r="G1131" i="17" s="1"/>
  <c r="C1132" i="17"/>
  <c r="D1132" i="17"/>
  <c r="F1132" i="17" s="1"/>
  <c r="E1132" i="17"/>
  <c r="G1132" i="17"/>
  <c r="C1133" i="17"/>
  <c r="D1133" i="17"/>
  <c r="F1133" i="17" s="1"/>
  <c r="E1133" i="17"/>
  <c r="G1133" i="17"/>
  <c r="C1134" i="17"/>
  <c r="D1134" i="17"/>
  <c r="F1134" i="17" s="1"/>
  <c r="E1134" i="17"/>
  <c r="G1134" i="17" s="1"/>
  <c r="C1135" i="17"/>
  <c r="D1135" i="17"/>
  <c r="E1135" i="17"/>
  <c r="F1135" i="17"/>
  <c r="G1135" i="17"/>
  <c r="C1136" i="17"/>
  <c r="D1136" i="17"/>
  <c r="F1136" i="17" s="1"/>
  <c r="E1136" i="17"/>
  <c r="G1136" i="17"/>
  <c r="C1137" i="17"/>
  <c r="D1137" i="17"/>
  <c r="E1137" i="17"/>
  <c r="G1137" i="17" s="1"/>
  <c r="F1137" i="17"/>
  <c r="C1138" i="17"/>
  <c r="F1138" i="17" s="1"/>
  <c r="D1138" i="17"/>
  <c r="E1138" i="17"/>
  <c r="G1138" i="17"/>
  <c r="C1139" i="17"/>
  <c r="D1139" i="17"/>
  <c r="F1139" i="17" s="1"/>
  <c r="E1139" i="17"/>
  <c r="G1139" i="17" s="1"/>
  <c r="C1140" i="17"/>
  <c r="G1140" i="17" s="1"/>
  <c r="D1140" i="17"/>
  <c r="E1140" i="17"/>
  <c r="F1140" i="17"/>
  <c r="C1141" i="17"/>
  <c r="G1141" i="17" s="1"/>
  <c r="D1141" i="17"/>
  <c r="F1141" i="17" s="1"/>
  <c r="E1141" i="17"/>
  <c r="C1142" i="17"/>
  <c r="D1142" i="17"/>
  <c r="F1142" i="17" s="1"/>
  <c r="E1142" i="17"/>
  <c r="G1142" i="17"/>
  <c r="C1143" i="17"/>
  <c r="D1143" i="17"/>
  <c r="F1143" i="17" s="1"/>
  <c r="E1143" i="17"/>
  <c r="G1143" i="17"/>
  <c r="C1144" i="17"/>
  <c r="D1144" i="17"/>
  <c r="E1144" i="17"/>
  <c r="G1144" i="17"/>
  <c r="C1145" i="17"/>
  <c r="D1145" i="17"/>
  <c r="F1145" i="17" s="1"/>
  <c r="E1145" i="17"/>
  <c r="G1145" i="17"/>
  <c r="C1146" i="17"/>
  <c r="F1146" i="17" s="1"/>
  <c r="D1146" i="17"/>
  <c r="E1146" i="17"/>
  <c r="G1146" i="17"/>
  <c r="C1147" i="17"/>
  <c r="D1147" i="17"/>
  <c r="F1147" i="17" s="1"/>
  <c r="E1147" i="17"/>
  <c r="G1147" i="17" s="1"/>
  <c r="C1148" i="17"/>
  <c r="D1148" i="17"/>
  <c r="F1148" i="17" s="1"/>
  <c r="E1148" i="17"/>
  <c r="C1149" i="17"/>
  <c r="D1149" i="17"/>
  <c r="F1149" i="17" s="1"/>
  <c r="E1149" i="17"/>
  <c r="G1149" i="17"/>
  <c r="C1150" i="17"/>
  <c r="D1150" i="17"/>
  <c r="F1150" i="17" s="1"/>
  <c r="E1150" i="17"/>
  <c r="G1150" i="17"/>
  <c r="C1151" i="17"/>
  <c r="D1151" i="17"/>
  <c r="E1151" i="17"/>
  <c r="G1151" i="17" s="1"/>
  <c r="F1151" i="17"/>
  <c r="C1152" i="17"/>
  <c r="D1152" i="17"/>
  <c r="F1152" i="17" s="1"/>
  <c r="E1152" i="17"/>
  <c r="G1152" i="17" s="1"/>
  <c r="C1153" i="17"/>
  <c r="D1153" i="17"/>
  <c r="F1153" i="17" s="1"/>
  <c r="E1153" i="17"/>
  <c r="G1153" i="17" s="1"/>
  <c r="C1154" i="17"/>
  <c r="D1154" i="17"/>
  <c r="E1154" i="17"/>
  <c r="F1154" i="17"/>
  <c r="C1155" i="17"/>
  <c r="D1155" i="17"/>
  <c r="E1155" i="17"/>
  <c r="F1155" i="17"/>
  <c r="C1156" i="17"/>
  <c r="D1156" i="17"/>
  <c r="F1156" i="17" s="1"/>
  <c r="E1156" i="17"/>
  <c r="G1156" i="17" s="1"/>
  <c r="C1157" i="17"/>
  <c r="F1157" i="17" s="1"/>
  <c r="D1157" i="17"/>
  <c r="E1157" i="17"/>
  <c r="G1157" i="17"/>
  <c r="C1158" i="17"/>
  <c r="F1158" i="17" s="1"/>
  <c r="D1158" i="17"/>
  <c r="E1158" i="17"/>
  <c r="C1159" i="17"/>
  <c r="D1159" i="17"/>
  <c r="E1159" i="17"/>
  <c r="F1159" i="17"/>
  <c r="G1159" i="17"/>
  <c r="C1160" i="17"/>
  <c r="G1160" i="17" s="1"/>
  <c r="F1160" i="17"/>
  <c r="C1161" i="17"/>
  <c r="F1161" i="17"/>
  <c r="G1161" i="17"/>
  <c r="C1162" i="17"/>
  <c r="F1162" i="17"/>
  <c r="G1162" i="17"/>
  <c r="C1163" i="17"/>
  <c r="C1164" i="17"/>
  <c r="G1164" i="17" s="1"/>
  <c r="F1164" i="17"/>
  <c r="C1165" i="17"/>
  <c r="F1165" i="17" s="1"/>
  <c r="C1166" i="17"/>
  <c r="C1167" i="17"/>
  <c r="F1167" i="17"/>
  <c r="G1167" i="17"/>
  <c r="C1168" i="17"/>
  <c r="F1168" i="17"/>
  <c r="G1168" i="17"/>
  <c r="C1169" i="17"/>
  <c r="F1169" i="17"/>
  <c r="G1169" i="17"/>
  <c r="C1170" i="17"/>
  <c r="G1170" i="17" s="1"/>
  <c r="F1170" i="17"/>
  <c r="C1171" i="17"/>
  <c r="C1172" i="17"/>
  <c r="F1172" i="17" s="1"/>
  <c r="G1172" i="17"/>
  <c r="C1173" i="17"/>
  <c r="F1173" i="17"/>
  <c r="G1173" i="17"/>
  <c r="C1174" i="17"/>
  <c r="F1174" i="17" s="1"/>
  <c r="G1174" i="17"/>
  <c r="C1175" i="17"/>
  <c r="F1175" i="17" s="1"/>
  <c r="G1175" i="17"/>
  <c r="C1176" i="17"/>
  <c r="C1177" i="17"/>
  <c r="F1177" i="17"/>
  <c r="G1177" i="17"/>
  <c r="C1178" i="17"/>
  <c r="F1178" i="17"/>
  <c r="G1178" i="17"/>
  <c r="C1179" i="17"/>
  <c r="G1179" i="17" s="1"/>
  <c r="F1179" i="17"/>
  <c r="C1180" i="17"/>
  <c r="F1180" i="17" s="1"/>
  <c r="G1180" i="17"/>
  <c r="C1181" i="17"/>
  <c r="F1181" i="17"/>
  <c r="G1181" i="17"/>
  <c r="C1182" i="17"/>
  <c r="F1182" i="17" s="1"/>
  <c r="G1182" i="17"/>
  <c r="C1183" i="17"/>
  <c r="F1183" i="17" s="1"/>
  <c r="C1184" i="17"/>
  <c r="F1184" i="17"/>
  <c r="G1184" i="17"/>
  <c r="C1185" i="17"/>
  <c r="F1185" i="17"/>
  <c r="G1185" i="17"/>
  <c r="C1186" i="17"/>
  <c r="G1186" i="17" s="1"/>
  <c r="F1186" i="17"/>
  <c r="C1187" i="17"/>
  <c r="G1187" i="17" s="1"/>
  <c r="F1187" i="17"/>
  <c r="C1188" i="17"/>
  <c r="C1189" i="17"/>
  <c r="C1190" i="17"/>
  <c r="C1191" i="17"/>
  <c r="G1191" i="17" s="1"/>
  <c r="F1191" i="17"/>
  <c r="C1192" i="17"/>
  <c r="G1192" i="17" s="1"/>
  <c r="F1192" i="17"/>
  <c r="C1193" i="17"/>
  <c r="F1193" i="17"/>
  <c r="G1193" i="17"/>
  <c r="C1194" i="17"/>
  <c r="G1194" i="17" s="1"/>
  <c r="F1194" i="17"/>
  <c r="C1195" i="17"/>
  <c r="C1196" i="17"/>
  <c r="F1196" i="17" s="1"/>
  <c r="G1196" i="17"/>
  <c r="C1197" i="17"/>
  <c r="F1197" i="17"/>
  <c r="G1197" i="17"/>
  <c r="C1198" i="17"/>
  <c r="C1199" i="17"/>
  <c r="G1199" i="17" s="1"/>
  <c r="F1199" i="17"/>
  <c r="C1200" i="17"/>
  <c r="F1200" i="17" s="1"/>
  <c r="G1200" i="17"/>
  <c r="C1201" i="17"/>
  <c r="F1201" i="17"/>
  <c r="G1201" i="17"/>
  <c r="C1202" i="17"/>
  <c r="F1202" i="17" s="1"/>
  <c r="G1202" i="17"/>
  <c r="C1203" i="17"/>
  <c r="G1203" i="17" s="1"/>
  <c r="F1203" i="17"/>
  <c r="C1204" i="17"/>
  <c r="C1205" i="17"/>
  <c r="G1205" i="17" s="1"/>
  <c r="F1205" i="17"/>
  <c r="C1206" i="17"/>
  <c r="C1207" i="17"/>
  <c r="F1207" i="17" s="1"/>
  <c r="G1207" i="17"/>
  <c r="C1208" i="17"/>
  <c r="F1208" i="17"/>
  <c r="G1208" i="17"/>
  <c r="C1209" i="17"/>
  <c r="F1209" i="17"/>
  <c r="G1209" i="17"/>
  <c r="C1210" i="17"/>
  <c r="F1210" i="17"/>
  <c r="G1210" i="17"/>
  <c r="C1211" i="17"/>
  <c r="G1211" i="17" s="1"/>
  <c r="F1211" i="17"/>
  <c r="C1212" i="17"/>
  <c r="F1212" i="17"/>
  <c r="G1212" i="17"/>
  <c r="C1213" i="17"/>
  <c r="F1213" i="17"/>
  <c r="G1213" i="17"/>
  <c r="C1214" i="17"/>
  <c r="F1214" i="17" s="1"/>
  <c r="G1214" i="17"/>
  <c r="C1215" i="17"/>
  <c r="F1215" i="17"/>
  <c r="G1215" i="17"/>
  <c r="C1216" i="17"/>
  <c r="F1216" i="17"/>
  <c r="G1216" i="17"/>
  <c r="C1217" i="17"/>
  <c r="F1217" i="17"/>
  <c r="G1217" i="17"/>
  <c r="C1218" i="17"/>
  <c r="C1219" i="17"/>
  <c r="G1219" i="17" s="1"/>
  <c r="C1220" i="17"/>
  <c r="F1220" i="17"/>
  <c r="G1220" i="17"/>
  <c r="C1221" i="17"/>
  <c r="G1221" i="17" s="1"/>
  <c r="F1221" i="17"/>
  <c r="C1222" i="17"/>
  <c r="F1222" i="17" s="1"/>
  <c r="G1222" i="17"/>
  <c r="C1223" i="17"/>
  <c r="C1224" i="17"/>
  <c r="C1225" i="17"/>
  <c r="F1225" i="17"/>
  <c r="G1225" i="17"/>
  <c r="C1226" i="17"/>
  <c r="C1227" i="17"/>
  <c r="C1228" i="17"/>
  <c r="F1228" i="17"/>
  <c r="G1228" i="17"/>
  <c r="C1229" i="17"/>
  <c r="G1229" i="17" s="1"/>
  <c r="C1230" i="17"/>
  <c r="C1231" i="17"/>
  <c r="F1231" i="17" s="1"/>
  <c r="G1231" i="17"/>
  <c r="C1232" i="17"/>
  <c r="F1232" i="17"/>
  <c r="G1232" i="17"/>
  <c r="C1233" i="17"/>
  <c r="F1233" i="17"/>
  <c r="G1233" i="17"/>
  <c r="C1234" i="17"/>
  <c r="F1234" i="17"/>
  <c r="G1234" i="17"/>
  <c r="C1235" i="17"/>
  <c r="G1235" i="17" s="1"/>
  <c r="F1235" i="17"/>
  <c r="C1236" i="17"/>
  <c r="F1236" i="17" s="1"/>
  <c r="G1236" i="17"/>
  <c r="C1237" i="17"/>
  <c r="F1237" i="17" s="1"/>
  <c r="G1237" i="17"/>
  <c r="C1238" i="17"/>
  <c r="F1238" i="17" s="1"/>
  <c r="G1238" i="17"/>
  <c r="C1239" i="17"/>
  <c r="C1240" i="17"/>
  <c r="G1240" i="17" s="1"/>
  <c r="F1240" i="17"/>
  <c r="C1241" i="17"/>
  <c r="F1241" i="17"/>
  <c r="G1241" i="17"/>
  <c r="C1242" i="17"/>
  <c r="F1242" i="17"/>
  <c r="G1242" i="17"/>
  <c r="C1243" i="17"/>
  <c r="C1244" i="17"/>
  <c r="F1244" i="17" s="1"/>
  <c r="C1245" i="17"/>
  <c r="F1245" i="17"/>
  <c r="G1245" i="17"/>
  <c r="C1246" i="17"/>
  <c r="C1247" i="17"/>
  <c r="F1247" i="17" s="1"/>
  <c r="G1247" i="17"/>
  <c r="C1248" i="17"/>
  <c r="F1248" i="17"/>
  <c r="G1248" i="17"/>
  <c r="C1249" i="17"/>
  <c r="F1249" i="17"/>
  <c r="G1249" i="17"/>
  <c r="C1250" i="17"/>
  <c r="G1250" i="17" s="1"/>
  <c r="F1250" i="17"/>
  <c r="C1251" i="17"/>
  <c r="C1252" i="17"/>
  <c r="G1252" i="17" s="1"/>
  <c r="F1252" i="17"/>
  <c r="C1253" i="17"/>
  <c r="C1254" i="17"/>
  <c r="C1255" i="17"/>
  <c r="F1255" i="17"/>
  <c r="G1255" i="17"/>
  <c r="C1256" i="17"/>
  <c r="G1256" i="17" s="1"/>
  <c r="F1256" i="17"/>
  <c r="C1257" i="17"/>
  <c r="F1257" i="17"/>
  <c r="G1257" i="17"/>
  <c r="C1258" i="17"/>
  <c r="F1258" i="17"/>
  <c r="G1258" i="17"/>
  <c r="C1259" i="17"/>
  <c r="C1260" i="17"/>
  <c r="F1260" i="17" s="1"/>
  <c r="G1260" i="17"/>
  <c r="C1261" i="17"/>
  <c r="C1262" i="17"/>
  <c r="C1263" i="17"/>
  <c r="F1263" i="17"/>
  <c r="G1263" i="17"/>
  <c r="C1264" i="17"/>
  <c r="G1264" i="17" s="1"/>
  <c r="F1264" i="17"/>
  <c r="C1265" i="17"/>
  <c r="F1265" i="17"/>
  <c r="G1265" i="17"/>
  <c r="C1266" i="17"/>
  <c r="F1266" i="17" s="1"/>
  <c r="G1266" i="17"/>
  <c r="C1267" i="17"/>
  <c r="C1268" i="17"/>
  <c r="F1268" i="17" s="1"/>
  <c r="G1268" i="17"/>
  <c r="C1269" i="17"/>
  <c r="F1269" i="17"/>
  <c r="G1269" i="17"/>
  <c r="C1270" i="17"/>
  <c r="F1270" i="17" s="1"/>
  <c r="G1270" i="17"/>
  <c r="C1271" i="17"/>
  <c r="F1271" i="17" s="1"/>
  <c r="G1271" i="17"/>
  <c r="C1272" i="17"/>
  <c r="F1272" i="17" s="1"/>
  <c r="G1272" i="17"/>
  <c r="C1273" i="17"/>
  <c r="F1273" i="17"/>
  <c r="G1273" i="17"/>
  <c r="C1274" i="17"/>
  <c r="F1274" i="17"/>
  <c r="G1274" i="17"/>
  <c r="C1275" i="17"/>
  <c r="G1275" i="17" s="1"/>
  <c r="F1275" i="17"/>
  <c r="C1276" i="17"/>
  <c r="F1276" i="17"/>
  <c r="G1276" i="17"/>
  <c r="C1277" i="17"/>
  <c r="F1277" i="17"/>
  <c r="G1277" i="17"/>
  <c r="C1278" i="17"/>
  <c r="F1278" i="17" s="1"/>
  <c r="G1278" i="17"/>
  <c r="C1279" i="17"/>
  <c r="F1279" i="17"/>
  <c r="G1279" i="17"/>
  <c r="C1280" i="17"/>
  <c r="F1280" i="17"/>
  <c r="G1280" i="17"/>
  <c r="C1281" i="17"/>
  <c r="F1281" i="17"/>
  <c r="G1281" i="17"/>
  <c r="C1282" i="17"/>
  <c r="G1282" i="17" s="1"/>
  <c r="C1283" i="17"/>
  <c r="G1283" i="17" s="1"/>
  <c r="F1283" i="17"/>
  <c r="C1284" i="17"/>
  <c r="F1284" i="17" s="1"/>
  <c r="G1284" i="17"/>
  <c r="C1285" i="17"/>
  <c r="G1285" i="17" s="1"/>
  <c r="F1285" i="17"/>
  <c r="C1286" i="17"/>
  <c r="C1287" i="17"/>
  <c r="G1287" i="17" s="1"/>
  <c r="F1287" i="17"/>
  <c r="C1288" i="17"/>
  <c r="C1289" i="17"/>
  <c r="F1289" i="17"/>
  <c r="G1289" i="17"/>
  <c r="C1290" i="17"/>
  <c r="G1290" i="17" s="1"/>
  <c r="F1290" i="17"/>
  <c r="C1291" i="17"/>
  <c r="C1292" i="17"/>
  <c r="F1292" i="17"/>
  <c r="G1292" i="17"/>
  <c r="C1293" i="17"/>
  <c r="F1293" i="17"/>
  <c r="G1293" i="17"/>
  <c r="C1294" i="17"/>
  <c r="C1295" i="17"/>
  <c r="F1295" i="17" s="1"/>
  <c r="G1295" i="17"/>
  <c r="C1296" i="17"/>
  <c r="C1297" i="17"/>
  <c r="F1297" i="17"/>
  <c r="G1297" i="17"/>
  <c r="C1298" i="17"/>
  <c r="F1298" i="17"/>
  <c r="G1298" i="17"/>
  <c r="C1299" i="17"/>
  <c r="G1299" i="17" s="1"/>
  <c r="F1299" i="17"/>
  <c r="C1300" i="17"/>
  <c r="C1301" i="17"/>
  <c r="F1301" i="17" s="1"/>
  <c r="G1301" i="17"/>
  <c r="C1302" i="17"/>
  <c r="C1303" i="17"/>
  <c r="F1303" i="17" s="1"/>
  <c r="G1303" i="17"/>
  <c r="C1304" i="17"/>
  <c r="F1304" i="17"/>
  <c r="G1304" i="17"/>
  <c r="C1305" i="17"/>
  <c r="F1305" i="17"/>
  <c r="G1305" i="17"/>
  <c r="C1306" i="17"/>
  <c r="F1306" i="17"/>
  <c r="G1306" i="17"/>
  <c r="C1307" i="17"/>
  <c r="C1308" i="17"/>
  <c r="G1308" i="17" s="1"/>
  <c r="F1308" i="17"/>
  <c r="C1309" i="17"/>
  <c r="F1309" i="17"/>
  <c r="G1309" i="17"/>
  <c r="C1310" i="17"/>
  <c r="C1311" i="17"/>
  <c r="G1311" i="17" s="1"/>
  <c r="F1311" i="17"/>
  <c r="C1312" i="17"/>
  <c r="F1312" i="17"/>
  <c r="G1312" i="17"/>
  <c r="C1313" i="17"/>
  <c r="F1313" i="17"/>
  <c r="G1313" i="17"/>
  <c r="C1314" i="17"/>
  <c r="C1315" i="17"/>
  <c r="G1315" i="17" s="1"/>
  <c r="F1315" i="17"/>
  <c r="C1316" i="17"/>
  <c r="F1316" i="17"/>
  <c r="G1316" i="17"/>
  <c r="C1317" i="17"/>
  <c r="G1317" i="17" s="1"/>
  <c r="C1318" i="17"/>
  <c r="F1318" i="17" s="1"/>
  <c r="G1318" i="17"/>
  <c r="C1319" i="17"/>
  <c r="F1319" i="17" s="1"/>
  <c r="G1319" i="17"/>
  <c r="C1320" i="17"/>
  <c r="G1320" i="17" s="1"/>
  <c r="F1320" i="17"/>
  <c r="C1321" i="17"/>
  <c r="F1321" i="17"/>
  <c r="G1321" i="17"/>
  <c r="C1322" i="17"/>
  <c r="F1322" i="17" s="1"/>
  <c r="C1323" i="17"/>
  <c r="C1324" i="17"/>
  <c r="G1324" i="17" s="1"/>
  <c r="F1324" i="17"/>
  <c r="C1325" i="17"/>
  <c r="G1325" i="17" s="1"/>
  <c r="F1325" i="17"/>
  <c r="C1326" i="17"/>
  <c r="C1327" i="17"/>
  <c r="F1327" i="17"/>
  <c r="G1327" i="17"/>
  <c r="C1328" i="17"/>
  <c r="F1328" i="17"/>
  <c r="G1328" i="17"/>
  <c r="C1329" i="17"/>
  <c r="F1329" i="17"/>
  <c r="G1329" i="17"/>
  <c r="C1330" i="17"/>
  <c r="G1330" i="17" s="1"/>
  <c r="F1330" i="17"/>
  <c r="C1331" i="17"/>
  <c r="G1331" i="17" s="1"/>
  <c r="F1331" i="17"/>
  <c r="C1332" i="17"/>
  <c r="F1332" i="17" s="1"/>
  <c r="G1332" i="17"/>
  <c r="C1333" i="17"/>
  <c r="F1333" i="17"/>
  <c r="G1333" i="17"/>
  <c r="C1334" i="17"/>
  <c r="F1334" i="17" s="1"/>
  <c r="G1334" i="17"/>
  <c r="C1335" i="17"/>
  <c r="C1336" i="17"/>
  <c r="F1336" i="17" s="1"/>
  <c r="C1337" i="17"/>
  <c r="F1337" i="17"/>
  <c r="G1337" i="17"/>
  <c r="C1338" i="17"/>
  <c r="F1338" i="17"/>
  <c r="G1338" i="17"/>
  <c r="C1339" i="17"/>
  <c r="G1339" i="17" s="1"/>
  <c r="F1339" i="17"/>
  <c r="C1340" i="17"/>
  <c r="F1340" i="17" s="1"/>
  <c r="G1340" i="17"/>
  <c r="C1341" i="17"/>
  <c r="F1341" i="17"/>
  <c r="G1341" i="17"/>
  <c r="C1342" i="17"/>
  <c r="F1342" i="17" s="1"/>
  <c r="G1342" i="17"/>
  <c r="C1343" i="17"/>
  <c r="F1343" i="17" s="1"/>
  <c r="G1343" i="17"/>
  <c r="C1344" i="17"/>
  <c r="F1344" i="17"/>
  <c r="G1344" i="17"/>
  <c r="C1345" i="17"/>
  <c r="F1345" i="17"/>
  <c r="G1345" i="17"/>
  <c r="C1346" i="17"/>
  <c r="G1346" i="17" s="1"/>
  <c r="F1346" i="17"/>
  <c r="C1347" i="17"/>
  <c r="C1348" i="17"/>
  <c r="F1348" i="17" s="1"/>
  <c r="G1348" i="17"/>
  <c r="C1349" i="17"/>
  <c r="C1350" i="17"/>
  <c r="C1351" i="17"/>
  <c r="F1351" i="17"/>
  <c r="G1351" i="17"/>
  <c r="C1352" i="17"/>
  <c r="G1352" i="17" s="1"/>
  <c r="F1352" i="17"/>
  <c r="C1353" i="17"/>
  <c r="F1353" i="17"/>
  <c r="G1353" i="17"/>
  <c r="C1354" i="17"/>
  <c r="F1354" i="17"/>
  <c r="G1354" i="17"/>
  <c r="C1355" i="17"/>
  <c r="C1356" i="17"/>
  <c r="F1356" i="17" s="1"/>
  <c r="G1356" i="17"/>
  <c r="C1357" i="17"/>
  <c r="C1358" i="17"/>
  <c r="C1359" i="17"/>
  <c r="G1359" i="17" s="1"/>
  <c r="F1359" i="17"/>
  <c r="C1360" i="17"/>
  <c r="G1360" i="17" s="1"/>
  <c r="F1360" i="17"/>
  <c r="C1361" i="17"/>
  <c r="F1361" i="17"/>
  <c r="G1361" i="17"/>
  <c r="C1362" i="17"/>
  <c r="F1362" i="17" s="1"/>
  <c r="G1362" i="17"/>
  <c r="C1363" i="17"/>
  <c r="C1364" i="17"/>
  <c r="C1365" i="17"/>
  <c r="G1365" i="17" s="1"/>
  <c r="F1365" i="17"/>
  <c r="C1366" i="17"/>
  <c r="C1367" i="17"/>
  <c r="F1367" i="17" s="1"/>
  <c r="G1367" i="17"/>
  <c r="C1368" i="17"/>
  <c r="F1368" i="17"/>
  <c r="G1368" i="17"/>
  <c r="C1369" i="17"/>
  <c r="F1369" i="17"/>
  <c r="G1369" i="17"/>
  <c r="C1370" i="17"/>
  <c r="F1370" i="17"/>
  <c r="G1370" i="17"/>
  <c r="C1371" i="17"/>
  <c r="G1371" i="17" s="1"/>
  <c r="F1371" i="17"/>
  <c r="C1372" i="17"/>
  <c r="F1372" i="17"/>
  <c r="G1372" i="17"/>
  <c r="C1373" i="17"/>
  <c r="F1373" i="17"/>
  <c r="G1373" i="17"/>
  <c r="C1374" i="17"/>
  <c r="F1374" i="17" s="1"/>
  <c r="G1374" i="17"/>
  <c r="C1375" i="17"/>
  <c r="F1375" i="17"/>
  <c r="G1375" i="17"/>
  <c r="C1376" i="17"/>
  <c r="F1376" i="17"/>
  <c r="G1376" i="17"/>
  <c r="C1377" i="17"/>
  <c r="F1377" i="17"/>
  <c r="G1377" i="17"/>
  <c r="C1378" i="17"/>
  <c r="C1379" i="17"/>
  <c r="G1379" i="17" s="1"/>
  <c r="F1379" i="17"/>
  <c r="C1380" i="17"/>
  <c r="F1380" i="17"/>
  <c r="G1380" i="17"/>
  <c r="C1381" i="17"/>
  <c r="G1381" i="17" s="1"/>
  <c r="F1381" i="17"/>
  <c r="C1382" i="17"/>
  <c r="C1383" i="17"/>
  <c r="F1383" i="17" s="1"/>
  <c r="G1383" i="17"/>
  <c r="C1384" i="17"/>
  <c r="C1385" i="17"/>
  <c r="F1385" i="17"/>
  <c r="G1385" i="17"/>
  <c r="C1386" i="17"/>
  <c r="C1387" i="17"/>
  <c r="C1388" i="17"/>
  <c r="F1388" i="17"/>
  <c r="G1388" i="17"/>
  <c r="C1389" i="17"/>
  <c r="F1389" i="17"/>
  <c r="G1389" i="17"/>
  <c r="C1390" i="17"/>
  <c r="C1391" i="17"/>
  <c r="F1391" i="17" s="1"/>
  <c r="G1391" i="17"/>
  <c r="C1392" i="17"/>
  <c r="F1392" i="17" s="1"/>
  <c r="C1393" i="17"/>
  <c r="F1393" i="17"/>
  <c r="G1393" i="17"/>
  <c r="C1394" i="17"/>
  <c r="F1394" i="17"/>
  <c r="G1394" i="17"/>
  <c r="C1395" i="17"/>
  <c r="G1395" i="17" s="1"/>
  <c r="F1395" i="17"/>
  <c r="C1396" i="17"/>
  <c r="F1396" i="17" s="1"/>
  <c r="G1396" i="17"/>
  <c r="C1397" i="17"/>
  <c r="C1398" i="17"/>
  <c r="C1399" i="17"/>
  <c r="C1400" i="17"/>
  <c r="G1400" i="17" s="1"/>
  <c r="C1401" i="17"/>
  <c r="F1401" i="17"/>
  <c r="G1401" i="17"/>
  <c r="C1402" i="17"/>
  <c r="F1402" i="17"/>
  <c r="G1402" i="17"/>
  <c r="C1403" i="17"/>
  <c r="C1404" i="17"/>
  <c r="G1404" i="17" s="1"/>
  <c r="F1404" i="17"/>
  <c r="C1405" i="17"/>
  <c r="F1405" i="17"/>
  <c r="G1405" i="17"/>
  <c r="C1406" i="17"/>
  <c r="C1407" i="17"/>
  <c r="G1407" i="17" s="1"/>
  <c r="F1407" i="17"/>
  <c r="C1408" i="17"/>
  <c r="F1408" i="17"/>
  <c r="G1408" i="17"/>
  <c r="C1409" i="17"/>
  <c r="F1409" i="17"/>
  <c r="G1409" i="17"/>
  <c r="C1410" i="17"/>
  <c r="C1411" i="17"/>
  <c r="C1412" i="17"/>
  <c r="G1412" i="17" s="1"/>
  <c r="F1412" i="17"/>
  <c r="C1413" i="17"/>
  <c r="G1413" i="17" s="1"/>
  <c r="F1413" i="17"/>
  <c r="C1414" i="17"/>
  <c r="F1414" i="17" s="1"/>
  <c r="G1414" i="17"/>
  <c r="C1415" i="17"/>
  <c r="F1415" i="17"/>
  <c r="G1415" i="17"/>
  <c r="C1416" i="17"/>
  <c r="G1416" i="17" s="1"/>
  <c r="F1416" i="17"/>
  <c r="C1417" i="17"/>
  <c r="F1417" i="17"/>
  <c r="G1417" i="17"/>
  <c r="C1418" i="17"/>
  <c r="F1418" i="17"/>
  <c r="G1418" i="17"/>
  <c r="C1419" i="17"/>
  <c r="C1420" i="17"/>
  <c r="G1420" i="17" s="1"/>
  <c r="F1420" i="17"/>
  <c r="C1421" i="17"/>
  <c r="F1421" i="17" s="1"/>
  <c r="C1422" i="17"/>
  <c r="C1423" i="17"/>
  <c r="F1423" i="17"/>
  <c r="G1423" i="17"/>
  <c r="C1424" i="17"/>
  <c r="F1424" i="17"/>
  <c r="G1424" i="17"/>
  <c r="C1425" i="17"/>
  <c r="F1425" i="17"/>
  <c r="G1425" i="17"/>
  <c r="C1426" i="17"/>
  <c r="G1426" i="17" s="1"/>
  <c r="F1426" i="17"/>
  <c r="C1427" i="17"/>
  <c r="C1428" i="17"/>
  <c r="C1429" i="17"/>
  <c r="F1429" i="17"/>
  <c r="G1429" i="17"/>
  <c r="C1430" i="17"/>
  <c r="F1430" i="17" s="1"/>
  <c r="G1430" i="17"/>
  <c r="C1431" i="17"/>
  <c r="F1431" i="17" s="1"/>
  <c r="G1431" i="17"/>
  <c r="C1432" i="17"/>
  <c r="F1432" i="17" s="1"/>
  <c r="C1433" i="17"/>
  <c r="F1433" i="17"/>
  <c r="G1433" i="17"/>
  <c r="C1434" i="17"/>
  <c r="F1434" i="17"/>
  <c r="G1434" i="17"/>
  <c r="C1435" i="17"/>
  <c r="G1435" i="17" s="1"/>
  <c r="F1435" i="17"/>
  <c r="C1436" i="17"/>
  <c r="F1436" i="17" s="1"/>
  <c r="G1436" i="17"/>
  <c r="C1437" i="17"/>
  <c r="F1437" i="17"/>
  <c r="G1437" i="17"/>
  <c r="C1438" i="17"/>
  <c r="F1438" i="17" s="1"/>
  <c r="G1438" i="17"/>
  <c r="C1439" i="17"/>
  <c r="F1439" i="17" s="1"/>
  <c r="G1439" i="17"/>
  <c r="C1440" i="17"/>
  <c r="F1440" i="17"/>
  <c r="G1440" i="17"/>
  <c r="C1441" i="17"/>
  <c r="F1441" i="17"/>
  <c r="G1441" i="17"/>
  <c r="C1442" i="17"/>
  <c r="F1442" i="17"/>
  <c r="G1442" i="17"/>
  <c r="C1443" i="17"/>
  <c r="G1443" i="17" s="1"/>
  <c r="F1443" i="17"/>
  <c r="C1444" i="17"/>
  <c r="F1444" i="17"/>
  <c r="G1444" i="17"/>
  <c r="C1445" i="17"/>
  <c r="F1445" i="17"/>
  <c r="G1445" i="17"/>
  <c r="C1446" i="17"/>
  <c r="F1446" i="17" s="1"/>
  <c r="G1446" i="17"/>
  <c r="C1447" i="17"/>
  <c r="F1447" i="17"/>
  <c r="G1447" i="17"/>
  <c r="C1448" i="17"/>
  <c r="F1448" i="17"/>
  <c r="G1448" i="17"/>
  <c r="C1449" i="17"/>
  <c r="F1449" i="17"/>
  <c r="G1449" i="17"/>
  <c r="C1450" i="17"/>
  <c r="C1451" i="17"/>
  <c r="C1452" i="17"/>
  <c r="G1452" i="17" s="1"/>
  <c r="F1452" i="17"/>
  <c r="C1453" i="17"/>
  <c r="G1453" i="17" s="1"/>
  <c r="F1453" i="17"/>
  <c r="C1454" i="17"/>
  <c r="C1455" i="17"/>
  <c r="C1456" i="17"/>
  <c r="G1456" i="17" s="1"/>
  <c r="F1456" i="17"/>
  <c r="C1457" i="17"/>
  <c r="F1457" i="17"/>
  <c r="G1457" i="17"/>
  <c r="C1458" i="17"/>
  <c r="F1458" i="17" s="1"/>
  <c r="G1458" i="17"/>
  <c r="C1459" i="17"/>
  <c r="C1460" i="17"/>
  <c r="F1460" i="17" s="1"/>
  <c r="G1460" i="17"/>
  <c r="C1461" i="17"/>
  <c r="F1461" i="17" s="1"/>
  <c r="C1462" i="17"/>
  <c r="C1463" i="17"/>
  <c r="F1463" i="17" s="1"/>
  <c r="G1463" i="17"/>
  <c r="C1464" i="17"/>
  <c r="F1464" i="17" s="1"/>
  <c r="C1465" i="17"/>
  <c r="F1465" i="17"/>
  <c r="G1465" i="17"/>
  <c r="C1466" i="17"/>
  <c r="F1466" i="17"/>
  <c r="G1466" i="17"/>
  <c r="A1" i="20"/>
  <c r="A2" i="20" s="1"/>
  <c r="B7" i="20"/>
  <c r="B13" i="20"/>
  <c r="A1" i="19"/>
  <c r="E4" i="19" s="1"/>
  <c r="G3" i="19"/>
  <c r="C18" i="20" s="1"/>
  <c r="G7" i="19"/>
  <c r="I15" i="19"/>
  <c r="F1" i="14"/>
  <c r="R3" i="14"/>
  <c r="R5" i="14" s="1"/>
  <c r="D9" i="20" l="1"/>
  <c r="D12" i="20"/>
  <c r="D14" i="20"/>
  <c r="D6" i="20"/>
  <c r="D11" i="20"/>
  <c r="L4" i="15"/>
  <c r="L17" i="15" s="1"/>
  <c r="L5" i="15"/>
  <c r="L7" i="15"/>
  <c r="C15" i="19"/>
  <c r="G16" i="19"/>
  <c r="R4" i="14"/>
  <c r="C16" i="19"/>
  <c r="C8" i="19"/>
  <c r="I3" i="19"/>
  <c r="C19" i="20" s="1"/>
  <c r="B14" i="20"/>
  <c r="B9" i="20"/>
  <c r="A56" i="15"/>
  <c r="B10" i="15"/>
  <c r="K3" i="15"/>
  <c r="L3" i="18"/>
  <c r="G14" i="19"/>
  <c r="G6" i="19"/>
  <c r="C23" i="20"/>
  <c r="B6" i="20"/>
  <c r="B23" i="15"/>
  <c r="B2" i="15"/>
  <c r="E14" i="19"/>
  <c r="I5" i="19"/>
  <c r="B16" i="15"/>
  <c r="B7" i="15"/>
  <c r="B25" i="15" s="1"/>
  <c r="C7" i="19"/>
  <c r="I18" i="19"/>
  <c r="C18" i="19"/>
  <c r="G13" i="19"/>
  <c r="C5" i="19"/>
  <c r="B15" i="20"/>
  <c r="C15" i="20" s="1"/>
  <c r="B11" i="20"/>
  <c r="C11" i="20" s="1"/>
  <c r="B5" i="20"/>
  <c r="C5" i="20" s="1"/>
  <c r="B15" i="15"/>
  <c r="E18" i="19"/>
  <c r="I16" i="19"/>
  <c r="I8" i="19"/>
  <c r="I4" i="19"/>
  <c r="B10" i="20"/>
  <c r="C10" i="20" s="1"/>
  <c r="B13" i="15"/>
  <c r="B5" i="15"/>
  <c r="E8" i="19"/>
  <c r="K4" i="18"/>
  <c r="G648" i="17"/>
  <c r="F648" i="17"/>
  <c r="G1455" i="17"/>
  <c r="F1455" i="17"/>
  <c r="F1397" i="17"/>
  <c r="G1397" i="17"/>
  <c r="F966" i="17"/>
  <c r="G966" i="17"/>
  <c r="F838" i="17"/>
  <c r="G838" i="17"/>
  <c r="G645" i="17"/>
  <c r="F645" i="17"/>
  <c r="F1335" i="17"/>
  <c r="G1335" i="17"/>
  <c r="F1092" i="17"/>
  <c r="G1092" i="17"/>
  <c r="F681" i="17"/>
  <c r="G681" i="17"/>
  <c r="F1188" i="17"/>
  <c r="G1188" i="17"/>
  <c r="F998" i="17"/>
  <c r="G998" i="17"/>
  <c r="F870" i="17"/>
  <c r="G870" i="17"/>
  <c r="F741" i="17"/>
  <c r="G741" i="17"/>
  <c r="F1428" i="17"/>
  <c r="G1428" i="17"/>
  <c r="F1357" i="17"/>
  <c r="G1357" i="17"/>
  <c r="G1227" i="17"/>
  <c r="F1227" i="17"/>
  <c r="F1076" i="17"/>
  <c r="G1076" i="17"/>
  <c r="G1218" i="17"/>
  <c r="F1218" i="17"/>
  <c r="F1366" i="17"/>
  <c r="G1366" i="17"/>
  <c r="F1106" i="17"/>
  <c r="G1106" i="17"/>
  <c r="F1030" i="17"/>
  <c r="G1030" i="17"/>
  <c r="F902" i="17"/>
  <c r="G902" i="17"/>
  <c r="F774" i="17"/>
  <c r="G774" i="17"/>
  <c r="G1450" i="17"/>
  <c r="F1450" i="17"/>
  <c r="G1378" i="17"/>
  <c r="F1378" i="17"/>
  <c r="F1254" i="17"/>
  <c r="G1254" i="17"/>
  <c r="G1108" i="17"/>
  <c r="F1108" i="17"/>
  <c r="G535" i="17"/>
  <c r="F535" i="17"/>
  <c r="F1261" i="17"/>
  <c r="G1261" i="17"/>
  <c r="F934" i="17"/>
  <c r="G934" i="17"/>
  <c r="F806" i="17"/>
  <c r="G806" i="17"/>
  <c r="F588" i="17"/>
  <c r="G588" i="17"/>
  <c r="G538" i="17"/>
  <c r="F538" i="17"/>
  <c r="G1068" i="17"/>
  <c r="F1068" i="17"/>
  <c r="F1350" i="17"/>
  <c r="G1350" i="17"/>
  <c r="F1386" i="17"/>
  <c r="G1386" i="17"/>
  <c r="F1302" i="17"/>
  <c r="G1302" i="17"/>
  <c r="G1060" i="17"/>
  <c r="F1060" i="17"/>
  <c r="F604" i="17"/>
  <c r="G604" i="17"/>
  <c r="G1062" i="17"/>
  <c r="F1062" i="17"/>
  <c r="F810" i="17"/>
  <c r="G810" i="17"/>
  <c r="F778" i="17"/>
  <c r="G778" i="17"/>
  <c r="F610" i="17"/>
  <c r="G610" i="17"/>
  <c r="G547" i="17"/>
  <c r="F547" i="17"/>
  <c r="F441" i="17"/>
  <c r="G441" i="17"/>
  <c r="G1403" i="17"/>
  <c r="F1403" i="17"/>
  <c r="G1363" i="17"/>
  <c r="F1363" i="17"/>
  <c r="G1307" i="17"/>
  <c r="F1307" i="17"/>
  <c r="G1251" i="17"/>
  <c r="F1251" i="17"/>
  <c r="F1176" i="17"/>
  <c r="G1176" i="17"/>
  <c r="G1064" i="17"/>
  <c r="F1064" i="17"/>
  <c r="F817" i="17"/>
  <c r="G817" i="17"/>
  <c r="F785" i="17"/>
  <c r="G785" i="17"/>
  <c r="F753" i="17"/>
  <c r="G753" i="17"/>
  <c r="G1459" i="17"/>
  <c r="F1459" i="17"/>
  <c r="F1390" i="17"/>
  <c r="G1390" i="17"/>
  <c r="F1382" i="17"/>
  <c r="G1382" i="17"/>
  <c r="F1286" i="17"/>
  <c r="G1286" i="17"/>
  <c r="F1262" i="17"/>
  <c r="G1262" i="17"/>
  <c r="F1246" i="17"/>
  <c r="G1246" i="17"/>
  <c r="F1206" i="17"/>
  <c r="G1206" i="17"/>
  <c r="G1189" i="17"/>
  <c r="F1189" i="17"/>
  <c r="G1094" i="17"/>
  <c r="G1078" i="17"/>
  <c r="F703" i="17"/>
  <c r="G703" i="17"/>
  <c r="F686" i="17"/>
  <c r="G686" i="17"/>
  <c r="G636" i="17"/>
  <c r="F636" i="17"/>
  <c r="G585" i="17"/>
  <c r="F585" i="17"/>
  <c r="F527" i="17"/>
  <c r="G527" i="17"/>
  <c r="F488" i="17"/>
  <c r="G488" i="17"/>
  <c r="G429" i="17"/>
  <c r="F429" i="17"/>
  <c r="G1253" i="17"/>
  <c r="F1253" i="17"/>
  <c r="F1226" i="17"/>
  <c r="G1226" i="17"/>
  <c r="F619" i="17"/>
  <c r="G619" i="17"/>
  <c r="F20" i="18"/>
  <c r="R43" i="18"/>
  <c r="P62" i="18"/>
  <c r="F65" i="18"/>
  <c r="B5" i="18"/>
  <c r="V51" i="18"/>
  <c r="U57" i="18"/>
  <c r="O28" i="18"/>
  <c r="O34" i="18"/>
  <c r="W83" i="18"/>
  <c r="M31" i="18"/>
  <c r="X58" i="18"/>
  <c r="U64" i="18"/>
  <c r="Q31" i="18"/>
  <c r="Z83" i="18"/>
  <c r="U76" i="18"/>
  <c r="B51" i="18"/>
  <c r="E44" i="18"/>
  <c r="I3" i="18"/>
  <c r="G2" i="14"/>
  <c r="H2" i="14"/>
  <c r="F1462" i="17"/>
  <c r="G1462" i="17"/>
  <c r="F1454" i="17"/>
  <c r="G1454" i="17"/>
  <c r="F644" i="17"/>
  <c r="G644" i="17"/>
  <c r="F512" i="17"/>
  <c r="G512" i="17"/>
  <c r="F1002" i="17"/>
  <c r="G1002" i="17"/>
  <c r="G1461" i="17"/>
  <c r="F1400" i="17"/>
  <c r="G1392" i="17"/>
  <c r="F1364" i="17"/>
  <c r="G1364" i="17"/>
  <c r="G1355" i="17"/>
  <c r="F1355" i="17"/>
  <c r="G1322" i="17"/>
  <c r="F1300" i="17"/>
  <c r="G1300" i="17"/>
  <c r="G1244" i="17"/>
  <c r="F1229" i="17"/>
  <c r="G1183" i="17"/>
  <c r="G1165" i="17"/>
  <c r="G1086" i="17"/>
  <c r="F1025" i="17"/>
  <c r="F993" i="17"/>
  <c r="F961" i="17"/>
  <c r="F929" i="17"/>
  <c r="F897" i="17"/>
  <c r="F865" i="17"/>
  <c r="F833" i="17"/>
  <c r="F801" i="17"/>
  <c r="F769" i="17"/>
  <c r="F730" i="17"/>
  <c r="G730" i="17"/>
  <c r="F722" i="17"/>
  <c r="G722" i="17"/>
  <c r="G661" i="17"/>
  <c r="F661" i="17"/>
  <c r="G582" i="17"/>
  <c r="F582" i="17"/>
  <c r="G551" i="17"/>
  <c r="F551" i="17"/>
  <c r="G474" i="17"/>
  <c r="F474" i="17"/>
  <c r="F440" i="17"/>
  <c r="G440" i="17"/>
  <c r="G7" i="18"/>
  <c r="G1349" i="17"/>
  <c r="F1349" i="17"/>
  <c r="G740" i="17"/>
  <c r="F740" i="17"/>
  <c r="F651" i="17"/>
  <c r="G651" i="17"/>
  <c r="F534" i="17"/>
  <c r="G534" i="17"/>
  <c r="A97" i="15"/>
  <c r="A124" i="15"/>
  <c r="F1166" i="17"/>
  <c r="G1166" i="17"/>
  <c r="G1070" i="17"/>
  <c r="F1070" i="17"/>
  <c r="F1034" i="17"/>
  <c r="G1034" i="17"/>
  <c r="F938" i="17"/>
  <c r="G938" i="17"/>
  <c r="F874" i="17"/>
  <c r="G874" i="17"/>
  <c r="F842" i="17"/>
  <c r="G842" i="17"/>
  <c r="F521" i="17"/>
  <c r="G521" i="17"/>
  <c r="G503" i="17"/>
  <c r="F503" i="17"/>
  <c r="G467" i="17"/>
  <c r="F467" i="17"/>
  <c r="O60" i="17"/>
  <c r="P60" i="17"/>
  <c r="G1411" i="17"/>
  <c r="F1411" i="17"/>
  <c r="G1384" i="17"/>
  <c r="F1384" i="17"/>
  <c r="G1288" i="17"/>
  <c r="F1288" i="17"/>
  <c r="G1072" i="17"/>
  <c r="F1072" i="17"/>
  <c r="G1056" i="17"/>
  <c r="F1056" i="17"/>
  <c r="F945" i="17"/>
  <c r="G945" i="17"/>
  <c r="F913" i="17"/>
  <c r="G913" i="17"/>
  <c r="F881" i="17"/>
  <c r="G881" i="17"/>
  <c r="G617" i="17"/>
  <c r="F617" i="17"/>
  <c r="G481" i="17"/>
  <c r="F481" i="17"/>
  <c r="F451" i="17"/>
  <c r="G451" i="17"/>
  <c r="F541" i="17"/>
  <c r="G541" i="17"/>
  <c r="F517" i="17"/>
  <c r="G517" i="17"/>
  <c r="G1054" i="17"/>
  <c r="F1054" i="17"/>
  <c r="G1347" i="17"/>
  <c r="F1347" i="17"/>
  <c r="G1267" i="17"/>
  <c r="F1267" i="17"/>
  <c r="F977" i="17"/>
  <c r="G977" i="17"/>
  <c r="F700" i="17"/>
  <c r="G700" i="17"/>
  <c r="F558" i="17"/>
  <c r="G558" i="17"/>
  <c r="C22" i="20"/>
  <c r="E3" i="19"/>
  <c r="E5" i="19"/>
  <c r="E7" i="19"/>
  <c r="E13" i="19"/>
  <c r="C25" i="20" s="1"/>
  <c r="E15" i="19"/>
  <c r="E17" i="19"/>
  <c r="C24" i="20"/>
  <c r="C4" i="19"/>
  <c r="E6" i="19"/>
  <c r="G8" i="19"/>
  <c r="I14" i="19"/>
  <c r="C17" i="19"/>
  <c r="G4" i="19"/>
  <c r="I6" i="19"/>
  <c r="C13" i="19"/>
  <c r="G15" i="19"/>
  <c r="I17" i="19"/>
  <c r="C3" i="19"/>
  <c r="C20" i="20" s="1"/>
  <c r="G5" i="19"/>
  <c r="I7" i="19"/>
  <c r="C14" i="19"/>
  <c r="E16" i="19"/>
  <c r="G18" i="19"/>
  <c r="F1422" i="17"/>
  <c r="G1422" i="17"/>
  <c r="G1410" i="17"/>
  <c r="F1410" i="17"/>
  <c r="F1399" i="17"/>
  <c r="G1399" i="17"/>
  <c r="F1326" i="17"/>
  <c r="G1326" i="17"/>
  <c r="G1314" i="17"/>
  <c r="F1314" i="17"/>
  <c r="G1243" i="17"/>
  <c r="F1243" i="17"/>
  <c r="G1224" i="17"/>
  <c r="F1224" i="17"/>
  <c r="G1154" i="17"/>
  <c r="G713" i="17"/>
  <c r="F713" i="17"/>
  <c r="G664" i="17"/>
  <c r="F664" i="17"/>
  <c r="F641" i="17"/>
  <c r="G641" i="17"/>
  <c r="F566" i="17"/>
  <c r="G566" i="17"/>
  <c r="F562" i="17"/>
  <c r="G562" i="17"/>
  <c r="F496" i="17"/>
  <c r="G496" i="17"/>
  <c r="F465" i="17"/>
  <c r="G465" i="17"/>
  <c r="O49" i="17"/>
  <c r="P49" i="17"/>
  <c r="P45" i="17"/>
  <c r="O45" i="17"/>
  <c r="B21" i="15"/>
  <c r="B22" i="15"/>
  <c r="G1427" i="17"/>
  <c r="F1427" i="17"/>
  <c r="F1125" i="17"/>
  <c r="G1125" i="17"/>
  <c r="F1204" i="17"/>
  <c r="G1204" i="17"/>
  <c r="F970" i="17"/>
  <c r="G970" i="17"/>
  <c r="F906" i="17"/>
  <c r="G906" i="17"/>
  <c r="F706" i="17"/>
  <c r="G706" i="17"/>
  <c r="P64" i="17"/>
  <c r="O64" i="17"/>
  <c r="G6" i="18"/>
  <c r="Z82" i="18"/>
  <c r="M30" i="18"/>
  <c r="L33" i="18"/>
  <c r="R42" i="18"/>
  <c r="D46" i="18"/>
  <c r="W60" i="18"/>
  <c r="F64" i="18"/>
  <c r="D55" i="18" s="1"/>
  <c r="U75" i="18"/>
  <c r="W82" i="18"/>
  <c r="A7" i="18"/>
  <c r="B50" i="18"/>
  <c r="O64" i="18"/>
  <c r="T78" i="18"/>
  <c r="Q30" i="18"/>
  <c r="V85" i="18"/>
  <c r="Q45" i="18"/>
  <c r="T59" i="18"/>
  <c r="H5" i="18"/>
  <c r="E43" i="18"/>
  <c r="B46" i="18" s="1"/>
  <c r="V50" i="18"/>
  <c r="K13" i="18"/>
  <c r="U56" i="18"/>
  <c r="O33" i="18"/>
  <c r="P61" i="18"/>
  <c r="B4" i="18"/>
  <c r="B19" i="18" s="1"/>
  <c r="A53" i="18"/>
  <c r="U63" i="18"/>
  <c r="A2" i="18"/>
  <c r="F19" i="18"/>
  <c r="E67" i="18"/>
  <c r="X57" i="18"/>
  <c r="I2" i="18"/>
  <c r="O27" i="18"/>
  <c r="F1296" i="17"/>
  <c r="G1296" i="17"/>
  <c r="F1041" i="17"/>
  <c r="G1041" i="17"/>
  <c r="F1009" i="17"/>
  <c r="G1009" i="17"/>
  <c r="F849" i="17"/>
  <c r="G849" i="17"/>
  <c r="G709" i="17"/>
  <c r="F709" i="17"/>
  <c r="F532" i="17"/>
  <c r="G532" i="17"/>
  <c r="G17" i="19"/>
  <c r="I13" i="19"/>
  <c r="C21" i="20" s="1"/>
  <c r="C6" i="19"/>
  <c r="D10" i="20"/>
  <c r="D4" i="20"/>
  <c r="D13" i="20"/>
  <c r="D15" i="20"/>
  <c r="D8" i="20"/>
  <c r="D5" i="20"/>
  <c r="D7" i="20"/>
  <c r="G1464" i="17"/>
  <c r="G1451" i="17"/>
  <c r="F1451" i="17"/>
  <c r="G1432" i="17"/>
  <c r="G1421" i="17"/>
  <c r="F1406" i="17"/>
  <c r="G1406" i="17"/>
  <c r="F1398" i="17"/>
  <c r="G1398" i="17"/>
  <c r="G1387" i="17"/>
  <c r="F1387" i="17"/>
  <c r="G1336" i="17"/>
  <c r="F1317" i="17"/>
  <c r="F1310" i="17"/>
  <c r="G1310" i="17"/>
  <c r="G1291" i="17"/>
  <c r="F1291" i="17"/>
  <c r="F1282" i="17"/>
  <c r="F1239" i="17"/>
  <c r="G1239" i="17"/>
  <c r="F1223" i="17"/>
  <c r="G1223" i="17"/>
  <c r="F1219" i="17"/>
  <c r="F1190" i="17"/>
  <c r="G1190" i="17"/>
  <c r="G1171" i="17"/>
  <c r="F1171" i="17"/>
  <c r="F1104" i="17"/>
  <c r="G1104" i="17"/>
  <c r="G1074" i="17"/>
  <c r="F1074" i="17"/>
  <c r="G1066" i="17"/>
  <c r="F1066" i="17"/>
  <c r="G1058" i="17"/>
  <c r="F1058" i="17"/>
  <c r="F1031" i="17"/>
  <c r="F999" i="17"/>
  <c r="F967" i="17"/>
  <c r="F935" i="17"/>
  <c r="F903" i="17"/>
  <c r="F871" i="17"/>
  <c r="F839" i="17"/>
  <c r="F807" i="17"/>
  <c r="F775" i="17"/>
  <c r="G716" i="17"/>
  <c r="G601" i="17"/>
  <c r="F601" i="17"/>
  <c r="G593" i="17"/>
  <c r="G430" i="17"/>
  <c r="F430" i="17"/>
  <c r="P4" i="18"/>
  <c r="S4" i="18"/>
  <c r="L4" i="18"/>
  <c r="N4" i="18"/>
  <c r="Q4" i="18"/>
  <c r="T4" i="18"/>
  <c r="U4" i="18"/>
  <c r="O4" i="18"/>
  <c r="M4" i="18"/>
  <c r="F1230" i="17"/>
  <c r="G1230" i="17"/>
  <c r="G1195" i="17"/>
  <c r="F1195" i="17"/>
  <c r="G1158" i="17"/>
  <c r="F683" i="17"/>
  <c r="G683" i="17"/>
  <c r="F627" i="17"/>
  <c r="G627" i="17"/>
  <c r="G573" i="17"/>
  <c r="F573" i="17"/>
  <c r="G497" i="17"/>
  <c r="F497" i="17"/>
  <c r="M3" i="15"/>
  <c r="K11" i="15"/>
  <c r="K7" i="15"/>
  <c r="B4" i="20"/>
  <c r="C4" i="20" s="1"/>
  <c r="B12" i="20"/>
  <c r="C12" i="20" s="1"/>
  <c r="G1419" i="17"/>
  <c r="F1419" i="17"/>
  <c r="F1198" i="17"/>
  <c r="G1198" i="17"/>
  <c r="G1163" i="17"/>
  <c r="F1163" i="17"/>
  <c r="F1144" i="17"/>
  <c r="F1128" i="17"/>
  <c r="G1126" i="17"/>
  <c r="F735" i="17"/>
  <c r="G735" i="17"/>
  <c r="G626" i="17"/>
  <c r="F626" i="17"/>
  <c r="F576" i="17"/>
  <c r="G576" i="17"/>
  <c r="G518" i="17"/>
  <c r="F518" i="17"/>
  <c r="L10" i="15"/>
  <c r="F1358" i="17"/>
  <c r="G1358" i="17"/>
  <c r="G1323" i="17"/>
  <c r="F1323" i="17"/>
  <c r="F667" i="17"/>
  <c r="G667" i="17"/>
  <c r="G632" i="17"/>
  <c r="F632" i="17"/>
  <c r="F592" i="17"/>
  <c r="G592" i="17"/>
  <c r="B8" i="20"/>
  <c r="C8" i="20" s="1"/>
  <c r="F1294" i="17"/>
  <c r="G1294" i="17"/>
  <c r="G1259" i="17"/>
  <c r="F1259" i="17"/>
  <c r="G1148" i="17"/>
  <c r="G1033" i="17"/>
  <c r="G1001" i="17"/>
  <c r="G969" i="17"/>
  <c r="G937" i="17"/>
  <c r="G905" i="17"/>
  <c r="G873" i="17"/>
  <c r="G841" i="17"/>
  <c r="G809" i="17"/>
  <c r="G777" i="17"/>
  <c r="F728" i="17"/>
  <c r="G704" i="17"/>
  <c r="F701" i="17"/>
  <c r="G684" i="17"/>
  <c r="G680" i="17"/>
  <c r="F680" i="17"/>
  <c r="F643" i="17"/>
  <c r="G643" i="17"/>
  <c r="F635" i="17"/>
  <c r="G635" i="17"/>
  <c r="F616" i="17"/>
  <c r="G616" i="17"/>
  <c r="G584" i="17"/>
  <c r="F567" i="17"/>
  <c r="G510" i="17"/>
  <c r="F502" i="17"/>
  <c r="F476" i="17"/>
  <c r="G476" i="17"/>
  <c r="G464" i="17"/>
  <c r="F464" i="17"/>
  <c r="F439" i="17"/>
  <c r="F432" i="17"/>
  <c r="P57" i="17"/>
  <c r="G731" i="17"/>
  <c r="F731" i="17"/>
  <c r="G655" i="17"/>
  <c r="F655" i="17"/>
  <c r="F498" i="17"/>
  <c r="G498" i="17"/>
  <c r="G446" i="17"/>
  <c r="F446" i="17"/>
  <c r="L8" i="15"/>
  <c r="L12" i="15"/>
  <c r="L6" i="15"/>
  <c r="L28" i="15" s="1"/>
  <c r="L9" i="15"/>
  <c r="F506" i="17"/>
  <c r="G506" i="17"/>
  <c r="G473" i="17"/>
  <c r="F473" i="17"/>
  <c r="G438" i="17"/>
  <c r="F438" i="17"/>
  <c r="O58" i="17"/>
  <c r="P58" i="17"/>
  <c r="O42" i="17"/>
  <c r="P42" i="17"/>
  <c r="J5" i="15"/>
  <c r="J11" i="15"/>
  <c r="A55" i="15"/>
  <c r="B117" i="15"/>
  <c r="I56" i="15"/>
  <c r="D117" i="15"/>
  <c r="L117" i="15"/>
  <c r="C117" i="15"/>
  <c r="F117" i="15"/>
  <c r="G1155" i="17"/>
  <c r="G1123" i="17"/>
  <c r="P53" i="17"/>
  <c r="O53" i="17"/>
  <c r="M3" i="18"/>
  <c r="U3" i="18"/>
  <c r="N3" i="18"/>
  <c r="O3" i="18"/>
  <c r="P3" i="18"/>
  <c r="Q3" i="18"/>
  <c r="R3" i="18"/>
  <c r="S3" i="18"/>
  <c r="CO15" i="10"/>
  <c r="CR20" i="10"/>
  <c r="CU6" i="10"/>
  <c r="CT20" i="10"/>
  <c r="CV11" i="10"/>
  <c r="CQ18" i="10"/>
  <c r="CK21" i="10"/>
  <c r="CQ17" i="10"/>
  <c r="CT18" i="10"/>
  <c r="CK19" i="10"/>
  <c r="CQ21" i="10"/>
  <c r="CS14" i="10"/>
  <c r="CR16" i="10"/>
  <c r="CS19" i="10"/>
  <c r="CN10" i="10"/>
  <c r="CU19" i="10"/>
  <c r="CP22" i="10"/>
  <c r="CM19" i="10"/>
  <c r="CR22" i="10"/>
  <c r="CM14" i="10"/>
  <c r="CO16" i="10"/>
  <c r="CS21" i="10"/>
  <c r="CT17" i="10"/>
  <c r="CL20" i="10"/>
  <c r="CK15" i="10"/>
  <c r="BO3" i="10"/>
  <c r="BW3" i="10"/>
  <c r="BN4" i="10"/>
  <c r="BV4" i="10"/>
  <c r="BM5" i="10"/>
  <c r="BU5" i="10"/>
  <c r="BP6" i="10"/>
  <c r="BX6" i="10"/>
  <c r="BO7" i="10"/>
  <c r="BW7" i="10"/>
  <c r="BP3" i="10"/>
  <c r="BX3" i="10"/>
  <c r="BO4" i="10"/>
  <c r="BW4" i="10"/>
  <c r="BN5" i="10"/>
  <c r="BV5" i="10"/>
  <c r="BQ6" i="10"/>
  <c r="BP7" i="10"/>
  <c r="BX7" i="10"/>
  <c r="BQ3" i="10"/>
  <c r="BP4" i="10"/>
  <c r="BX4" i="10"/>
  <c r="BO5" i="10"/>
  <c r="BW5" i="10"/>
  <c r="BR6" i="10"/>
  <c r="BQ7" i="10"/>
  <c r="BP8" i="10"/>
  <c r="BX8" i="10"/>
  <c r="BT9" i="10"/>
  <c r="BS10" i="10"/>
  <c r="BS11" i="10"/>
  <c r="BR12" i="10"/>
  <c r="BQ13" i="10"/>
  <c r="BR3" i="10"/>
  <c r="BQ4" i="10"/>
  <c r="BP5" i="10"/>
  <c r="BX5" i="10"/>
  <c r="BS6" i="10"/>
  <c r="BR7" i="10"/>
  <c r="BQ8" i="10"/>
  <c r="BU9" i="10"/>
  <c r="BS3" i="10"/>
  <c r="BR4" i="10"/>
  <c r="BQ5" i="10"/>
  <c r="BT6" i="10"/>
  <c r="BS7" i="10"/>
  <c r="BR8" i="10"/>
  <c r="BT3" i="10"/>
  <c r="BS4" i="10"/>
  <c r="BR5" i="10"/>
  <c r="BM6" i="10"/>
  <c r="BU6" i="10"/>
  <c r="BT7" i="10"/>
  <c r="BS8" i="10"/>
  <c r="BO9" i="10"/>
  <c r="BW9" i="10"/>
  <c r="BN10" i="10"/>
  <c r="BV10" i="10"/>
  <c r="BN11" i="10"/>
  <c r="BV11" i="10"/>
  <c r="BU12" i="10"/>
  <c r="BT13" i="10"/>
  <c r="BU4" i="10"/>
  <c r="BW6" i="10"/>
  <c r="BM7" i="10"/>
  <c r="BR9" i="10"/>
  <c r="BU10" i="10"/>
  <c r="BU11" i="10"/>
  <c r="BT12" i="10"/>
  <c r="BV13" i="10"/>
  <c r="BN7" i="10"/>
  <c r="BM8" i="10"/>
  <c r="BS9" i="10"/>
  <c r="BW10" i="10"/>
  <c r="BW11" i="10"/>
  <c r="BV12" i="10"/>
  <c r="BM13" i="10"/>
  <c r="BW13" i="10"/>
  <c r="BP14" i="10"/>
  <c r="BX14" i="10"/>
  <c r="BO15" i="10"/>
  <c r="BW15" i="10"/>
  <c r="BN16" i="10"/>
  <c r="BV16" i="10"/>
  <c r="BM17" i="10"/>
  <c r="BU17" i="10"/>
  <c r="BT18" i="10"/>
  <c r="BM3" i="10"/>
  <c r="BS5" i="10"/>
  <c r="BU7" i="10"/>
  <c r="BN8" i="10"/>
  <c r="BV9" i="10"/>
  <c r="BM10" i="10"/>
  <c r="BX10" i="10"/>
  <c r="BM11" i="10"/>
  <c r="BX11" i="10"/>
  <c r="BW12" i="10"/>
  <c r="BN13" i="10"/>
  <c r="BX13" i="10"/>
  <c r="BQ14" i="10"/>
  <c r="BP15" i="10"/>
  <c r="BX15" i="10"/>
  <c r="BO16" i="10"/>
  <c r="BW16" i="10"/>
  <c r="BN3" i="10"/>
  <c r="BT5" i="10"/>
  <c r="BV7" i="10"/>
  <c r="BO8" i="10"/>
  <c r="BX9" i="10"/>
  <c r="BO10" i="10"/>
  <c r="BO11" i="10"/>
  <c r="BX12" i="10"/>
  <c r="BO13" i="10"/>
  <c r="BR14" i="10"/>
  <c r="BV3" i="10"/>
  <c r="BN6" i="10"/>
  <c r="BU8" i="10"/>
  <c r="BN9" i="10"/>
  <c r="BQ10" i="10"/>
  <c r="BQ11" i="10"/>
  <c r="BR13" i="10"/>
  <c r="BT14" i="10"/>
  <c r="BS15" i="10"/>
  <c r="BR16" i="10"/>
  <c r="BQ17" i="10"/>
  <c r="BP18" i="10"/>
  <c r="BX18" i="10"/>
  <c r="BT4" i="10"/>
  <c r="BV6" i="10"/>
  <c r="BW8" i="10"/>
  <c r="BQ9" i="10"/>
  <c r="BT10" i="10"/>
  <c r="BT11" i="10"/>
  <c r="BS12" i="10"/>
  <c r="BU13" i="10"/>
  <c r="BN14" i="10"/>
  <c r="BV14" i="10"/>
  <c r="BT8" i="10"/>
  <c r="BR11" i="10"/>
  <c r="BQ15" i="10"/>
  <c r="BT16" i="10"/>
  <c r="BO17" i="10"/>
  <c r="BO18" i="10"/>
  <c r="BP19" i="10"/>
  <c r="BX19" i="10"/>
  <c r="BO20" i="10"/>
  <c r="BW20" i="10"/>
  <c r="BN21" i="10"/>
  <c r="BV21" i="10"/>
  <c r="BM22" i="10"/>
  <c r="BU22" i="10"/>
  <c r="BM4" i="10"/>
  <c r="BV8" i="10"/>
  <c r="BR15" i="10"/>
  <c r="BU16" i="10"/>
  <c r="BP17" i="10"/>
  <c r="BQ18" i="10"/>
  <c r="BQ19" i="10"/>
  <c r="BP20" i="10"/>
  <c r="BX20" i="10"/>
  <c r="BO21" i="10"/>
  <c r="BW21" i="10"/>
  <c r="BN22" i="10"/>
  <c r="BV22" i="10"/>
  <c r="BP10" i="10"/>
  <c r="BT15" i="10"/>
  <c r="BX16" i="10"/>
  <c r="BR17" i="10"/>
  <c r="BR18" i="10"/>
  <c r="BR19" i="10"/>
  <c r="BQ20" i="10"/>
  <c r="BP21" i="10"/>
  <c r="BX21" i="10"/>
  <c r="BO22" i="10"/>
  <c r="BW22" i="10"/>
  <c r="BO6" i="10"/>
  <c r="BR10" i="10"/>
  <c r="BU15" i="10"/>
  <c r="BS17" i="10"/>
  <c r="BS18" i="10"/>
  <c r="BS19" i="10"/>
  <c r="BR20" i="10"/>
  <c r="BQ21" i="10"/>
  <c r="BP22" i="10"/>
  <c r="BX22" i="10"/>
  <c r="BU3" i="10"/>
  <c r="BP13" i="10"/>
  <c r="BO14" i="10"/>
  <c r="BV15" i="10"/>
  <c r="BM16" i="10"/>
  <c r="BT17" i="10"/>
  <c r="BU18" i="10"/>
  <c r="BT19" i="10"/>
  <c r="BS20" i="10"/>
  <c r="BR21" i="10"/>
  <c r="BQ22" i="10"/>
  <c r="BU14" i="10"/>
  <c r="BM15" i="10"/>
  <c r="BQ16" i="10"/>
  <c r="BW17" i="10"/>
  <c r="BM18" i="10"/>
  <c r="BW18" i="10"/>
  <c r="BN19" i="10"/>
  <c r="BV19" i="10"/>
  <c r="BM20" i="10"/>
  <c r="BU20" i="10"/>
  <c r="BT21" i="10"/>
  <c r="BS22" i="10"/>
  <c r="BP9" i="10"/>
  <c r="BP16" i="10"/>
  <c r="BX17" i="10"/>
  <c r="BW19" i="10"/>
  <c r="BR22" i="10"/>
  <c r="BP11" i="10"/>
  <c r="BS16" i="10"/>
  <c r="BN20" i="10"/>
  <c r="BT22" i="10"/>
  <c r="BS14" i="10"/>
  <c r="BT20" i="10"/>
  <c r="BW14" i="10"/>
  <c r="BV20" i="10"/>
  <c r="BN18" i="10"/>
  <c r="BM19" i="10"/>
  <c r="BS21" i="10"/>
  <c r="BN17" i="10"/>
  <c r="BV18" i="10"/>
  <c r="BO19" i="10"/>
  <c r="BU21" i="10"/>
  <c r="BS13" i="10"/>
  <c r="BM21" i="10"/>
  <c r="BU19" i="10"/>
  <c r="BV17" i="10"/>
  <c r="BN15" i="10"/>
  <c r="BQ12" i="10"/>
  <c r="BE16" i="10"/>
  <c r="BK18" i="10"/>
  <c r="BF20" i="10"/>
  <c r="BL22" i="10"/>
  <c r="BB22" i="10"/>
  <c r="BC17" i="10"/>
  <c r="BG19" i="10"/>
  <c r="B4" i="15"/>
  <c r="C3" i="15"/>
  <c r="B11" i="15"/>
  <c r="B6" i="15"/>
  <c r="B28" i="15" s="1"/>
  <c r="B14" i="15"/>
  <c r="CD13" i="10"/>
  <c r="CG18" i="10"/>
  <c r="CC21" i="10"/>
  <c r="CA9" i="10"/>
  <c r="CF17" i="10"/>
  <c r="CI18" i="10"/>
  <c r="CC19" i="10"/>
  <c r="CI21" i="10"/>
  <c r="CC3" i="10"/>
  <c r="CB16" i="10"/>
  <c r="CI17" i="10"/>
  <c r="CE19" i="10"/>
  <c r="BZ22" i="10"/>
  <c r="CF16" i="10"/>
  <c r="CB22" i="10"/>
  <c r="CC10" i="10"/>
  <c r="BY15" i="10"/>
  <c r="CD20" i="10"/>
  <c r="CJ22" i="10"/>
  <c r="CB15" i="10"/>
  <c r="CJ20" i="10"/>
  <c r="CH22" i="10"/>
  <c r="CA21" i="10"/>
  <c r="BY18" i="10"/>
  <c r="CB20" i="10"/>
  <c r="BE11" i="10"/>
  <c r="CS4" i="10"/>
  <c r="BH13" i="10"/>
  <c r="BJ22" i="10"/>
  <c r="AD22" i="10"/>
  <c r="AO21" i="10"/>
  <c r="BD20" i="10"/>
  <c r="AH19" i="10"/>
  <c r="AE18" i="10"/>
  <c r="BC16" i="10"/>
  <c r="BF8" i="10"/>
  <c r="AU5" i="10"/>
  <c r="BD22" i="10"/>
  <c r="AM21" i="10"/>
  <c r="AX20" i="10"/>
  <c r="AF19" i="10"/>
  <c r="BK17" i="10"/>
  <c r="AS16" i="10"/>
  <c r="AG16" i="10"/>
  <c r="AI17" i="10"/>
  <c r="AI18" i="10"/>
  <c r="AI19" i="10"/>
  <c r="AI20" i="10"/>
  <c r="AH21" i="10"/>
  <c r="AG22" i="10"/>
  <c r="AJ16" i="10"/>
  <c r="AJ17" i="10"/>
  <c r="AK18" i="10"/>
  <c r="AJ19" i="10"/>
  <c r="AJ20" i="10"/>
  <c r="AI21" i="10"/>
  <c r="AH22" i="10"/>
  <c r="AL11" i="10"/>
  <c r="AD15" i="10"/>
  <c r="AK16" i="10"/>
  <c r="AL17" i="10"/>
  <c r="AL18" i="10"/>
  <c r="AK19" i="10"/>
  <c r="AC20" i="10"/>
  <c r="AK20" i="10"/>
  <c r="AJ21" i="10"/>
  <c r="AI22" i="10"/>
  <c r="AF15" i="10"/>
  <c r="AM16" i="10"/>
  <c r="AM17" i="10"/>
  <c r="AC18" i="10"/>
  <c r="AM18" i="10"/>
  <c r="AC19" i="10"/>
  <c r="AL19" i="10"/>
  <c r="AD20" i="10"/>
  <c r="AL20" i="10"/>
  <c r="AC21" i="10"/>
  <c r="AK21" i="10"/>
  <c r="AJ22" i="10"/>
  <c r="AH15" i="10"/>
  <c r="AN16" i="10"/>
  <c r="AD17" i="10"/>
  <c r="AN17" i="10"/>
  <c r="AD18" i="10"/>
  <c r="AD19" i="10"/>
  <c r="AN19" i="10"/>
  <c r="AE20" i="10"/>
  <c r="AM20" i="10"/>
  <c r="AD21" i="10"/>
  <c r="AL21" i="10"/>
  <c r="AC22" i="10"/>
  <c r="AK22" i="10"/>
  <c r="AF17" i="10"/>
  <c r="AG18" i="10"/>
  <c r="AG19" i="10"/>
  <c r="AG20" i="10"/>
  <c r="AF21" i="10"/>
  <c r="AN21" i="10"/>
  <c r="AE22" i="10"/>
  <c r="AM22" i="10"/>
  <c r="AN8" i="10"/>
  <c r="BK21" i="10"/>
  <c r="AE21" i="10"/>
  <c r="AP20" i="10"/>
  <c r="BE19" i="10"/>
  <c r="BC18" i="10"/>
  <c r="AZ17" i="10"/>
  <c r="AF16" i="10"/>
  <c r="BL15" i="10"/>
  <c r="AL10" i="10"/>
  <c r="AW7" i="10"/>
  <c r="AT22" i="10"/>
  <c r="BE21" i="10"/>
  <c r="AN20" i="10"/>
  <c r="AY19" i="10"/>
  <c r="BA18" i="10"/>
  <c r="AR17" i="10"/>
  <c r="AC16" i="10"/>
  <c r="BB15" i="10"/>
  <c r="AG8" i="10"/>
  <c r="AN22" i="10"/>
  <c r="BC21" i="10"/>
  <c r="AH20" i="10"/>
  <c r="AW19" i="10"/>
  <c r="AS18" i="10"/>
  <c r="AP17" i="10"/>
  <c r="AX15" i="10"/>
  <c r="BY9" i="10"/>
  <c r="AT10" i="10"/>
  <c r="AW21" i="10"/>
  <c r="BL20" i="10"/>
  <c r="AF20" i="10"/>
  <c r="AQ19" i="10"/>
  <c r="AP18" i="10"/>
  <c r="AH17" i="10"/>
  <c r="CQ22" i="10"/>
  <c r="CI22" i="10"/>
  <c r="CA22" i="10"/>
  <c r="BK22" i="10"/>
  <c r="BC22" i="10"/>
  <c r="AU22" i="10"/>
  <c r="CR21" i="10"/>
  <c r="CJ21" i="10"/>
  <c r="CB21" i="10"/>
  <c r="BL21" i="10"/>
  <c r="BD21" i="10"/>
  <c r="AV21" i="10"/>
  <c r="CS20" i="10"/>
  <c r="CK20" i="10"/>
  <c r="CC20" i="10"/>
  <c r="BE20" i="10"/>
  <c r="AW20" i="10"/>
  <c r="AO20" i="10"/>
  <c r="CT19" i="10"/>
  <c r="CL19" i="10"/>
  <c r="CD19" i="10"/>
  <c r="BF19" i="10"/>
  <c r="AX19" i="10"/>
  <c r="AP19" i="10"/>
  <c r="CS18" i="10"/>
  <c r="CH18" i="10"/>
  <c r="BB18" i="10"/>
  <c r="AQ18" i="10"/>
  <c r="CR17" i="10"/>
  <c r="CH17" i="10"/>
  <c r="BL17" i="10"/>
  <c r="BB17" i="10"/>
  <c r="AQ17" i="10"/>
  <c r="CQ16" i="10"/>
  <c r="CC16" i="10"/>
  <c r="BD16" i="10"/>
  <c r="AR16" i="10"/>
  <c r="AE16" i="10"/>
  <c r="CL15" i="10"/>
  <c r="BZ15" i="10"/>
  <c r="BA15" i="10"/>
  <c r="AN15" i="10"/>
  <c r="CQ14" i="10"/>
  <c r="CA13" i="10"/>
  <c r="AJ13" i="10"/>
  <c r="BH11" i="10"/>
  <c r="CK10" i="10"/>
  <c r="BD8" i="10"/>
  <c r="BC5" i="10"/>
  <c r="AJ3" i="10"/>
  <c r="CM10" i="10"/>
  <c r="CE3" i="10"/>
  <c r="CD4" i="10"/>
  <c r="CC5" i="10"/>
  <c r="CF6" i="10"/>
  <c r="CE7" i="10"/>
  <c r="CF3" i="10"/>
  <c r="CE4" i="10"/>
  <c r="CD5" i="10"/>
  <c r="BY6" i="10"/>
  <c r="CG6" i="10"/>
  <c r="CF7" i="10"/>
  <c r="BY3" i="10"/>
  <c r="CG3" i="10"/>
  <c r="CF4" i="10"/>
  <c r="CE5" i="10"/>
  <c r="BZ6" i="10"/>
  <c r="CH6" i="10"/>
  <c r="BY7" i="10"/>
  <c r="CG7" i="10"/>
  <c r="CF8" i="10"/>
  <c r="CB9" i="10"/>
  <c r="CJ9" i="10"/>
  <c r="CA10" i="10"/>
  <c r="CI10" i="10"/>
  <c r="CA11" i="10"/>
  <c r="CI11" i="10"/>
  <c r="BZ12" i="10"/>
  <c r="CH12" i="10"/>
  <c r="BY13" i="10"/>
  <c r="CG13" i="10"/>
  <c r="BZ3" i="10"/>
  <c r="CH3" i="10"/>
  <c r="BY4" i="10"/>
  <c r="CG4" i="10"/>
  <c r="CF5" i="10"/>
  <c r="CA6" i="10"/>
  <c r="CI6" i="10"/>
  <c r="BZ7" i="10"/>
  <c r="CH7" i="10"/>
  <c r="BY8" i="10"/>
  <c r="CG8" i="10"/>
  <c r="CA3" i="10"/>
  <c r="CI3" i="10"/>
  <c r="BZ4" i="10"/>
  <c r="CH4" i="10"/>
  <c r="BY5" i="10"/>
  <c r="CG5" i="10"/>
  <c r="CB6" i="10"/>
  <c r="CJ6" i="10"/>
  <c r="CA7" i="10"/>
  <c r="CI7" i="10"/>
  <c r="BZ8" i="10"/>
  <c r="CH8" i="10"/>
  <c r="CB3" i="10"/>
  <c r="CJ3" i="10"/>
  <c r="CA4" i="10"/>
  <c r="CI4" i="10"/>
  <c r="BZ5" i="10"/>
  <c r="CH5" i="10"/>
  <c r="CC6" i="10"/>
  <c r="CB7" i="10"/>
  <c r="CJ7" i="10"/>
  <c r="CA8" i="10"/>
  <c r="CI8" i="10"/>
  <c r="CE9" i="10"/>
  <c r="CD10" i="10"/>
  <c r="CD11" i="10"/>
  <c r="CC12" i="10"/>
  <c r="CB13" i="10"/>
  <c r="CJ13" i="10"/>
  <c r="CB8" i="10"/>
  <c r="CD9" i="10"/>
  <c r="CF10" i="10"/>
  <c r="CF11" i="10"/>
  <c r="CE12" i="10"/>
  <c r="CF13" i="10"/>
  <c r="CB4" i="10"/>
  <c r="CD6" i="10"/>
  <c r="CC8" i="10"/>
  <c r="CF9" i="10"/>
  <c r="CG10" i="10"/>
  <c r="CG11" i="10"/>
  <c r="CF12" i="10"/>
  <c r="CH13" i="10"/>
  <c r="CF14" i="10"/>
  <c r="CE15" i="10"/>
  <c r="CD16" i="10"/>
  <c r="CC17" i="10"/>
  <c r="CB18" i="10"/>
  <c r="CJ18" i="10"/>
  <c r="CC4" i="10"/>
  <c r="CE6" i="10"/>
  <c r="CD8" i="10"/>
  <c r="CG9" i="10"/>
  <c r="CH10" i="10"/>
  <c r="CH11" i="10"/>
  <c r="CG12" i="10"/>
  <c r="CI13" i="10"/>
  <c r="BY14" i="10"/>
  <c r="CG14" i="10"/>
  <c r="CF15" i="10"/>
  <c r="CE16" i="10"/>
  <c r="CJ4" i="10"/>
  <c r="CE8" i="10"/>
  <c r="CH9" i="10"/>
  <c r="BY10" i="10"/>
  <c r="CJ10" i="10"/>
  <c r="BY11" i="10"/>
  <c r="CJ11" i="10"/>
  <c r="CI12" i="10"/>
  <c r="BZ13" i="10"/>
  <c r="BZ14" i="10"/>
  <c r="CH14" i="10"/>
  <c r="CB5" i="10"/>
  <c r="CD7" i="10"/>
  <c r="BZ9" i="10"/>
  <c r="CB10" i="10"/>
  <c r="CB11" i="10"/>
  <c r="CA12" i="10"/>
  <c r="CC13" i="10"/>
  <c r="CB14" i="10"/>
  <c r="CJ14" i="10"/>
  <c r="CA15" i="10"/>
  <c r="CI15" i="10"/>
  <c r="BZ16" i="10"/>
  <c r="CH16" i="10"/>
  <c r="BY17" i="10"/>
  <c r="CG17" i="10"/>
  <c r="CF18" i="10"/>
  <c r="CD3" i="10"/>
  <c r="CJ5" i="10"/>
  <c r="CC9" i="10"/>
  <c r="CE10" i="10"/>
  <c r="CE11" i="10"/>
  <c r="CD12" i="10"/>
  <c r="CE13" i="10"/>
  <c r="CD14" i="10"/>
  <c r="AQ3" i="10"/>
  <c r="AY3" i="10"/>
  <c r="AP4" i="10"/>
  <c r="AX4" i="10"/>
  <c r="AO5" i="10"/>
  <c r="AW5" i="10"/>
  <c r="AQ7" i="10"/>
  <c r="AY7" i="10"/>
  <c r="AP8" i="10"/>
  <c r="AX8" i="10"/>
  <c r="AR3" i="10"/>
  <c r="AZ3" i="10"/>
  <c r="AQ4" i="10"/>
  <c r="AY4" i="10"/>
  <c r="AP5" i="10"/>
  <c r="AX5" i="10"/>
  <c r="AR7" i="10"/>
  <c r="AZ7" i="10"/>
  <c r="AS3" i="10"/>
  <c r="AR4" i="10"/>
  <c r="AZ4" i="10"/>
  <c r="AQ5" i="10"/>
  <c r="AY5" i="10"/>
  <c r="AS7" i="10"/>
  <c r="AR8" i="10"/>
  <c r="AZ8" i="10"/>
  <c r="AU10" i="10"/>
  <c r="AU11" i="10"/>
  <c r="AS13" i="10"/>
  <c r="AT3" i="10"/>
  <c r="AS4" i="10"/>
  <c r="AR5" i="10"/>
  <c r="AZ5" i="10"/>
  <c r="AT7" i="10"/>
  <c r="AS8" i="10"/>
  <c r="AU3" i="10"/>
  <c r="AT4" i="10"/>
  <c r="AS5" i="10"/>
  <c r="AU7" i="10"/>
  <c r="AT8" i="10"/>
  <c r="AV3" i="10"/>
  <c r="AU4" i="10"/>
  <c r="AT5" i="10"/>
  <c r="AV7" i="10"/>
  <c r="AU8" i="10"/>
  <c r="AP10" i="10"/>
  <c r="AX10" i="10"/>
  <c r="AP11" i="10"/>
  <c r="AX11" i="10"/>
  <c r="AV13" i="10"/>
  <c r="AO4" i="10"/>
  <c r="AQ8" i="10"/>
  <c r="AO10" i="10"/>
  <c r="AZ10" i="10"/>
  <c r="AO11" i="10"/>
  <c r="AZ11" i="10"/>
  <c r="AP13" i="10"/>
  <c r="AZ13" i="10"/>
  <c r="AV4" i="10"/>
  <c r="AV8" i="10"/>
  <c r="AQ10" i="10"/>
  <c r="AQ11" i="10"/>
  <c r="AQ13" i="10"/>
  <c r="AQ15" i="10"/>
  <c r="AY15" i="10"/>
  <c r="AP16" i="10"/>
  <c r="AX16" i="10"/>
  <c r="AO17" i="10"/>
  <c r="AW17" i="10"/>
  <c r="AV18" i="10"/>
  <c r="AW4" i="10"/>
  <c r="AO7" i="10"/>
  <c r="AW8" i="10"/>
  <c r="AR10" i="10"/>
  <c r="AR11" i="10"/>
  <c r="AR13" i="10"/>
  <c r="AR15" i="10"/>
  <c r="AZ15" i="10"/>
  <c r="AQ16" i="10"/>
  <c r="AY16" i="10"/>
  <c r="AP7" i="10"/>
  <c r="AY8" i="10"/>
  <c r="AS10" i="10"/>
  <c r="AS11" i="10"/>
  <c r="AT13" i="10"/>
  <c r="AP3" i="10"/>
  <c r="AV5" i="10"/>
  <c r="AX7" i="10"/>
  <c r="AV10" i="10"/>
  <c r="AV11" i="10"/>
  <c r="AW13" i="10"/>
  <c r="AU15" i="10"/>
  <c r="AT16" i="10"/>
  <c r="AS17" i="10"/>
  <c r="AR18" i="10"/>
  <c r="AZ18" i="10"/>
  <c r="AX3" i="10"/>
  <c r="AO8" i="10"/>
  <c r="AY10" i="10"/>
  <c r="AY11" i="10"/>
  <c r="AO13" i="10"/>
  <c r="AY13" i="10"/>
  <c r="CO22" i="10"/>
  <c r="CG22" i="10"/>
  <c r="BY22" i="10"/>
  <c r="BI22" i="10"/>
  <c r="BA22" i="10"/>
  <c r="AS22" i="10"/>
  <c r="CP21" i="10"/>
  <c r="CH21" i="10"/>
  <c r="BZ21" i="10"/>
  <c r="BJ21" i="10"/>
  <c r="BB21" i="10"/>
  <c r="AT21" i="10"/>
  <c r="CQ20" i="10"/>
  <c r="CI20" i="10"/>
  <c r="CA20" i="10"/>
  <c r="BK20" i="10"/>
  <c r="BC20" i="10"/>
  <c r="AU20" i="10"/>
  <c r="CR19" i="10"/>
  <c r="CJ19" i="10"/>
  <c r="CB19" i="10"/>
  <c r="BL19" i="10"/>
  <c r="BD19" i="10"/>
  <c r="AV19" i="10"/>
  <c r="CP18" i="10"/>
  <c r="CE18" i="10"/>
  <c r="BJ18" i="10"/>
  <c r="AY18" i="10"/>
  <c r="AO18" i="10"/>
  <c r="CP17" i="10"/>
  <c r="CE17" i="10"/>
  <c r="BJ17" i="10"/>
  <c r="AY17" i="10"/>
  <c r="CN16" i="10"/>
  <c r="CA16" i="10"/>
  <c r="BA16" i="10"/>
  <c r="CJ15" i="10"/>
  <c r="BJ15" i="10"/>
  <c r="AW15" i="10"/>
  <c r="CK14" i="10"/>
  <c r="CU12" i="10"/>
  <c r="CN11" i="10"/>
  <c r="AW11" i="10"/>
  <c r="BZ10" i="10"/>
  <c r="AJ10" i="10"/>
  <c r="AH8" i="10"/>
  <c r="CM6" i="10"/>
  <c r="CV22" i="10"/>
  <c r="L56" i="15" s="1"/>
  <c r="CN22" i="10"/>
  <c r="CF22" i="10"/>
  <c r="BH22" i="10"/>
  <c r="AZ22" i="10"/>
  <c r="AR22" i="10"/>
  <c r="CO21" i="10"/>
  <c r="CG21" i="10"/>
  <c r="BY21" i="10"/>
  <c r="BI21" i="10"/>
  <c r="BA21" i="10"/>
  <c r="AS21" i="10"/>
  <c r="CP20" i="10"/>
  <c r="CH20" i="10"/>
  <c r="BZ20" i="10"/>
  <c r="BJ20" i="10"/>
  <c r="BB20" i="10"/>
  <c r="AT20" i="10"/>
  <c r="CQ19" i="10"/>
  <c r="CI19" i="10"/>
  <c r="CA19" i="10"/>
  <c r="BK19" i="10"/>
  <c r="BC19" i="10"/>
  <c r="AU19" i="10"/>
  <c r="CO18" i="10"/>
  <c r="CD18" i="10"/>
  <c r="BI18" i="10"/>
  <c r="AX18" i="10"/>
  <c r="CN17" i="10"/>
  <c r="CD17" i="10"/>
  <c r="BH17" i="10"/>
  <c r="AX17" i="10"/>
  <c r="CK16" i="10"/>
  <c r="BY16" i="10"/>
  <c r="BL16" i="10"/>
  <c r="AZ16" i="10"/>
  <c r="CT15" i="10"/>
  <c r="CH15" i="10"/>
  <c r="BI15" i="10"/>
  <c r="AV15" i="10"/>
  <c r="CI14" i="10"/>
  <c r="CM12" i="10"/>
  <c r="CK11" i="10"/>
  <c r="AT11" i="10"/>
  <c r="AE5" i="10"/>
  <c r="AG7" i="10"/>
  <c r="AD10" i="10"/>
  <c r="AE13" i="10"/>
  <c r="AF5" i="10"/>
  <c r="AH7" i="10"/>
  <c r="AF10" i="10"/>
  <c r="AG13" i="10"/>
  <c r="AI15" i="10"/>
  <c r="AH16" i="10"/>
  <c r="AG17" i="10"/>
  <c r="AF18" i="10"/>
  <c r="AN18" i="10"/>
  <c r="AE19" i="10"/>
  <c r="AM19" i="10"/>
  <c r="AG3" i="10"/>
  <c r="AM5" i="10"/>
  <c r="AG10" i="10"/>
  <c r="AH13" i="10"/>
  <c r="AJ15" i="10"/>
  <c r="AI16" i="10"/>
  <c r="AH3" i="10"/>
  <c r="AN5" i="10"/>
  <c r="AF8" i="10"/>
  <c r="AI10" i="10"/>
  <c r="AI13" i="10"/>
  <c r="AC15" i="10"/>
  <c r="AK15" i="10"/>
  <c r="AF4" i="10"/>
  <c r="AI8" i="10"/>
  <c r="AK10" i="10"/>
  <c r="AL13" i="10"/>
  <c r="AE15" i="10"/>
  <c r="AM15" i="10"/>
  <c r="AD16" i="10"/>
  <c r="AL16" i="10"/>
  <c r="AC17" i="10"/>
  <c r="AK17" i="10"/>
  <c r="AJ18" i="10"/>
  <c r="AN4" i="10"/>
  <c r="AC10" i="10"/>
  <c r="AN10" i="10"/>
  <c r="AN11" i="10"/>
  <c r="AD13" i="10"/>
  <c r="AG15" i="10"/>
  <c r="CL8" i="10"/>
  <c r="AW3" i="10"/>
  <c r="CM3" i="10"/>
  <c r="CU3" i="10"/>
  <c r="CL4" i="10"/>
  <c r="CT4" i="10"/>
  <c r="CK5" i="10"/>
  <c r="CS5" i="10"/>
  <c r="CN6" i="10"/>
  <c r="CV6" i="10"/>
  <c r="J7" i="15" s="1"/>
  <c r="CM7" i="10"/>
  <c r="CU7" i="10"/>
  <c r="CN3" i="10"/>
  <c r="CV3" i="10"/>
  <c r="K13" i="15" s="1"/>
  <c r="CM4" i="10"/>
  <c r="CU4" i="10"/>
  <c r="CL5" i="10"/>
  <c r="CT5" i="10"/>
  <c r="CO6" i="10"/>
  <c r="CN7" i="10"/>
  <c r="CV7" i="10"/>
  <c r="K8" i="15" s="1"/>
  <c r="K25" i="15" s="1"/>
  <c r="CO3" i="10"/>
  <c r="CN4" i="10"/>
  <c r="CV4" i="10"/>
  <c r="J56" i="15" s="1"/>
  <c r="CM5" i="10"/>
  <c r="CU5" i="10"/>
  <c r="CP6" i="10"/>
  <c r="CO7" i="10"/>
  <c r="CN8" i="10"/>
  <c r="CV8" i="10"/>
  <c r="J16" i="15" s="1"/>
  <c r="CR9" i="10"/>
  <c r="CQ10" i="10"/>
  <c r="CQ11" i="10"/>
  <c r="CP12" i="10"/>
  <c r="CO13" i="10"/>
  <c r="CP3" i="10"/>
  <c r="CO4" i="10"/>
  <c r="CN5" i="10"/>
  <c r="CV5" i="10"/>
  <c r="CQ6" i="10"/>
  <c r="CP7" i="10"/>
  <c r="CO8" i="10"/>
  <c r="CQ3" i="10"/>
  <c r="CP4" i="10"/>
  <c r="CO5" i="10"/>
  <c r="CR6" i="10"/>
  <c r="CQ7" i="10"/>
  <c r="CP8" i="10"/>
  <c r="CR3" i="10"/>
  <c r="CQ4" i="10"/>
  <c r="CP5" i="10"/>
  <c r="CK6" i="10"/>
  <c r="CS6" i="10"/>
  <c r="CR7" i="10"/>
  <c r="CQ8" i="10"/>
  <c r="CM9" i="10"/>
  <c r="CU9" i="10"/>
  <c r="CL10" i="10"/>
  <c r="CT10" i="10"/>
  <c r="CL11" i="10"/>
  <c r="CT11" i="10"/>
  <c r="CK12" i="10"/>
  <c r="CS12" i="10"/>
  <c r="CK3" i="10"/>
  <c r="CQ5" i="10"/>
  <c r="CS7" i="10"/>
  <c r="CR8" i="10"/>
  <c r="CO9" i="10"/>
  <c r="CP10" i="10"/>
  <c r="CP11" i="10"/>
  <c r="CO12" i="10"/>
  <c r="CQ13" i="10"/>
  <c r="CL3" i="10"/>
  <c r="CR5" i="10"/>
  <c r="CT7" i="10"/>
  <c r="CS8" i="10"/>
  <c r="CP9" i="10"/>
  <c r="CR10" i="10"/>
  <c r="CR11" i="10"/>
  <c r="CQ12" i="10"/>
  <c r="CR13" i="10"/>
  <c r="CN14" i="10"/>
  <c r="CV14" i="10"/>
  <c r="K4" i="15" s="1"/>
  <c r="CM15" i="10"/>
  <c r="CU15" i="10"/>
  <c r="CL16" i="10"/>
  <c r="CT16" i="10"/>
  <c r="CK17" i="10"/>
  <c r="CS17" i="10"/>
  <c r="CR18" i="10"/>
  <c r="CS3" i="10"/>
  <c r="CT8" i="10"/>
  <c r="CQ9" i="10"/>
  <c r="CS10" i="10"/>
  <c r="CS11" i="10"/>
  <c r="CR12" i="10"/>
  <c r="CS13" i="10"/>
  <c r="CO14" i="10"/>
  <c r="CN15" i="10"/>
  <c r="CV15" i="10"/>
  <c r="G56" i="15" s="1"/>
  <c r="CM16" i="10"/>
  <c r="CT3" i="10"/>
  <c r="CL6" i="10"/>
  <c r="CU8" i="10"/>
  <c r="CS9" i="10"/>
  <c r="CU10" i="10"/>
  <c r="CU11" i="10"/>
  <c r="CT12" i="10"/>
  <c r="CK13" i="10"/>
  <c r="CT13" i="10"/>
  <c r="CP14" i="10"/>
  <c r="CR4" i="10"/>
  <c r="CT6" i="10"/>
  <c r="CK8" i="10"/>
  <c r="CK9" i="10"/>
  <c r="CV9" i="10"/>
  <c r="D56" i="15" s="1"/>
  <c r="CM11" i="10"/>
  <c r="CL12" i="10"/>
  <c r="CV12" i="10"/>
  <c r="C56" i="15" s="1"/>
  <c r="CM13" i="10"/>
  <c r="CV13" i="10"/>
  <c r="CR14" i="10"/>
  <c r="CQ15" i="10"/>
  <c r="CP16" i="10"/>
  <c r="CO17" i="10"/>
  <c r="CN18" i="10"/>
  <c r="CL7" i="10"/>
  <c r="CM8" i="10"/>
  <c r="CN9" i="10"/>
  <c r="CO10" i="10"/>
  <c r="CO11" i="10"/>
  <c r="CN12" i="10"/>
  <c r="CP13" i="10"/>
  <c r="CL14" i="10"/>
  <c r="CT14" i="10"/>
  <c r="BG3" i="10"/>
  <c r="BF4" i="10"/>
  <c r="BE5" i="10"/>
  <c r="BH6" i="10"/>
  <c r="BG7" i="10"/>
  <c r="BH3" i="10"/>
  <c r="BG4" i="10"/>
  <c r="BF5" i="10"/>
  <c r="BI6" i="10"/>
  <c r="BH7" i="10"/>
  <c r="BA3" i="10"/>
  <c r="BI3" i="10"/>
  <c r="BH4" i="10"/>
  <c r="BG5" i="10"/>
  <c r="BJ6" i="10"/>
  <c r="BA7" i="10"/>
  <c r="BI7" i="10"/>
  <c r="BH8" i="10"/>
  <c r="BC10" i="10"/>
  <c r="BK10" i="10"/>
  <c r="BC11" i="10"/>
  <c r="BK11" i="10"/>
  <c r="BA13" i="10"/>
  <c r="BI13" i="10"/>
  <c r="BB3" i="10"/>
  <c r="BJ3" i="10"/>
  <c r="BA4" i="10"/>
  <c r="BI4" i="10"/>
  <c r="BH5" i="10"/>
  <c r="BK6" i="10"/>
  <c r="BB7" i="10"/>
  <c r="BJ7" i="10"/>
  <c r="BA8" i="10"/>
  <c r="BI8" i="10"/>
  <c r="BC3" i="10"/>
  <c r="BK3" i="10"/>
  <c r="BB4" i="10"/>
  <c r="BJ4" i="10"/>
  <c r="BA5" i="10"/>
  <c r="BI5" i="10"/>
  <c r="BL6" i="10"/>
  <c r="BC7" i="10"/>
  <c r="BK7" i="10"/>
  <c r="BB8" i="10"/>
  <c r="BJ8" i="10"/>
  <c r="BD3" i="10"/>
  <c r="BL3" i="10"/>
  <c r="BC4" i="10"/>
  <c r="BK4" i="10"/>
  <c r="BB5" i="10"/>
  <c r="BJ5" i="10"/>
  <c r="BE6" i="10"/>
  <c r="BD7" i="10"/>
  <c r="BL7" i="10"/>
  <c r="BC8" i="10"/>
  <c r="BK8" i="10"/>
  <c r="BF10" i="10"/>
  <c r="BF11" i="10"/>
  <c r="BD13" i="10"/>
  <c r="BL13" i="10"/>
  <c r="BE3" i="10"/>
  <c r="BK5" i="10"/>
  <c r="BL8" i="10"/>
  <c r="BJ10" i="10"/>
  <c r="BJ11" i="10"/>
  <c r="BK13" i="10"/>
  <c r="BF3" i="10"/>
  <c r="BL5" i="10"/>
  <c r="BA10" i="10"/>
  <c r="BL10" i="10"/>
  <c r="BA11" i="10"/>
  <c r="BL11" i="10"/>
  <c r="BB13" i="10"/>
  <c r="BG15" i="10"/>
  <c r="BF16" i="10"/>
  <c r="BE17" i="10"/>
  <c r="BD18" i="10"/>
  <c r="BL18" i="10"/>
  <c r="BB10" i="10"/>
  <c r="BB11" i="10"/>
  <c r="BC13" i="10"/>
  <c r="BH15" i="10"/>
  <c r="BG16" i="10"/>
  <c r="BD4" i="10"/>
  <c r="BF6" i="10"/>
  <c r="BD10" i="10"/>
  <c r="BD11" i="10"/>
  <c r="BE13" i="10"/>
  <c r="BL4" i="10"/>
  <c r="BE8" i="10"/>
  <c r="BG10" i="10"/>
  <c r="BG11" i="10"/>
  <c r="BG13" i="10"/>
  <c r="BC15" i="10"/>
  <c r="BK15" i="10"/>
  <c r="BB16" i="10"/>
  <c r="BJ16" i="10"/>
  <c r="BA17" i="10"/>
  <c r="BI17" i="10"/>
  <c r="BH18" i="10"/>
  <c r="BD5" i="10"/>
  <c r="BF7" i="10"/>
  <c r="BG8" i="10"/>
  <c r="BI10" i="10"/>
  <c r="BI11" i="10"/>
  <c r="BJ13" i="10"/>
  <c r="CU22" i="10"/>
  <c r="CM22" i="10"/>
  <c r="CE22" i="10"/>
  <c r="BG22" i="10"/>
  <c r="AY22" i="10"/>
  <c r="AQ22" i="10"/>
  <c r="CV21" i="10"/>
  <c r="CN21" i="10"/>
  <c r="CF21" i="10"/>
  <c r="BH21" i="10"/>
  <c r="AZ21" i="10"/>
  <c r="AR21" i="10"/>
  <c r="CO20" i="10"/>
  <c r="CG20" i="10"/>
  <c r="BY20" i="10"/>
  <c r="BI20" i="10"/>
  <c r="BA20" i="10"/>
  <c r="AS20" i="10"/>
  <c r="CP19" i="10"/>
  <c r="CH19" i="10"/>
  <c r="BZ19" i="10"/>
  <c r="BJ19" i="10"/>
  <c r="BB19" i="10"/>
  <c r="AT19" i="10"/>
  <c r="CM18" i="10"/>
  <c r="CC18" i="10"/>
  <c r="BG18" i="10"/>
  <c r="AW18" i="10"/>
  <c r="CM17" i="10"/>
  <c r="CB17" i="10"/>
  <c r="BG17" i="10"/>
  <c r="AV17" i="10"/>
  <c r="CV16" i="10"/>
  <c r="CJ16" i="10"/>
  <c r="BK16" i="10"/>
  <c r="AW16" i="10"/>
  <c r="CS15" i="10"/>
  <c r="CG15" i="10"/>
  <c r="BF15" i="10"/>
  <c r="AT15" i="10"/>
  <c r="CE14" i="10"/>
  <c r="CU13" i="10"/>
  <c r="BF13" i="10"/>
  <c r="CJ12" i="10"/>
  <c r="CC11" i="10"/>
  <c r="CT9" i="10"/>
  <c r="CJ8" i="10"/>
  <c r="CK7" i="10"/>
  <c r="BG6" i="10"/>
  <c r="CK4" i="10"/>
  <c r="AO3" i="10"/>
  <c r="CT22" i="10"/>
  <c r="CL22" i="10"/>
  <c r="CD22" i="10"/>
  <c r="BF22" i="10"/>
  <c r="AX22" i="10"/>
  <c r="AP22" i="10"/>
  <c r="CU21" i="10"/>
  <c r="CM21" i="10"/>
  <c r="CE21" i="10"/>
  <c r="BG21" i="10"/>
  <c r="AY21" i="10"/>
  <c r="AQ21" i="10"/>
  <c r="CV20" i="10"/>
  <c r="CN20" i="10"/>
  <c r="CF20" i="10"/>
  <c r="BH20" i="10"/>
  <c r="AZ20" i="10"/>
  <c r="AR20" i="10"/>
  <c r="CO19" i="10"/>
  <c r="CG19" i="10"/>
  <c r="BY19" i="10"/>
  <c r="BI19" i="10"/>
  <c r="BA19" i="10"/>
  <c r="AS19" i="10"/>
  <c r="CV18" i="10"/>
  <c r="CL18" i="10"/>
  <c r="CA18" i="10"/>
  <c r="BF18" i="10"/>
  <c r="AU18" i="10"/>
  <c r="CV17" i="10"/>
  <c r="CL17" i="10"/>
  <c r="CA17" i="10"/>
  <c r="BF17" i="10"/>
  <c r="AU17" i="10"/>
  <c r="CU16" i="10"/>
  <c r="CI16" i="10"/>
  <c r="BI16" i="10"/>
  <c r="AV16" i="10"/>
  <c r="CR15" i="10"/>
  <c r="CD15" i="10"/>
  <c r="BE15" i="10"/>
  <c r="AS15" i="10"/>
  <c r="CC14" i="10"/>
  <c r="CN13" i="10"/>
  <c r="AX13" i="10"/>
  <c r="CB12" i="10"/>
  <c r="BZ11" i="10"/>
  <c r="BH10" i="10"/>
  <c r="CL9" i="10"/>
  <c r="CC7" i="10"/>
  <c r="CS22" i="10"/>
  <c r="CK22" i="10"/>
  <c r="CC22" i="10"/>
  <c r="BE22" i="10"/>
  <c r="AW22" i="10"/>
  <c r="AO22" i="10"/>
  <c r="CT21" i="10"/>
  <c r="CL21" i="10"/>
  <c r="CD21" i="10"/>
  <c r="BF21" i="10"/>
  <c r="AX21" i="10"/>
  <c r="AP21" i="10"/>
  <c r="CU20" i="10"/>
  <c r="CM20" i="10"/>
  <c r="CE20" i="10"/>
  <c r="BG20" i="10"/>
  <c r="AY20" i="10"/>
  <c r="AQ20" i="10"/>
  <c r="CV19" i="10"/>
  <c r="CN19" i="10"/>
  <c r="CF19" i="10"/>
  <c r="BH19" i="10"/>
  <c r="AZ19" i="10"/>
  <c r="AR19" i="10"/>
  <c r="CU18" i="10"/>
  <c r="CK18" i="10"/>
  <c r="BZ18" i="10"/>
  <c r="BE18" i="10"/>
  <c r="AT18" i="10"/>
  <c r="CU17" i="10"/>
  <c r="CJ17" i="10"/>
  <c r="BZ17" i="10"/>
  <c r="BD17" i="10"/>
  <c r="AT17" i="10"/>
  <c r="CS16" i="10"/>
  <c r="CG16" i="10"/>
  <c r="BH16" i="10"/>
  <c r="AU16" i="10"/>
  <c r="CP15" i="10"/>
  <c r="CC15" i="10"/>
  <c r="BD15" i="10"/>
  <c r="AP15" i="10"/>
  <c r="CU14" i="10"/>
  <c r="CA14" i="10"/>
  <c r="CL13" i="10"/>
  <c r="AU13" i="10"/>
  <c r="BY12" i="10"/>
  <c r="CV10" i="10"/>
  <c r="H56" i="15" s="1"/>
  <c r="BE10" i="10"/>
  <c r="CI9" i="10"/>
  <c r="BE7" i="10"/>
  <c r="CI5" i="10"/>
  <c r="BE4" i="10"/>
  <c r="AI7" i="10"/>
  <c r="AH4" i="10"/>
  <c r="AG5" i="10"/>
  <c r="AI3" i="10"/>
  <c r="AN13" i="10"/>
  <c r="AF13" i="10"/>
  <c r="AH10" i="10"/>
  <c r="AM8" i="10"/>
  <c r="AE8" i="10"/>
  <c r="AN7" i="10"/>
  <c r="AF7" i="10"/>
  <c r="AL5" i="10"/>
  <c r="AD5" i="10"/>
  <c r="AM4" i="10"/>
  <c r="AE4" i="10"/>
  <c r="AN3" i="10"/>
  <c r="AF3" i="10"/>
  <c r="AL8" i="10"/>
  <c r="AD8" i="10"/>
  <c r="AM7" i="10"/>
  <c r="AE7" i="10"/>
  <c r="AK5" i="10"/>
  <c r="AC5" i="10"/>
  <c r="AL4" i="10"/>
  <c r="AD4" i="10"/>
  <c r="AM3" i="10"/>
  <c r="AE3" i="10"/>
  <c r="AK8" i="10"/>
  <c r="AC8" i="10"/>
  <c r="AL7" i="10"/>
  <c r="AD7" i="10"/>
  <c r="AJ5" i="10"/>
  <c r="AK4" i="10"/>
  <c r="AC4" i="10"/>
  <c r="AL3" i="10"/>
  <c r="AD3" i="10"/>
  <c r="AK13" i="10"/>
  <c r="AC13" i="10"/>
  <c r="AM11" i="10"/>
  <c r="AM10" i="10"/>
  <c r="AE10" i="10"/>
  <c r="AJ8" i="10"/>
  <c r="AK7" i="10"/>
  <c r="AC7" i="10"/>
  <c r="AI5" i="10"/>
  <c r="AJ4" i="10"/>
  <c r="AK3" i="10"/>
  <c r="AC3" i="10"/>
  <c r="AJ7" i="10"/>
  <c r="AH5" i="10"/>
  <c r="AI4" i="10"/>
  <c r="C14" i="20" l="1"/>
  <c r="L20" i="15"/>
  <c r="F84" i="15"/>
  <c r="C7" i="20"/>
  <c r="C13" i="20"/>
  <c r="R4" i="18"/>
  <c r="K5" i="18"/>
  <c r="A84" i="15"/>
  <c r="J117" i="15"/>
  <c r="H117" i="15"/>
  <c r="K117" i="15"/>
  <c r="E117" i="15"/>
  <c r="G145" i="15" s="1"/>
  <c r="G117" i="15"/>
  <c r="I117" i="15"/>
  <c r="C6" i="20"/>
  <c r="C9" i="20"/>
  <c r="B24" i="15"/>
  <c r="K18" i="15"/>
  <c r="K17" i="15"/>
  <c r="J15" i="15"/>
  <c r="K15" i="15"/>
  <c r="J13" i="15"/>
  <c r="J8" i="15"/>
  <c r="J25" i="15" s="1"/>
  <c r="K5" i="15"/>
  <c r="K20" i="15" s="1"/>
  <c r="M12" i="15"/>
  <c r="M4" i="15"/>
  <c r="M7" i="15"/>
  <c r="M22" i="15" s="1"/>
  <c r="M6" i="15"/>
  <c r="M5" i="15"/>
  <c r="M20" i="15" s="1"/>
  <c r="M10" i="15"/>
  <c r="M8" i="15"/>
  <c r="M9" i="15"/>
  <c r="J67" i="18"/>
  <c r="J66" i="18"/>
  <c r="Q72" i="18"/>
  <c r="Q73" i="18"/>
  <c r="M78" i="18"/>
  <c r="V74" i="18"/>
  <c r="M79" i="18"/>
  <c r="R58" i="18"/>
  <c r="D35" i="18"/>
  <c r="H24" i="18"/>
  <c r="D31" i="18"/>
  <c r="J9" i="15"/>
  <c r="J145" i="15"/>
  <c r="H145" i="15"/>
  <c r="N56" i="15"/>
  <c r="J10" i="15"/>
  <c r="K16" i="15"/>
  <c r="C26" i="20"/>
  <c r="C27" i="20"/>
  <c r="C145" i="15"/>
  <c r="D145" i="15"/>
  <c r="B145" i="15"/>
  <c r="F56" i="15"/>
  <c r="E56" i="15"/>
  <c r="G84" i="15" s="1"/>
  <c r="L23" i="15"/>
  <c r="L24" i="15"/>
  <c r="K10" i="15"/>
  <c r="K22" i="15" s="1"/>
  <c r="I4" i="18"/>
  <c r="O29" i="18"/>
  <c r="U77" i="18"/>
  <c r="F21" i="18"/>
  <c r="D91" i="18"/>
  <c r="E45" i="18"/>
  <c r="Z84" i="18"/>
  <c r="B52" i="18"/>
  <c r="U58" i="18"/>
  <c r="V52" i="18"/>
  <c r="R44" i="18"/>
  <c r="Q32" i="18"/>
  <c r="P63" i="18"/>
  <c r="O35" i="18"/>
  <c r="F66" i="18"/>
  <c r="W84" i="18"/>
  <c r="U65" i="18"/>
  <c r="M32" i="18"/>
  <c r="B6" i="18"/>
  <c r="G8" i="18"/>
  <c r="X59" i="18"/>
  <c r="L19" i="15"/>
  <c r="C2" i="15"/>
  <c r="D3" i="15"/>
  <c r="C6" i="15"/>
  <c r="C8" i="15"/>
  <c r="C10" i="15"/>
  <c r="C16" i="15"/>
  <c r="C4" i="15"/>
  <c r="C15" i="15"/>
  <c r="C9" i="15"/>
  <c r="C12" i="15"/>
  <c r="C11" i="15"/>
  <c r="C7" i="15"/>
  <c r="C22" i="15" s="1"/>
  <c r="C5" i="15"/>
  <c r="C20" i="15" s="1"/>
  <c r="C14" i="15"/>
  <c r="C13" i="15"/>
  <c r="H15" i="14"/>
  <c r="H23" i="14"/>
  <c r="H31" i="14"/>
  <c r="H39" i="14"/>
  <c r="H18" i="14"/>
  <c r="H27" i="14"/>
  <c r="H36" i="14"/>
  <c r="H14" i="14"/>
  <c r="H24" i="14"/>
  <c r="H33" i="14"/>
  <c r="H6" i="14"/>
  <c r="H21" i="14"/>
  <c r="H25" i="14"/>
  <c r="H30" i="14"/>
  <c r="H22" i="14"/>
  <c r="H37" i="14"/>
  <c r="H40" i="14"/>
  <c r="H28" i="14"/>
  <c r="H12" i="14"/>
  <c r="H26" i="14"/>
  <c r="H34" i="14"/>
  <c r="H32" i="14"/>
  <c r="H17" i="14"/>
  <c r="B19" i="15"/>
  <c r="B18" i="15"/>
  <c r="B17" i="15"/>
  <c r="B20" i="15"/>
  <c r="L84" i="15"/>
  <c r="K84" i="15"/>
  <c r="J14" i="15"/>
  <c r="E145" i="15"/>
  <c r="K56" i="15"/>
  <c r="J6" i="15"/>
  <c r="K14" i="15"/>
  <c r="L27" i="15"/>
  <c r="L21" i="15"/>
  <c r="T28" i="18"/>
  <c r="T29" i="18"/>
  <c r="H7" i="14"/>
  <c r="H9" i="14"/>
  <c r="H4" i="14"/>
  <c r="H11" i="14"/>
  <c r="H20" i="14"/>
  <c r="H29" i="14"/>
  <c r="H38" i="14"/>
  <c r="H35" i="14"/>
  <c r="H10" i="14"/>
  <c r="H8" i="14"/>
  <c r="H13" i="14"/>
  <c r="H16" i="14"/>
  <c r="H5" i="14"/>
  <c r="H19" i="14"/>
  <c r="B27" i="15"/>
  <c r="B26" i="15"/>
  <c r="M56" i="15"/>
  <c r="M84" i="15" s="1"/>
  <c r="B56" i="15"/>
  <c r="J4" i="15"/>
  <c r="K12" i="15"/>
  <c r="K6" i="15"/>
  <c r="K19" i="15" s="1"/>
  <c r="I31" i="18"/>
  <c r="N51" i="18"/>
  <c r="I55" i="15"/>
  <c r="A83" i="15"/>
  <c r="J55" i="15"/>
  <c r="F116" i="15"/>
  <c r="C55" i="15"/>
  <c r="M55" i="15"/>
  <c r="G116" i="15"/>
  <c r="E55" i="15"/>
  <c r="D116" i="15"/>
  <c r="G55" i="15"/>
  <c r="H116" i="15"/>
  <c r="F144" i="15" s="1"/>
  <c r="L55" i="15"/>
  <c r="C116" i="15"/>
  <c r="I116" i="15"/>
  <c r="F55" i="15"/>
  <c r="L116" i="15"/>
  <c r="B55" i="15"/>
  <c r="K116" i="15"/>
  <c r="D55" i="15"/>
  <c r="A54" i="15"/>
  <c r="K55" i="15"/>
  <c r="E116" i="15"/>
  <c r="J116" i="15"/>
  <c r="N55" i="15"/>
  <c r="B116" i="15"/>
  <c r="H55" i="15"/>
  <c r="J12" i="15"/>
  <c r="L26" i="15"/>
  <c r="L25" i="15"/>
  <c r="L18" i="15"/>
  <c r="K9" i="15"/>
  <c r="S29" i="18"/>
  <c r="S28" i="18"/>
  <c r="P39" i="18"/>
  <c r="L22" i="15"/>
  <c r="A125" i="15"/>
  <c r="A98" i="15"/>
  <c r="R5" i="18" l="1"/>
  <c r="T5" i="18"/>
  <c r="M5" i="18"/>
  <c r="N5" i="18"/>
  <c r="K6" i="18"/>
  <c r="S5" i="18"/>
  <c r="Q5" i="18"/>
  <c r="L5" i="18"/>
  <c r="P5" i="18"/>
  <c r="U5" i="18"/>
  <c r="O5" i="18"/>
  <c r="M21" i="15"/>
  <c r="I145" i="15"/>
  <c r="F145" i="15"/>
  <c r="C26" i="15"/>
  <c r="C27" i="15"/>
  <c r="B144" i="15"/>
  <c r="D144" i="15"/>
  <c r="C144" i="15"/>
  <c r="D83" i="15"/>
  <c r="C83" i="15"/>
  <c r="B83" i="15"/>
  <c r="A126" i="15"/>
  <c r="A99" i="15"/>
  <c r="G144" i="15"/>
  <c r="M83" i="15"/>
  <c r="G54" i="15"/>
  <c r="A53" i="15"/>
  <c r="E54" i="15"/>
  <c r="N54" i="15"/>
  <c r="B115" i="15"/>
  <c r="J115" i="15"/>
  <c r="F54" i="15"/>
  <c r="J82" i="15" s="1"/>
  <c r="I115" i="15"/>
  <c r="H54" i="15"/>
  <c r="F115" i="15"/>
  <c r="J54" i="15"/>
  <c r="H115" i="15"/>
  <c r="K54" i="15"/>
  <c r="C115" i="15"/>
  <c r="M54" i="15"/>
  <c r="E115" i="15"/>
  <c r="G143" i="15" s="1"/>
  <c r="C54" i="15"/>
  <c r="L115" i="15"/>
  <c r="A82" i="15"/>
  <c r="D115" i="15"/>
  <c r="K115" i="15"/>
  <c r="I54" i="15"/>
  <c r="L54" i="15"/>
  <c r="G115" i="15"/>
  <c r="D54" i="15"/>
  <c r="B54" i="15"/>
  <c r="K83" i="15"/>
  <c r="L83" i="15"/>
  <c r="J144" i="15"/>
  <c r="J26" i="15"/>
  <c r="J27" i="15"/>
  <c r="C19" i="15"/>
  <c r="C17" i="15"/>
  <c r="C18" i="15"/>
  <c r="K91" i="18"/>
  <c r="K106" i="18" s="1"/>
  <c r="E6" i="20" s="1"/>
  <c r="D92" i="18"/>
  <c r="M91" i="18"/>
  <c r="M106" i="18" s="1"/>
  <c r="E10" i="20" s="1"/>
  <c r="I91" i="18"/>
  <c r="I106" i="18" s="1"/>
  <c r="E11" i="20" s="1"/>
  <c r="L91" i="18"/>
  <c r="L106" i="18" s="1"/>
  <c r="E5" i="20" s="1"/>
  <c r="H91" i="18"/>
  <c r="H106" i="18" s="1"/>
  <c r="E9" i="20" s="1"/>
  <c r="P91" i="18"/>
  <c r="P106" i="18" s="1"/>
  <c r="E12" i="20" s="1"/>
  <c r="O91" i="18"/>
  <c r="O106" i="18" s="1"/>
  <c r="E13" i="20" s="1"/>
  <c r="R91" i="18"/>
  <c r="G91" i="18"/>
  <c r="G106" i="18" s="1"/>
  <c r="E7" i="20" s="1"/>
  <c r="N91" i="18"/>
  <c r="N106" i="18" s="1"/>
  <c r="J91" i="18"/>
  <c r="J106" i="18" s="1"/>
  <c r="E4" i="20" s="1"/>
  <c r="Q91" i="18"/>
  <c r="Q106" i="18" s="1"/>
  <c r="E14" i="20" s="1"/>
  <c r="E91" i="18"/>
  <c r="E106" i="18" s="1"/>
  <c r="E15" i="20" s="1"/>
  <c r="F91" i="18"/>
  <c r="F106" i="18" s="1"/>
  <c r="E8" i="20" s="1"/>
  <c r="K28" i="15"/>
  <c r="F83" i="15"/>
  <c r="I83" i="15"/>
  <c r="H83" i="15"/>
  <c r="C21" i="15"/>
  <c r="J84" i="15"/>
  <c r="J28" i="15"/>
  <c r="G83" i="15"/>
  <c r="D84" i="15"/>
  <c r="C84" i="15"/>
  <c r="B84" i="15"/>
  <c r="K27" i="15"/>
  <c r="K26" i="15"/>
  <c r="J24" i="15"/>
  <c r="J23" i="15"/>
  <c r="M18" i="15"/>
  <c r="M17" i="15"/>
  <c r="M19" i="15"/>
  <c r="C25" i="15"/>
  <c r="K23" i="15"/>
  <c r="K24" i="15"/>
  <c r="J83" i="15"/>
  <c r="H144" i="15"/>
  <c r="I144" i="15"/>
  <c r="E3" i="15"/>
  <c r="D7" i="15"/>
  <c r="D22" i="15" s="1"/>
  <c r="D5" i="15"/>
  <c r="D13" i="15"/>
  <c r="D14" i="15"/>
  <c r="D15" i="15"/>
  <c r="D2" i="15"/>
  <c r="D10" i="15"/>
  <c r="D4" i="15"/>
  <c r="D8" i="15"/>
  <c r="D25" i="15" s="1"/>
  <c r="D9" i="15"/>
  <c r="D12" i="15"/>
  <c r="D6" i="15"/>
  <c r="D16" i="15"/>
  <c r="D11" i="15"/>
  <c r="H84" i="15"/>
  <c r="M23" i="15"/>
  <c r="M24" i="15"/>
  <c r="E84" i="15"/>
  <c r="J18" i="15"/>
  <c r="J19" i="15"/>
  <c r="J17" i="15"/>
  <c r="C23" i="15"/>
  <c r="C24" i="15"/>
  <c r="K21" i="15"/>
  <c r="J21" i="15"/>
  <c r="I84" i="15"/>
  <c r="E144" i="15"/>
  <c r="E83" i="15"/>
  <c r="J20" i="15"/>
  <c r="C28" i="15"/>
  <c r="M25" i="15"/>
  <c r="J22" i="15"/>
  <c r="E143" i="15" l="1"/>
  <c r="G82" i="15"/>
  <c r="M6" i="18"/>
  <c r="N6" i="18"/>
  <c r="S6" i="18"/>
  <c r="L6" i="18"/>
  <c r="K7" i="18"/>
  <c r="T6" i="18"/>
  <c r="Q6" i="18"/>
  <c r="O6" i="18"/>
  <c r="R6" i="18"/>
  <c r="U6" i="18"/>
  <c r="P6" i="18"/>
  <c r="D28" i="15"/>
  <c r="D20" i="15"/>
  <c r="M82" i="15"/>
  <c r="D21" i="15"/>
  <c r="L92" i="18"/>
  <c r="G92" i="18"/>
  <c r="P92" i="18"/>
  <c r="E92" i="18"/>
  <c r="O92" i="18"/>
  <c r="I92" i="18"/>
  <c r="H92" i="18"/>
  <c r="Q92" i="18"/>
  <c r="R92" i="18"/>
  <c r="N92" i="18"/>
  <c r="J92" i="18"/>
  <c r="K92" i="18"/>
  <c r="D93" i="18"/>
  <c r="F92" i="18"/>
  <c r="M92" i="18"/>
  <c r="F143" i="15"/>
  <c r="D24" i="15"/>
  <c r="D23" i="15"/>
  <c r="K82" i="15"/>
  <c r="L82" i="15"/>
  <c r="A100" i="15"/>
  <c r="A127" i="15"/>
  <c r="I143" i="15"/>
  <c r="H143" i="15"/>
  <c r="D82" i="15"/>
  <c r="B82" i="15"/>
  <c r="C82" i="15"/>
  <c r="J143" i="15"/>
  <c r="E53" i="15"/>
  <c r="M53" i="15"/>
  <c r="J53" i="15"/>
  <c r="F114" i="15"/>
  <c r="I53" i="15"/>
  <c r="A81" i="15"/>
  <c r="C114" i="15"/>
  <c r="L114" i="15"/>
  <c r="H53" i="15"/>
  <c r="H114" i="15"/>
  <c r="F142" i="15" s="1"/>
  <c r="A52" i="15"/>
  <c r="L53" i="15"/>
  <c r="J114" i="15"/>
  <c r="G53" i="15"/>
  <c r="N53" i="15"/>
  <c r="D114" i="15"/>
  <c r="C53" i="15"/>
  <c r="E81" i="15" s="1"/>
  <c r="I114" i="15"/>
  <c r="D53" i="15"/>
  <c r="F53" i="15"/>
  <c r="G114" i="15"/>
  <c r="B53" i="15"/>
  <c r="K114" i="15"/>
  <c r="K53" i="15"/>
  <c r="B114" i="15"/>
  <c r="E114" i="15"/>
  <c r="G142" i="15" s="1"/>
  <c r="D26" i="15"/>
  <c r="D27" i="15"/>
  <c r="E82" i="15"/>
  <c r="F82" i="15"/>
  <c r="I82" i="15"/>
  <c r="H82" i="15"/>
  <c r="D17" i="15"/>
  <c r="D18" i="15"/>
  <c r="D19" i="15"/>
  <c r="E2" i="15"/>
  <c r="E12" i="15"/>
  <c r="E15" i="15"/>
  <c r="E10" i="15"/>
  <c r="E21" i="15" s="1"/>
  <c r="E16" i="15"/>
  <c r="F3" i="15"/>
  <c r="E4" i="15"/>
  <c r="E11" i="15"/>
  <c r="E9" i="15"/>
  <c r="E7" i="15"/>
  <c r="E6" i="15"/>
  <c r="E13" i="15"/>
  <c r="E14" i="15"/>
  <c r="E8" i="15"/>
  <c r="E5" i="15"/>
  <c r="E20" i="15" s="1"/>
  <c r="C143" i="15"/>
  <c r="B143" i="15"/>
  <c r="D143" i="15"/>
  <c r="O7" i="18" l="1"/>
  <c r="K8" i="18"/>
  <c r="P7" i="18"/>
  <c r="M7" i="18"/>
  <c r="S7" i="18"/>
  <c r="U7" i="18"/>
  <c r="Q7" i="18"/>
  <c r="L7" i="18"/>
  <c r="N7" i="18"/>
  <c r="T7" i="18"/>
  <c r="R7" i="18"/>
  <c r="J142" i="15"/>
  <c r="E25" i="15"/>
  <c r="F81" i="15"/>
  <c r="E142" i="15"/>
  <c r="A51" i="15"/>
  <c r="C52" i="15"/>
  <c r="E80" i="15" s="1"/>
  <c r="K52" i="15"/>
  <c r="F52" i="15"/>
  <c r="B113" i="15"/>
  <c r="J113" i="15"/>
  <c r="B52" i="15"/>
  <c r="M52" i="15"/>
  <c r="F113" i="15"/>
  <c r="J52" i="15"/>
  <c r="I113" i="15"/>
  <c r="N52" i="15"/>
  <c r="A80" i="15"/>
  <c r="L113" i="15"/>
  <c r="G52" i="15"/>
  <c r="I52" i="15"/>
  <c r="C113" i="15"/>
  <c r="G113" i="15"/>
  <c r="D113" i="15"/>
  <c r="E113" i="15"/>
  <c r="D52" i="15"/>
  <c r="K113" i="15"/>
  <c r="L52" i="15"/>
  <c r="H113" i="15"/>
  <c r="F141" i="15" s="1"/>
  <c r="E52" i="15"/>
  <c r="H52" i="15"/>
  <c r="F80" i="15" s="1"/>
  <c r="F14" i="15"/>
  <c r="F15" i="15"/>
  <c r="F12" i="15"/>
  <c r="F16" i="15"/>
  <c r="F11" i="15"/>
  <c r="F13" i="15"/>
  <c r="F8" i="15"/>
  <c r="F4" i="15"/>
  <c r="F5" i="15"/>
  <c r="F20" i="15" s="1"/>
  <c r="F10" i="15"/>
  <c r="F2" i="15"/>
  <c r="F6" i="15"/>
  <c r="F9" i="15"/>
  <c r="F7" i="15"/>
  <c r="F22" i="15" s="1"/>
  <c r="G3" i="15"/>
  <c r="G81" i="15"/>
  <c r="E18" i="15"/>
  <c r="E19" i="15"/>
  <c r="E17" i="15"/>
  <c r="M81" i="15"/>
  <c r="E27" i="15"/>
  <c r="E26" i="15"/>
  <c r="D142" i="15"/>
  <c r="C142" i="15"/>
  <c r="B142" i="15"/>
  <c r="E28" i="15"/>
  <c r="C81" i="15"/>
  <c r="D81" i="15"/>
  <c r="B81" i="15"/>
  <c r="H81" i="15"/>
  <c r="I81" i="15"/>
  <c r="E22" i="15"/>
  <c r="I142" i="15"/>
  <c r="H142" i="15"/>
  <c r="E23" i="15"/>
  <c r="E24" i="15"/>
  <c r="J81" i="15"/>
  <c r="K81" i="15"/>
  <c r="L81" i="15"/>
  <c r="A101" i="15"/>
  <c r="A128" i="15"/>
  <c r="E93" i="18"/>
  <c r="M93" i="18"/>
  <c r="J93" i="18"/>
  <c r="D94" i="18"/>
  <c r="K93" i="18"/>
  <c r="F93" i="18"/>
  <c r="Q93" i="18"/>
  <c r="G93" i="18"/>
  <c r="P93" i="18"/>
  <c r="H93" i="18"/>
  <c r="I93" i="18"/>
  <c r="O93" i="18"/>
  <c r="R93" i="18"/>
  <c r="L93" i="18"/>
  <c r="N93" i="18"/>
  <c r="J141" i="15" l="1"/>
  <c r="G141" i="15"/>
  <c r="P8" i="18"/>
  <c r="O8" i="18"/>
  <c r="K9" i="18"/>
  <c r="T8" i="18"/>
  <c r="R8" i="18"/>
  <c r="M8" i="18"/>
  <c r="S8" i="18"/>
  <c r="U8" i="18"/>
  <c r="Q8" i="18"/>
  <c r="N8" i="18"/>
  <c r="L8" i="18"/>
  <c r="F24" i="15"/>
  <c r="F23" i="15"/>
  <c r="L80" i="15"/>
  <c r="K80" i="15"/>
  <c r="H80" i="15"/>
  <c r="I80" i="15"/>
  <c r="C80" i="15"/>
  <c r="D80" i="15"/>
  <c r="B80" i="15"/>
  <c r="F21" i="15"/>
  <c r="F28" i="15"/>
  <c r="J80" i="15"/>
  <c r="F27" i="15"/>
  <c r="F26" i="15"/>
  <c r="A102" i="15"/>
  <c r="A129" i="15"/>
  <c r="C141" i="15"/>
  <c r="D141" i="15"/>
  <c r="B141" i="15"/>
  <c r="F94" i="18"/>
  <c r="N94" i="18"/>
  <c r="M94" i="18"/>
  <c r="G94" i="18"/>
  <c r="Q94" i="18"/>
  <c r="O94" i="18"/>
  <c r="E94" i="18"/>
  <c r="D95" i="18"/>
  <c r="R94" i="18"/>
  <c r="H94" i="18"/>
  <c r="J94" i="18"/>
  <c r="K94" i="18"/>
  <c r="P94" i="18"/>
  <c r="I94" i="18"/>
  <c r="L94" i="18"/>
  <c r="F17" i="15"/>
  <c r="F18" i="15"/>
  <c r="F19" i="15"/>
  <c r="I141" i="15"/>
  <c r="H141" i="15"/>
  <c r="G5" i="15"/>
  <c r="G7" i="15"/>
  <c r="G22" i="15" s="1"/>
  <c r="G9" i="15"/>
  <c r="G11" i="15"/>
  <c r="G14" i="15"/>
  <c r="G6" i="15"/>
  <c r="G13" i="15"/>
  <c r="G10" i="15"/>
  <c r="G16" i="15"/>
  <c r="G4" i="15"/>
  <c r="G15" i="15"/>
  <c r="G28" i="15" s="1"/>
  <c r="G12" i="15"/>
  <c r="G2" i="15"/>
  <c r="G8" i="15"/>
  <c r="G25" i="15" s="1"/>
  <c r="H3" i="15"/>
  <c r="F25" i="15"/>
  <c r="G80" i="15"/>
  <c r="E141" i="15"/>
  <c r="I51" i="15"/>
  <c r="B51" i="15"/>
  <c r="K51" i="15"/>
  <c r="F112" i="15"/>
  <c r="F51" i="15"/>
  <c r="I112" i="15"/>
  <c r="M51" i="15"/>
  <c r="K112" i="15"/>
  <c r="D51" i="15"/>
  <c r="C112" i="15"/>
  <c r="E51" i="15"/>
  <c r="G79" i="15" s="1"/>
  <c r="J112" i="15"/>
  <c r="H51" i="15"/>
  <c r="N51" i="15"/>
  <c r="E112" i="15"/>
  <c r="G51" i="15"/>
  <c r="J51" i="15"/>
  <c r="B112" i="15"/>
  <c r="H112" i="15"/>
  <c r="C51" i="15"/>
  <c r="L112" i="15"/>
  <c r="L51" i="15"/>
  <c r="A79" i="15"/>
  <c r="G112" i="15"/>
  <c r="A50" i="15"/>
  <c r="D112" i="15"/>
  <c r="M80" i="15"/>
  <c r="N9" i="18" l="1"/>
  <c r="L9" i="18"/>
  <c r="M9" i="18"/>
  <c r="S9" i="18"/>
  <c r="T9" i="18"/>
  <c r="U9" i="18"/>
  <c r="P9" i="18"/>
  <c r="K10" i="18"/>
  <c r="R9" i="18"/>
  <c r="Q9" i="18"/>
  <c r="O9" i="18"/>
  <c r="E79" i="15"/>
  <c r="J140" i="15"/>
  <c r="G19" i="15"/>
  <c r="G17" i="15"/>
  <c r="G18" i="15"/>
  <c r="M79" i="15"/>
  <c r="F79" i="15"/>
  <c r="J79" i="15"/>
  <c r="H9" i="15"/>
  <c r="I3" i="15"/>
  <c r="H2" i="15"/>
  <c r="H5" i="15"/>
  <c r="H20" i="15" s="1"/>
  <c r="H16" i="15"/>
  <c r="H4" i="15"/>
  <c r="H15" i="15"/>
  <c r="H6" i="15"/>
  <c r="H11" i="15"/>
  <c r="H8" i="15"/>
  <c r="H14" i="15"/>
  <c r="H7" i="15"/>
  <c r="H22" i="15" s="1"/>
  <c r="H13" i="15"/>
  <c r="H12" i="15"/>
  <c r="H10" i="15"/>
  <c r="G95" i="18"/>
  <c r="O95" i="18"/>
  <c r="H95" i="18"/>
  <c r="Q95" i="18"/>
  <c r="L95" i="18"/>
  <c r="K95" i="18"/>
  <c r="R95" i="18"/>
  <c r="D96" i="18"/>
  <c r="I95" i="18"/>
  <c r="M95" i="18"/>
  <c r="J95" i="18"/>
  <c r="E95" i="18"/>
  <c r="P95" i="18"/>
  <c r="N95" i="18"/>
  <c r="F95" i="18"/>
  <c r="I5" i="18"/>
  <c r="G23" i="15"/>
  <c r="G24" i="15"/>
  <c r="G26" i="15"/>
  <c r="G27" i="15"/>
  <c r="B140" i="15"/>
  <c r="D140" i="15"/>
  <c r="C140" i="15"/>
  <c r="G20" i="15"/>
  <c r="F140" i="15"/>
  <c r="E140" i="15"/>
  <c r="B79" i="15"/>
  <c r="C79" i="15"/>
  <c r="D79" i="15"/>
  <c r="G50" i="15"/>
  <c r="F50" i="15"/>
  <c r="A78" i="15"/>
  <c r="B111" i="15"/>
  <c r="J111" i="15"/>
  <c r="J50" i="15"/>
  <c r="C111" i="15"/>
  <c r="L111" i="15"/>
  <c r="C50" i="15"/>
  <c r="N50" i="15"/>
  <c r="E50" i="15"/>
  <c r="G78" i="15" s="1"/>
  <c r="E111" i="15"/>
  <c r="G139" i="15" s="1"/>
  <c r="B50" i="15"/>
  <c r="H111" i="15"/>
  <c r="H50" i="15"/>
  <c r="F78" i="15" s="1"/>
  <c r="K111" i="15"/>
  <c r="L50" i="15"/>
  <c r="D111" i="15"/>
  <c r="F111" i="15"/>
  <c r="G111" i="15"/>
  <c r="D50" i="15"/>
  <c r="A49" i="15"/>
  <c r="M50" i="15"/>
  <c r="K50" i="15"/>
  <c r="I111" i="15"/>
  <c r="I50" i="15"/>
  <c r="H140" i="15"/>
  <c r="I140" i="15"/>
  <c r="I79" i="15"/>
  <c r="H79" i="15"/>
  <c r="G140" i="15"/>
  <c r="K79" i="15"/>
  <c r="L79" i="15"/>
  <c r="G21" i="15"/>
  <c r="A130" i="15"/>
  <c r="A103" i="15"/>
  <c r="Q10" i="18" l="1"/>
  <c r="R10" i="18"/>
  <c r="P10" i="18"/>
  <c r="L10" i="18"/>
  <c r="S10" i="18"/>
  <c r="T10" i="18"/>
  <c r="M10" i="18"/>
  <c r="O10" i="18"/>
  <c r="U10" i="18"/>
  <c r="N10" i="18"/>
  <c r="E78" i="15"/>
  <c r="E49" i="15"/>
  <c r="M49" i="15"/>
  <c r="B49" i="15"/>
  <c r="K49" i="15"/>
  <c r="F110" i="15"/>
  <c r="J138" i="15" s="1"/>
  <c r="C49" i="15"/>
  <c r="N49" i="15"/>
  <c r="A77" i="15"/>
  <c r="E110" i="15"/>
  <c r="F49" i="15"/>
  <c r="C110" i="15"/>
  <c r="H49" i="15"/>
  <c r="F77" i="15" s="1"/>
  <c r="G110" i="15"/>
  <c r="H110" i="15"/>
  <c r="F138" i="15" s="1"/>
  <c r="D49" i="15"/>
  <c r="J110" i="15"/>
  <c r="J49" i="15"/>
  <c r="I49" i="15"/>
  <c r="A48" i="15"/>
  <c r="L49" i="15"/>
  <c r="B110" i="15"/>
  <c r="K110" i="15"/>
  <c r="G49" i="15"/>
  <c r="L110" i="15"/>
  <c r="I110" i="15"/>
  <c r="D110" i="15"/>
  <c r="F139" i="15"/>
  <c r="H25" i="15"/>
  <c r="I4" i="15"/>
  <c r="I13" i="15"/>
  <c r="I8" i="15"/>
  <c r="I9" i="15"/>
  <c r="I5" i="15"/>
  <c r="I12" i="15"/>
  <c r="I16" i="15"/>
  <c r="I10" i="15"/>
  <c r="I21" i="15" s="1"/>
  <c r="I7" i="15"/>
  <c r="I15" i="15"/>
  <c r="I6" i="15"/>
  <c r="I11" i="15"/>
  <c r="I14" i="15"/>
  <c r="I2" i="15"/>
  <c r="H23" i="15"/>
  <c r="H24" i="15"/>
  <c r="H96" i="18"/>
  <c r="H105" i="18" s="1"/>
  <c r="F9" i="20" s="1"/>
  <c r="P96" i="18"/>
  <c r="P105" i="18" s="1"/>
  <c r="F12" i="20" s="1"/>
  <c r="K96" i="18"/>
  <c r="K105" i="18" s="1"/>
  <c r="F6" i="20" s="1"/>
  <c r="G96" i="18"/>
  <c r="G105" i="18" s="1"/>
  <c r="F7" i="20" s="1"/>
  <c r="R96" i="18"/>
  <c r="I96" i="18"/>
  <c r="I105" i="18" s="1"/>
  <c r="F11" i="20" s="1"/>
  <c r="O96" i="18"/>
  <c r="O105" i="18" s="1"/>
  <c r="F13" i="20" s="1"/>
  <c r="D97" i="18"/>
  <c r="L96" i="18"/>
  <c r="L105" i="18" s="1"/>
  <c r="F5" i="20" s="1"/>
  <c r="N96" i="18"/>
  <c r="N105" i="18" s="1"/>
  <c r="E96" i="18"/>
  <c r="E105" i="18" s="1"/>
  <c r="F15" i="20" s="1"/>
  <c r="J96" i="18"/>
  <c r="J105" i="18" s="1"/>
  <c r="F4" i="20" s="1"/>
  <c r="M96" i="18"/>
  <c r="M105" i="18" s="1"/>
  <c r="F10" i="20" s="1"/>
  <c r="Q96" i="18"/>
  <c r="Q105" i="18" s="1"/>
  <c r="F14" i="20" s="1"/>
  <c r="F96" i="18"/>
  <c r="F105" i="18" s="1"/>
  <c r="F8" i="20" s="1"/>
  <c r="H21" i="15"/>
  <c r="H28" i="15"/>
  <c r="D139" i="15"/>
  <c r="C139" i="15"/>
  <c r="B139" i="15"/>
  <c r="H17" i="15"/>
  <c r="H18" i="15"/>
  <c r="H19" i="15"/>
  <c r="B78" i="15"/>
  <c r="D78" i="15"/>
  <c r="C78" i="15"/>
  <c r="J139" i="15"/>
  <c r="A104" i="15"/>
  <c r="A131" i="15"/>
  <c r="I139" i="15"/>
  <c r="H139" i="15"/>
  <c r="J78" i="15"/>
  <c r="K78" i="15"/>
  <c r="L78" i="15"/>
  <c r="H78" i="15"/>
  <c r="I78" i="15"/>
  <c r="M78" i="15"/>
  <c r="E139" i="15"/>
  <c r="H26" i="15"/>
  <c r="H27" i="15"/>
  <c r="I22" i="15" l="1"/>
  <c r="I28" i="15"/>
  <c r="E77" i="15"/>
  <c r="A105" i="15"/>
  <c r="A132" i="15"/>
  <c r="I25" i="15"/>
  <c r="I77" i="15"/>
  <c r="H77" i="15"/>
  <c r="K77" i="15"/>
  <c r="L77" i="15"/>
  <c r="C138" i="15"/>
  <c r="B138" i="15"/>
  <c r="D138" i="15"/>
  <c r="I97" i="18"/>
  <c r="Q97" i="18"/>
  <c r="E97" i="18"/>
  <c r="N97" i="18"/>
  <c r="M97" i="18"/>
  <c r="F97" i="18"/>
  <c r="R97" i="18"/>
  <c r="O97" i="18"/>
  <c r="L97" i="18"/>
  <c r="D98" i="18"/>
  <c r="K97" i="18"/>
  <c r="G97" i="18"/>
  <c r="J97" i="18"/>
  <c r="H97" i="18"/>
  <c r="P97" i="18"/>
  <c r="A47" i="15"/>
  <c r="C48" i="15"/>
  <c r="E76" i="15" s="1"/>
  <c r="K48" i="15"/>
  <c r="G48" i="15"/>
  <c r="B109" i="15"/>
  <c r="J109" i="15"/>
  <c r="F48" i="15"/>
  <c r="H109" i="15"/>
  <c r="F137" i="15" s="1"/>
  <c r="H48" i="15"/>
  <c r="F76" i="15" s="1"/>
  <c r="E109" i="15"/>
  <c r="J48" i="15"/>
  <c r="G109" i="15"/>
  <c r="N48" i="15"/>
  <c r="D109" i="15"/>
  <c r="B48" i="15"/>
  <c r="I109" i="15"/>
  <c r="I48" i="15"/>
  <c r="F109" i="15"/>
  <c r="J137" i="15" s="1"/>
  <c r="A76" i="15"/>
  <c r="K109" i="15"/>
  <c r="E48" i="15"/>
  <c r="C109" i="15"/>
  <c r="L48" i="15"/>
  <c r="L109" i="15"/>
  <c r="D48" i="15"/>
  <c r="M48" i="15"/>
  <c r="E138" i="15"/>
  <c r="B77" i="15"/>
  <c r="D77" i="15"/>
  <c r="C77" i="15"/>
  <c r="I17" i="15"/>
  <c r="I19" i="15"/>
  <c r="I18" i="15"/>
  <c r="I138" i="15"/>
  <c r="H138" i="15"/>
  <c r="J77" i="15"/>
  <c r="M77" i="15"/>
  <c r="I26" i="15"/>
  <c r="I27" i="15"/>
  <c r="I20" i="15"/>
  <c r="G138" i="15"/>
  <c r="G77" i="15"/>
  <c r="I24" i="15"/>
  <c r="I23" i="15"/>
  <c r="G76" i="15" l="1"/>
  <c r="A106" i="15"/>
  <c r="A133" i="15"/>
  <c r="L76" i="15"/>
  <c r="K76" i="15"/>
  <c r="D76" i="15"/>
  <c r="C76" i="15"/>
  <c r="B76" i="15"/>
  <c r="J76" i="15"/>
  <c r="E137" i="15"/>
  <c r="H137" i="15"/>
  <c r="I137" i="15"/>
  <c r="I76" i="15"/>
  <c r="H76" i="15"/>
  <c r="J98" i="18"/>
  <c r="R98" i="18"/>
  <c r="H98" i="18"/>
  <c r="Q98" i="18"/>
  <c r="I98" i="18"/>
  <c r="N98" i="18"/>
  <c r="M98" i="18"/>
  <c r="E98" i="18"/>
  <c r="P98" i="18"/>
  <c r="F98" i="18"/>
  <c r="L98" i="18"/>
  <c r="D99" i="18"/>
  <c r="K98" i="18"/>
  <c r="O98" i="18"/>
  <c r="G98" i="18"/>
  <c r="Q13" i="18"/>
  <c r="O13" i="18"/>
  <c r="F67" i="18"/>
  <c r="U59" i="18"/>
  <c r="L13" i="18"/>
  <c r="N13" i="18"/>
  <c r="T13" i="18"/>
  <c r="V13" i="18"/>
  <c r="U13" i="18"/>
  <c r="X60" i="18"/>
  <c r="S13" i="18"/>
  <c r="R13" i="18"/>
  <c r="R45" i="18"/>
  <c r="M13" i="18"/>
  <c r="U78" i="18"/>
  <c r="P13" i="18"/>
  <c r="E46" i="18"/>
  <c r="P64" i="18"/>
  <c r="B53" i="18"/>
  <c r="W85" i="18"/>
  <c r="B7" i="18"/>
  <c r="M33" i="18"/>
  <c r="C137" i="15"/>
  <c r="D137" i="15"/>
  <c r="B137" i="15"/>
  <c r="M76" i="15"/>
  <c r="G137" i="15"/>
  <c r="I47" i="15"/>
  <c r="A75" i="15"/>
  <c r="C47" i="15"/>
  <c r="L47" i="15"/>
  <c r="F108" i="15"/>
  <c r="J47" i="15"/>
  <c r="B108" i="15"/>
  <c r="K108" i="15"/>
  <c r="H47" i="15"/>
  <c r="G108" i="15"/>
  <c r="M47" i="15"/>
  <c r="I108" i="15"/>
  <c r="N47" i="15"/>
  <c r="C108" i="15"/>
  <c r="E136" i="15" s="1"/>
  <c r="B47" i="15"/>
  <c r="E108" i="15"/>
  <c r="F47" i="15"/>
  <c r="L108" i="15"/>
  <c r="A46" i="15"/>
  <c r="K47" i="15"/>
  <c r="D108" i="15"/>
  <c r="E47" i="15"/>
  <c r="G75" i="15" s="1"/>
  <c r="G47" i="15"/>
  <c r="H108" i="15"/>
  <c r="J108" i="15"/>
  <c r="D47" i="15"/>
  <c r="E75" i="15" l="1"/>
  <c r="J136" i="15"/>
  <c r="G46" i="15"/>
  <c r="H46" i="15"/>
  <c r="B107" i="15"/>
  <c r="J107" i="15"/>
  <c r="C46" i="15"/>
  <c r="M46" i="15"/>
  <c r="E107" i="15"/>
  <c r="A45" i="15"/>
  <c r="K46" i="15"/>
  <c r="H107" i="15"/>
  <c r="B46" i="15"/>
  <c r="N46" i="15"/>
  <c r="K107" i="15"/>
  <c r="J46" i="15"/>
  <c r="A74" i="15"/>
  <c r="D107" i="15"/>
  <c r="E46" i="15"/>
  <c r="G74" i="15" s="1"/>
  <c r="I107" i="15"/>
  <c r="G107" i="15"/>
  <c r="D46" i="15"/>
  <c r="L107" i="15"/>
  <c r="I46" i="15"/>
  <c r="C107" i="15"/>
  <c r="F107" i="15"/>
  <c r="J135" i="15" s="1"/>
  <c r="F46" i="15"/>
  <c r="J74" i="15" s="1"/>
  <c r="L46" i="15"/>
  <c r="M75" i="15"/>
  <c r="I136" i="15"/>
  <c r="H136" i="15"/>
  <c r="F75" i="15"/>
  <c r="G136" i="15"/>
  <c r="K99" i="18"/>
  <c r="D100" i="18"/>
  <c r="L99" i="18"/>
  <c r="E99" i="18"/>
  <c r="O99" i="18"/>
  <c r="J99" i="18"/>
  <c r="M99" i="18"/>
  <c r="F99" i="18"/>
  <c r="R99" i="18"/>
  <c r="G99" i="18"/>
  <c r="H99" i="18"/>
  <c r="N99" i="18"/>
  <c r="I99" i="18"/>
  <c r="Q99" i="18"/>
  <c r="P99" i="18"/>
  <c r="J75" i="15"/>
  <c r="F136" i="15"/>
  <c r="I75" i="15"/>
  <c r="H75" i="15"/>
  <c r="D75" i="15"/>
  <c r="C75" i="15"/>
  <c r="B75" i="15"/>
  <c r="B136" i="15"/>
  <c r="C136" i="15"/>
  <c r="D136" i="15"/>
  <c r="L75" i="15"/>
  <c r="K75" i="15"/>
  <c r="A134" i="15"/>
  <c r="A107" i="15"/>
  <c r="E74" i="15" l="1"/>
  <c r="F135" i="15"/>
  <c r="E135" i="15"/>
  <c r="G135" i="15"/>
  <c r="M74" i="15"/>
  <c r="A135" i="15"/>
  <c r="A108" i="15"/>
  <c r="L100" i="18"/>
  <c r="F100" i="18"/>
  <c r="O100" i="18"/>
  <c r="J100" i="18"/>
  <c r="H100" i="18"/>
  <c r="D101" i="18"/>
  <c r="K100" i="18"/>
  <c r="E100" i="18"/>
  <c r="I100" i="18"/>
  <c r="P100" i="18"/>
  <c r="R100" i="18"/>
  <c r="G100" i="18"/>
  <c r="Q100" i="18"/>
  <c r="M100" i="18"/>
  <c r="N100" i="18"/>
  <c r="H135" i="15"/>
  <c r="I135" i="15"/>
  <c r="D74" i="15"/>
  <c r="C74" i="15"/>
  <c r="B74" i="15"/>
  <c r="C135" i="15"/>
  <c r="D135" i="15"/>
  <c r="B135" i="15"/>
  <c r="K74" i="15"/>
  <c r="L74" i="15"/>
  <c r="F74" i="15"/>
  <c r="H74" i="15"/>
  <c r="I74" i="15"/>
  <c r="E45" i="15"/>
  <c r="M45" i="15"/>
  <c r="C45" i="15"/>
  <c r="L45" i="15"/>
  <c r="F106" i="15"/>
  <c r="G45" i="15"/>
  <c r="H106" i="15"/>
  <c r="N45" i="15"/>
  <c r="J106" i="15"/>
  <c r="D45" i="15"/>
  <c r="B106" i="15"/>
  <c r="L106" i="15"/>
  <c r="I45" i="15"/>
  <c r="K45" i="15"/>
  <c r="A73" i="15"/>
  <c r="C106" i="15"/>
  <c r="A44" i="15"/>
  <c r="B45" i="15"/>
  <c r="G106" i="15"/>
  <c r="E106" i="15"/>
  <c r="G134" i="15" s="1"/>
  <c r="H45" i="15"/>
  <c r="F73" i="15" s="1"/>
  <c r="J45" i="15"/>
  <c r="D106" i="15"/>
  <c r="K106" i="15"/>
  <c r="I106" i="15"/>
  <c r="F45" i="15"/>
  <c r="J73" i="15" s="1"/>
  <c r="G73" i="15" l="1"/>
  <c r="M73" i="15"/>
  <c r="H73" i="15"/>
  <c r="I73" i="15"/>
  <c r="C73" i="15"/>
  <c r="B73" i="15"/>
  <c r="D73" i="15"/>
  <c r="E134" i="15"/>
  <c r="F134" i="15"/>
  <c r="J134" i="15"/>
  <c r="A109" i="15"/>
  <c r="A136" i="15"/>
  <c r="K73" i="15"/>
  <c r="L73" i="15"/>
  <c r="I134" i="15"/>
  <c r="H134" i="15"/>
  <c r="B134" i="15"/>
  <c r="D134" i="15"/>
  <c r="C134" i="15"/>
  <c r="E73" i="15"/>
  <c r="E101" i="18"/>
  <c r="M101" i="18"/>
  <c r="I101" i="18"/>
  <c r="R101" i="18"/>
  <c r="F101" i="18"/>
  <c r="P101" i="18"/>
  <c r="Q101" i="18"/>
  <c r="J101" i="18"/>
  <c r="G101" i="18"/>
  <c r="H101" i="18"/>
  <c r="L101" i="18"/>
  <c r="O101" i="18"/>
  <c r="N101" i="18"/>
  <c r="D102" i="18"/>
  <c r="K101" i="18"/>
  <c r="A43" i="15"/>
  <c r="C44" i="15"/>
  <c r="K44" i="15"/>
  <c r="H44" i="15"/>
  <c r="F72" i="15" s="1"/>
  <c r="B105" i="15"/>
  <c r="J105" i="15"/>
  <c r="J44" i="15"/>
  <c r="K105" i="15"/>
  <c r="D44" i="15"/>
  <c r="L105" i="15"/>
  <c r="F44" i="15"/>
  <c r="D105" i="15"/>
  <c r="G44" i="15"/>
  <c r="I105" i="15"/>
  <c r="L44" i="15"/>
  <c r="F105" i="15"/>
  <c r="B44" i="15"/>
  <c r="A72" i="15"/>
  <c r="H105" i="15"/>
  <c r="E44" i="15"/>
  <c r="G72" i="15" s="1"/>
  <c r="M44" i="15"/>
  <c r="M72" i="15" s="1"/>
  <c r="E105" i="15"/>
  <c r="G105" i="15"/>
  <c r="N44" i="15"/>
  <c r="I44" i="15"/>
  <c r="C105" i="15"/>
  <c r="E133" i="15" s="1"/>
  <c r="F133" i="15" l="1"/>
  <c r="J133" i="15"/>
  <c r="J72" i="15"/>
  <c r="E72" i="15"/>
  <c r="C72" i="15"/>
  <c r="D72" i="15"/>
  <c r="B72" i="15"/>
  <c r="I43" i="15"/>
  <c r="D43" i="15"/>
  <c r="M43" i="15"/>
  <c r="A71" i="15"/>
  <c r="F104" i="15"/>
  <c r="C43" i="15"/>
  <c r="N43" i="15"/>
  <c r="D104" i="15"/>
  <c r="F43" i="15"/>
  <c r="B104" i="15"/>
  <c r="L104" i="15"/>
  <c r="H43" i="15"/>
  <c r="E104" i="15"/>
  <c r="E43" i="15"/>
  <c r="I104" i="15"/>
  <c r="J43" i="15"/>
  <c r="K104" i="15"/>
  <c r="C104" i="15"/>
  <c r="E132" i="15" s="1"/>
  <c r="H104" i="15"/>
  <c r="A42" i="15"/>
  <c r="K43" i="15"/>
  <c r="L43" i="15"/>
  <c r="G43" i="15"/>
  <c r="G104" i="15"/>
  <c r="B43" i="15"/>
  <c r="J104" i="15"/>
  <c r="H133" i="15"/>
  <c r="I133" i="15"/>
  <c r="K72" i="15"/>
  <c r="L72" i="15"/>
  <c r="G133" i="15"/>
  <c r="H72" i="15"/>
  <c r="I72" i="15"/>
  <c r="C133" i="15"/>
  <c r="B133" i="15"/>
  <c r="D133" i="15"/>
  <c r="A137" i="15"/>
  <c r="A110" i="15"/>
  <c r="F102" i="18"/>
  <c r="N102" i="18"/>
  <c r="L102" i="18"/>
  <c r="K102" i="18"/>
  <c r="O102" i="18"/>
  <c r="H102" i="18"/>
  <c r="G102" i="18"/>
  <c r="J102" i="18"/>
  <c r="P102" i="18"/>
  <c r="I102" i="18"/>
  <c r="Q102" i="18"/>
  <c r="M102" i="18"/>
  <c r="D103" i="18"/>
  <c r="R102" i="18"/>
  <c r="E102" i="18"/>
  <c r="J71" i="15" l="1"/>
  <c r="M71" i="15"/>
  <c r="G103" i="18"/>
  <c r="O103" i="18"/>
  <c r="F103" i="18"/>
  <c r="P103" i="18"/>
  <c r="H103" i="18"/>
  <c r="R103" i="18"/>
  <c r="K103" i="18"/>
  <c r="E103" i="18"/>
  <c r="I103" i="18"/>
  <c r="M103" i="18"/>
  <c r="Q103" i="18"/>
  <c r="D104" i="18"/>
  <c r="B54" i="18" s="1"/>
  <c r="J103" i="18"/>
  <c r="L103" i="18"/>
  <c r="N103" i="18"/>
  <c r="V15" i="18"/>
  <c r="X62" i="18"/>
  <c r="P15" i="18"/>
  <c r="B55" i="18"/>
  <c r="B71" i="15"/>
  <c r="D71" i="15"/>
  <c r="C71" i="15"/>
  <c r="W86" i="18"/>
  <c r="R15" i="18"/>
  <c r="O14" i="18"/>
  <c r="H71" i="15"/>
  <c r="I71" i="15"/>
  <c r="U61" i="18"/>
  <c r="F68" i="18"/>
  <c r="U80" i="18"/>
  <c r="I132" i="15"/>
  <c r="H132" i="15"/>
  <c r="F69" i="18"/>
  <c r="T15" i="18"/>
  <c r="I7" i="18"/>
  <c r="S14" i="18"/>
  <c r="O15" i="18"/>
  <c r="A138" i="15"/>
  <c r="A111" i="15"/>
  <c r="B9" i="18"/>
  <c r="U79" i="18"/>
  <c r="K71" i="15"/>
  <c r="L71" i="15"/>
  <c r="G71" i="15"/>
  <c r="E71" i="15"/>
  <c r="L15" i="18"/>
  <c r="T14" i="18"/>
  <c r="G132" i="15"/>
  <c r="J132" i="15"/>
  <c r="N14" i="18"/>
  <c r="U14" i="18"/>
  <c r="E47" i="18"/>
  <c r="P65" i="18"/>
  <c r="R47" i="18"/>
  <c r="Q15" i="18"/>
  <c r="G42" i="15"/>
  <c r="I42" i="15"/>
  <c r="B103" i="15"/>
  <c r="J103" i="15"/>
  <c r="F42" i="15"/>
  <c r="G103" i="15"/>
  <c r="H42" i="15"/>
  <c r="D103" i="15"/>
  <c r="A41" i="15"/>
  <c r="K42" i="15"/>
  <c r="F103" i="15"/>
  <c r="J131" i="15" s="1"/>
  <c r="C42" i="15"/>
  <c r="H103" i="15"/>
  <c r="E42" i="15"/>
  <c r="K103" i="15"/>
  <c r="M42" i="15"/>
  <c r="D42" i="15"/>
  <c r="A70" i="15"/>
  <c r="L103" i="15"/>
  <c r="J42" i="15"/>
  <c r="N42" i="15"/>
  <c r="E103" i="15"/>
  <c r="B42" i="15"/>
  <c r="I103" i="15"/>
  <c r="C103" i="15"/>
  <c r="L42" i="15"/>
  <c r="F71" i="15"/>
  <c r="U15" i="18"/>
  <c r="L14" i="18"/>
  <c r="F132" i="15"/>
  <c r="I6" i="18"/>
  <c r="C132" i="15"/>
  <c r="B132" i="15"/>
  <c r="D132" i="15"/>
  <c r="M35" i="18"/>
  <c r="X61" i="18"/>
  <c r="W87" i="18"/>
  <c r="R14" i="18"/>
  <c r="M34" i="18"/>
  <c r="E48" i="18"/>
  <c r="M15" i="18"/>
  <c r="V14" i="18"/>
  <c r="P14" i="18"/>
  <c r="E70" i="15" l="1"/>
  <c r="M70" i="15"/>
  <c r="G131" i="15"/>
  <c r="M14" i="18"/>
  <c r="B8" i="18"/>
  <c r="U60" i="18"/>
  <c r="B70" i="15"/>
  <c r="D70" i="15"/>
  <c r="C70" i="15"/>
  <c r="G70" i="15"/>
  <c r="F131" i="15"/>
  <c r="J70" i="15"/>
  <c r="D131" i="15"/>
  <c r="C131" i="15"/>
  <c r="B131" i="15"/>
  <c r="L70" i="15"/>
  <c r="K70" i="15"/>
  <c r="E131" i="15"/>
  <c r="E41" i="15"/>
  <c r="M41" i="15"/>
  <c r="D102" i="15"/>
  <c r="L102" i="15"/>
  <c r="D41" i="15"/>
  <c r="N41" i="15"/>
  <c r="E102" i="15"/>
  <c r="J41" i="15"/>
  <c r="A69" i="15"/>
  <c r="I102" i="15"/>
  <c r="I41" i="15"/>
  <c r="C102" i="15"/>
  <c r="E130" i="15" s="1"/>
  <c r="L41" i="15"/>
  <c r="G102" i="15"/>
  <c r="B41" i="15"/>
  <c r="B102" i="15"/>
  <c r="F41" i="15"/>
  <c r="J69" i="15" s="1"/>
  <c r="H102" i="15"/>
  <c r="F130" i="15" s="1"/>
  <c r="K41" i="15"/>
  <c r="C41" i="15"/>
  <c r="J102" i="15"/>
  <c r="A40" i="15"/>
  <c r="G41" i="15"/>
  <c r="H41" i="15"/>
  <c r="F69" i="15" s="1"/>
  <c r="K102" i="15"/>
  <c r="F102" i="15"/>
  <c r="J130" i="15" s="1"/>
  <c r="H70" i="15"/>
  <c r="I70" i="15"/>
  <c r="H104" i="18"/>
  <c r="P104" i="18"/>
  <c r="J104" i="18"/>
  <c r="M104" i="18"/>
  <c r="G104" i="18"/>
  <c r="E104" i="18"/>
  <c r="R104" i="18"/>
  <c r="I104" i="18"/>
  <c r="O104" i="18"/>
  <c r="K104" i="18"/>
  <c r="Q104" i="18"/>
  <c r="F104" i="18"/>
  <c r="L104" i="18"/>
  <c r="N104" i="18"/>
  <c r="R46" i="18"/>
  <c r="A112" i="15"/>
  <c r="A139" i="15"/>
  <c r="F70" i="15"/>
  <c r="H131" i="15"/>
  <c r="I131" i="15"/>
  <c r="M69" i="15" l="1"/>
  <c r="G69" i="15"/>
  <c r="A113" i="15"/>
  <c r="A140" i="15"/>
  <c r="E69" i="15"/>
  <c r="B130" i="15"/>
  <c r="D130" i="15"/>
  <c r="C130" i="15"/>
  <c r="I69" i="15"/>
  <c r="H69" i="15"/>
  <c r="B69" i="15"/>
  <c r="C69" i="15"/>
  <c r="D69" i="15"/>
  <c r="G130" i="15"/>
  <c r="S15" i="18"/>
  <c r="P66" i="18"/>
  <c r="N15" i="18"/>
  <c r="Q14" i="18"/>
  <c r="A39" i="15"/>
  <c r="C40" i="15"/>
  <c r="K40" i="15"/>
  <c r="H101" i="15"/>
  <c r="I40" i="15"/>
  <c r="G101" i="15"/>
  <c r="D40" i="15"/>
  <c r="N40" i="15"/>
  <c r="K101" i="15"/>
  <c r="L40" i="15"/>
  <c r="D101" i="15"/>
  <c r="B40" i="15"/>
  <c r="A68" i="15"/>
  <c r="F101" i="15"/>
  <c r="E40" i="15"/>
  <c r="G68" i="15" s="1"/>
  <c r="C101" i="15"/>
  <c r="H40" i="15"/>
  <c r="J101" i="15"/>
  <c r="G40" i="15"/>
  <c r="L101" i="15"/>
  <c r="J40" i="15"/>
  <c r="E101" i="15"/>
  <c r="G129" i="15" s="1"/>
  <c r="F40" i="15"/>
  <c r="J68" i="15" s="1"/>
  <c r="I101" i="15"/>
  <c r="B101" i="15"/>
  <c r="M40" i="15"/>
  <c r="I130" i="15"/>
  <c r="H130" i="15"/>
  <c r="K69" i="15"/>
  <c r="L69" i="15"/>
  <c r="J129" i="15" l="1"/>
  <c r="M68" i="15"/>
  <c r="E68" i="15"/>
  <c r="F68" i="15"/>
  <c r="C129" i="15"/>
  <c r="B129" i="15"/>
  <c r="D129" i="15"/>
  <c r="I39" i="15"/>
  <c r="A67" i="15"/>
  <c r="D100" i="15"/>
  <c r="L100" i="15"/>
  <c r="A38" i="15"/>
  <c r="E39" i="15"/>
  <c r="G67" i="15" s="1"/>
  <c r="N39" i="15"/>
  <c r="J100" i="15"/>
  <c r="G39" i="15"/>
  <c r="B100" i="15"/>
  <c r="B39" i="15"/>
  <c r="M39" i="15"/>
  <c r="E100" i="15"/>
  <c r="D39" i="15"/>
  <c r="G100" i="15"/>
  <c r="L39" i="15"/>
  <c r="K100" i="15"/>
  <c r="H39" i="15"/>
  <c r="F100" i="15"/>
  <c r="J128" i="15" s="1"/>
  <c r="F39" i="15"/>
  <c r="J67" i="15" s="1"/>
  <c r="H100" i="15"/>
  <c r="I100" i="15"/>
  <c r="J39" i="15"/>
  <c r="C100" i="15"/>
  <c r="C39" i="15"/>
  <c r="K39" i="15"/>
  <c r="A114" i="15"/>
  <c r="A141" i="15"/>
  <c r="E129" i="15"/>
  <c r="H129" i="15"/>
  <c r="I129" i="15"/>
  <c r="D68" i="15"/>
  <c r="C68" i="15"/>
  <c r="B68" i="15"/>
  <c r="F129" i="15"/>
  <c r="H68" i="15"/>
  <c r="I68" i="15"/>
  <c r="L68" i="15"/>
  <c r="K68" i="15"/>
  <c r="F128" i="15" l="1"/>
  <c r="M67" i="15"/>
  <c r="I128" i="15"/>
  <c r="H128" i="15"/>
  <c r="G128" i="15"/>
  <c r="G38" i="15"/>
  <c r="H99" i="15"/>
  <c r="J38" i="15"/>
  <c r="D99" i="15"/>
  <c r="K38" i="15"/>
  <c r="C99" i="15"/>
  <c r="D38" i="15"/>
  <c r="A66" i="15"/>
  <c r="E99" i="15"/>
  <c r="G127" i="15" s="1"/>
  <c r="F38" i="15"/>
  <c r="G99" i="15"/>
  <c r="L38" i="15"/>
  <c r="I99" i="15"/>
  <c r="N38" i="15"/>
  <c r="K99" i="15"/>
  <c r="E38" i="15"/>
  <c r="I38" i="15"/>
  <c r="J99" i="15"/>
  <c r="A37" i="15"/>
  <c r="M38" i="15"/>
  <c r="L99" i="15"/>
  <c r="C38" i="15"/>
  <c r="B99" i="15"/>
  <c r="H38" i="15"/>
  <c r="F99" i="15"/>
  <c r="B38" i="15"/>
  <c r="A142" i="15"/>
  <c r="A115" i="15"/>
  <c r="D128" i="15"/>
  <c r="C128" i="15"/>
  <c r="B128" i="15"/>
  <c r="E67" i="15"/>
  <c r="I67" i="15"/>
  <c r="H67" i="15"/>
  <c r="C67" i="15"/>
  <c r="B67" i="15"/>
  <c r="D67" i="15"/>
  <c r="F67" i="15"/>
  <c r="E128" i="15"/>
  <c r="L67" i="15"/>
  <c r="K67" i="15"/>
  <c r="J66" i="15" l="1"/>
  <c r="F127" i="15"/>
  <c r="H127" i="15"/>
  <c r="I127" i="15"/>
  <c r="A143" i="15"/>
  <c r="A116" i="15"/>
  <c r="M66" i="15"/>
  <c r="K66" i="15"/>
  <c r="L66" i="15"/>
  <c r="B66" i="15"/>
  <c r="D66" i="15"/>
  <c r="C66" i="15"/>
  <c r="J127" i="15"/>
  <c r="H66" i="15"/>
  <c r="I66" i="15"/>
  <c r="F66" i="15"/>
  <c r="G66" i="15"/>
  <c r="E37" i="15"/>
  <c r="M37" i="15"/>
  <c r="D98" i="15"/>
  <c r="L98" i="15"/>
  <c r="A36" i="15"/>
  <c r="F37" i="15"/>
  <c r="G98" i="15"/>
  <c r="C37" i="15"/>
  <c r="E65" i="15" s="1"/>
  <c r="N37" i="15"/>
  <c r="E98" i="15"/>
  <c r="G37" i="15"/>
  <c r="C98" i="15"/>
  <c r="I37" i="15"/>
  <c r="H98" i="15"/>
  <c r="J37" i="15"/>
  <c r="B98" i="15"/>
  <c r="L37" i="15"/>
  <c r="I98" i="15"/>
  <c r="B37" i="15"/>
  <c r="H37" i="15"/>
  <c r="F98" i="15"/>
  <c r="D37" i="15"/>
  <c r="A65" i="15"/>
  <c r="J98" i="15"/>
  <c r="K37" i="15"/>
  <c r="K98" i="15"/>
  <c r="C127" i="15"/>
  <c r="B127" i="15"/>
  <c r="D127" i="15"/>
  <c r="E66" i="15"/>
  <c r="E127" i="15"/>
  <c r="J126" i="15" l="1"/>
  <c r="G126" i="15"/>
  <c r="M65" i="15"/>
  <c r="K65" i="15"/>
  <c r="L65" i="15"/>
  <c r="G65" i="15"/>
  <c r="B126" i="15"/>
  <c r="D126" i="15"/>
  <c r="C126" i="15"/>
  <c r="I126" i="15"/>
  <c r="H126" i="15"/>
  <c r="F126" i="15"/>
  <c r="J65" i="15"/>
  <c r="A117" i="15"/>
  <c r="A145" i="15" s="1"/>
  <c r="A144" i="15"/>
  <c r="E126" i="15"/>
  <c r="A35" i="15"/>
  <c r="C36" i="15"/>
  <c r="K36" i="15"/>
  <c r="H97" i="15"/>
  <c r="J36" i="15"/>
  <c r="A64" i="15"/>
  <c r="J97" i="15"/>
  <c r="G36" i="15"/>
  <c r="F97" i="15"/>
  <c r="H36" i="15"/>
  <c r="D97" i="15"/>
  <c r="L36" i="15"/>
  <c r="G97" i="15"/>
  <c r="F36" i="15"/>
  <c r="M36" i="15"/>
  <c r="C97" i="15"/>
  <c r="B36" i="15"/>
  <c r="K97" i="15"/>
  <c r="N36" i="15"/>
  <c r="I97" i="15"/>
  <c r="L97" i="15"/>
  <c r="E36" i="15"/>
  <c r="G64" i="15" s="1"/>
  <c r="B97" i="15"/>
  <c r="I36" i="15"/>
  <c r="E97" i="15"/>
  <c r="G125" i="15" s="1"/>
  <c r="D36" i="15"/>
  <c r="F65" i="15"/>
  <c r="C65" i="15"/>
  <c r="B65" i="15"/>
  <c r="D65" i="15"/>
  <c r="I65" i="15"/>
  <c r="H65" i="15"/>
  <c r="E125" i="15" l="1"/>
  <c r="F125" i="15"/>
  <c r="F64" i="15"/>
  <c r="E64" i="15"/>
  <c r="I35" i="15"/>
  <c r="D96" i="15"/>
  <c r="L96" i="15"/>
  <c r="F35" i="15"/>
  <c r="C96" i="15"/>
  <c r="K35" i="15"/>
  <c r="H96" i="15"/>
  <c r="F124" i="15" s="1"/>
  <c r="J35" i="15"/>
  <c r="E96" i="15"/>
  <c r="B35" i="15"/>
  <c r="M35" i="15"/>
  <c r="G96" i="15"/>
  <c r="E35" i="15"/>
  <c r="K96" i="15"/>
  <c r="H35" i="15"/>
  <c r="F63" i="15" s="1"/>
  <c r="A63" i="15"/>
  <c r="F96" i="15"/>
  <c r="C35" i="15"/>
  <c r="D35" i="15"/>
  <c r="L35" i="15"/>
  <c r="B96" i="15"/>
  <c r="I96" i="15"/>
  <c r="N35" i="15"/>
  <c r="J96" i="15"/>
  <c r="A34" i="15"/>
  <c r="G35" i="15"/>
  <c r="H64" i="15"/>
  <c r="I64" i="15"/>
  <c r="J125" i="15"/>
  <c r="C125" i="15"/>
  <c r="B125" i="15"/>
  <c r="D125" i="15"/>
  <c r="M64" i="15"/>
  <c r="C64" i="15"/>
  <c r="D64" i="15"/>
  <c r="B64" i="15"/>
  <c r="J64" i="15"/>
  <c r="I125" i="15"/>
  <c r="H125" i="15"/>
  <c r="L64" i="15"/>
  <c r="K64" i="15"/>
  <c r="M63" i="15" l="1"/>
  <c r="J124" i="15"/>
  <c r="G63" i="15"/>
  <c r="E124" i="15"/>
  <c r="C124" i="15"/>
  <c r="D124" i="15"/>
  <c r="B124" i="15"/>
  <c r="L63" i="15"/>
  <c r="K63" i="15"/>
  <c r="H124" i="15"/>
  <c r="I124" i="15"/>
  <c r="J63" i="15"/>
  <c r="H63" i="15"/>
  <c r="I63" i="15"/>
  <c r="D63" i="15"/>
  <c r="C63" i="15"/>
  <c r="B63" i="15"/>
  <c r="A33" i="15"/>
  <c r="G34" i="15"/>
  <c r="H95" i="15"/>
  <c r="B34" i="15"/>
  <c r="K34" i="15"/>
  <c r="F95" i="15"/>
  <c r="D34" i="15"/>
  <c r="N34" i="15"/>
  <c r="J95" i="15"/>
  <c r="L34" i="15"/>
  <c r="D95" i="15"/>
  <c r="C34" i="15"/>
  <c r="G95" i="15"/>
  <c r="E34" i="15"/>
  <c r="I95" i="15"/>
  <c r="H34" i="15"/>
  <c r="L95" i="15"/>
  <c r="M34" i="15"/>
  <c r="B95" i="15"/>
  <c r="A62" i="15"/>
  <c r="E95" i="15"/>
  <c r="K95" i="15"/>
  <c r="I34" i="15"/>
  <c r="J34" i="15"/>
  <c r="C95" i="15"/>
  <c r="F34" i="15"/>
  <c r="G124" i="15"/>
  <c r="J123" i="15" l="1"/>
  <c r="F123" i="15"/>
  <c r="J62" i="15"/>
  <c r="M62" i="15"/>
  <c r="A32" i="15"/>
  <c r="E33" i="15"/>
  <c r="G61" i="15" s="1"/>
  <c r="M33" i="15"/>
  <c r="D94" i="15"/>
  <c r="L94" i="15"/>
  <c r="G33" i="15"/>
  <c r="I94" i="15"/>
  <c r="H33" i="15"/>
  <c r="K94" i="15"/>
  <c r="B33" i="15"/>
  <c r="N33" i="15"/>
  <c r="E94" i="15"/>
  <c r="D33" i="15"/>
  <c r="G94" i="15"/>
  <c r="C94" i="15"/>
  <c r="F33" i="15"/>
  <c r="H94" i="15"/>
  <c r="K33" i="15"/>
  <c r="A61" i="15"/>
  <c r="C33" i="15"/>
  <c r="I33" i="15"/>
  <c r="L33" i="15"/>
  <c r="B94" i="15"/>
  <c r="F94" i="15"/>
  <c r="J33" i="15"/>
  <c r="J94" i="15"/>
  <c r="G62" i="15"/>
  <c r="F62" i="15"/>
  <c r="G123" i="15"/>
  <c r="H123" i="15"/>
  <c r="I123" i="15"/>
  <c r="C62" i="15"/>
  <c r="D62" i="15"/>
  <c r="B62" i="15"/>
  <c r="C123" i="15"/>
  <c r="B123" i="15"/>
  <c r="D123" i="15"/>
  <c r="L62" i="15"/>
  <c r="K62" i="15"/>
  <c r="I62" i="15"/>
  <c r="H62" i="15"/>
  <c r="J122" i="15" l="1"/>
  <c r="F122" i="15"/>
  <c r="J61" i="15"/>
  <c r="F61" i="15"/>
  <c r="C122" i="15"/>
  <c r="B122" i="15"/>
  <c r="D122" i="15"/>
  <c r="H122" i="15"/>
  <c r="I122" i="15"/>
  <c r="L61" i="15"/>
  <c r="K61" i="15"/>
  <c r="G122" i="15"/>
  <c r="H61" i="15"/>
  <c r="I61" i="15"/>
  <c r="M61" i="15"/>
  <c r="D61" i="15"/>
  <c r="C61" i="15"/>
  <c r="B61" i="15"/>
  <c r="G32" i="15"/>
  <c r="J32" i="15"/>
  <c r="H93" i="15"/>
  <c r="K32" i="15"/>
  <c r="C93" i="15"/>
  <c r="L93" i="15"/>
  <c r="I32" i="15"/>
  <c r="B93" i="15"/>
  <c r="C32" i="15"/>
  <c r="A60" i="15"/>
  <c r="F93" i="15"/>
  <c r="E32" i="15"/>
  <c r="I93" i="15"/>
  <c r="N32" i="15"/>
  <c r="B32" i="15"/>
  <c r="E93" i="15"/>
  <c r="H32" i="15"/>
  <c r="F60" i="15" s="1"/>
  <c r="K93" i="15"/>
  <c r="G93" i="15"/>
  <c r="J93" i="15"/>
  <c r="L32" i="15"/>
  <c r="M32" i="15"/>
  <c r="M60" i="15" s="1"/>
  <c r="D93" i="15"/>
  <c r="D32" i="15"/>
  <c r="F32" i="15"/>
  <c r="J60" i="15" s="1"/>
  <c r="G121" i="15" l="1"/>
  <c r="C121" i="15"/>
  <c r="B121" i="15"/>
  <c r="D121" i="15"/>
  <c r="G60" i="15"/>
  <c r="K60" i="15"/>
  <c r="L60" i="15"/>
  <c r="I121" i="15"/>
  <c r="H121" i="15"/>
  <c r="J121" i="15"/>
  <c r="F121" i="15"/>
  <c r="I60" i="15"/>
  <c r="H60" i="15"/>
</calcChain>
</file>

<file path=xl/sharedStrings.xml><?xml version="1.0" encoding="utf-8"?>
<sst xmlns="http://schemas.openxmlformats.org/spreadsheetml/2006/main" count="16458" uniqueCount="224">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</sst>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0752"/>
        <c:axId val="142231312"/>
      </c:lineChart>
      <c:dateAx>
        <c:axId val="14223075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31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23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3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01808"/>
        <c:axId val="216302368"/>
      </c:lineChart>
      <c:dateAx>
        <c:axId val="21630180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02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3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01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Perm</v>
          </cell>
          <cell r="C1" t="str">
            <v>SJ</v>
          </cell>
          <cell r="D1" t="str">
            <v>Socal</v>
          </cell>
          <cell r="E1" t="str">
            <v>NW WY Pool</v>
          </cell>
          <cell r="F1" t="str">
            <v>Waha</v>
          </cell>
          <cell r="G1" t="str">
            <v>Perm/Socal</v>
          </cell>
          <cell r="H1" t="str">
            <v>SJ/Socal</v>
          </cell>
          <cell r="I1" t="str">
            <v>SJ/Perm</v>
          </cell>
          <cell r="J1" t="str">
            <v>Key/Waha</v>
          </cell>
          <cell r="K1" t="str">
            <v>Bln/Waha</v>
          </cell>
          <cell r="L1" t="str">
            <v>Bln/Rocks</v>
          </cell>
          <cell r="M1" t="str">
            <v>Malin</v>
          </cell>
          <cell r="N1" t="str">
            <v>Pge CG</v>
          </cell>
          <cell r="O1" t="str">
            <v>Aeco</v>
          </cell>
          <cell r="P1" t="str">
            <v>Sumas</v>
          </cell>
          <cell r="Q1" t="str">
            <v>Stanfield</v>
          </cell>
          <cell r="R1" t="str">
            <v>Socal/CG</v>
          </cell>
          <cell r="S1" t="str">
            <v>Malin/CG</v>
          </cell>
          <cell r="T1" t="str">
            <v>PGT Kingsgate</v>
          </cell>
          <cell r="U1" t="str">
            <v>Henry Hub</v>
          </cell>
          <cell r="V1" t="str">
            <v>CIG, Rox</v>
          </cell>
          <cell r="W1" t="str">
            <v>Questar, CIG</v>
          </cell>
          <cell r="X1" t="str">
            <v>Kern River, Rox</v>
          </cell>
          <cell r="Y1" t="str">
            <v>Chicago LDC</v>
          </cell>
          <cell r="Z1" t="str">
            <v>Katy</v>
          </cell>
          <cell r="AA1" t="str">
            <v>NGPL Midcon</v>
          </cell>
          <cell r="AB1" t="str">
            <v>Northern(demarc)</v>
          </cell>
          <cell r="AC1" t="str">
            <v>PEPL</v>
          </cell>
          <cell r="AD1" t="str">
            <v>Dawn</v>
          </cell>
        </row>
        <row r="2">
          <cell r="A2">
            <v>36404</v>
          </cell>
          <cell r="B2">
            <v>2.77</v>
          </cell>
          <cell r="C2">
            <v>2.625</v>
          </cell>
          <cell r="D2">
            <v>2.92</v>
          </cell>
          <cell r="E2">
            <v>2.4900000000000002</v>
          </cell>
          <cell r="F2">
            <v>2.84</v>
          </cell>
          <cell r="G2">
            <v>0.14999999999999991</v>
          </cell>
          <cell r="H2">
            <v>0.29499999999999993</v>
          </cell>
          <cell r="I2">
            <v>0.14500000000000002</v>
          </cell>
          <cell r="J2">
            <v>6.999999999999984E-2</v>
          </cell>
          <cell r="K2">
            <v>0.21499999999999986</v>
          </cell>
          <cell r="L2">
            <v>0.13499999999999979</v>
          </cell>
          <cell r="M2">
            <v>2.6</v>
          </cell>
          <cell r="N2">
            <v>2.9849999999999999</v>
          </cell>
          <cell r="O2">
            <v>3.375</v>
          </cell>
          <cell r="P2">
            <v>2.37</v>
          </cell>
          <cell r="Q2">
            <v>2.4900000000000002</v>
          </cell>
          <cell r="R2">
            <v>6.4999999999999947E-2</v>
          </cell>
          <cell r="S2">
            <v>0.38499999999999979</v>
          </cell>
          <cell r="T2">
            <v>2.4449999999999998</v>
          </cell>
          <cell r="U2">
            <v>2.875</v>
          </cell>
          <cell r="V2">
            <v>2.4900000000000002</v>
          </cell>
          <cell r="W2">
            <v>2.48</v>
          </cell>
          <cell r="X2">
            <v>2.5049999999999999</v>
          </cell>
          <cell r="Y2">
            <v>2.915</v>
          </cell>
          <cell r="Z2">
            <v>2.89</v>
          </cell>
          <cell r="AA2">
            <v>2.72</v>
          </cell>
          <cell r="AB2">
            <v>2.7749999999999999</v>
          </cell>
        </row>
        <row r="3">
          <cell r="A3">
            <v>36405</v>
          </cell>
          <cell r="B3">
            <v>2.61</v>
          </cell>
          <cell r="C3">
            <v>2.5</v>
          </cell>
          <cell r="D3">
            <v>2.8149999999999999</v>
          </cell>
          <cell r="E3">
            <v>2.375</v>
          </cell>
          <cell r="F3">
            <v>2.65</v>
          </cell>
          <cell r="G3">
            <v>0.20500000000000007</v>
          </cell>
          <cell r="H3">
            <v>0.31499999999999995</v>
          </cell>
          <cell r="I3">
            <v>0.10999999999999988</v>
          </cell>
          <cell r="J3">
            <v>4.0000000000000036E-2</v>
          </cell>
          <cell r="K3">
            <v>0.14999999999999991</v>
          </cell>
          <cell r="L3">
            <v>0.125</v>
          </cell>
          <cell r="M3">
            <v>2.54</v>
          </cell>
          <cell r="N3">
            <v>2.9449999999999998</v>
          </cell>
          <cell r="O3">
            <v>3.33</v>
          </cell>
          <cell r="P3">
            <v>2.3199999999999998</v>
          </cell>
          <cell r="Q3">
            <v>2.42</v>
          </cell>
          <cell r="R3">
            <v>0.12999999999999989</v>
          </cell>
          <cell r="S3">
            <v>0.4049999999999998</v>
          </cell>
          <cell r="T3">
            <v>2.3650000000000002</v>
          </cell>
          <cell r="U3">
            <v>2.7149999999999999</v>
          </cell>
          <cell r="V3">
            <v>2.38</v>
          </cell>
          <cell r="W3">
            <v>2.395</v>
          </cell>
          <cell r="X3">
            <v>2.3849999999999998</v>
          </cell>
          <cell r="Y3">
            <v>2.78</v>
          </cell>
          <cell r="Z3">
            <v>2.6850000000000001</v>
          </cell>
          <cell r="AA3">
            <v>2.61</v>
          </cell>
          <cell r="AB3">
            <v>2.6749999999999998</v>
          </cell>
        </row>
        <row r="4">
          <cell r="A4">
            <v>36406</v>
          </cell>
          <cell r="B4">
            <v>2.4700000000000002</v>
          </cell>
          <cell r="C4">
            <v>2.33</v>
          </cell>
          <cell r="D4">
            <v>2.7149999999999999</v>
          </cell>
          <cell r="E4">
            <v>2.2450000000000001</v>
          </cell>
          <cell r="F4">
            <v>2.5150000000000001</v>
          </cell>
          <cell r="G4">
            <v>0.24499999999999966</v>
          </cell>
          <cell r="H4">
            <v>0.38499999999999979</v>
          </cell>
          <cell r="I4">
            <v>0.14000000000000012</v>
          </cell>
          <cell r="J4">
            <v>4.4999999999999929E-2</v>
          </cell>
          <cell r="K4">
            <v>0.18500000000000005</v>
          </cell>
          <cell r="L4">
            <v>8.4999999999999964E-2</v>
          </cell>
          <cell r="M4">
            <v>2.4300000000000002</v>
          </cell>
          <cell r="N4">
            <v>2.8149999999999999</v>
          </cell>
          <cell r="O4">
            <v>3.14</v>
          </cell>
          <cell r="P4">
            <v>2.2200000000000002</v>
          </cell>
          <cell r="Q4">
            <v>2.335</v>
          </cell>
          <cell r="R4">
            <v>0.10000000000000009</v>
          </cell>
          <cell r="S4">
            <v>0.38499999999999979</v>
          </cell>
          <cell r="T4">
            <v>2.2599999999999998</v>
          </cell>
          <cell r="U4">
            <v>2.56</v>
          </cell>
          <cell r="V4">
            <v>2.2450000000000001</v>
          </cell>
          <cell r="W4">
            <v>2.2200000000000002</v>
          </cell>
          <cell r="X4">
            <v>2.2599999999999998</v>
          </cell>
          <cell r="Y4">
            <v>2.6150000000000002</v>
          </cell>
          <cell r="Z4">
            <v>2.54</v>
          </cell>
          <cell r="AA4">
            <v>2.4849999999999999</v>
          </cell>
          <cell r="AB4">
            <v>2.57</v>
          </cell>
        </row>
        <row r="5">
          <cell r="A5">
            <v>36407</v>
          </cell>
          <cell r="B5">
            <v>2.23</v>
          </cell>
          <cell r="C5">
            <v>2.0499999999999998</v>
          </cell>
          <cell r="D5">
            <v>2.4449999999999998</v>
          </cell>
          <cell r="E5">
            <v>2.0750000000000002</v>
          </cell>
          <cell r="F5">
            <v>2.3250000000000002</v>
          </cell>
          <cell r="G5">
            <v>0.21499999999999986</v>
          </cell>
          <cell r="H5">
            <v>0.39500000000000002</v>
          </cell>
          <cell r="I5">
            <v>0.18000000000000016</v>
          </cell>
          <cell r="J5">
            <v>9.5000000000000195E-2</v>
          </cell>
          <cell r="K5">
            <v>0.27500000000000036</v>
          </cell>
          <cell r="L5">
            <v>-2.5000000000000355E-2</v>
          </cell>
          <cell r="M5">
            <v>2.2999999999999998</v>
          </cell>
          <cell r="N5">
            <v>2.63</v>
          </cell>
          <cell r="O5">
            <v>3.0750000000000002</v>
          </cell>
          <cell r="P5">
            <v>2.11</v>
          </cell>
          <cell r="Q5">
            <v>2.1749999999999998</v>
          </cell>
          <cell r="R5">
            <v>0.18500000000000005</v>
          </cell>
          <cell r="S5">
            <v>0.33000000000000007</v>
          </cell>
          <cell r="T5">
            <v>2.16</v>
          </cell>
          <cell r="U5">
            <v>2.4649999999999999</v>
          </cell>
          <cell r="V5">
            <v>2.0750000000000002</v>
          </cell>
          <cell r="W5">
            <v>2.06</v>
          </cell>
          <cell r="X5">
            <v>2.0950000000000002</v>
          </cell>
          <cell r="Y5">
            <v>2.5449999999999999</v>
          </cell>
          <cell r="Z5">
            <v>2.4249999999999998</v>
          </cell>
          <cell r="AA5">
            <v>2.3149999999999999</v>
          </cell>
          <cell r="AB5">
            <v>2.3849999999999998</v>
          </cell>
        </row>
        <row r="6">
          <cell r="A6">
            <v>36408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36409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36410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36411</v>
          </cell>
          <cell r="B9">
            <v>2.4300000000000002</v>
          </cell>
          <cell r="C9">
            <v>2.2549999999999999</v>
          </cell>
          <cell r="D9">
            <v>2.625</v>
          </cell>
          <cell r="E9">
            <v>2.1749999999999998</v>
          </cell>
          <cell r="F9">
            <v>2.48</v>
          </cell>
          <cell r="G9">
            <v>0.19499999999999984</v>
          </cell>
          <cell r="H9">
            <v>0.37000000000000011</v>
          </cell>
          <cell r="I9">
            <v>0.17500000000000027</v>
          </cell>
          <cell r="J9">
            <v>4.9999999999999822E-2</v>
          </cell>
          <cell r="K9">
            <v>0.22500000000000009</v>
          </cell>
          <cell r="L9">
            <v>8.0000000000000071E-2</v>
          </cell>
          <cell r="M9">
            <v>2.41</v>
          </cell>
          <cell r="N9">
            <v>2.77</v>
          </cell>
          <cell r="O9">
            <v>3.08</v>
          </cell>
          <cell r="P9">
            <v>2.1349999999999998</v>
          </cell>
          <cell r="Q9">
            <v>2.23</v>
          </cell>
          <cell r="R9">
            <v>0.14500000000000002</v>
          </cell>
          <cell r="S9">
            <v>0.35999999999999988</v>
          </cell>
          <cell r="T9">
            <v>2.2050000000000001</v>
          </cell>
          <cell r="U9">
            <v>2.5649999999999999</v>
          </cell>
          <cell r="V9">
            <v>2.1800000000000002</v>
          </cell>
          <cell r="W9">
            <v>2.1749999999999998</v>
          </cell>
          <cell r="X9">
            <v>2.1800000000000002</v>
          </cell>
          <cell r="Y9">
            <v>2.625</v>
          </cell>
          <cell r="Z9">
            <v>2.5350000000000001</v>
          </cell>
          <cell r="AA9">
            <v>2.4249999999999998</v>
          </cell>
          <cell r="AB9">
            <v>2.5099999999999998</v>
          </cell>
        </row>
        <row r="10">
          <cell r="A10">
            <v>36412</v>
          </cell>
          <cell r="B10">
            <v>2.54</v>
          </cell>
          <cell r="C10">
            <v>2.3849999999999998</v>
          </cell>
          <cell r="D10">
            <v>2.73</v>
          </cell>
          <cell r="E10">
            <v>2.27</v>
          </cell>
          <cell r="F10">
            <v>2.58</v>
          </cell>
          <cell r="G10">
            <v>0.18999999999999995</v>
          </cell>
          <cell r="H10">
            <v>0.3450000000000002</v>
          </cell>
          <cell r="I10">
            <v>0.15500000000000025</v>
          </cell>
          <cell r="J10">
            <v>4.0000000000000036E-2</v>
          </cell>
          <cell r="K10">
            <v>0.19500000000000028</v>
          </cell>
          <cell r="L10">
            <v>0.11499999999999977</v>
          </cell>
          <cell r="M10">
            <v>2.4700000000000002</v>
          </cell>
          <cell r="N10">
            <v>2.8450000000000002</v>
          </cell>
          <cell r="O10">
            <v>3.085</v>
          </cell>
          <cell r="P10">
            <v>2.1949999999999998</v>
          </cell>
          <cell r="Q10">
            <v>2.2799999999999998</v>
          </cell>
          <cell r="R10">
            <v>0.11500000000000021</v>
          </cell>
          <cell r="S10">
            <v>0.375</v>
          </cell>
          <cell r="T10">
            <v>2.2450000000000001</v>
          </cell>
          <cell r="U10">
            <v>2.665</v>
          </cell>
          <cell r="V10">
            <v>2.2749999999999999</v>
          </cell>
          <cell r="W10">
            <v>2.2549999999999999</v>
          </cell>
          <cell r="X10">
            <v>2.2749999999999999</v>
          </cell>
          <cell r="Y10">
            <v>2.7149999999999999</v>
          </cell>
          <cell r="Z10">
            <v>2.6349999999999998</v>
          </cell>
          <cell r="AA10">
            <v>2.5099999999999998</v>
          </cell>
          <cell r="AB10">
            <v>2.6</v>
          </cell>
        </row>
        <row r="11">
          <cell r="A11">
            <v>36413</v>
          </cell>
          <cell r="B11">
            <v>2.61</v>
          </cell>
          <cell r="C11">
            <v>2.4700000000000002</v>
          </cell>
          <cell r="D11">
            <v>2.7949999999999999</v>
          </cell>
          <cell r="E11">
            <v>2.3450000000000002</v>
          </cell>
          <cell r="F11">
            <v>2.65</v>
          </cell>
          <cell r="G11">
            <v>0.18500000000000005</v>
          </cell>
          <cell r="H11">
            <v>0.32499999999999973</v>
          </cell>
          <cell r="I11">
            <v>0.13999999999999968</v>
          </cell>
          <cell r="J11">
            <v>4.0000000000000036E-2</v>
          </cell>
          <cell r="K11">
            <v>0.17999999999999972</v>
          </cell>
          <cell r="L11">
            <v>0.125</v>
          </cell>
          <cell r="M11">
            <v>2.5099999999999998</v>
          </cell>
          <cell r="N11">
            <v>2.88</v>
          </cell>
          <cell r="O11">
            <v>3.22</v>
          </cell>
          <cell r="P11">
            <v>2.2999999999999998</v>
          </cell>
          <cell r="Q11">
            <v>2.3450000000000002</v>
          </cell>
          <cell r="R11">
            <v>8.4999999999999964E-2</v>
          </cell>
          <cell r="S11">
            <v>0.37000000000000011</v>
          </cell>
          <cell r="T11">
            <v>2.3149999999999999</v>
          </cell>
          <cell r="U11">
            <v>2.75</v>
          </cell>
          <cell r="V11">
            <v>2.34</v>
          </cell>
          <cell r="W11">
            <v>2.3199999999999998</v>
          </cell>
          <cell r="X11">
            <v>2.34</v>
          </cell>
          <cell r="Y11">
            <v>2.8250000000000002</v>
          </cell>
          <cell r="Z11">
            <v>2.7050000000000001</v>
          </cell>
          <cell r="AA11">
            <v>2.58</v>
          </cell>
          <cell r="AB11">
            <v>2.625</v>
          </cell>
        </row>
        <row r="12">
          <cell r="A12">
            <v>36414</v>
          </cell>
          <cell r="B12">
            <v>2.68</v>
          </cell>
          <cell r="C12">
            <v>2.54</v>
          </cell>
          <cell r="D12">
            <v>2.7949999999999999</v>
          </cell>
          <cell r="E12">
            <v>2.4300000000000002</v>
          </cell>
          <cell r="F12">
            <v>2.76</v>
          </cell>
          <cell r="G12">
            <v>0.11499999999999977</v>
          </cell>
          <cell r="H12">
            <v>0.25499999999999989</v>
          </cell>
          <cell r="I12">
            <v>0.14000000000000012</v>
          </cell>
          <cell r="J12">
            <v>7.9999999999999627E-2</v>
          </cell>
          <cell r="K12">
            <v>0.21999999999999975</v>
          </cell>
          <cell r="L12">
            <v>0.10999999999999988</v>
          </cell>
          <cell r="M12">
            <v>2.57</v>
          </cell>
          <cell r="N12">
            <v>2.87</v>
          </cell>
          <cell r="O12">
            <v>3.2949999999999999</v>
          </cell>
          <cell r="P12">
            <v>2.4</v>
          </cell>
          <cell r="Q12">
            <v>2.4550000000000001</v>
          </cell>
          <cell r="R12">
            <v>7.5000000000000178E-2</v>
          </cell>
          <cell r="S12">
            <v>0.30000000000000027</v>
          </cell>
          <cell r="T12">
            <v>2.4300000000000002</v>
          </cell>
          <cell r="U12">
            <v>2.84</v>
          </cell>
          <cell r="V12">
            <v>2.4249999999999998</v>
          </cell>
          <cell r="W12">
            <v>2.4</v>
          </cell>
          <cell r="X12">
            <v>2.4350000000000001</v>
          </cell>
          <cell r="Y12">
            <v>2.9049999999999998</v>
          </cell>
          <cell r="Z12">
            <v>2.8149999999999999</v>
          </cell>
          <cell r="AA12">
            <v>2.7050000000000001</v>
          </cell>
          <cell r="AB12">
            <v>2.8</v>
          </cell>
        </row>
        <row r="13">
          <cell r="A13">
            <v>36415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36416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36417</v>
          </cell>
          <cell r="B15">
            <v>2.66</v>
          </cell>
          <cell r="C15">
            <v>2.5499999999999998</v>
          </cell>
          <cell r="D15">
            <v>2.88</v>
          </cell>
          <cell r="E15">
            <v>2.4750000000000001</v>
          </cell>
          <cell r="F15">
            <v>2.72</v>
          </cell>
          <cell r="G15">
            <v>0.21999999999999975</v>
          </cell>
          <cell r="H15">
            <v>0.33000000000000007</v>
          </cell>
          <cell r="I15">
            <v>0.11000000000000032</v>
          </cell>
          <cell r="J15">
            <v>6.0000000000000053E-2</v>
          </cell>
          <cell r="K15">
            <v>0.17000000000000037</v>
          </cell>
          <cell r="L15">
            <v>7.4999999999999734E-2</v>
          </cell>
          <cell r="M15">
            <v>2.57</v>
          </cell>
          <cell r="N15">
            <v>2.9049999999999998</v>
          </cell>
          <cell r="O15">
            <v>3.2650000000000001</v>
          </cell>
          <cell r="P15">
            <v>2.4350000000000001</v>
          </cell>
          <cell r="Q15">
            <v>2.4550000000000001</v>
          </cell>
          <cell r="R15">
            <v>2.4999999999999911E-2</v>
          </cell>
          <cell r="S15">
            <v>0.33499999999999996</v>
          </cell>
          <cell r="T15">
            <v>2.4300000000000002</v>
          </cell>
          <cell r="U15">
            <v>2.8050000000000002</v>
          </cell>
          <cell r="V15">
            <v>2.4649999999999999</v>
          </cell>
          <cell r="W15">
            <v>2.4849999999999999</v>
          </cell>
          <cell r="X15">
            <v>2.4700000000000002</v>
          </cell>
          <cell r="Y15">
            <v>2.84</v>
          </cell>
          <cell r="Z15">
            <v>2.74</v>
          </cell>
          <cell r="AA15">
            <v>2.65</v>
          </cell>
          <cell r="AB15">
            <v>2.76</v>
          </cell>
        </row>
        <row r="16">
          <cell r="A16">
            <v>36418</v>
          </cell>
          <cell r="B16">
            <v>2.48</v>
          </cell>
          <cell r="C16">
            <v>2.415</v>
          </cell>
          <cell r="D16">
            <v>2.74</v>
          </cell>
          <cell r="E16">
            <v>2.37</v>
          </cell>
          <cell r="F16">
            <v>2.54</v>
          </cell>
          <cell r="G16">
            <v>0.26000000000000023</v>
          </cell>
          <cell r="H16">
            <v>0.32500000000000018</v>
          </cell>
          <cell r="I16">
            <v>6.4999999999999947E-2</v>
          </cell>
          <cell r="J16">
            <v>6.0000000000000053E-2</v>
          </cell>
          <cell r="K16">
            <v>0.125</v>
          </cell>
          <cell r="L16">
            <v>4.4999999999999929E-2</v>
          </cell>
          <cell r="M16">
            <v>2.4849999999999999</v>
          </cell>
          <cell r="N16">
            <v>2.83</v>
          </cell>
          <cell r="O16">
            <v>3.19</v>
          </cell>
          <cell r="P16">
            <v>2.3250000000000002</v>
          </cell>
          <cell r="Q16">
            <v>2.3650000000000002</v>
          </cell>
          <cell r="R16">
            <v>8.9999999999999858E-2</v>
          </cell>
          <cell r="S16">
            <v>0.3450000000000002</v>
          </cell>
          <cell r="T16">
            <v>2.33</v>
          </cell>
          <cell r="U16">
            <v>2.645</v>
          </cell>
          <cell r="V16">
            <v>2.36</v>
          </cell>
          <cell r="W16">
            <v>2.3450000000000002</v>
          </cell>
          <cell r="X16">
            <v>2.37</v>
          </cell>
          <cell r="Y16">
            <v>2.7250000000000001</v>
          </cell>
          <cell r="Z16">
            <v>2.5499999999999998</v>
          </cell>
          <cell r="AA16">
            <v>2.4700000000000002</v>
          </cell>
          <cell r="AB16">
            <v>2.54</v>
          </cell>
        </row>
        <row r="17">
          <cell r="A17">
            <v>36419</v>
          </cell>
          <cell r="B17">
            <v>2.37</v>
          </cell>
          <cell r="C17">
            <v>2.31</v>
          </cell>
          <cell r="D17">
            <v>2.64</v>
          </cell>
          <cell r="E17">
            <v>2.25</v>
          </cell>
          <cell r="F17">
            <v>2.41</v>
          </cell>
          <cell r="G17">
            <v>0.27</v>
          </cell>
          <cell r="H17">
            <v>0.33000000000000007</v>
          </cell>
          <cell r="I17">
            <v>6.0000000000000053E-2</v>
          </cell>
          <cell r="J17">
            <v>4.0000000000000036E-2</v>
          </cell>
          <cell r="K17">
            <v>0.10000000000000009</v>
          </cell>
          <cell r="L17">
            <v>6.0000000000000053E-2</v>
          </cell>
          <cell r="M17">
            <v>2.39</v>
          </cell>
          <cell r="N17">
            <v>2.7450000000000001</v>
          </cell>
          <cell r="O17">
            <v>3.08</v>
          </cell>
          <cell r="P17">
            <v>2.2149999999999999</v>
          </cell>
          <cell r="Q17">
            <v>2.2799999999999998</v>
          </cell>
          <cell r="R17">
            <v>0.10499999999999998</v>
          </cell>
          <cell r="S17">
            <v>0.35499999999999998</v>
          </cell>
          <cell r="T17">
            <v>2.2450000000000001</v>
          </cell>
          <cell r="U17">
            <v>2.5299999999999998</v>
          </cell>
          <cell r="V17">
            <v>2.2549999999999999</v>
          </cell>
          <cell r="W17">
            <v>2.2400000000000002</v>
          </cell>
          <cell r="X17">
            <v>2.25</v>
          </cell>
          <cell r="Y17">
            <v>2.63</v>
          </cell>
          <cell r="Z17">
            <v>2.4500000000000002</v>
          </cell>
          <cell r="AA17">
            <v>2.415</v>
          </cell>
          <cell r="AB17">
            <v>2.4849999999999999</v>
          </cell>
        </row>
        <row r="18">
          <cell r="A18">
            <v>36420</v>
          </cell>
          <cell r="B18">
            <v>2.34</v>
          </cell>
          <cell r="C18">
            <v>2.2200000000000002</v>
          </cell>
          <cell r="D18">
            <v>2.625</v>
          </cell>
          <cell r="E18">
            <v>2.1850000000000001</v>
          </cell>
          <cell r="F18">
            <v>2.3849999999999998</v>
          </cell>
          <cell r="G18">
            <v>0.28500000000000014</v>
          </cell>
          <cell r="H18">
            <v>0.4049999999999998</v>
          </cell>
          <cell r="I18">
            <v>0.11999999999999966</v>
          </cell>
          <cell r="J18">
            <v>4.4999999999999929E-2</v>
          </cell>
          <cell r="K18">
            <v>0.16499999999999959</v>
          </cell>
          <cell r="L18">
            <v>3.5000000000000142E-2</v>
          </cell>
          <cell r="M18">
            <v>2.3450000000000002</v>
          </cell>
          <cell r="N18">
            <v>2.7250000000000001</v>
          </cell>
          <cell r="O18">
            <v>3.03</v>
          </cell>
          <cell r="P18">
            <v>2.165</v>
          </cell>
          <cell r="Q18">
            <v>2.2250000000000001</v>
          </cell>
          <cell r="R18">
            <v>0.10000000000000009</v>
          </cell>
          <cell r="S18">
            <v>0.37999999999999989</v>
          </cell>
          <cell r="T18">
            <v>2.21</v>
          </cell>
          <cell r="U18">
            <v>2.4849999999999999</v>
          </cell>
          <cell r="V18">
            <v>2.1949999999999998</v>
          </cell>
          <cell r="W18">
            <v>2.165</v>
          </cell>
          <cell r="X18">
            <v>2.1749999999999998</v>
          </cell>
          <cell r="Y18">
            <v>2.5750000000000002</v>
          </cell>
          <cell r="Z18">
            <v>2.4249999999999998</v>
          </cell>
          <cell r="AA18">
            <v>2.35</v>
          </cell>
          <cell r="AB18">
            <v>2.4500000000000002</v>
          </cell>
        </row>
        <row r="19">
          <cell r="A19">
            <v>36421</v>
          </cell>
          <cell r="B19">
            <v>2.2450000000000001</v>
          </cell>
          <cell r="C19">
            <v>2.105</v>
          </cell>
          <cell r="D19">
            <v>2.46</v>
          </cell>
          <cell r="E19">
            <v>2.13</v>
          </cell>
          <cell r="F19">
            <v>2.3199999999999998</v>
          </cell>
          <cell r="G19">
            <v>0.21499999999999986</v>
          </cell>
          <cell r="H19">
            <v>0.35499999999999998</v>
          </cell>
          <cell r="I19">
            <v>0.14000000000000012</v>
          </cell>
          <cell r="J19">
            <v>7.4999999999999734E-2</v>
          </cell>
          <cell r="K19">
            <v>0.21499999999999986</v>
          </cell>
          <cell r="L19">
            <v>-2.4999999999999911E-2</v>
          </cell>
          <cell r="M19">
            <v>2.3050000000000002</v>
          </cell>
          <cell r="N19">
            <v>2.6349999999999998</v>
          </cell>
          <cell r="O19">
            <v>2.9950000000000001</v>
          </cell>
          <cell r="P19">
            <v>2.145</v>
          </cell>
          <cell r="Q19">
            <v>2.2000000000000002</v>
          </cell>
          <cell r="R19">
            <v>0.17499999999999982</v>
          </cell>
          <cell r="S19">
            <v>0.32999999999999963</v>
          </cell>
          <cell r="T19">
            <v>2.1800000000000002</v>
          </cell>
          <cell r="U19">
            <v>2.46</v>
          </cell>
          <cell r="V19">
            <v>2.125</v>
          </cell>
          <cell r="W19">
            <v>2.105</v>
          </cell>
          <cell r="X19">
            <v>2.125</v>
          </cell>
          <cell r="Y19">
            <v>2.57</v>
          </cell>
          <cell r="Z19">
            <v>2.395</v>
          </cell>
          <cell r="AA19">
            <v>2.33</v>
          </cell>
          <cell r="AB19">
            <v>2.4049999999999998</v>
          </cell>
        </row>
        <row r="20">
          <cell r="A20">
            <v>36422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36423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36424</v>
          </cell>
          <cell r="B22">
            <v>2.355</v>
          </cell>
          <cell r="C22">
            <v>2.2850000000000001</v>
          </cell>
          <cell r="D22">
            <v>2.65</v>
          </cell>
          <cell r="E22">
            <v>2.2650000000000001</v>
          </cell>
          <cell r="F22">
            <v>2.4049999999999998</v>
          </cell>
          <cell r="G22">
            <v>0.29499999999999993</v>
          </cell>
          <cell r="H22">
            <v>0.36499999999999977</v>
          </cell>
          <cell r="I22">
            <v>6.999999999999984E-2</v>
          </cell>
          <cell r="J22">
            <v>4.9999999999999822E-2</v>
          </cell>
          <cell r="K22">
            <v>0.11999999999999966</v>
          </cell>
          <cell r="L22">
            <v>2.0000000000000018E-2</v>
          </cell>
          <cell r="M22">
            <v>2.38</v>
          </cell>
          <cell r="N22">
            <v>2.74</v>
          </cell>
          <cell r="O22">
            <v>2.99</v>
          </cell>
          <cell r="P22">
            <v>2.1800000000000002</v>
          </cell>
          <cell r="Q22">
            <v>2.2400000000000002</v>
          </cell>
          <cell r="R22">
            <v>9.0000000000000302E-2</v>
          </cell>
          <cell r="S22">
            <v>0.36000000000000032</v>
          </cell>
          <cell r="T22">
            <v>2.2000000000000002</v>
          </cell>
          <cell r="U22">
            <v>2.4950000000000001</v>
          </cell>
          <cell r="V22">
            <v>2.2749999999999999</v>
          </cell>
          <cell r="W22">
            <v>2.2850000000000001</v>
          </cell>
          <cell r="X22">
            <v>2.2599999999999998</v>
          </cell>
          <cell r="Y22">
            <v>2.59</v>
          </cell>
          <cell r="Z22">
            <v>2.4500000000000002</v>
          </cell>
          <cell r="AA22">
            <v>2.37</v>
          </cell>
          <cell r="AB22">
            <v>2.4649999999999999</v>
          </cell>
        </row>
        <row r="23">
          <cell r="A23">
            <v>36425</v>
          </cell>
          <cell r="B23">
            <v>2.1800000000000002</v>
          </cell>
          <cell r="C23">
            <v>2.105</v>
          </cell>
          <cell r="D23">
            <v>2.5550000000000002</v>
          </cell>
          <cell r="E23">
            <v>2.1349999999999998</v>
          </cell>
          <cell r="F23">
            <v>2.2149999999999999</v>
          </cell>
          <cell r="G23">
            <v>0.375</v>
          </cell>
          <cell r="H23">
            <v>0.45000000000000018</v>
          </cell>
          <cell r="I23">
            <v>7.5000000000000178E-2</v>
          </cell>
          <cell r="J23">
            <v>3.4999999999999698E-2</v>
          </cell>
          <cell r="K23">
            <v>0.10999999999999988</v>
          </cell>
          <cell r="L23">
            <v>-2.9999999999999805E-2</v>
          </cell>
          <cell r="M23">
            <v>2.3050000000000002</v>
          </cell>
          <cell r="N23">
            <v>2.63</v>
          </cell>
          <cell r="O23">
            <v>2.7850000000000001</v>
          </cell>
          <cell r="P23">
            <v>2.0249999999999999</v>
          </cell>
          <cell r="Q23">
            <v>2.17</v>
          </cell>
          <cell r="R23">
            <v>7.4999999999999734E-2</v>
          </cell>
          <cell r="S23">
            <v>0.32499999999999973</v>
          </cell>
          <cell r="T23">
            <v>2.0449999999999999</v>
          </cell>
          <cell r="U23">
            <v>2.3050000000000002</v>
          </cell>
          <cell r="V23">
            <v>2.1150000000000002</v>
          </cell>
          <cell r="W23">
            <v>2.12</v>
          </cell>
          <cell r="X23">
            <v>2.105</v>
          </cell>
          <cell r="Y23">
            <v>2.4449999999999998</v>
          </cell>
          <cell r="Z23">
            <v>2.27</v>
          </cell>
          <cell r="AA23">
            <v>2.2200000000000002</v>
          </cell>
          <cell r="AB23">
            <v>2.35</v>
          </cell>
        </row>
        <row r="24">
          <cell r="A24">
            <v>36426</v>
          </cell>
          <cell r="B24">
            <v>2.1850000000000001</v>
          </cell>
          <cell r="C24">
            <v>2.11</v>
          </cell>
          <cell r="D24">
            <v>2.57</v>
          </cell>
          <cell r="E24">
            <v>2.125</v>
          </cell>
          <cell r="F24">
            <v>2.2149999999999999</v>
          </cell>
          <cell r="G24">
            <v>0.38499999999999979</v>
          </cell>
          <cell r="H24">
            <v>0.45999999999999996</v>
          </cell>
          <cell r="I24">
            <v>7.5000000000000178E-2</v>
          </cell>
          <cell r="J24">
            <v>2.9999999999999805E-2</v>
          </cell>
          <cell r="K24">
            <v>0.10499999999999998</v>
          </cell>
          <cell r="L24">
            <v>-1.5000000000000124E-2</v>
          </cell>
          <cell r="M24">
            <v>2.3450000000000002</v>
          </cell>
          <cell r="N24">
            <v>2.6349999999999998</v>
          </cell>
          <cell r="O24">
            <v>2.79</v>
          </cell>
          <cell r="P24">
            <v>2.0449999999999999</v>
          </cell>
          <cell r="Q24">
            <v>2.1749999999999998</v>
          </cell>
          <cell r="R24">
            <v>6.4999999999999947E-2</v>
          </cell>
          <cell r="S24">
            <v>0.28999999999999959</v>
          </cell>
          <cell r="T24">
            <v>2.0750000000000002</v>
          </cell>
          <cell r="U24">
            <v>2.2949999999999999</v>
          </cell>
          <cell r="V24">
            <v>2.0950000000000002</v>
          </cell>
          <cell r="W24">
            <v>2.085</v>
          </cell>
          <cell r="X24">
            <v>2.105</v>
          </cell>
          <cell r="Y24">
            <v>2.4550000000000001</v>
          </cell>
          <cell r="Z24">
            <v>2.27</v>
          </cell>
          <cell r="AA24">
            <v>2.2400000000000002</v>
          </cell>
          <cell r="AB24">
            <v>2.3199999999999998</v>
          </cell>
        </row>
        <row r="25">
          <cell r="A25">
            <v>36427</v>
          </cell>
          <cell r="B25">
            <v>2.33</v>
          </cell>
          <cell r="C25">
            <v>2.25</v>
          </cell>
          <cell r="D25">
            <v>2.7</v>
          </cell>
          <cell r="E25">
            <v>2.2250000000000001</v>
          </cell>
          <cell r="F25">
            <v>2.35</v>
          </cell>
          <cell r="G25">
            <v>0.37000000000000011</v>
          </cell>
          <cell r="H25">
            <v>0.45000000000000018</v>
          </cell>
          <cell r="I25">
            <v>8.0000000000000071E-2</v>
          </cell>
          <cell r="J25">
            <v>2.0000000000000018E-2</v>
          </cell>
          <cell r="K25">
            <v>0.10000000000000009</v>
          </cell>
          <cell r="L25">
            <v>2.4999999999999911E-2</v>
          </cell>
          <cell r="M25">
            <v>2.44</v>
          </cell>
          <cell r="N25">
            <v>2.82</v>
          </cell>
          <cell r="O25">
            <v>2.97</v>
          </cell>
          <cell r="P25">
            <v>2.165</v>
          </cell>
          <cell r="Q25">
            <v>2.2799999999999998</v>
          </cell>
          <cell r="R25">
            <v>0.11999999999999966</v>
          </cell>
          <cell r="S25">
            <v>0.37999999999999989</v>
          </cell>
          <cell r="T25">
            <v>2.13</v>
          </cell>
          <cell r="U25">
            <v>2.4700000000000002</v>
          </cell>
          <cell r="V25">
            <v>2.21</v>
          </cell>
          <cell r="W25">
            <v>2.19</v>
          </cell>
          <cell r="X25">
            <v>2.2200000000000002</v>
          </cell>
          <cell r="Y25">
            <v>2.59</v>
          </cell>
          <cell r="Z25">
            <v>2.4249999999999998</v>
          </cell>
          <cell r="AA25">
            <v>2.355</v>
          </cell>
          <cell r="AB25">
            <v>2.4300000000000002</v>
          </cell>
        </row>
        <row r="26">
          <cell r="A26">
            <v>36428</v>
          </cell>
          <cell r="B26">
            <v>2.375</v>
          </cell>
          <cell r="C26">
            <v>2.2349999999999999</v>
          </cell>
          <cell r="D26">
            <v>2.69</v>
          </cell>
          <cell r="E26">
            <v>2.2799999999999998</v>
          </cell>
          <cell r="F26">
            <v>2.44</v>
          </cell>
          <cell r="G26">
            <v>0.31499999999999995</v>
          </cell>
          <cell r="H26">
            <v>0.45500000000000007</v>
          </cell>
          <cell r="I26">
            <v>0.14000000000000012</v>
          </cell>
          <cell r="J26">
            <v>6.4999999999999947E-2</v>
          </cell>
          <cell r="K26">
            <v>0.20500000000000007</v>
          </cell>
          <cell r="L26">
            <v>-4.4999999999999929E-2</v>
          </cell>
          <cell r="M26">
            <v>2.44</v>
          </cell>
          <cell r="N26">
            <v>2.8050000000000002</v>
          </cell>
          <cell r="O26">
            <v>3.09</v>
          </cell>
          <cell r="P26">
            <v>2.2799999999999998</v>
          </cell>
          <cell r="Q26">
            <v>2.3149999999999999</v>
          </cell>
          <cell r="R26">
            <v>0.11500000000000021</v>
          </cell>
          <cell r="S26">
            <v>0.36500000000000021</v>
          </cell>
          <cell r="T26">
            <v>2.2200000000000002</v>
          </cell>
          <cell r="U26">
            <v>2.57</v>
          </cell>
          <cell r="V26">
            <v>2.2650000000000001</v>
          </cell>
          <cell r="W26">
            <v>2.2400000000000002</v>
          </cell>
          <cell r="X26">
            <v>2.29</v>
          </cell>
          <cell r="Y26">
            <v>2.605</v>
          </cell>
          <cell r="Z26">
            <v>2.5099999999999998</v>
          </cell>
          <cell r="AA26">
            <v>2.4350000000000001</v>
          </cell>
          <cell r="AB26">
            <v>2.4849999999999999</v>
          </cell>
        </row>
        <row r="27">
          <cell r="A27">
            <v>36429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36430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36431</v>
          </cell>
          <cell r="B29">
            <v>2.395</v>
          </cell>
          <cell r="C29">
            <v>2.3250000000000002</v>
          </cell>
          <cell r="D29">
            <v>2.7749999999999999</v>
          </cell>
          <cell r="E29">
            <v>2.31</v>
          </cell>
          <cell r="F29">
            <v>2.415</v>
          </cell>
          <cell r="G29">
            <v>0.37999999999999989</v>
          </cell>
          <cell r="H29">
            <v>0.44999999999999973</v>
          </cell>
          <cell r="I29">
            <v>6.999999999999984E-2</v>
          </cell>
          <cell r="J29">
            <v>2.0000000000000018E-2</v>
          </cell>
          <cell r="K29">
            <v>8.9999999999999858E-2</v>
          </cell>
          <cell r="L29">
            <v>1.5000000000000124E-2</v>
          </cell>
          <cell r="M29">
            <v>2.52</v>
          </cell>
          <cell r="N29">
            <v>2.9449999999999998</v>
          </cell>
          <cell r="O29">
            <v>3.145</v>
          </cell>
          <cell r="P29">
            <v>2.2850000000000001</v>
          </cell>
          <cell r="Q29">
            <v>2.3450000000000002</v>
          </cell>
          <cell r="R29">
            <v>0.16999999999999993</v>
          </cell>
          <cell r="S29">
            <v>0.42499999999999982</v>
          </cell>
          <cell r="T29">
            <v>2.2799999999999998</v>
          </cell>
          <cell r="U29">
            <v>2.5</v>
          </cell>
          <cell r="V29">
            <v>2.31</v>
          </cell>
          <cell r="W29">
            <v>2.2749999999999999</v>
          </cell>
          <cell r="X29">
            <v>2.3250000000000002</v>
          </cell>
          <cell r="Y29">
            <v>2.6</v>
          </cell>
          <cell r="Z29">
            <v>2.4700000000000002</v>
          </cell>
          <cell r="AA29">
            <v>2.395</v>
          </cell>
          <cell r="AB29">
            <v>2.4849999999999999</v>
          </cell>
        </row>
        <row r="30">
          <cell r="A30">
            <v>36432</v>
          </cell>
          <cell r="B30">
            <v>2.4750000000000001</v>
          </cell>
          <cell r="C30">
            <v>2.42</v>
          </cell>
          <cell r="D30">
            <v>2.835</v>
          </cell>
          <cell r="E30">
            <v>2.41</v>
          </cell>
          <cell r="F30">
            <v>2.4750000000000001</v>
          </cell>
          <cell r="G30">
            <v>0.35999999999999988</v>
          </cell>
          <cell r="H30">
            <v>0.41500000000000004</v>
          </cell>
          <cell r="I30">
            <v>5.500000000000016E-2</v>
          </cell>
          <cell r="J30">
            <v>0</v>
          </cell>
          <cell r="K30">
            <v>5.500000000000016E-2</v>
          </cell>
          <cell r="L30">
            <v>9.9999999999997868E-3</v>
          </cell>
          <cell r="M30">
            <v>2.6150000000000002</v>
          </cell>
          <cell r="N30">
            <v>2.99</v>
          </cell>
          <cell r="O30">
            <v>3.2549999999999999</v>
          </cell>
          <cell r="P30">
            <v>2.395</v>
          </cell>
          <cell r="Q30">
            <v>2.44</v>
          </cell>
          <cell r="R30">
            <v>0.15500000000000025</v>
          </cell>
          <cell r="S30">
            <v>0.375</v>
          </cell>
          <cell r="T30">
            <v>2.4</v>
          </cell>
          <cell r="U30">
            <v>2.5249999999999999</v>
          </cell>
          <cell r="V30">
            <v>2.395</v>
          </cell>
          <cell r="W30">
            <v>2.35</v>
          </cell>
          <cell r="X30">
            <v>2.42</v>
          </cell>
          <cell r="Y30">
            <v>2.645</v>
          </cell>
          <cell r="Z30">
            <v>2.5</v>
          </cell>
          <cell r="AA30">
            <v>2.4500000000000002</v>
          </cell>
          <cell r="AB30">
            <v>2.5299999999999998</v>
          </cell>
        </row>
        <row r="31">
          <cell r="A31">
            <v>36433</v>
          </cell>
          <cell r="B31">
            <v>2.4300000000000002</v>
          </cell>
          <cell r="C31">
            <v>2.39</v>
          </cell>
          <cell r="D31">
            <v>2.8050000000000002</v>
          </cell>
          <cell r="E31">
            <v>2.415</v>
          </cell>
          <cell r="F31">
            <v>2.4649999999999999</v>
          </cell>
          <cell r="G31">
            <v>0.375</v>
          </cell>
          <cell r="H31">
            <v>0.41500000000000004</v>
          </cell>
          <cell r="I31">
            <v>4.0000000000000036E-2</v>
          </cell>
          <cell r="J31">
            <v>3.4999999999999698E-2</v>
          </cell>
          <cell r="K31">
            <v>7.4999999999999734E-2</v>
          </cell>
          <cell r="L31">
            <v>-2.4999999999999911E-2</v>
          </cell>
          <cell r="M31">
            <v>2.625</v>
          </cell>
          <cell r="N31">
            <v>3</v>
          </cell>
          <cell r="O31">
            <v>3.28</v>
          </cell>
          <cell r="P31">
            <v>2.41</v>
          </cell>
          <cell r="Q31">
            <v>2.4300000000000002</v>
          </cell>
          <cell r="R31">
            <v>0.19499999999999984</v>
          </cell>
          <cell r="S31">
            <v>0.375</v>
          </cell>
          <cell r="T31">
            <v>2.4249999999999998</v>
          </cell>
          <cell r="U31">
            <v>2.5550000000000002</v>
          </cell>
          <cell r="V31">
            <v>2.4</v>
          </cell>
          <cell r="W31">
            <v>2.395</v>
          </cell>
          <cell r="X31">
            <v>2.415</v>
          </cell>
          <cell r="Y31">
            <v>2.605</v>
          </cell>
          <cell r="Z31">
            <v>2.5049999999999999</v>
          </cell>
          <cell r="AA31">
            <v>2.4449999999999998</v>
          </cell>
          <cell r="AB31">
            <v>2.5550000000000002</v>
          </cell>
        </row>
        <row r="32">
          <cell r="A32">
            <v>36434</v>
          </cell>
          <cell r="B32">
            <v>2.2999999999999998</v>
          </cell>
          <cell r="C32">
            <v>2.2850000000000001</v>
          </cell>
          <cell r="D32">
            <v>2.7149999999999999</v>
          </cell>
          <cell r="E32">
            <v>2.3149999999999999</v>
          </cell>
          <cell r="F32">
            <v>2.2949999999999999</v>
          </cell>
          <cell r="G32">
            <v>0.41500000000000004</v>
          </cell>
          <cell r="H32">
            <v>0.42999999999999972</v>
          </cell>
          <cell r="I32">
            <v>1.499999999999968E-2</v>
          </cell>
          <cell r="J32">
            <v>-4.9999999999998934E-3</v>
          </cell>
          <cell r="K32">
            <v>9.9999999999997868E-3</v>
          </cell>
          <cell r="L32">
            <v>-2.9999999999999805E-2</v>
          </cell>
          <cell r="M32">
            <v>2.52</v>
          </cell>
          <cell r="N32">
            <v>2.87</v>
          </cell>
          <cell r="O32">
            <v>3.13</v>
          </cell>
          <cell r="P32">
            <v>2.3149999999999999</v>
          </cell>
          <cell r="Q32">
            <v>2.38</v>
          </cell>
          <cell r="R32">
            <v>0.15500000000000025</v>
          </cell>
          <cell r="S32">
            <v>0.35000000000000009</v>
          </cell>
          <cell r="T32">
            <v>2.3250000000000002</v>
          </cell>
          <cell r="U32">
            <v>2.35</v>
          </cell>
          <cell r="V32">
            <v>2.2200000000000002</v>
          </cell>
          <cell r="W32">
            <v>2.23</v>
          </cell>
          <cell r="X32">
            <v>2.3149999999999999</v>
          </cell>
          <cell r="Y32">
            <v>2.355</v>
          </cell>
          <cell r="Z32">
            <v>2.31</v>
          </cell>
          <cell r="AA32">
            <v>2.2949999999999999</v>
          </cell>
          <cell r="AB32">
            <v>2.3450000000000002</v>
          </cell>
        </row>
        <row r="33">
          <cell r="A33">
            <v>36435</v>
          </cell>
          <cell r="B33">
            <v>2.29</v>
          </cell>
          <cell r="C33">
            <v>2.29</v>
          </cell>
          <cell r="D33">
            <v>2.74</v>
          </cell>
          <cell r="E33">
            <v>2.2749999999999999</v>
          </cell>
          <cell r="F33">
            <v>2.2949999999999999</v>
          </cell>
          <cell r="G33">
            <v>0.45000000000000018</v>
          </cell>
          <cell r="H33">
            <v>0.45000000000000018</v>
          </cell>
          <cell r="I33">
            <v>0</v>
          </cell>
          <cell r="J33">
            <v>4.9999999999998934E-3</v>
          </cell>
          <cell r="K33">
            <v>4.9999999999998934E-3</v>
          </cell>
          <cell r="L33">
            <v>1.5000000000000124E-2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0.12999999999999989</v>
          </cell>
          <cell r="S33">
            <v>0.35000000000000009</v>
          </cell>
          <cell r="T33">
            <v>2.355</v>
          </cell>
          <cell r="U33">
            <v>2.35</v>
          </cell>
          <cell r="V33">
            <v>2.2000000000000002</v>
          </cell>
          <cell r="W33">
            <v>2.2200000000000002</v>
          </cell>
          <cell r="X33">
            <v>2.2749999999999999</v>
          </cell>
          <cell r="Y33">
            <v>2.42</v>
          </cell>
          <cell r="Z33">
            <v>2.31</v>
          </cell>
          <cell r="AA33">
            <v>2.3050000000000002</v>
          </cell>
          <cell r="AB33">
            <v>2.3849999999999998</v>
          </cell>
        </row>
        <row r="34">
          <cell r="A34">
            <v>36436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36437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2.3149999999999999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2.4999999999999911E-2</v>
          </cell>
          <cell r="K35">
            <v>2.4999999999999911E-2</v>
          </cell>
          <cell r="L35">
            <v>1.5000000000000124E-2</v>
          </cell>
          <cell r="M35">
            <v>2.4950000000000001</v>
          </cell>
          <cell r="N35">
            <v>2.89</v>
          </cell>
          <cell r="O35">
            <v>3.22</v>
          </cell>
          <cell r="P35">
            <v>2.2850000000000001</v>
          </cell>
          <cell r="Q35">
            <v>2.35</v>
          </cell>
          <cell r="R35">
            <v>0.14999999999999991</v>
          </cell>
          <cell r="S35">
            <v>0.39500000000000002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36438</v>
          </cell>
          <cell r="B36">
            <v>2.4350000000000001</v>
          </cell>
          <cell r="C36">
            <v>2.4249999999999998</v>
          </cell>
          <cell r="D36">
            <v>2.8450000000000002</v>
          </cell>
          <cell r="E36">
            <v>2.3849999999999998</v>
          </cell>
          <cell r="F36">
            <v>2.4649999999999999</v>
          </cell>
          <cell r="G36">
            <v>0.41000000000000014</v>
          </cell>
          <cell r="H36">
            <v>0.42000000000000037</v>
          </cell>
          <cell r="I36">
            <v>1.0000000000000231E-2</v>
          </cell>
          <cell r="J36">
            <v>2.9999999999999805E-2</v>
          </cell>
          <cell r="K36">
            <v>4.0000000000000036E-2</v>
          </cell>
          <cell r="L36">
            <v>4.0000000000000036E-2</v>
          </cell>
          <cell r="M36">
            <v>2.66</v>
          </cell>
          <cell r="N36">
            <v>3.0550000000000002</v>
          </cell>
          <cell r="O36">
            <v>3.2</v>
          </cell>
          <cell r="P36">
            <v>2.35</v>
          </cell>
          <cell r="Q36">
            <v>2.4550000000000001</v>
          </cell>
          <cell r="R36">
            <v>0.20999999999999996</v>
          </cell>
          <cell r="S36">
            <v>0.39500000000000002</v>
          </cell>
          <cell r="T36">
            <v>2.3650000000000002</v>
          </cell>
          <cell r="U36">
            <v>2.4849999999999999</v>
          </cell>
          <cell r="V36">
            <v>2.355</v>
          </cell>
          <cell r="W36">
            <v>2.355</v>
          </cell>
          <cell r="X36">
            <v>2.4</v>
          </cell>
          <cell r="Y36">
            <v>2.5449999999999999</v>
          </cell>
          <cell r="Z36">
            <v>2.4900000000000002</v>
          </cell>
          <cell r="AA36">
            <v>2.415</v>
          </cell>
          <cell r="AB36">
            <v>2.5</v>
          </cell>
        </row>
        <row r="37">
          <cell r="A37">
            <v>36439</v>
          </cell>
          <cell r="B37">
            <v>2.44</v>
          </cell>
          <cell r="C37">
            <v>2.44</v>
          </cell>
          <cell r="D37">
            <v>2.8250000000000002</v>
          </cell>
          <cell r="E37">
            <v>2.38</v>
          </cell>
          <cell r="F37">
            <v>2.4649999999999999</v>
          </cell>
          <cell r="G37">
            <v>0.38500000000000023</v>
          </cell>
          <cell r="H37">
            <v>0.38500000000000023</v>
          </cell>
          <cell r="I37">
            <v>0</v>
          </cell>
          <cell r="J37">
            <v>2.4999999999999911E-2</v>
          </cell>
          <cell r="K37">
            <v>2.4999999999999911E-2</v>
          </cell>
          <cell r="L37">
            <v>6.0000000000000053E-2</v>
          </cell>
          <cell r="M37">
            <v>2.65</v>
          </cell>
          <cell r="N37">
            <v>3.0350000000000001</v>
          </cell>
          <cell r="O37">
            <v>3.2050000000000001</v>
          </cell>
          <cell r="P37">
            <v>2.39</v>
          </cell>
          <cell r="Q37">
            <v>2.4750000000000001</v>
          </cell>
          <cell r="R37">
            <v>0.20999999999999996</v>
          </cell>
          <cell r="S37">
            <v>0.38500000000000023</v>
          </cell>
          <cell r="T37">
            <v>2.3849999999999998</v>
          </cell>
          <cell r="U37">
            <v>2.4500000000000002</v>
          </cell>
          <cell r="V37">
            <v>2.355</v>
          </cell>
          <cell r="W37">
            <v>2.355</v>
          </cell>
          <cell r="X37">
            <v>2.4</v>
          </cell>
          <cell r="Y37">
            <v>2.54</v>
          </cell>
          <cell r="Z37">
            <v>2.4750000000000001</v>
          </cell>
          <cell r="AA37">
            <v>2.415</v>
          </cell>
          <cell r="AB37">
            <v>2.4950000000000001</v>
          </cell>
        </row>
        <row r="38">
          <cell r="A38">
            <v>36440</v>
          </cell>
          <cell r="B38">
            <v>2.4249999999999998</v>
          </cell>
          <cell r="C38">
            <v>2.4350000000000001</v>
          </cell>
          <cell r="D38">
            <v>2.79</v>
          </cell>
          <cell r="E38">
            <v>2.375</v>
          </cell>
          <cell r="F38">
            <v>2.4649999999999999</v>
          </cell>
          <cell r="G38">
            <v>0.36500000000000021</v>
          </cell>
          <cell r="H38">
            <v>0.35499999999999998</v>
          </cell>
          <cell r="I38">
            <v>-1.0000000000000231E-2</v>
          </cell>
          <cell r="J38">
            <v>4.0000000000000036E-2</v>
          </cell>
          <cell r="K38">
            <v>2.9999999999999805E-2</v>
          </cell>
          <cell r="L38">
            <v>6.0000000000000053E-2</v>
          </cell>
          <cell r="M38">
            <v>2.6</v>
          </cell>
          <cell r="N38">
            <v>2.9550000000000001</v>
          </cell>
          <cell r="O38">
            <v>3.2450000000000001</v>
          </cell>
          <cell r="P38">
            <v>2.375</v>
          </cell>
          <cell r="Q38">
            <v>2.4350000000000001</v>
          </cell>
          <cell r="R38">
            <v>0.16500000000000004</v>
          </cell>
          <cell r="S38">
            <v>0.35499999999999998</v>
          </cell>
          <cell r="T38">
            <v>2.41</v>
          </cell>
          <cell r="U38">
            <v>2.4649999999999999</v>
          </cell>
          <cell r="V38">
            <v>2.3450000000000002</v>
          </cell>
          <cell r="W38">
            <v>2.3450000000000002</v>
          </cell>
          <cell r="X38">
            <v>2.39</v>
          </cell>
          <cell r="Y38">
            <v>2.5350000000000001</v>
          </cell>
          <cell r="Z38">
            <v>2.48</v>
          </cell>
          <cell r="AA38">
            <v>2.41</v>
          </cell>
          <cell r="AB38">
            <v>2.46</v>
          </cell>
        </row>
        <row r="39">
          <cell r="A39">
            <v>36441</v>
          </cell>
          <cell r="B39">
            <v>2.4249999999999998</v>
          </cell>
          <cell r="C39">
            <v>2.4249999999999998</v>
          </cell>
          <cell r="D39">
            <v>2.7650000000000001</v>
          </cell>
          <cell r="E39">
            <v>2.37</v>
          </cell>
          <cell r="F39">
            <v>2.4700000000000002</v>
          </cell>
          <cell r="G39">
            <v>0.3400000000000003</v>
          </cell>
          <cell r="H39">
            <v>0.3400000000000003</v>
          </cell>
          <cell r="I39">
            <v>0</v>
          </cell>
          <cell r="J39">
            <v>4.5000000000000373E-2</v>
          </cell>
          <cell r="K39">
            <v>4.5000000000000373E-2</v>
          </cell>
          <cell r="L39">
            <v>5.4999999999999716E-2</v>
          </cell>
          <cell r="M39">
            <v>2.62</v>
          </cell>
          <cell r="N39">
            <v>2.9750000000000001</v>
          </cell>
          <cell r="O39">
            <v>3.2749999999999999</v>
          </cell>
          <cell r="P39">
            <v>2.37</v>
          </cell>
          <cell r="Q39">
            <v>2.4449999999999998</v>
          </cell>
          <cell r="R39">
            <v>0.20999999999999996</v>
          </cell>
          <cell r="S39">
            <v>0.35499999999999998</v>
          </cell>
          <cell r="T39">
            <v>2.39</v>
          </cell>
          <cell r="U39">
            <v>2.4900000000000002</v>
          </cell>
          <cell r="V39">
            <v>2.34</v>
          </cell>
          <cell r="W39">
            <v>2.35</v>
          </cell>
          <cell r="X39">
            <v>2.3849999999999998</v>
          </cell>
          <cell r="Y39">
            <v>2.54</v>
          </cell>
          <cell r="Z39">
            <v>2.5</v>
          </cell>
          <cell r="AA39">
            <v>2.3849999999999998</v>
          </cell>
          <cell r="AB39">
            <v>2.4500000000000002</v>
          </cell>
        </row>
        <row r="40">
          <cell r="A40">
            <v>36442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2.355</v>
          </cell>
          <cell r="V40">
            <v>2.2050000000000001</v>
          </cell>
          <cell r="W40">
            <v>2.27</v>
          </cell>
          <cell r="X40">
            <v>2.2799999999999998</v>
          </cell>
          <cell r="Y40">
            <v>2.415</v>
          </cell>
          <cell r="Z40">
            <v>2.3450000000000002</v>
          </cell>
          <cell r="AA40">
            <v>2.29</v>
          </cell>
          <cell r="AB40">
            <v>2.3250000000000002</v>
          </cell>
        </row>
        <row r="41">
          <cell r="A41">
            <v>36443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36444</v>
          </cell>
          <cell r="B42">
            <v>2.2850000000000001</v>
          </cell>
          <cell r="C42">
            <v>2.2850000000000001</v>
          </cell>
          <cell r="D42">
            <v>2.7050000000000001</v>
          </cell>
          <cell r="E42">
            <v>2.2850000000000001</v>
          </cell>
          <cell r="F42">
            <v>2.3149999999999999</v>
          </cell>
          <cell r="G42">
            <v>0.41999999999999993</v>
          </cell>
          <cell r="H42">
            <v>0.41999999999999993</v>
          </cell>
          <cell r="I42">
            <v>0</v>
          </cell>
          <cell r="J42">
            <v>2.9999999999999805E-2</v>
          </cell>
          <cell r="K42">
            <v>2.9999999999999805E-2</v>
          </cell>
          <cell r="L42">
            <v>0</v>
          </cell>
          <cell r="M42">
            <v>2.5649999999999999</v>
          </cell>
          <cell r="N42">
            <v>2.9449999999999998</v>
          </cell>
          <cell r="O42">
            <v>3.2349999999999999</v>
          </cell>
          <cell r="P42">
            <v>2.27</v>
          </cell>
          <cell r="Q42">
            <v>2.3450000000000002</v>
          </cell>
          <cell r="R42">
            <v>0.23999999999999977</v>
          </cell>
          <cell r="S42">
            <v>0.37999999999999989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36445</v>
          </cell>
          <cell r="B43">
            <v>2.4500000000000002</v>
          </cell>
          <cell r="C43">
            <v>2.4550000000000001</v>
          </cell>
          <cell r="D43">
            <v>2.835</v>
          </cell>
          <cell r="E43">
            <v>2.4</v>
          </cell>
          <cell r="F43">
            <v>2.5</v>
          </cell>
          <cell r="G43">
            <v>0.38499999999999979</v>
          </cell>
          <cell r="H43">
            <v>0.37999999999999989</v>
          </cell>
          <cell r="I43">
            <v>-4.9999999999998934E-3</v>
          </cell>
          <cell r="J43">
            <v>4.9999999999999822E-2</v>
          </cell>
          <cell r="K43">
            <v>4.4999999999999929E-2</v>
          </cell>
          <cell r="L43">
            <v>5.500000000000016E-2</v>
          </cell>
          <cell r="M43">
            <v>2.6749999999999998</v>
          </cell>
          <cell r="N43">
            <v>3.0550000000000002</v>
          </cell>
          <cell r="O43">
            <v>3.2349999999999999</v>
          </cell>
          <cell r="P43">
            <v>2.39</v>
          </cell>
          <cell r="Q43">
            <v>2.4550000000000001</v>
          </cell>
          <cell r="R43">
            <v>0.2200000000000002</v>
          </cell>
          <cell r="S43">
            <v>0.38000000000000034</v>
          </cell>
          <cell r="T43">
            <v>2.39</v>
          </cell>
          <cell r="U43">
            <v>2.52</v>
          </cell>
          <cell r="V43">
            <v>2.36</v>
          </cell>
          <cell r="W43">
            <v>2.38</v>
          </cell>
          <cell r="X43">
            <v>2.395</v>
          </cell>
          <cell r="Y43">
            <v>2.59</v>
          </cell>
          <cell r="Z43">
            <v>2.5299999999999998</v>
          </cell>
          <cell r="AA43">
            <v>2.4550000000000001</v>
          </cell>
          <cell r="AB43">
            <v>2.5</v>
          </cell>
        </row>
        <row r="44">
          <cell r="A44">
            <v>36446</v>
          </cell>
          <cell r="B44">
            <v>2.585</v>
          </cell>
          <cell r="C44">
            <v>2.585</v>
          </cell>
          <cell r="D44">
            <v>2.9550000000000001</v>
          </cell>
          <cell r="E44">
            <v>2.5099999999999998</v>
          </cell>
          <cell r="F44">
            <v>2.65</v>
          </cell>
          <cell r="G44">
            <v>0.37000000000000011</v>
          </cell>
          <cell r="H44">
            <v>0.37000000000000011</v>
          </cell>
          <cell r="I44">
            <v>0</v>
          </cell>
          <cell r="J44">
            <v>6.4999999999999947E-2</v>
          </cell>
          <cell r="K44">
            <v>6.4999999999999947E-2</v>
          </cell>
          <cell r="L44">
            <v>7.5000000000000178E-2</v>
          </cell>
          <cell r="M44">
            <v>2.82</v>
          </cell>
          <cell r="N44">
            <v>3.18</v>
          </cell>
          <cell r="O44">
            <v>3.4849999999999999</v>
          </cell>
          <cell r="P44">
            <v>2.4900000000000002</v>
          </cell>
          <cell r="Q44">
            <v>2.5499999999999998</v>
          </cell>
          <cell r="R44">
            <v>0.22500000000000009</v>
          </cell>
          <cell r="S44">
            <v>0.36000000000000032</v>
          </cell>
          <cell r="T44">
            <v>2.39</v>
          </cell>
          <cell r="U44">
            <v>2.6549999999999998</v>
          </cell>
          <cell r="V44">
            <v>2.4700000000000002</v>
          </cell>
          <cell r="W44">
            <v>2.48</v>
          </cell>
          <cell r="X44">
            <v>2.5049999999999999</v>
          </cell>
          <cell r="Y44">
            <v>2.7</v>
          </cell>
          <cell r="Z44">
            <v>2.69</v>
          </cell>
          <cell r="AA44">
            <v>2.605</v>
          </cell>
          <cell r="AB44">
            <v>2.64</v>
          </cell>
        </row>
        <row r="45">
          <cell r="A45">
            <v>36447</v>
          </cell>
          <cell r="B45">
            <v>2.76</v>
          </cell>
          <cell r="C45">
            <v>2.75</v>
          </cell>
          <cell r="D45">
            <v>3.09</v>
          </cell>
          <cell r="E45">
            <v>2.6850000000000001</v>
          </cell>
          <cell r="F45">
            <v>2.835</v>
          </cell>
          <cell r="G45">
            <v>0.33000000000000007</v>
          </cell>
          <cell r="H45">
            <v>0.33999999999999986</v>
          </cell>
          <cell r="I45">
            <v>9.9999999999997868E-3</v>
          </cell>
          <cell r="J45">
            <v>7.5000000000000178E-2</v>
          </cell>
          <cell r="K45">
            <v>8.4999999999999964E-2</v>
          </cell>
          <cell r="L45">
            <v>6.4999999999999947E-2</v>
          </cell>
          <cell r="M45">
            <v>2.9550000000000001</v>
          </cell>
          <cell r="N45">
            <v>3.31</v>
          </cell>
          <cell r="O45">
            <v>3.76</v>
          </cell>
          <cell r="P45">
            <v>2.71</v>
          </cell>
          <cell r="Q45">
            <v>2.7450000000000001</v>
          </cell>
          <cell r="R45">
            <v>0.2200000000000002</v>
          </cell>
          <cell r="S45">
            <v>0.35499999999999998</v>
          </cell>
          <cell r="T45">
            <v>2.82</v>
          </cell>
          <cell r="U45">
            <v>2.81</v>
          </cell>
          <cell r="V45">
            <v>2.67</v>
          </cell>
          <cell r="W45">
            <v>2.6850000000000001</v>
          </cell>
          <cell r="X45">
            <v>2.68</v>
          </cell>
          <cell r="Y45">
            <v>2.87</v>
          </cell>
          <cell r="Z45">
            <v>2.86</v>
          </cell>
          <cell r="AA45">
            <v>2.7549999999999999</v>
          </cell>
          <cell r="AB45">
            <v>2.8</v>
          </cell>
        </row>
        <row r="46">
          <cell r="A46">
            <v>36448</v>
          </cell>
          <cell r="B46">
            <v>2.67</v>
          </cell>
          <cell r="C46">
            <v>2.67</v>
          </cell>
          <cell r="D46">
            <v>3.0049999999999999</v>
          </cell>
          <cell r="E46">
            <v>2.625</v>
          </cell>
          <cell r="F46">
            <v>2.7250000000000001</v>
          </cell>
          <cell r="G46">
            <v>0.33499999999999996</v>
          </cell>
          <cell r="H46">
            <v>0.33499999999999996</v>
          </cell>
          <cell r="I46">
            <v>0</v>
          </cell>
          <cell r="J46">
            <v>5.500000000000016E-2</v>
          </cell>
          <cell r="K46">
            <v>5.500000000000016E-2</v>
          </cell>
          <cell r="L46">
            <v>4.4999999999999929E-2</v>
          </cell>
          <cell r="M46">
            <v>2.89</v>
          </cell>
          <cell r="N46">
            <v>3.25</v>
          </cell>
          <cell r="O46">
            <v>3.665</v>
          </cell>
          <cell r="P46">
            <v>2.64</v>
          </cell>
          <cell r="Q46">
            <v>2.6850000000000001</v>
          </cell>
          <cell r="R46">
            <v>0.24500000000000011</v>
          </cell>
          <cell r="S46">
            <v>0.35999999999999988</v>
          </cell>
          <cell r="T46">
            <v>2.6549999999999998</v>
          </cell>
          <cell r="U46">
            <v>2.7050000000000001</v>
          </cell>
          <cell r="V46">
            <v>2.605</v>
          </cell>
          <cell r="W46">
            <v>2.625</v>
          </cell>
          <cell r="X46">
            <v>2.625</v>
          </cell>
          <cell r="Y46">
            <v>2.7450000000000001</v>
          </cell>
          <cell r="Z46">
            <v>2.74</v>
          </cell>
          <cell r="AA46">
            <v>2.62</v>
          </cell>
          <cell r="AB46">
            <v>2.6949999999999998</v>
          </cell>
        </row>
        <row r="47">
          <cell r="A47">
            <v>36449</v>
          </cell>
          <cell r="B47">
            <v>2.61</v>
          </cell>
          <cell r="C47">
            <v>2.58</v>
          </cell>
          <cell r="D47">
            <v>2.98</v>
          </cell>
          <cell r="E47">
            <v>2.69</v>
          </cell>
          <cell r="F47">
            <v>2.6549999999999998</v>
          </cell>
          <cell r="G47">
            <v>0.37000000000000011</v>
          </cell>
          <cell r="H47">
            <v>0.39999999999999991</v>
          </cell>
          <cell r="I47">
            <v>2.9999999999999805E-2</v>
          </cell>
          <cell r="J47">
            <v>4.4999999999999929E-2</v>
          </cell>
          <cell r="K47">
            <v>7.4999999999999734E-2</v>
          </cell>
          <cell r="L47">
            <v>-0.10999999999999988</v>
          </cell>
          <cell r="M47">
            <v>2.85</v>
          </cell>
          <cell r="N47">
            <v>3.2149999999999999</v>
          </cell>
          <cell r="O47">
            <v>3.7149999999999999</v>
          </cell>
          <cell r="P47">
            <v>2.65</v>
          </cell>
          <cell r="Q47">
            <v>2.69</v>
          </cell>
          <cell r="R47">
            <v>0.23499999999999988</v>
          </cell>
          <cell r="S47">
            <v>0.36499999999999977</v>
          </cell>
          <cell r="T47">
            <v>2.665</v>
          </cell>
          <cell r="U47">
            <v>2.67</v>
          </cell>
          <cell r="V47">
            <v>2.61</v>
          </cell>
          <cell r="W47">
            <v>2.62</v>
          </cell>
          <cell r="X47">
            <v>2.61</v>
          </cell>
          <cell r="Y47">
            <v>2.7949999999999999</v>
          </cell>
          <cell r="Z47">
            <v>2.6949999999999998</v>
          </cell>
          <cell r="AA47">
            <v>2.6150000000000002</v>
          </cell>
          <cell r="AB47">
            <v>2.73</v>
          </cell>
        </row>
        <row r="48">
          <cell r="A48">
            <v>36450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36451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36452</v>
          </cell>
          <cell r="B50">
            <v>2.76</v>
          </cell>
          <cell r="C50">
            <v>2.77</v>
          </cell>
          <cell r="D50">
            <v>3.08</v>
          </cell>
          <cell r="E50">
            <v>2.74</v>
          </cell>
          <cell r="F50">
            <v>2.8250000000000002</v>
          </cell>
          <cell r="G50">
            <v>0.32000000000000028</v>
          </cell>
          <cell r="H50">
            <v>0.31000000000000005</v>
          </cell>
          <cell r="I50">
            <v>-1.0000000000000231E-2</v>
          </cell>
          <cell r="J50">
            <v>6.5000000000000391E-2</v>
          </cell>
          <cell r="K50">
            <v>5.500000000000016E-2</v>
          </cell>
          <cell r="L50">
            <v>2.9999999999999805E-2</v>
          </cell>
          <cell r="M50">
            <v>2.96</v>
          </cell>
          <cell r="N50">
            <v>3.335</v>
          </cell>
          <cell r="O50">
            <v>3.7850000000000001</v>
          </cell>
          <cell r="P50">
            <v>2.75</v>
          </cell>
          <cell r="Q50">
            <v>2.7850000000000001</v>
          </cell>
          <cell r="R50">
            <v>0.25499999999999989</v>
          </cell>
          <cell r="S50">
            <v>0.375</v>
          </cell>
          <cell r="T50">
            <v>2.7549999999999999</v>
          </cell>
          <cell r="U50">
            <v>2.8149999999999999</v>
          </cell>
          <cell r="V50">
            <v>2.7050000000000001</v>
          </cell>
          <cell r="W50">
            <v>2.75</v>
          </cell>
          <cell r="X50">
            <v>2.7549999999999999</v>
          </cell>
          <cell r="Y50">
            <v>2.91</v>
          </cell>
          <cell r="Z50">
            <v>2.82</v>
          </cell>
          <cell r="AA50">
            <v>2.78</v>
          </cell>
          <cell r="AB50">
            <v>2.8650000000000002</v>
          </cell>
        </row>
        <row r="51">
          <cell r="A51">
            <v>36453</v>
          </cell>
          <cell r="B51">
            <v>2.83</v>
          </cell>
          <cell r="C51">
            <v>2.835</v>
          </cell>
          <cell r="D51">
            <v>3.09</v>
          </cell>
          <cell r="E51">
            <v>2.7949999999999999</v>
          </cell>
          <cell r="F51">
            <v>2.87</v>
          </cell>
          <cell r="G51">
            <v>0.25999999999999979</v>
          </cell>
          <cell r="H51">
            <v>0.25499999999999989</v>
          </cell>
          <cell r="I51">
            <v>-4.9999999999998934E-3</v>
          </cell>
          <cell r="J51">
            <v>4.0000000000000036E-2</v>
          </cell>
          <cell r="K51">
            <v>3.5000000000000142E-2</v>
          </cell>
          <cell r="L51">
            <v>4.0000000000000036E-2</v>
          </cell>
          <cell r="M51">
            <v>2.9750000000000001</v>
          </cell>
          <cell r="N51">
            <v>3.3250000000000002</v>
          </cell>
          <cell r="O51">
            <v>3.88</v>
          </cell>
          <cell r="P51">
            <v>2.78</v>
          </cell>
          <cell r="Q51">
            <v>2.81</v>
          </cell>
          <cell r="R51">
            <v>0.23500000000000032</v>
          </cell>
          <cell r="S51">
            <v>0.35000000000000009</v>
          </cell>
          <cell r="T51">
            <v>2.8</v>
          </cell>
          <cell r="U51">
            <v>2.89</v>
          </cell>
          <cell r="V51">
            <v>2.7850000000000001</v>
          </cell>
          <cell r="W51">
            <v>2.79</v>
          </cell>
          <cell r="X51">
            <v>2.8149999999999999</v>
          </cell>
          <cell r="Y51">
            <v>3.0249999999999999</v>
          </cell>
          <cell r="Z51">
            <v>2.8849999999999998</v>
          </cell>
          <cell r="AA51">
            <v>2.87</v>
          </cell>
          <cell r="AB51">
            <v>2.94</v>
          </cell>
        </row>
        <row r="52">
          <cell r="A52">
            <v>36454</v>
          </cell>
          <cell r="B52">
            <v>2.835</v>
          </cell>
          <cell r="C52">
            <v>2.84</v>
          </cell>
          <cell r="D52">
            <v>3.0649999999999999</v>
          </cell>
          <cell r="E52">
            <v>2.7850000000000001</v>
          </cell>
          <cell r="F52">
            <v>2.8650000000000002</v>
          </cell>
          <cell r="G52">
            <v>0.22999999999999998</v>
          </cell>
          <cell r="H52">
            <v>0.22500000000000009</v>
          </cell>
          <cell r="I52">
            <v>-4.9999999999998934E-3</v>
          </cell>
          <cell r="J52">
            <v>3.0000000000000249E-2</v>
          </cell>
          <cell r="K52">
            <v>2.5000000000000355E-2</v>
          </cell>
          <cell r="L52">
            <v>5.4999999999999716E-2</v>
          </cell>
          <cell r="M52">
            <v>2.96</v>
          </cell>
          <cell r="N52">
            <v>3.3</v>
          </cell>
          <cell r="O52">
            <v>3.89</v>
          </cell>
          <cell r="P52">
            <v>2.7749999999999999</v>
          </cell>
          <cell r="Q52">
            <v>2.82</v>
          </cell>
          <cell r="R52">
            <v>0.23499999999999988</v>
          </cell>
          <cell r="S52">
            <v>0.33999999999999986</v>
          </cell>
          <cell r="T52">
            <v>2.8149999999999999</v>
          </cell>
          <cell r="U52">
            <v>2.9</v>
          </cell>
          <cell r="V52">
            <v>2.7749999999999999</v>
          </cell>
          <cell r="W52">
            <v>2.7850000000000001</v>
          </cell>
          <cell r="X52">
            <v>2.8</v>
          </cell>
          <cell r="Y52">
            <v>3.05</v>
          </cell>
          <cell r="Z52">
            <v>2.8849999999999998</v>
          </cell>
          <cell r="AA52">
            <v>2.8650000000000002</v>
          </cell>
          <cell r="AB52">
            <v>2.94</v>
          </cell>
        </row>
        <row r="53">
          <cell r="A53">
            <v>36455</v>
          </cell>
          <cell r="B53">
            <v>2.9350000000000001</v>
          </cell>
          <cell r="C53">
            <v>2.93</v>
          </cell>
          <cell r="D53">
            <v>3.12</v>
          </cell>
          <cell r="E53">
            <v>2.855</v>
          </cell>
          <cell r="F53">
            <v>2.9649999999999999</v>
          </cell>
          <cell r="G53">
            <v>0.18500000000000005</v>
          </cell>
          <cell r="H53">
            <v>0.18999999999999995</v>
          </cell>
          <cell r="I53">
            <v>4.9999999999998934E-3</v>
          </cell>
          <cell r="J53">
            <v>2.9999999999999805E-2</v>
          </cell>
          <cell r="K53">
            <v>3.4999999999999698E-2</v>
          </cell>
          <cell r="L53">
            <v>7.5000000000000178E-2</v>
          </cell>
          <cell r="M53">
            <v>3.01</v>
          </cell>
          <cell r="N53">
            <v>3.355</v>
          </cell>
          <cell r="O53">
            <v>3.9550000000000001</v>
          </cell>
          <cell r="P53">
            <v>2.835</v>
          </cell>
          <cell r="Q53">
            <v>2.89</v>
          </cell>
          <cell r="R53">
            <v>0.23499999999999988</v>
          </cell>
          <cell r="S53">
            <v>0.3450000000000002</v>
          </cell>
          <cell r="T53">
            <v>2.88</v>
          </cell>
          <cell r="U53">
            <v>2.9950000000000001</v>
          </cell>
          <cell r="V53">
            <v>2.87</v>
          </cell>
          <cell r="W53">
            <v>2.855</v>
          </cell>
          <cell r="X53">
            <v>2.87</v>
          </cell>
          <cell r="Y53">
            <v>3.165</v>
          </cell>
          <cell r="Z53">
            <v>2.96</v>
          </cell>
          <cell r="AA53">
            <v>2.9449999999999998</v>
          </cell>
          <cell r="AB53">
            <v>3.0550000000000002</v>
          </cell>
        </row>
        <row r="54">
          <cell r="A54">
            <v>36456</v>
          </cell>
          <cell r="B54">
            <v>2.87</v>
          </cell>
          <cell r="C54">
            <v>2.85</v>
          </cell>
          <cell r="D54">
            <v>3.07</v>
          </cell>
          <cell r="E54">
            <v>2.81</v>
          </cell>
          <cell r="F54">
            <v>2.9</v>
          </cell>
          <cell r="G54">
            <v>0.19999999999999973</v>
          </cell>
          <cell r="H54">
            <v>0.21999999999999975</v>
          </cell>
          <cell r="I54">
            <v>2.0000000000000018E-2</v>
          </cell>
          <cell r="J54">
            <v>2.9999999999999805E-2</v>
          </cell>
          <cell r="K54">
            <v>4.9999999999999822E-2</v>
          </cell>
          <cell r="L54">
            <v>4.0000000000000036E-2</v>
          </cell>
          <cell r="M54">
            <v>2.9649999999999999</v>
          </cell>
          <cell r="N54">
            <v>3.3</v>
          </cell>
          <cell r="O54">
            <v>3.92</v>
          </cell>
          <cell r="P54">
            <v>2.7949999999999999</v>
          </cell>
          <cell r="Q54">
            <v>2.875</v>
          </cell>
          <cell r="R54">
            <v>0.22999999999999998</v>
          </cell>
          <cell r="S54">
            <v>0.33499999999999996</v>
          </cell>
          <cell r="T54">
            <v>2.85</v>
          </cell>
          <cell r="U54">
            <v>3.0049999999999999</v>
          </cell>
          <cell r="V54">
            <v>2.8450000000000002</v>
          </cell>
          <cell r="W54">
            <v>2.835</v>
          </cell>
          <cell r="X54">
            <v>2.83</v>
          </cell>
          <cell r="Y54">
            <v>3.2</v>
          </cell>
          <cell r="Z54">
            <v>2.9449999999999998</v>
          </cell>
          <cell r="AA54">
            <v>2.93</v>
          </cell>
          <cell r="AB54">
            <v>3.0150000000000001</v>
          </cell>
        </row>
        <row r="55">
          <cell r="A55">
            <v>36457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36458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36459</v>
          </cell>
          <cell r="B57">
            <v>2.8450000000000002</v>
          </cell>
          <cell r="C57">
            <v>2.86</v>
          </cell>
          <cell r="D57">
            <v>3.105</v>
          </cell>
          <cell r="E57">
            <v>2.79</v>
          </cell>
          <cell r="F57">
            <v>2.87</v>
          </cell>
          <cell r="G57">
            <v>0.25999999999999979</v>
          </cell>
          <cell r="H57">
            <v>0.24500000000000011</v>
          </cell>
          <cell r="I57">
            <v>-1.499999999999968E-2</v>
          </cell>
          <cell r="J57">
            <v>2.4999999999999911E-2</v>
          </cell>
          <cell r="K57">
            <v>1.0000000000000231E-2</v>
          </cell>
          <cell r="L57">
            <v>6.999999999999984E-2</v>
          </cell>
          <cell r="M57">
            <v>2.9950000000000001</v>
          </cell>
          <cell r="N57">
            <v>3.355</v>
          </cell>
          <cell r="O57">
            <v>3.86</v>
          </cell>
          <cell r="P57">
            <v>2.7850000000000001</v>
          </cell>
          <cell r="Q57">
            <v>2.855</v>
          </cell>
          <cell r="R57">
            <v>0.25</v>
          </cell>
          <cell r="S57">
            <v>0.35999999999999988</v>
          </cell>
          <cell r="T57">
            <v>2.8149999999999999</v>
          </cell>
          <cell r="U57">
            <v>2.9750000000000001</v>
          </cell>
          <cell r="V57">
            <v>2.79</v>
          </cell>
          <cell r="W57">
            <v>2.81</v>
          </cell>
          <cell r="X57">
            <v>2.8050000000000002</v>
          </cell>
          <cell r="Y57">
            <v>3.15</v>
          </cell>
          <cell r="Z57">
            <v>2.9049999999999998</v>
          </cell>
          <cell r="AA57">
            <v>2.89</v>
          </cell>
          <cell r="AB57">
            <v>2.98</v>
          </cell>
        </row>
        <row r="58">
          <cell r="A58">
            <v>36460</v>
          </cell>
          <cell r="B58">
            <v>2.855</v>
          </cell>
          <cell r="C58">
            <v>2.835</v>
          </cell>
          <cell r="D58">
            <v>3.0649999999999999</v>
          </cell>
          <cell r="E58">
            <v>2.7650000000000001</v>
          </cell>
          <cell r="F58">
            <v>2.875</v>
          </cell>
          <cell r="G58">
            <v>0.20999999999999996</v>
          </cell>
          <cell r="H58">
            <v>0.22999999999999998</v>
          </cell>
          <cell r="I58">
            <v>2.0000000000000018E-2</v>
          </cell>
          <cell r="J58">
            <v>2.0000000000000018E-2</v>
          </cell>
          <cell r="K58">
            <v>4.0000000000000036E-2</v>
          </cell>
          <cell r="L58">
            <v>6.999999999999984E-2</v>
          </cell>
          <cell r="M58">
            <v>2.96</v>
          </cell>
          <cell r="N58">
            <v>3.32</v>
          </cell>
          <cell r="O58">
            <v>3.8149999999999999</v>
          </cell>
          <cell r="P58">
            <v>2.75</v>
          </cell>
          <cell r="Q58">
            <v>2.8149999999999999</v>
          </cell>
          <cell r="R58">
            <v>0.25499999999999989</v>
          </cell>
          <cell r="S58">
            <v>0.35999999999999988</v>
          </cell>
          <cell r="T58">
            <v>2.7949999999999999</v>
          </cell>
          <cell r="U58">
            <v>2.9649999999999999</v>
          </cell>
          <cell r="V58">
            <v>2.7749999999999999</v>
          </cell>
          <cell r="W58">
            <v>2.8</v>
          </cell>
          <cell r="X58">
            <v>2.78</v>
          </cell>
          <cell r="Y58">
            <v>3.13</v>
          </cell>
          <cell r="Z58">
            <v>2.895</v>
          </cell>
          <cell r="AA58">
            <v>2.895</v>
          </cell>
          <cell r="AB58">
            <v>2.95</v>
          </cell>
        </row>
        <row r="59">
          <cell r="A59">
            <v>36461</v>
          </cell>
          <cell r="B59">
            <v>2.91</v>
          </cell>
          <cell r="C59">
            <v>2.895</v>
          </cell>
          <cell r="D59">
            <v>3.1349999999999998</v>
          </cell>
          <cell r="E59">
            <v>2.8050000000000002</v>
          </cell>
          <cell r="F59">
            <v>2.94</v>
          </cell>
          <cell r="G59">
            <v>0.22499999999999964</v>
          </cell>
          <cell r="H59">
            <v>0.23999999999999977</v>
          </cell>
          <cell r="I59">
            <v>1.5000000000000124E-2</v>
          </cell>
          <cell r="J59">
            <v>2.9999999999999805E-2</v>
          </cell>
          <cell r="K59">
            <v>4.4999999999999929E-2</v>
          </cell>
          <cell r="L59">
            <v>8.9999999999999858E-2</v>
          </cell>
          <cell r="M59">
            <v>2.9950000000000001</v>
          </cell>
          <cell r="N59">
            <v>3.355</v>
          </cell>
          <cell r="O59">
            <v>3.91</v>
          </cell>
          <cell r="P59">
            <v>2.8050000000000002</v>
          </cell>
          <cell r="Q59">
            <v>2.875</v>
          </cell>
          <cell r="R59">
            <v>0.2200000000000002</v>
          </cell>
          <cell r="S59">
            <v>0.35999999999999988</v>
          </cell>
          <cell r="T59">
            <v>2.8650000000000002</v>
          </cell>
          <cell r="U59">
            <v>3.02</v>
          </cell>
          <cell r="V59">
            <v>2.7850000000000001</v>
          </cell>
          <cell r="W59">
            <v>2.7850000000000001</v>
          </cell>
          <cell r="X59">
            <v>2.8149999999999999</v>
          </cell>
          <cell r="Y59">
            <v>3.15</v>
          </cell>
          <cell r="Z59">
            <v>2.9550000000000001</v>
          </cell>
          <cell r="AA59">
            <v>2.9550000000000001</v>
          </cell>
          <cell r="AB59">
            <v>3.0249999999999999</v>
          </cell>
        </row>
        <row r="60">
          <cell r="A60">
            <v>36462</v>
          </cell>
          <cell r="B60">
            <v>2.875</v>
          </cell>
          <cell r="C60">
            <v>2.855</v>
          </cell>
          <cell r="D60">
            <v>3.13</v>
          </cell>
          <cell r="E60">
            <v>2.8</v>
          </cell>
          <cell r="F60">
            <v>2.9350000000000001</v>
          </cell>
          <cell r="G60">
            <v>0.25499999999999989</v>
          </cell>
          <cell r="H60">
            <v>0.27499999999999991</v>
          </cell>
          <cell r="I60">
            <v>2.0000000000000018E-2</v>
          </cell>
          <cell r="J60">
            <v>6.0000000000000053E-2</v>
          </cell>
          <cell r="K60">
            <v>8.0000000000000071E-2</v>
          </cell>
          <cell r="L60">
            <v>5.500000000000016E-2</v>
          </cell>
          <cell r="M60">
            <v>2.9950000000000001</v>
          </cell>
          <cell r="N60">
            <v>3.3450000000000002</v>
          </cell>
          <cell r="O60">
            <v>3.875</v>
          </cell>
          <cell r="P60">
            <v>2.835</v>
          </cell>
          <cell r="Q60">
            <v>2.86</v>
          </cell>
          <cell r="R60">
            <v>0.2150000000000003</v>
          </cell>
          <cell r="S60">
            <v>0.35000000000000009</v>
          </cell>
          <cell r="T60">
            <v>2.8650000000000002</v>
          </cell>
          <cell r="U60">
            <v>2.9950000000000001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3.0249999999999999</v>
          </cell>
          <cell r="Z60">
            <v>2.9550000000000001</v>
          </cell>
          <cell r="AA60">
            <v>2.9</v>
          </cell>
          <cell r="AB60">
            <v>2.9649999999999999</v>
          </cell>
        </row>
        <row r="61">
          <cell r="A61">
            <v>36463</v>
          </cell>
          <cell r="B61">
            <v>2.65</v>
          </cell>
          <cell r="C61">
            <v>2.65</v>
          </cell>
          <cell r="D61">
            <v>2.98</v>
          </cell>
          <cell r="E61">
            <v>2.66</v>
          </cell>
          <cell r="F61">
            <v>2.7050000000000001</v>
          </cell>
          <cell r="G61">
            <v>0.33000000000000007</v>
          </cell>
          <cell r="H61">
            <v>0.33000000000000007</v>
          </cell>
          <cell r="I61">
            <v>0</v>
          </cell>
          <cell r="J61">
            <v>5.500000000000016E-2</v>
          </cell>
          <cell r="K61">
            <v>5.500000000000016E-2</v>
          </cell>
          <cell r="L61">
            <v>-1.0000000000000231E-2</v>
          </cell>
          <cell r="M61">
            <v>2.8849999999999998</v>
          </cell>
          <cell r="N61">
            <v>3.21</v>
          </cell>
          <cell r="O61">
            <v>3.74</v>
          </cell>
          <cell r="P61">
            <v>2.71</v>
          </cell>
          <cell r="Q61">
            <v>2.7450000000000001</v>
          </cell>
          <cell r="R61">
            <v>0.22999999999999998</v>
          </cell>
          <cell r="S61">
            <v>0.32500000000000018</v>
          </cell>
          <cell r="T61">
            <v>2.73</v>
          </cell>
          <cell r="U61">
            <v>2.78</v>
          </cell>
          <cell r="V61">
            <v>2.65</v>
          </cell>
          <cell r="W61">
            <v>2.66</v>
          </cell>
          <cell r="X61">
            <v>2.64</v>
          </cell>
          <cell r="Y61">
            <v>2.79</v>
          </cell>
          <cell r="Z61">
            <v>2.75</v>
          </cell>
          <cell r="AA61">
            <v>2.6850000000000001</v>
          </cell>
          <cell r="AB61">
            <v>2.72</v>
          </cell>
        </row>
        <row r="62">
          <cell r="A62">
            <v>36464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36465</v>
          </cell>
          <cell r="B63">
            <v>2.7</v>
          </cell>
          <cell r="C63">
            <v>2.71</v>
          </cell>
          <cell r="D63">
            <v>3.0350000000000001</v>
          </cell>
          <cell r="E63">
            <v>2.69</v>
          </cell>
          <cell r="F63">
            <v>2.7349999999999999</v>
          </cell>
          <cell r="G63">
            <v>0.33499999999999996</v>
          </cell>
          <cell r="H63">
            <v>0.32500000000000018</v>
          </cell>
          <cell r="I63">
            <v>-9.9999999999997868E-3</v>
          </cell>
          <cell r="J63">
            <v>3.4999999999999698E-2</v>
          </cell>
          <cell r="K63">
            <v>2.4999999999999911E-2</v>
          </cell>
          <cell r="L63">
            <v>2.0000000000000018E-2</v>
          </cell>
          <cell r="M63">
            <v>2.9350000000000001</v>
          </cell>
          <cell r="N63">
            <v>3.1949999999999998</v>
          </cell>
          <cell r="O63">
            <v>3.74</v>
          </cell>
          <cell r="P63">
            <v>2.6850000000000001</v>
          </cell>
          <cell r="Q63">
            <v>2.7549999999999999</v>
          </cell>
          <cell r="R63">
            <v>0.1599999999999997</v>
          </cell>
          <cell r="S63">
            <v>0.25999999999999979</v>
          </cell>
          <cell r="T63">
            <v>2.73</v>
          </cell>
          <cell r="U63">
            <v>2.7949999999999999</v>
          </cell>
          <cell r="V63">
            <v>2.6749999999999998</v>
          </cell>
          <cell r="W63">
            <v>2.7</v>
          </cell>
          <cell r="X63">
            <v>2.7149999999999999</v>
          </cell>
          <cell r="Y63">
            <v>2.8149999999999999</v>
          </cell>
          <cell r="Z63">
            <v>2.7749999999999999</v>
          </cell>
          <cell r="AA63">
            <v>2.645</v>
          </cell>
          <cell r="AB63">
            <v>2.76</v>
          </cell>
        </row>
        <row r="64">
          <cell r="A64">
            <v>36466</v>
          </cell>
          <cell r="B64">
            <v>2.625</v>
          </cell>
          <cell r="C64">
            <v>2.64</v>
          </cell>
          <cell r="D64">
            <v>2.98</v>
          </cell>
          <cell r="E64">
            <v>2.58</v>
          </cell>
          <cell r="F64">
            <v>2.665</v>
          </cell>
          <cell r="G64">
            <v>0.35499999999999998</v>
          </cell>
          <cell r="H64">
            <v>0.33999999999999986</v>
          </cell>
          <cell r="I64">
            <v>-1.5000000000000124E-2</v>
          </cell>
          <cell r="J64">
            <v>4.0000000000000036E-2</v>
          </cell>
          <cell r="K64">
            <v>2.4999999999999911E-2</v>
          </cell>
          <cell r="L64">
            <v>6.0000000000000053E-2</v>
          </cell>
          <cell r="M64">
            <v>2.855</v>
          </cell>
          <cell r="N64">
            <v>3.13</v>
          </cell>
          <cell r="O64">
            <v>3.45</v>
          </cell>
          <cell r="P64">
            <v>2.5499999999999998</v>
          </cell>
          <cell r="Q64">
            <v>2.5950000000000002</v>
          </cell>
          <cell r="R64">
            <v>0.14999999999999991</v>
          </cell>
          <cell r="S64">
            <v>0.27499999999999991</v>
          </cell>
          <cell r="T64">
            <v>2.56</v>
          </cell>
          <cell r="U64">
            <v>2.73</v>
          </cell>
          <cell r="V64">
            <v>2.5649999999999999</v>
          </cell>
          <cell r="W64">
            <v>2.5550000000000002</v>
          </cell>
          <cell r="X64">
            <v>2.6</v>
          </cell>
          <cell r="Y64">
            <v>2.79</v>
          </cell>
          <cell r="Z64">
            <v>2.67</v>
          </cell>
          <cell r="AA64">
            <v>2.63</v>
          </cell>
          <cell r="AB64">
            <v>2.7549999999999999</v>
          </cell>
        </row>
        <row r="65">
          <cell r="A65">
            <v>36467</v>
          </cell>
          <cell r="B65">
            <v>2.665</v>
          </cell>
          <cell r="C65">
            <v>2.6349999999999998</v>
          </cell>
          <cell r="D65">
            <v>2.9550000000000001</v>
          </cell>
          <cell r="E65">
            <v>2.61</v>
          </cell>
          <cell r="F65">
            <v>2.7250000000000001</v>
          </cell>
          <cell r="G65">
            <v>0.29000000000000004</v>
          </cell>
          <cell r="H65">
            <v>0.32000000000000028</v>
          </cell>
          <cell r="I65">
            <v>3.0000000000000249E-2</v>
          </cell>
          <cell r="J65">
            <v>6.0000000000000053E-2</v>
          </cell>
          <cell r="K65">
            <v>9.0000000000000302E-2</v>
          </cell>
          <cell r="L65">
            <v>2.4999999999999911E-2</v>
          </cell>
          <cell r="M65">
            <v>2.8650000000000002</v>
          </cell>
          <cell r="N65">
            <v>3.1549999999999998</v>
          </cell>
          <cell r="O65">
            <v>3.395</v>
          </cell>
          <cell r="P65">
            <v>2.5950000000000002</v>
          </cell>
          <cell r="Q65">
            <v>2.6150000000000002</v>
          </cell>
          <cell r="R65">
            <v>0.19999999999999973</v>
          </cell>
          <cell r="S65">
            <v>0.28999999999999959</v>
          </cell>
          <cell r="T65">
            <v>2.57</v>
          </cell>
          <cell r="U65">
            <v>2.8149999999999999</v>
          </cell>
          <cell r="V65">
            <v>2.59</v>
          </cell>
          <cell r="W65">
            <v>2.5649999999999999</v>
          </cell>
          <cell r="X65">
            <v>2.62</v>
          </cell>
          <cell r="Y65">
            <v>2.91</v>
          </cell>
          <cell r="Z65">
            <v>2.75</v>
          </cell>
          <cell r="AA65">
            <v>2.6749999999999998</v>
          </cell>
          <cell r="AB65">
            <v>2.7850000000000001</v>
          </cell>
        </row>
        <row r="66">
          <cell r="A66">
            <v>36468</v>
          </cell>
          <cell r="B66">
            <v>2.6850000000000001</v>
          </cell>
          <cell r="C66">
            <v>2.69</v>
          </cell>
          <cell r="D66">
            <v>2.9449999999999998</v>
          </cell>
          <cell r="E66">
            <v>2.6349999999999998</v>
          </cell>
          <cell r="F66">
            <v>2.7549999999999999</v>
          </cell>
          <cell r="G66">
            <v>0.25999999999999979</v>
          </cell>
          <cell r="H66">
            <v>0.25499999999999989</v>
          </cell>
          <cell r="I66">
            <v>-4.9999999999998934E-3</v>
          </cell>
          <cell r="J66">
            <v>6.999999999999984E-2</v>
          </cell>
          <cell r="K66">
            <v>6.4999999999999947E-2</v>
          </cell>
          <cell r="L66">
            <v>5.500000000000016E-2</v>
          </cell>
          <cell r="M66">
            <v>2.8450000000000002</v>
          </cell>
          <cell r="N66">
            <v>3.145</v>
          </cell>
          <cell r="O66">
            <v>3.3</v>
          </cell>
          <cell r="P66">
            <v>2.63</v>
          </cell>
          <cell r="Q66">
            <v>2.645</v>
          </cell>
          <cell r="R66">
            <v>0.20000000000000018</v>
          </cell>
          <cell r="S66">
            <v>0.29999999999999982</v>
          </cell>
          <cell r="T66">
            <v>2.585</v>
          </cell>
          <cell r="U66">
            <v>2.835</v>
          </cell>
          <cell r="V66">
            <v>2.61</v>
          </cell>
          <cell r="W66">
            <v>2.59</v>
          </cell>
          <cell r="X66">
            <v>2.6549999999999998</v>
          </cell>
          <cell r="Y66">
            <v>2.8650000000000002</v>
          </cell>
          <cell r="Z66">
            <v>2.7650000000000001</v>
          </cell>
          <cell r="AA66">
            <v>2.6549999999999998</v>
          </cell>
          <cell r="AB66">
            <v>2.7450000000000001</v>
          </cell>
        </row>
        <row r="67">
          <cell r="A67">
            <v>36469</v>
          </cell>
          <cell r="B67">
            <v>2.6</v>
          </cell>
          <cell r="C67">
            <v>2.6</v>
          </cell>
          <cell r="D67">
            <v>2.92</v>
          </cell>
          <cell r="E67">
            <v>2.57</v>
          </cell>
          <cell r="F67">
            <v>2.64</v>
          </cell>
          <cell r="G67">
            <v>0.31999999999999984</v>
          </cell>
          <cell r="H67">
            <v>0.31999999999999984</v>
          </cell>
          <cell r="I67">
            <v>0</v>
          </cell>
          <cell r="J67">
            <v>4.0000000000000036E-2</v>
          </cell>
          <cell r="K67">
            <v>4.0000000000000036E-2</v>
          </cell>
          <cell r="L67">
            <v>3.0000000000000249E-2</v>
          </cell>
          <cell r="M67">
            <v>2.7949999999999999</v>
          </cell>
          <cell r="N67">
            <v>3.0950000000000002</v>
          </cell>
          <cell r="O67">
            <v>3.28</v>
          </cell>
          <cell r="P67">
            <v>2.59</v>
          </cell>
          <cell r="Q67">
            <v>2.6</v>
          </cell>
          <cell r="R67">
            <v>0.17500000000000027</v>
          </cell>
          <cell r="S67">
            <v>0.30000000000000027</v>
          </cell>
          <cell r="T67">
            <v>2.57</v>
          </cell>
          <cell r="U67">
            <v>2.74</v>
          </cell>
          <cell r="V67">
            <v>2.5299999999999998</v>
          </cell>
          <cell r="W67">
            <v>2.5550000000000002</v>
          </cell>
          <cell r="X67">
            <v>2.59</v>
          </cell>
          <cell r="Y67">
            <v>2.74</v>
          </cell>
          <cell r="Z67">
            <v>2.65</v>
          </cell>
          <cell r="AA67">
            <v>2.57</v>
          </cell>
          <cell r="AB67">
            <v>2.645</v>
          </cell>
        </row>
        <row r="68">
          <cell r="A68">
            <v>36470</v>
          </cell>
          <cell r="B68">
            <v>2.4249999999999998</v>
          </cell>
          <cell r="C68">
            <v>2.42</v>
          </cell>
          <cell r="D68">
            <v>2.7149999999999999</v>
          </cell>
          <cell r="E68">
            <v>2.35</v>
          </cell>
          <cell r="F68">
            <v>2.4700000000000002</v>
          </cell>
          <cell r="G68">
            <v>0.29000000000000004</v>
          </cell>
          <cell r="H68">
            <v>0.29499999999999993</v>
          </cell>
          <cell r="I68">
            <v>4.9999999999998934E-3</v>
          </cell>
          <cell r="J68">
            <v>4.5000000000000373E-2</v>
          </cell>
          <cell r="K68">
            <v>5.0000000000000266E-2</v>
          </cell>
          <cell r="L68">
            <v>6.999999999999984E-2</v>
          </cell>
          <cell r="M68">
            <v>2.5449999999999999</v>
          </cell>
          <cell r="N68">
            <v>2.7650000000000001</v>
          </cell>
          <cell r="O68">
            <v>3.21</v>
          </cell>
          <cell r="P68">
            <v>2.3650000000000002</v>
          </cell>
          <cell r="Q68">
            <v>2.4</v>
          </cell>
          <cell r="R68">
            <v>5.0000000000000266E-2</v>
          </cell>
          <cell r="S68">
            <v>0.2200000000000002</v>
          </cell>
          <cell r="T68">
            <v>2.38</v>
          </cell>
          <cell r="U68">
            <v>2.625</v>
          </cell>
          <cell r="V68">
            <v>2.3149999999999999</v>
          </cell>
          <cell r="W68">
            <v>2.3050000000000002</v>
          </cell>
          <cell r="X68">
            <v>2.3650000000000002</v>
          </cell>
          <cell r="Y68">
            <v>2.6949999999999998</v>
          </cell>
          <cell r="Z68">
            <v>2.5299999999999998</v>
          </cell>
          <cell r="AA68">
            <v>2.5499999999999998</v>
          </cell>
          <cell r="AB68">
            <v>2.5550000000000002</v>
          </cell>
        </row>
        <row r="69">
          <cell r="A69">
            <v>36471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36472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36473</v>
          </cell>
          <cell r="B71">
            <v>2.39</v>
          </cell>
          <cell r="C71">
            <v>2.375</v>
          </cell>
          <cell r="D71">
            <v>2.7250000000000001</v>
          </cell>
          <cell r="E71">
            <v>2.34</v>
          </cell>
          <cell r="F71">
            <v>2.44</v>
          </cell>
          <cell r="G71">
            <v>0.33499999999999996</v>
          </cell>
          <cell r="H71">
            <v>0.35000000000000009</v>
          </cell>
          <cell r="I71">
            <v>1.5000000000000124E-2</v>
          </cell>
          <cell r="J71">
            <v>4.9999999999999822E-2</v>
          </cell>
          <cell r="K71">
            <v>6.4999999999999947E-2</v>
          </cell>
          <cell r="L71">
            <v>3.5000000000000142E-2</v>
          </cell>
          <cell r="M71">
            <v>2.5299999999999998</v>
          </cell>
          <cell r="N71">
            <v>2.84</v>
          </cell>
          <cell r="O71">
            <v>3.1349999999999998</v>
          </cell>
          <cell r="P71">
            <v>2.2749999999999999</v>
          </cell>
          <cell r="Q71">
            <v>2.355</v>
          </cell>
          <cell r="R71">
            <v>0.11499999999999977</v>
          </cell>
          <cell r="S71">
            <v>0.31000000000000005</v>
          </cell>
          <cell r="T71">
            <v>2.38</v>
          </cell>
          <cell r="U71">
            <v>2.59</v>
          </cell>
          <cell r="V71">
            <v>2.2999999999999998</v>
          </cell>
          <cell r="W71">
            <v>2.2599999999999998</v>
          </cell>
          <cell r="X71">
            <v>2.355</v>
          </cell>
          <cell r="Y71">
            <v>2.59</v>
          </cell>
          <cell r="Z71">
            <v>2.5049999999999999</v>
          </cell>
          <cell r="AA71">
            <v>2.4300000000000002</v>
          </cell>
          <cell r="AB71">
            <v>2.48</v>
          </cell>
        </row>
        <row r="72">
          <cell r="A72">
            <v>36474</v>
          </cell>
          <cell r="B72">
            <v>2.2400000000000002</v>
          </cell>
          <cell r="C72">
            <v>2.2200000000000002</v>
          </cell>
          <cell r="D72">
            <v>2.645</v>
          </cell>
          <cell r="E72">
            <v>2.1549999999999998</v>
          </cell>
          <cell r="F72">
            <v>2.2850000000000001</v>
          </cell>
          <cell r="G72">
            <v>0.4049999999999998</v>
          </cell>
          <cell r="H72">
            <v>0.42499999999999982</v>
          </cell>
          <cell r="I72">
            <v>2.0000000000000018E-2</v>
          </cell>
          <cell r="J72">
            <v>4.4999999999999929E-2</v>
          </cell>
          <cell r="K72">
            <v>6.4999999999999947E-2</v>
          </cell>
          <cell r="L72">
            <v>6.5000000000000391E-2</v>
          </cell>
          <cell r="M72">
            <v>2.42</v>
          </cell>
          <cell r="N72">
            <v>2.76</v>
          </cell>
          <cell r="O72">
            <v>2.9449999999999998</v>
          </cell>
          <cell r="P72">
            <v>2.1549999999999998</v>
          </cell>
          <cell r="Q72">
            <v>2.2050000000000001</v>
          </cell>
          <cell r="R72">
            <v>0.11499999999999977</v>
          </cell>
          <cell r="S72">
            <v>0.33999999999999986</v>
          </cell>
          <cell r="T72">
            <v>2.2000000000000002</v>
          </cell>
          <cell r="U72">
            <v>2.44</v>
          </cell>
          <cell r="V72">
            <v>2.11</v>
          </cell>
          <cell r="W72">
            <v>2.0950000000000002</v>
          </cell>
          <cell r="X72">
            <v>2.1800000000000002</v>
          </cell>
          <cell r="Y72">
            <v>2.4350000000000001</v>
          </cell>
          <cell r="Z72">
            <v>2.335</v>
          </cell>
          <cell r="AA72">
            <v>2.29</v>
          </cell>
          <cell r="AB72">
            <v>2.335</v>
          </cell>
        </row>
        <row r="73">
          <cell r="A73">
            <v>36475</v>
          </cell>
          <cell r="B73">
            <v>2.19</v>
          </cell>
          <cell r="C73">
            <v>2.1549999999999998</v>
          </cell>
          <cell r="D73">
            <v>2.61</v>
          </cell>
          <cell r="E73">
            <v>2.0299999999999998</v>
          </cell>
          <cell r="F73">
            <v>2.2549999999999999</v>
          </cell>
          <cell r="G73">
            <v>0.41999999999999993</v>
          </cell>
          <cell r="H73">
            <v>0.45500000000000007</v>
          </cell>
          <cell r="I73">
            <v>3.5000000000000142E-2</v>
          </cell>
          <cell r="J73">
            <v>6.4999999999999947E-2</v>
          </cell>
          <cell r="K73">
            <v>0.10000000000000009</v>
          </cell>
          <cell r="L73">
            <v>0.125</v>
          </cell>
          <cell r="M73">
            <v>2.3450000000000002</v>
          </cell>
          <cell r="N73">
            <v>2.7</v>
          </cell>
          <cell r="O73">
            <v>2.8650000000000002</v>
          </cell>
          <cell r="P73">
            <v>2.0649999999999999</v>
          </cell>
          <cell r="Q73">
            <v>2.1</v>
          </cell>
          <cell r="R73">
            <v>9.0000000000000302E-2</v>
          </cell>
          <cell r="S73">
            <v>0.35499999999999998</v>
          </cell>
          <cell r="T73">
            <v>2.13</v>
          </cell>
          <cell r="U73">
            <v>2.395</v>
          </cell>
          <cell r="V73">
            <v>1.9350000000000001</v>
          </cell>
          <cell r="W73">
            <v>1.9450000000000001</v>
          </cell>
          <cell r="X73">
            <v>2.04</v>
          </cell>
          <cell r="Y73">
            <v>2.4249999999999998</v>
          </cell>
          <cell r="Z73">
            <v>2.3149999999999999</v>
          </cell>
          <cell r="AA73">
            <v>2.23</v>
          </cell>
          <cell r="AB73">
            <v>2.2799999999999998</v>
          </cell>
        </row>
        <row r="74">
          <cell r="A74">
            <v>36476</v>
          </cell>
          <cell r="B74">
            <v>2.17</v>
          </cell>
          <cell r="C74">
            <v>2.12</v>
          </cell>
          <cell r="D74">
            <v>2.63</v>
          </cell>
          <cell r="E74">
            <v>2.09</v>
          </cell>
          <cell r="F74">
            <v>2.2450000000000001</v>
          </cell>
          <cell r="G74">
            <v>0.45999999999999996</v>
          </cell>
          <cell r="H74">
            <v>0.50999999999999979</v>
          </cell>
          <cell r="I74">
            <v>4.9999999999999822E-2</v>
          </cell>
          <cell r="J74">
            <v>7.5000000000000178E-2</v>
          </cell>
          <cell r="K74">
            <v>0.125</v>
          </cell>
          <cell r="L74">
            <v>3.0000000000000249E-2</v>
          </cell>
          <cell r="M74">
            <v>2.3199999999999998</v>
          </cell>
          <cell r="N74">
            <v>2.6850000000000001</v>
          </cell>
          <cell r="O74">
            <v>2.8849999999999998</v>
          </cell>
          <cell r="P74">
            <v>2.06</v>
          </cell>
          <cell r="Q74">
            <v>2.09</v>
          </cell>
          <cell r="R74">
            <v>5.500000000000016E-2</v>
          </cell>
          <cell r="S74">
            <v>0.36500000000000021</v>
          </cell>
          <cell r="T74">
            <v>2.11</v>
          </cell>
          <cell r="U74">
            <v>2.395</v>
          </cell>
          <cell r="V74">
            <v>1.94</v>
          </cell>
          <cell r="W74">
            <v>1.925</v>
          </cell>
          <cell r="X74">
            <v>2.08</v>
          </cell>
          <cell r="Y74">
            <v>2.42</v>
          </cell>
          <cell r="Z74">
            <v>2.31</v>
          </cell>
          <cell r="AA74">
            <v>2.17</v>
          </cell>
          <cell r="AB74">
            <v>2.2650000000000001</v>
          </cell>
        </row>
        <row r="75">
          <cell r="A75">
            <v>36477</v>
          </cell>
          <cell r="B75">
            <v>1.89</v>
          </cell>
          <cell r="C75">
            <v>1.845</v>
          </cell>
          <cell r="D75">
            <v>2.33</v>
          </cell>
          <cell r="E75">
            <v>1.81</v>
          </cell>
          <cell r="F75">
            <v>1.98</v>
          </cell>
          <cell r="G75">
            <v>0.44000000000000017</v>
          </cell>
          <cell r="H75">
            <v>0.4850000000000001</v>
          </cell>
          <cell r="I75">
            <v>4.4999999999999929E-2</v>
          </cell>
          <cell r="J75">
            <v>9.000000000000008E-2</v>
          </cell>
          <cell r="K75">
            <v>0.13500000000000001</v>
          </cell>
          <cell r="L75">
            <v>3.499999999999992E-2</v>
          </cell>
          <cell r="M75">
            <v>2.085</v>
          </cell>
          <cell r="N75">
            <v>2.335</v>
          </cell>
          <cell r="O75">
            <v>2.73</v>
          </cell>
          <cell r="P75">
            <v>1.905</v>
          </cell>
          <cell r="Q75">
            <v>1.95</v>
          </cell>
          <cell r="R75">
            <v>4.9999999999998934E-3</v>
          </cell>
          <cell r="S75">
            <v>0.25</v>
          </cell>
          <cell r="T75">
            <v>2.11</v>
          </cell>
          <cell r="U75">
            <v>2.1349999999999998</v>
          </cell>
          <cell r="V75">
            <v>1.74</v>
          </cell>
          <cell r="W75">
            <v>1.7</v>
          </cell>
          <cell r="X75">
            <v>1.81</v>
          </cell>
          <cell r="Y75">
            <v>2.2000000000000002</v>
          </cell>
          <cell r="Z75">
            <v>2.0550000000000002</v>
          </cell>
          <cell r="AA75">
            <v>1.9350000000000001</v>
          </cell>
          <cell r="AB75">
            <v>2.0449999999999999</v>
          </cell>
        </row>
        <row r="76">
          <cell r="A76">
            <v>36478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36479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36480</v>
          </cell>
          <cell r="B78">
            <v>2.0950000000000002</v>
          </cell>
          <cell r="C78">
            <v>2.02</v>
          </cell>
          <cell r="D78">
            <v>2.5099999999999998</v>
          </cell>
          <cell r="E78">
            <v>1.95</v>
          </cell>
          <cell r="F78">
            <v>2.16</v>
          </cell>
          <cell r="G78">
            <v>0.41499999999999959</v>
          </cell>
          <cell r="H78">
            <v>0.48999999999999977</v>
          </cell>
          <cell r="I78">
            <v>7.5000000000000178E-2</v>
          </cell>
          <cell r="J78">
            <v>6.4999999999999947E-2</v>
          </cell>
          <cell r="K78">
            <v>0.14000000000000012</v>
          </cell>
          <cell r="L78">
            <v>7.0000000000000062E-2</v>
          </cell>
          <cell r="M78">
            <v>2.19</v>
          </cell>
          <cell r="N78">
            <v>2.6150000000000002</v>
          </cell>
          <cell r="O78">
            <v>2.56</v>
          </cell>
          <cell r="P78">
            <v>1.855</v>
          </cell>
          <cell r="Q78">
            <v>1.9</v>
          </cell>
          <cell r="R78">
            <v>0.10500000000000043</v>
          </cell>
          <cell r="S78">
            <v>0.42500000000000027</v>
          </cell>
          <cell r="T78">
            <v>1.95</v>
          </cell>
          <cell r="U78">
            <v>2.31</v>
          </cell>
          <cell r="V78">
            <v>1.89</v>
          </cell>
          <cell r="W78">
            <v>1.7849999999999999</v>
          </cell>
          <cell r="X78">
            <v>1.98</v>
          </cell>
          <cell r="Y78">
            <v>2.35</v>
          </cell>
          <cell r="Z78">
            <v>2.2250000000000001</v>
          </cell>
          <cell r="AA78">
            <v>2.1150000000000002</v>
          </cell>
          <cell r="AB78">
            <v>2.23</v>
          </cell>
        </row>
        <row r="79">
          <cell r="A79">
            <v>36481</v>
          </cell>
          <cell r="B79">
            <v>2</v>
          </cell>
          <cell r="C79">
            <v>1.95</v>
          </cell>
          <cell r="D79">
            <v>2.4500000000000002</v>
          </cell>
          <cell r="E79">
            <v>1.895</v>
          </cell>
          <cell r="F79">
            <v>2.0699999999999998</v>
          </cell>
          <cell r="G79">
            <v>0.45000000000000018</v>
          </cell>
          <cell r="H79">
            <v>0.50000000000000022</v>
          </cell>
          <cell r="I79">
            <v>5.0000000000000044E-2</v>
          </cell>
          <cell r="J79">
            <v>6.999999999999984E-2</v>
          </cell>
          <cell r="K79">
            <v>0.11999999999999988</v>
          </cell>
          <cell r="L79">
            <v>5.4999999999999938E-2</v>
          </cell>
          <cell r="M79">
            <v>2.165</v>
          </cell>
          <cell r="N79">
            <v>2.5550000000000002</v>
          </cell>
          <cell r="O79">
            <v>2.5950000000000002</v>
          </cell>
          <cell r="P79">
            <v>1.855</v>
          </cell>
          <cell r="Q79">
            <v>1.89</v>
          </cell>
          <cell r="R79">
            <v>0.10499999999999998</v>
          </cell>
          <cell r="S79">
            <v>0.39000000000000012</v>
          </cell>
          <cell r="T79">
            <v>1.95</v>
          </cell>
          <cell r="U79">
            <v>2.23</v>
          </cell>
          <cell r="V79">
            <v>1.82</v>
          </cell>
          <cell r="W79">
            <v>1.75</v>
          </cell>
          <cell r="X79">
            <v>1.91</v>
          </cell>
          <cell r="Y79">
            <v>2.2650000000000001</v>
          </cell>
          <cell r="Z79">
            <v>2.14</v>
          </cell>
          <cell r="AA79">
            <v>2.04</v>
          </cell>
          <cell r="AB79">
            <v>2.12</v>
          </cell>
        </row>
        <row r="80">
          <cell r="A80">
            <v>36482</v>
          </cell>
          <cell r="B80">
            <v>2.0499999999999998</v>
          </cell>
          <cell r="C80">
            <v>2.0150000000000001</v>
          </cell>
          <cell r="D80">
            <v>2.4700000000000002</v>
          </cell>
          <cell r="E80">
            <v>1.96</v>
          </cell>
          <cell r="F80">
            <v>2.1</v>
          </cell>
          <cell r="G80">
            <v>0.42000000000000037</v>
          </cell>
          <cell r="H80">
            <v>0.45500000000000007</v>
          </cell>
          <cell r="I80">
            <v>3.4999999999999698E-2</v>
          </cell>
          <cell r="J80">
            <v>5.0000000000000266E-2</v>
          </cell>
          <cell r="K80">
            <v>8.4999999999999964E-2</v>
          </cell>
          <cell r="L80">
            <v>5.500000000000016E-2</v>
          </cell>
          <cell r="M80">
            <v>2.2200000000000002</v>
          </cell>
          <cell r="N80">
            <v>2.56</v>
          </cell>
          <cell r="O80">
            <v>2.7349999999999999</v>
          </cell>
          <cell r="P80">
            <v>1.9450000000000001</v>
          </cell>
          <cell r="Q80">
            <v>2.02</v>
          </cell>
          <cell r="R80">
            <v>8.9999999999999858E-2</v>
          </cell>
          <cell r="S80">
            <v>0.33999999999999986</v>
          </cell>
          <cell r="T80">
            <v>2</v>
          </cell>
          <cell r="U80">
            <v>2.2400000000000002</v>
          </cell>
          <cell r="V80">
            <v>1.88</v>
          </cell>
          <cell r="W80">
            <v>1.79</v>
          </cell>
          <cell r="X80">
            <v>1.97</v>
          </cell>
          <cell r="Y80">
            <v>2.2850000000000001</v>
          </cell>
          <cell r="Z80">
            <v>2.15</v>
          </cell>
          <cell r="AA80">
            <v>2.085</v>
          </cell>
          <cell r="AB80">
            <v>2.16</v>
          </cell>
        </row>
        <row r="81">
          <cell r="A81">
            <v>36483</v>
          </cell>
          <cell r="B81">
            <v>2.0649999999999999</v>
          </cell>
          <cell r="C81">
            <v>2.0449999999999999</v>
          </cell>
          <cell r="D81">
            <v>2.48</v>
          </cell>
          <cell r="E81">
            <v>2.02</v>
          </cell>
          <cell r="F81">
            <v>2.1</v>
          </cell>
          <cell r="G81">
            <v>0.41500000000000004</v>
          </cell>
          <cell r="H81">
            <v>0.43500000000000005</v>
          </cell>
          <cell r="I81">
            <v>2.0000000000000018E-2</v>
          </cell>
          <cell r="J81">
            <v>3.5000000000000142E-2</v>
          </cell>
          <cell r="K81">
            <v>5.500000000000016E-2</v>
          </cell>
          <cell r="L81">
            <v>2.4999999999999911E-2</v>
          </cell>
          <cell r="M81">
            <v>2.2650000000000001</v>
          </cell>
          <cell r="N81">
            <v>2.5649999999999999</v>
          </cell>
          <cell r="O81">
            <v>2.82</v>
          </cell>
          <cell r="P81">
            <v>1.9850000000000001</v>
          </cell>
          <cell r="Q81">
            <v>2.0499999999999998</v>
          </cell>
          <cell r="R81">
            <v>8.4999999999999964E-2</v>
          </cell>
          <cell r="S81">
            <v>0.29999999999999982</v>
          </cell>
          <cell r="T81">
            <v>2.04</v>
          </cell>
          <cell r="U81">
            <v>2.2200000000000002</v>
          </cell>
          <cell r="V81">
            <v>1.94</v>
          </cell>
          <cell r="W81">
            <v>1.845</v>
          </cell>
          <cell r="X81">
            <v>2.0299999999999998</v>
          </cell>
          <cell r="Y81">
            <v>2.27</v>
          </cell>
          <cell r="Z81">
            <v>2.1549999999999998</v>
          </cell>
          <cell r="AA81">
            <v>2.0950000000000002</v>
          </cell>
          <cell r="AB81">
            <v>2.1850000000000001</v>
          </cell>
        </row>
        <row r="82">
          <cell r="A82">
            <v>36484</v>
          </cell>
          <cell r="B82">
            <v>2.0150000000000001</v>
          </cell>
          <cell r="C82">
            <v>2.0049999999999999</v>
          </cell>
          <cell r="D82">
            <v>2.44</v>
          </cell>
          <cell r="E82">
            <v>2</v>
          </cell>
          <cell r="F82">
            <v>2.0299999999999998</v>
          </cell>
          <cell r="G82">
            <v>0.42499999999999982</v>
          </cell>
          <cell r="H82">
            <v>0.43500000000000005</v>
          </cell>
          <cell r="I82">
            <v>1.0000000000000231E-2</v>
          </cell>
          <cell r="J82">
            <v>1.499999999999968E-2</v>
          </cell>
          <cell r="K82">
            <v>2.4999999999999911E-2</v>
          </cell>
          <cell r="L82">
            <v>4.9999999999998934E-3</v>
          </cell>
          <cell r="M82">
            <v>2.3250000000000002</v>
          </cell>
          <cell r="N82">
            <v>2.56</v>
          </cell>
          <cell r="O82">
            <v>2.77</v>
          </cell>
          <cell r="P82">
            <v>2</v>
          </cell>
          <cell r="Q82">
            <v>2.0550000000000002</v>
          </cell>
          <cell r="R82">
            <v>0.12000000000000011</v>
          </cell>
          <cell r="S82">
            <v>0.23499999999999988</v>
          </cell>
          <cell r="T82">
            <v>2.0499999999999998</v>
          </cell>
          <cell r="U82">
            <v>2.15</v>
          </cell>
          <cell r="V82">
            <v>1.9450000000000001</v>
          </cell>
          <cell r="W82">
            <v>1.905</v>
          </cell>
          <cell r="X82">
            <v>2</v>
          </cell>
          <cell r="Y82">
            <v>2.1949999999999998</v>
          </cell>
          <cell r="Z82">
            <v>2.09</v>
          </cell>
          <cell r="AA82">
            <v>2.04</v>
          </cell>
          <cell r="AB82">
            <v>2.11</v>
          </cell>
        </row>
        <row r="83">
          <cell r="A83">
            <v>36485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36486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36487</v>
          </cell>
          <cell r="B85">
            <v>1.98</v>
          </cell>
          <cell r="C85">
            <v>2</v>
          </cell>
          <cell r="D85">
            <v>2.4300000000000002</v>
          </cell>
          <cell r="E85">
            <v>1.92</v>
          </cell>
          <cell r="F85">
            <v>1.9650000000000001</v>
          </cell>
          <cell r="G85">
            <v>0.45000000000000018</v>
          </cell>
          <cell r="H85">
            <v>0.43000000000000016</v>
          </cell>
          <cell r="I85">
            <v>-2.0000000000000018E-2</v>
          </cell>
          <cell r="J85">
            <v>-1.4999999999999902E-2</v>
          </cell>
          <cell r="K85">
            <v>-3.499999999999992E-2</v>
          </cell>
          <cell r="L85">
            <v>8.0000000000000071E-2</v>
          </cell>
          <cell r="M85">
            <v>2.2799999999999998</v>
          </cell>
          <cell r="N85">
            <v>2.5750000000000002</v>
          </cell>
          <cell r="O85">
            <v>2.5150000000000001</v>
          </cell>
          <cell r="P85">
            <v>1.915</v>
          </cell>
          <cell r="Q85">
            <v>1.9450000000000001</v>
          </cell>
          <cell r="R85">
            <v>0.14500000000000002</v>
          </cell>
          <cell r="S85">
            <v>0.29500000000000037</v>
          </cell>
          <cell r="T85">
            <v>1.92</v>
          </cell>
          <cell r="U85">
            <v>2.0350000000000001</v>
          </cell>
          <cell r="V85">
            <v>1.875</v>
          </cell>
          <cell r="W85">
            <v>1.825</v>
          </cell>
          <cell r="X85">
            <v>1.92</v>
          </cell>
          <cell r="Y85">
            <v>2.0699999999999998</v>
          </cell>
          <cell r="Z85">
            <v>1.9850000000000001</v>
          </cell>
          <cell r="AA85">
            <v>1.91</v>
          </cell>
          <cell r="AB85">
            <v>2.0449999999999999</v>
          </cell>
        </row>
        <row r="86">
          <cell r="A86">
            <v>36488</v>
          </cell>
          <cell r="B86">
            <v>2.0249999999999999</v>
          </cell>
          <cell r="C86">
            <v>2.0249999999999999</v>
          </cell>
          <cell r="D86">
            <v>2.4700000000000002</v>
          </cell>
          <cell r="E86">
            <v>1.99</v>
          </cell>
          <cell r="F86">
            <v>2.0099999999999998</v>
          </cell>
          <cell r="G86">
            <v>0.44500000000000028</v>
          </cell>
          <cell r="H86">
            <v>0.44500000000000028</v>
          </cell>
          <cell r="I86">
            <v>0</v>
          </cell>
          <cell r="J86">
            <v>-1.5000000000000124E-2</v>
          </cell>
          <cell r="K86">
            <v>-1.5000000000000124E-2</v>
          </cell>
          <cell r="L86">
            <v>3.499999999999992E-2</v>
          </cell>
          <cell r="M86">
            <v>2.33</v>
          </cell>
          <cell r="N86">
            <v>2.6150000000000002</v>
          </cell>
          <cell r="O86">
            <v>2.605</v>
          </cell>
          <cell r="P86">
            <v>1.9650000000000001</v>
          </cell>
          <cell r="Q86">
            <v>1.98</v>
          </cell>
          <cell r="R86">
            <v>0.14500000000000002</v>
          </cell>
          <cell r="S86">
            <v>0.28500000000000014</v>
          </cell>
          <cell r="T86">
            <v>1.9350000000000001</v>
          </cell>
          <cell r="U86">
            <v>1.99</v>
          </cell>
          <cell r="V86">
            <v>1.9550000000000001</v>
          </cell>
          <cell r="W86">
            <v>1.88</v>
          </cell>
          <cell r="X86">
            <v>1.99</v>
          </cell>
          <cell r="Y86">
            <v>2.0750000000000002</v>
          </cell>
          <cell r="Z86">
            <v>1.99</v>
          </cell>
          <cell r="AA86">
            <v>1.9350000000000001</v>
          </cell>
          <cell r="AB86">
            <v>2.0499999999999998</v>
          </cell>
        </row>
        <row r="87">
          <cell r="A87">
            <v>36489</v>
          </cell>
          <cell r="B87">
            <v>1.9</v>
          </cell>
          <cell r="C87">
            <v>1.9</v>
          </cell>
          <cell r="D87">
            <v>2.35</v>
          </cell>
          <cell r="E87">
            <v>1.925</v>
          </cell>
          <cell r="F87">
            <v>1.915</v>
          </cell>
          <cell r="G87">
            <v>0.45000000000000018</v>
          </cell>
          <cell r="H87">
            <v>0.45000000000000018</v>
          </cell>
          <cell r="I87">
            <v>0</v>
          </cell>
          <cell r="J87">
            <v>1.5000000000000124E-2</v>
          </cell>
          <cell r="K87">
            <v>1.5000000000000124E-2</v>
          </cell>
          <cell r="L87">
            <v>-2.5000000000000133E-2</v>
          </cell>
          <cell r="M87">
            <v>2.2799999999999998</v>
          </cell>
          <cell r="N87">
            <v>2.4449999999999998</v>
          </cell>
          <cell r="O87">
            <v>2.64</v>
          </cell>
          <cell r="P87">
            <v>1.99</v>
          </cell>
          <cell r="Q87">
            <v>2.0150000000000001</v>
          </cell>
          <cell r="R87">
            <v>9.4999999999999751E-2</v>
          </cell>
          <cell r="S87">
            <v>0.16500000000000004</v>
          </cell>
          <cell r="T87">
            <v>1.9950000000000001</v>
          </cell>
          <cell r="U87">
            <v>1.9350000000000001</v>
          </cell>
          <cell r="V87">
            <v>1.895</v>
          </cell>
          <cell r="W87">
            <v>1.7350000000000001</v>
          </cell>
          <cell r="X87">
            <v>1.9450000000000001</v>
          </cell>
          <cell r="Y87">
            <v>2.0499999999999998</v>
          </cell>
          <cell r="Z87">
            <v>1.925</v>
          </cell>
          <cell r="AA87">
            <v>1.915</v>
          </cell>
          <cell r="AB87">
            <v>2.0049999999999999</v>
          </cell>
        </row>
        <row r="88">
          <cell r="A88">
            <v>36490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36491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36492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36493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36494</v>
          </cell>
          <cell r="B92">
            <v>2.0649999999999999</v>
          </cell>
          <cell r="C92">
            <v>2.085</v>
          </cell>
          <cell r="D92">
            <v>2.4649999999999999</v>
          </cell>
          <cell r="E92">
            <v>1.9750000000000001</v>
          </cell>
          <cell r="F92">
            <v>2.08</v>
          </cell>
          <cell r="G92">
            <v>0.39999999999999991</v>
          </cell>
          <cell r="H92">
            <v>0.37999999999999989</v>
          </cell>
          <cell r="I92">
            <v>-2.0000000000000018E-2</v>
          </cell>
          <cell r="J92">
            <v>1.5000000000000124E-2</v>
          </cell>
          <cell r="K92">
            <v>-4.9999999999998934E-3</v>
          </cell>
          <cell r="L92">
            <v>0.10999999999999988</v>
          </cell>
          <cell r="M92">
            <v>2.31</v>
          </cell>
          <cell r="N92">
            <v>2.605</v>
          </cell>
          <cell r="O92">
            <v>2.68</v>
          </cell>
          <cell r="P92">
            <v>1.98</v>
          </cell>
          <cell r="Q92">
            <v>1.9950000000000001</v>
          </cell>
          <cell r="R92">
            <v>0.14000000000000012</v>
          </cell>
          <cell r="S92">
            <v>0.29499999999999993</v>
          </cell>
          <cell r="T92">
            <v>1.9950000000000001</v>
          </cell>
          <cell r="U92">
            <v>2.2050000000000001</v>
          </cell>
          <cell r="V92">
            <v>1.9350000000000001</v>
          </cell>
          <cell r="W92">
            <v>1.915</v>
          </cell>
          <cell r="X92">
            <v>1.99</v>
          </cell>
          <cell r="Y92">
            <v>2.2549999999999999</v>
          </cell>
          <cell r="Z92">
            <v>2.13</v>
          </cell>
          <cell r="AA92">
            <v>2.0950000000000002</v>
          </cell>
          <cell r="AB92">
            <v>2.165</v>
          </cell>
        </row>
        <row r="93">
          <cell r="A93">
            <v>36495</v>
          </cell>
          <cell r="B93">
            <v>2.11</v>
          </cell>
          <cell r="C93">
            <v>2.12</v>
          </cell>
          <cell r="D93">
            <v>2.44</v>
          </cell>
          <cell r="E93">
            <v>2.08</v>
          </cell>
          <cell r="F93">
            <v>2.15</v>
          </cell>
          <cell r="G93">
            <v>0.33000000000000007</v>
          </cell>
          <cell r="H93">
            <v>0.31999999999999984</v>
          </cell>
          <cell r="I93">
            <v>-1.0000000000000231E-2</v>
          </cell>
          <cell r="J93">
            <v>4.0000000000000036E-2</v>
          </cell>
          <cell r="K93">
            <v>2.9999999999999805E-2</v>
          </cell>
          <cell r="L93">
            <v>4.0000000000000036E-2</v>
          </cell>
          <cell r="M93">
            <v>2.34</v>
          </cell>
          <cell r="N93">
            <v>2.5649999999999999</v>
          </cell>
          <cell r="O93">
            <v>2.79</v>
          </cell>
          <cell r="P93">
            <v>2.0350000000000001</v>
          </cell>
          <cell r="Q93">
            <v>2.0950000000000002</v>
          </cell>
          <cell r="R93">
            <v>0.125</v>
          </cell>
          <cell r="S93">
            <v>0.22500000000000009</v>
          </cell>
          <cell r="T93">
            <v>2.0499999999999998</v>
          </cell>
          <cell r="U93">
            <v>2.2149999999999999</v>
          </cell>
          <cell r="V93">
            <v>2.0249999999999999</v>
          </cell>
          <cell r="W93">
            <v>1.98</v>
          </cell>
          <cell r="X93">
            <v>2.105</v>
          </cell>
          <cell r="Y93">
            <v>2.15</v>
          </cell>
          <cell r="Z93">
            <v>2.1800000000000002</v>
          </cell>
          <cell r="AA93">
            <v>2.0499999999999998</v>
          </cell>
          <cell r="AB93">
            <v>2.125</v>
          </cell>
        </row>
        <row r="94">
          <cell r="A94">
            <v>36496</v>
          </cell>
          <cell r="B94">
            <v>2.0649999999999999</v>
          </cell>
          <cell r="C94">
            <v>2.06</v>
          </cell>
          <cell r="D94">
            <v>2.415</v>
          </cell>
          <cell r="E94">
            <v>2.04</v>
          </cell>
          <cell r="F94">
            <v>2.09</v>
          </cell>
          <cell r="G94">
            <v>0.35000000000000009</v>
          </cell>
          <cell r="H94">
            <v>0.35499999999999998</v>
          </cell>
          <cell r="I94">
            <v>4.9999999999998934E-3</v>
          </cell>
          <cell r="J94">
            <v>2.4999999999999911E-2</v>
          </cell>
          <cell r="K94">
            <v>2.9999999999999805E-2</v>
          </cell>
          <cell r="L94">
            <v>2.0000000000000018E-2</v>
          </cell>
          <cell r="M94">
            <v>2.3149999999999999</v>
          </cell>
          <cell r="N94">
            <v>2.4950000000000001</v>
          </cell>
          <cell r="O94">
            <v>2.72</v>
          </cell>
          <cell r="P94">
            <v>2.0249999999999999</v>
          </cell>
          <cell r="Q94">
            <v>2.085</v>
          </cell>
          <cell r="R94">
            <v>8.0000000000000071E-2</v>
          </cell>
          <cell r="S94">
            <v>0.18000000000000016</v>
          </cell>
          <cell r="T94">
            <v>2.0350000000000001</v>
          </cell>
          <cell r="U94">
            <v>2.17</v>
          </cell>
          <cell r="V94">
            <v>1.96</v>
          </cell>
          <cell r="W94">
            <v>1.99</v>
          </cell>
          <cell r="X94">
            <v>2.0499999999999998</v>
          </cell>
          <cell r="Y94">
            <v>2.1549999999999998</v>
          </cell>
          <cell r="Z94">
            <v>2.1150000000000002</v>
          </cell>
          <cell r="AA94">
            <v>2.0299999999999998</v>
          </cell>
          <cell r="AB94">
            <v>2.085</v>
          </cell>
        </row>
        <row r="95">
          <cell r="A95">
            <v>36497</v>
          </cell>
          <cell r="B95">
            <v>2.0449999999999999</v>
          </cell>
          <cell r="C95">
            <v>2.0449999999999999</v>
          </cell>
          <cell r="D95">
            <v>2.3650000000000002</v>
          </cell>
          <cell r="E95">
            <v>2.0049999999999999</v>
          </cell>
          <cell r="F95">
            <v>2.0699999999999998</v>
          </cell>
          <cell r="G95">
            <v>0.32000000000000028</v>
          </cell>
          <cell r="H95">
            <v>0.32000000000000028</v>
          </cell>
          <cell r="I95">
            <v>0</v>
          </cell>
          <cell r="J95">
            <v>2.4999999999999911E-2</v>
          </cell>
          <cell r="K95">
            <v>2.4999999999999911E-2</v>
          </cell>
          <cell r="L95">
            <v>4.0000000000000036E-2</v>
          </cell>
          <cell r="M95">
            <v>2.2400000000000002</v>
          </cell>
          <cell r="N95">
            <v>2.39</v>
          </cell>
          <cell r="O95">
            <v>2.7349999999999999</v>
          </cell>
          <cell r="P95">
            <v>1.9950000000000001</v>
          </cell>
          <cell r="Q95">
            <v>2.0299999999999998</v>
          </cell>
          <cell r="R95">
            <v>2.4999999999999911E-2</v>
          </cell>
          <cell r="S95">
            <v>0.14999999999999991</v>
          </cell>
          <cell r="T95">
            <v>2.0249999999999999</v>
          </cell>
          <cell r="U95">
            <v>2.1749999999999998</v>
          </cell>
          <cell r="V95">
            <v>1.95</v>
          </cell>
          <cell r="W95">
            <v>1.9550000000000001</v>
          </cell>
          <cell r="X95">
            <v>2.02</v>
          </cell>
          <cell r="Y95">
            <v>2.19</v>
          </cell>
          <cell r="Z95">
            <v>2.12</v>
          </cell>
          <cell r="AA95">
            <v>2.0449999999999999</v>
          </cell>
          <cell r="AB95">
            <v>2.1</v>
          </cell>
        </row>
        <row r="96">
          <cell r="A96">
            <v>36498</v>
          </cell>
          <cell r="B96">
            <v>2.0299999999999998</v>
          </cell>
          <cell r="C96">
            <v>2.02</v>
          </cell>
          <cell r="D96">
            <v>2.335</v>
          </cell>
          <cell r="E96">
            <v>1.9950000000000001</v>
          </cell>
          <cell r="F96">
            <v>2.0699999999999998</v>
          </cell>
          <cell r="G96">
            <v>0.30500000000000016</v>
          </cell>
          <cell r="H96">
            <v>0.31499999999999995</v>
          </cell>
          <cell r="I96">
            <v>9.9999999999997868E-3</v>
          </cell>
          <cell r="J96">
            <v>4.0000000000000036E-2</v>
          </cell>
          <cell r="K96">
            <v>4.9999999999999822E-2</v>
          </cell>
          <cell r="L96">
            <v>2.4999999999999911E-2</v>
          </cell>
          <cell r="M96">
            <v>2.2349999999999999</v>
          </cell>
          <cell r="N96">
            <v>2.4</v>
          </cell>
          <cell r="O96">
            <v>2.7</v>
          </cell>
          <cell r="P96">
            <v>1.98</v>
          </cell>
          <cell r="Q96">
            <v>2.0249999999999999</v>
          </cell>
          <cell r="R96">
            <v>6.4999999999999947E-2</v>
          </cell>
          <cell r="S96">
            <v>0.16500000000000004</v>
          </cell>
          <cell r="T96">
            <v>2.0049999999999999</v>
          </cell>
          <cell r="U96">
            <v>2.17</v>
          </cell>
          <cell r="V96">
            <v>1.95</v>
          </cell>
          <cell r="W96">
            <v>1.9650000000000001</v>
          </cell>
          <cell r="X96">
            <v>2.02</v>
          </cell>
          <cell r="Y96">
            <v>2.17</v>
          </cell>
          <cell r="Z96">
            <v>2.125</v>
          </cell>
          <cell r="AA96">
            <v>2.0499999999999998</v>
          </cell>
          <cell r="AB96">
            <v>2.09</v>
          </cell>
        </row>
        <row r="97">
          <cell r="A97">
            <v>36499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36500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36501</v>
          </cell>
          <cell r="B99">
            <v>2.0950000000000002</v>
          </cell>
          <cell r="C99">
            <v>2.105</v>
          </cell>
          <cell r="D99">
            <v>2.3849999999999998</v>
          </cell>
          <cell r="E99">
            <v>2.0449999999999999</v>
          </cell>
          <cell r="F99">
            <v>2.0950000000000002</v>
          </cell>
          <cell r="G99">
            <v>0.28999999999999959</v>
          </cell>
          <cell r="H99">
            <v>0.2799999999999998</v>
          </cell>
          <cell r="I99">
            <v>-9.9999999999997868E-3</v>
          </cell>
          <cell r="J99">
            <v>0</v>
          </cell>
          <cell r="K99">
            <v>-9.9999999999997868E-3</v>
          </cell>
          <cell r="L99">
            <v>6.0000000000000053E-2</v>
          </cell>
          <cell r="M99">
            <v>2.2749999999999999</v>
          </cell>
          <cell r="N99">
            <v>2.4700000000000002</v>
          </cell>
          <cell r="O99">
            <v>2.58</v>
          </cell>
          <cell r="P99">
            <v>2.0350000000000001</v>
          </cell>
          <cell r="Q99">
            <v>2.0649999999999999</v>
          </cell>
          <cell r="R99">
            <v>8.5000000000000409E-2</v>
          </cell>
          <cell r="S99">
            <v>0.19500000000000028</v>
          </cell>
          <cell r="T99">
            <v>1.9650000000000001</v>
          </cell>
          <cell r="U99">
            <v>2.1800000000000002</v>
          </cell>
          <cell r="V99">
            <v>1.9750000000000001</v>
          </cell>
          <cell r="W99">
            <v>2.0099999999999998</v>
          </cell>
          <cell r="X99">
            <v>2.09</v>
          </cell>
          <cell r="Y99">
            <v>2.1850000000000001</v>
          </cell>
          <cell r="Z99">
            <v>2.1549999999999998</v>
          </cell>
          <cell r="AA99">
            <v>2.0550000000000002</v>
          </cell>
          <cell r="AB99">
            <v>2.1150000000000002</v>
          </cell>
        </row>
        <row r="100">
          <cell r="A100">
            <v>36502</v>
          </cell>
          <cell r="B100">
            <v>2.14</v>
          </cell>
          <cell r="C100">
            <v>2.14</v>
          </cell>
          <cell r="D100">
            <v>2.415</v>
          </cell>
          <cell r="E100">
            <v>2.1</v>
          </cell>
          <cell r="F100">
            <v>2.15</v>
          </cell>
          <cell r="G100">
            <v>0.27499999999999991</v>
          </cell>
          <cell r="H100">
            <v>0.27499999999999991</v>
          </cell>
          <cell r="I100">
            <v>0</v>
          </cell>
          <cell r="J100">
            <v>9.9999999999997868E-3</v>
          </cell>
          <cell r="K100">
            <v>9.9999999999997868E-3</v>
          </cell>
          <cell r="L100">
            <v>4.0000000000000036E-2</v>
          </cell>
          <cell r="M100">
            <v>2.2949999999999999</v>
          </cell>
          <cell r="N100">
            <v>2.4649999999999999</v>
          </cell>
          <cell r="O100">
            <v>2.625</v>
          </cell>
          <cell r="P100">
            <v>2.12</v>
          </cell>
          <cell r="Q100">
            <v>2.145</v>
          </cell>
          <cell r="R100">
            <v>4.9999999999999822E-2</v>
          </cell>
          <cell r="S100">
            <v>0.16999999999999993</v>
          </cell>
          <cell r="T100">
            <v>2.02</v>
          </cell>
          <cell r="U100">
            <v>2.165</v>
          </cell>
          <cell r="V100">
            <v>2.0499999999999998</v>
          </cell>
          <cell r="W100">
            <v>2.085</v>
          </cell>
          <cell r="X100">
            <v>2.13</v>
          </cell>
          <cell r="Y100">
            <v>2.1749999999999998</v>
          </cell>
          <cell r="Z100">
            <v>2.15</v>
          </cell>
          <cell r="AA100">
            <v>2.0649999999999999</v>
          </cell>
          <cell r="AB100">
            <v>2.125</v>
          </cell>
        </row>
        <row r="101">
          <cell r="A101">
            <v>36503</v>
          </cell>
          <cell r="B101">
            <v>2.1850000000000001</v>
          </cell>
          <cell r="C101">
            <v>2.1949999999999998</v>
          </cell>
          <cell r="D101">
            <v>2.4550000000000001</v>
          </cell>
          <cell r="E101">
            <v>2.17</v>
          </cell>
          <cell r="F101">
            <v>2.19</v>
          </cell>
          <cell r="G101">
            <v>0.27</v>
          </cell>
          <cell r="H101">
            <v>0.26000000000000023</v>
          </cell>
          <cell r="I101">
            <v>-9.9999999999997868E-3</v>
          </cell>
          <cell r="J101">
            <v>4.9999999999998934E-3</v>
          </cell>
          <cell r="K101">
            <v>-4.9999999999998934E-3</v>
          </cell>
          <cell r="L101">
            <v>2.4999999999999911E-2</v>
          </cell>
          <cell r="M101">
            <v>2.37</v>
          </cell>
          <cell r="N101">
            <v>2.5249999999999999</v>
          </cell>
          <cell r="O101">
            <v>2.665</v>
          </cell>
          <cell r="P101">
            <v>2.2149999999999999</v>
          </cell>
          <cell r="Q101">
            <v>2.2450000000000001</v>
          </cell>
          <cell r="R101">
            <v>6.999999999999984E-2</v>
          </cell>
          <cell r="S101">
            <v>0.1549999999999998</v>
          </cell>
          <cell r="T101">
            <v>2.12</v>
          </cell>
          <cell r="U101">
            <v>2.23</v>
          </cell>
          <cell r="V101">
            <v>2.12</v>
          </cell>
          <cell r="W101">
            <v>2.105</v>
          </cell>
          <cell r="X101">
            <v>2.1850000000000001</v>
          </cell>
          <cell r="Y101">
            <v>2.2349999999999999</v>
          </cell>
          <cell r="Z101">
            <v>2.2250000000000001</v>
          </cell>
          <cell r="AA101">
            <v>2.12</v>
          </cell>
          <cell r="AB101">
            <v>2.1749999999999998</v>
          </cell>
        </row>
        <row r="102">
          <cell r="A102">
            <v>36504</v>
          </cell>
          <cell r="B102">
            <v>2.1850000000000001</v>
          </cell>
          <cell r="C102">
            <v>2.1949999999999998</v>
          </cell>
          <cell r="D102">
            <v>2.4300000000000002</v>
          </cell>
          <cell r="E102">
            <v>2.145</v>
          </cell>
          <cell r="F102">
            <v>2.1850000000000001</v>
          </cell>
          <cell r="G102">
            <v>0.24500000000000011</v>
          </cell>
          <cell r="H102">
            <v>0.23500000000000032</v>
          </cell>
          <cell r="I102">
            <v>-9.9999999999997868E-3</v>
          </cell>
          <cell r="J102">
            <v>0</v>
          </cell>
          <cell r="K102">
            <v>-9.9999999999997868E-3</v>
          </cell>
          <cell r="L102">
            <v>4.9999999999999822E-2</v>
          </cell>
          <cell r="M102">
            <v>2.395</v>
          </cell>
          <cell r="N102">
            <v>2.5</v>
          </cell>
          <cell r="O102">
            <v>2.665</v>
          </cell>
          <cell r="P102">
            <v>2.2599999999999998</v>
          </cell>
          <cell r="Q102">
            <v>2.2799999999999998</v>
          </cell>
          <cell r="R102">
            <v>6.999999999999984E-2</v>
          </cell>
          <cell r="S102">
            <v>0.10499999999999998</v>
          </cell>
          <cell r="T102">
            <v>2.1949999999999998</v>
          </cell>
          <cell r="U102">
            <v>2.2050000000000001</v>
          </cell>
          <cell r="V102">
            <v>2.1150000000000002</v>
          </cell>
          <cell r="W102">
            <v>2.0950000000000002</v>
          </cell>
          <cell r="X102">
            <v>2.17</v>
          </cell>
          <cell r="Y102">
            <v>2.2250000000000001</v>
          </cell>
          <cell r="Z102">
            <v>2.1850000000000001</v>
          </cell>
          <cell r="AA102">
            <v>2.1150000000000002</v>
          </cell>
          <cell r="AB102">
            <v>2.16</v>
          </cell>
        </row>
        <row r="103">
          <cell r="A103">
            <v>36505</v>
          </cell>
          <cell r="B103">
            <v>2.17</v>
          </cell>
          <cell r="C103">
            <v>2.17</v>
          </cell>
          <cell r="D103">
            <v>2.4350000000000001</v>
          </cell>
          <cell r="E103">
            <v>2.16</v>
          </cell>
          <cell r="F103">
            <v>2.1949999999999998</v>
          </cell>
          <cell r="G103">
            <v>0.26500000000000012</v>
          </cell>
          <cell r="H103">
            <v>0.26500000000000012</v>
          </cell>
          <cell r="I103">
            <v>0</v>
          </cell>
          <cell r="J103">
            <v>2.4999999999999911E-2</v>
          </cell>
          <cell r="K103">
            <v>2.4999999999999911E-2</v>
          </cell>
          <cell r="L103">
            <v>9.9999999999997868E-3</v>
          </cell>
          <cell r="M103">
            <v>2.4</v>
          </cell>
          <cell r="N103">
            <v>2.52</v>
          </cell>
          <cell r="O103">
            <v>2.77</v>
          </cell>
          <cell r="P103">
            <v>2.3149999999999999</v>
          </cell>
          <cell r="Q103">
            <v>2.3199999999999998</v>
          </cell>
          <cell r="R103">
            <v>8.4999999999999964E-2</v>
          </cell>
          <cell r="S103">
            <v>0.12000000000000011</v>
          </cell>
          <cell r="T103">
            <v>2.2450000000000001</v>
          </cell>
          <cell r="U103">
            <v>2.2549999999999999</v>
          </cell>
          <cell r="V103">
            <v>2.11</v>
          </cell>
          <cell r="W103">
            <v>2.12</v>
          </cell>
          <cell r="X103">
            <v>2.16</v>
          </cell>
          <cell r="Y103">
            <v>2.27</v>
          </cell>
          <cell r="Z103">
            <v>2.2149999999999999</v>
          </cell>
          <cell r="AA103">
            <v>2.14</v>
          </cell>
          <cell r="AB103">
            <v>2.19</v>
          </cell>
        </row>
        <row r="104">
          <cell r="A104">
            <v>36506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36507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36508</v>
          </cell>
          <cell r="B106">
            <v>2.2799999999999998</v>
          </cell>
          <cell r="C106">
            <v>2.2799999999999998</v>
          </cell>
          <cell r="D106">
            <v>2.5150000000000001</v>
          </cell>
          <cell r="E106">
            <v>2.2200000000000002</v>
          </cell>
          <cell r="F106">
            <v>2.2949999999999999</v>
          </cell>
          <cell r="G106">
            <v>0.23500000000000032</v>
          </cell>
          <cell r="H106">
            <v>0.23500000000000032</v>
          </cell>
          <cell r="I106">
            <v>0</v>
          </cell>
          <cell r="J106">
            <v>1.5000000000000124E-2</v>
          </cell>
          <cell r="K106">
            <v>1.5000000000000124E-2</v>
          </cell>
          <cell r="L106">
            <v>5.9999999999999609E-2</v>
          </cell>
          <cell r="M106">
            <v>2.4249999999999998</v>
          </cell>
          <cell r="N106">
            <v>2.58</v>
          </cell>
          <cell r="O106">
            <v>2.82</v>
          </cell>
          <cell r="P106">
            <v>2.3149999999999999</v>
          </cell>
          <cell r="Q106">
            <v>2.31</v>
          </cell>
          <cell r="R106">
            <v>6.4999999999999947E-2</v>
          </cell>
          <cell r="S106">
            <v>0.15500000000000025</v>
          </cell>
          <cell r="T106">
            <v>2.25</v>
          </cell>
          <cell r="U106">
            <v>2.35</v>
          </cell>
          <cell r="V106">
            <v>2.21</v>
          </cell>
          <cell r="W106">
            <v>2.1850000000000001</v>
          </cell>
          <cell r="X106">
            <v>2.23</v>
          </cell>
          <cell r="Y106">
            <v>2.3849999999999998</v>
          </cell>
          <cell r="Z106">
            <v>2.33</v>
          </cell>
          <cell r="AA106">
            <v>2.2549999999999999</v>
          </cell>
          <cell r="AB106">
            <v>2.3050000000000002</v>
          </cell>
        </row>
        <row r="107">
          <cell r="A107">
            <v>36509</v>
          </cell>
          <cell r="B107">
            <v>2.4300000000000002</v>
          </cell>
          <cell r="C107">
            <v>2.415</v>
          </cell>
          <cell r="D107">
            <v>2.61</v>
          </cell>
          <cell r="E107">
            <v>2.34</v>
          </cell>
          <cell r="F107">
            <v>2.4550000000000001</v>
          </cell>
          <cell r="G107">
            <v>0.17999999999999972</v>
          </cell>
          <cell r="H107">
            <v>0.19499999999999984</v>
          </cell>
          <cell r="I107">
            <v>1.5000000000000124E-2</v>
          </cell>
          <cell r="J107">
            <v>2.4999999999999911E-2</v>
          </cell>
          <cell r="K107">
            <v>4.0000000000000036E-2</v>
          </cell>
          <cell r="L107">
            <v>7.5000000000000178E-2</v>
          </cell>
          <cell r="M107">
            <v>2.5550000000000002</v>
          </cell>
          <cell r="N107">
            <v>2.7250000000000001</v>
          </cell>
          <cell r="O107">
            <v>3.06</v>
          </cell>
          <cell r="P107">
            <v>2.395</v>
          </cell>
          <cell r="Q107">
            <v>2.415</v>
          </cell>
          <cell r="R107">
            <v>0.11500000000000021</v>
          </cell>
          <cell r="S107">
            <v>0.16999999999999993</v>
          </cell>
          <cell r="T107">
            <v>2.37</v>
          </cell>
          <cell r="U107">
            <v>2.4849999999999999</v>
          </cell>
          <cell r="V107">
            <v>2.3149999999999999</v>
          </cell>
          <cell r="W107">
            <v>2.31</v>
          </cell>
          <cell r="X107">
            <v>2.37</v>
          </cell>
          <cell r="Y107">
            <v>2.52</v>
          </cell>
          <cell r="Z107">
            <v>2.4700000000000002</v>
          </cell>
          <cell r="AA107">
            <v>2.4</v>
          </cell>
          <cell r="AB107">
            <v>2.4900000000000002</v>
          </cell>
        </row>
        <row r="108">
          <cell r="A108">
            <v>36510</v>
          </cell>
          <cell r="B108">
            <v>2.4700000000000002</v>
          </cell>
          <cell r="C108">
            <v>2.4750000000000001</v>
          </cell>
          <cell r="D108">
            <v>2.6549999999999998</v>
          </cell>
          <cell r="E108">
            <v>2.4</v>
          </cell>
          <cell r="F108">
            <v>2.5</v>
          </cell>
          <cell r="G108">
            <v>0.18499999999999961</v>
          </cell>
          <cell r="H108">
            <v>0.17999999999999972</v>
          </cell>
          <cell r="I108">
            <v>-4.9999999999998934E-3</v>
          </cell>
          <cell r="J108">
            <v>2.9999999999999805E-2</v>
          </cell>
          <cell r="K108">
            <v>2.4999999999999911E-2</v>
          </cell>
          <cell r="L108">
            <v>7.5000000000000178E-2</v>
          </cell>
          <cell r="M108">
            <v>2.5350000000000001</v>
          </cell>
          <cell r="N108">
            <v>2.7050000000000001</v>
          </cell>
          <cell r="O108">
            <v>3.09</v>
          </cell>
          <cell r="P108">
            <v>2.4300000000000002</v>
          </cell>
          <cell r="Q108">
            <v>2.44</v>
          </cell>
          <cell r="R108">
            <v>5.0000000000000266E-2</v>
          </cell>
          <cell r="S108">
            <v>0.16999999999999993</v>
          </cell>
          <cell r="T108">
            <v>2.415</v>
          </cell>
          <cell r="U108">
            <v>2.5649999999999999</v>
          </cell>
          <cell r="V108">
            <v>2.3650000000000002</v>
          </cell>
          <cell r="W108">
            <v>2.33</v>
          </cell>
          <cell r="X108">
            <v>2.415</v>
          </cell>
          <cell r="Y108">
            <v>2.5649999999999999</v>
          </cell>
          <cell r="Z108">
            <v>2.5150000000000001</v>
          </cell>
          <cell r="AA108">
            <v>2.4300000000000002</v>
          </cell>
          <cell r="AB108">
            <v>2.5150000000000001</v>
          </cell>
        </row>
        <row r="109">
          <cell r="A109">
            <v>36511</v>
          </cell>
          <cell r="B109">
            <v>2.44</v>
          </cell>
          <cell r="C109">
            <v>2.44</v>
          </cell>
          <cell r="D109">
            <v>2.6349999999999998</v>
          </cell>
          <cell r="E109">
            <v>2.37</v>
          </cell>
          <cell r="F109">
            <v>2.4750000000000001</v>
          </cell>
          <cell r="G109">
            <v>0.19499999999999984</v>
          </cell>
          <cell r="H109">
            <v>0.19499999999999984</v>
          </cell>
          <cell r="I109">
            <v>0</v>
          </cell>
          <cell r="J109">
            <v>3.5000000000000142E-2</v>
          </cell>
          <cell r="K109">
            <v>3.5000000000000142E-2</v>
          </cell>
          <cell r="L109">
            <v>6.999999999999984E-2</v>
          </cell>
          <cell r="M109">
            <v>2.5249999999999999</v>
          </cell>
          <cell r="N109">
            <v>2.68</v>
          </cell>
          <cell r="O109">
            <v>3.07</v>
          </cell>
          <cell r="P109">
            <v>2.4049999999999998</v>
          </cell>
          <cell r="Q109">
            <v>2.415</v>
          </cell>
          <cell r="R109">
            <v>4.5000000000000373E-2</v>
          </cell>
          <cell r="S109">
            <v>0.15500000000000025</v>
          </cell>
          <cell r="T109">
            <v>2.37</v>
          </cell>
          <cell r="U109">
            <v>2.5299999999999998</v>
          </cell>
          <cell r="V109">
            <v>2.35</v>
          </cell>
          <cell r="W109">
            <v>2.3199999999999998</v>
          </cell>
          <cell r="X109">
            <v>2.39</v>
          </cell>
          <cell r="Y109">
            <v>2.5750000000000002</v>
          </cell>
          <cell r="Z109">
            <v>2.4849999999999999</v>
          </cell>
          <cell r="AA109">
            <v>2.4500000000000002</v>
          </cell>
          <cell r="AB109">
            <v>2.5299999999999998</v>
          </cell>
        </row>
        <row r="110">
          <cell r="A110">
            <v>36512</v>
          </cell>
          <cell r="B110">
            <v>2.4350000000000001</v>
          </cell>
          <cell r="C110">
            <v>2.4300000000000002</v>
          </cell>
          <cell r="D110">
            <v>2.62</v>
          </cell>
          <cell r="E110">
            <v>2.3650000000000002</v>
          </cell>
          <cell r="F110">
            <v>2.4849999999999999</v>
          </cell>
          <cell r="G110">
            <v>0.18500000000000005</v>
          </cell>
          <cell r="H110">
            <v>0.18999999999999995</v>
          </cell>
          <cell r="I110">
            <v>4.9999999999998934E-3</v>
          </cell>
          <cell r="J110">
            <v>4.9999999999999822E-2</v>
          </cell>
          <cell r="K110">
            <v>5.4999999999999716E-2</v>
          </cell>
          <cell r="L110">
            <v>6.4999999999999947E-2</v>
          </cell>
          <cell r="M110">
            <v>2.5049999999999999</v>
          </cell>
          <cell r="N110">
            <v>2.68</v>
          </cell>
          <cell r="O110">
            <v>3.0350000000000001</v>
          </cell>
          <cell r="P110">
            <v>2.3650000000000002</v>
          </cell>
          <cell r="Q110">
            <v>2.38</v>
          </cell>
          <cell r="R110">
            <v>6.0000000000000053E-2</v>
          </cell>
          <cell r="S110">
            <v>0.17500000000000027</v>
          </cell>
          <cell r="T110">
            <v>2.355</v>
          </cell>
          <cell r="U110">
            <v>2.5649999999999999</v>
          </cell>
          <cell r="V110">
            <v>2.355</v>
          </cell>
          <cell r="W110">
            <v>2.3149999999999999</v>
          </cell>
          <cell r="X110">
            <v>2.39</v>
          </cell>
          <cell r="Y110">
            <v>2.585</v>
          </cell>
          <cell r="Z110">
            <v>2.5150000000000001</v>
          </cell>
          <cell r="AA110">
            <v>2.46</v>
          </cell>
          <cell r="AB110">
            <v>2.54</v>
          </cell>
        </row>
        <row r="111">
          <cell r="A111">
            <v>36513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36514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36515</v>
          </cell>
          <cell r="B113">
            <v>2.56</v>
          </cell>
          <cell r="C113">
            <v>2.5350000000000001</v>
          </cell>
          <cell r="D113">
            <v>2.6850000000000001</v>
          </cell>
          <cell r="E113">
            <v>2.4649999999999999</v>
          </cell>
          <cell r="F113">
            <v>2.645</v>
          </cell>
          <cell r="G113">
            <v>0.125</v>
          </cell>
          <cell r="H113">
            <v>0.14999999999999991</v>
          </cell>
          <cell r="I113">
            <v>2.4999999999999911E-2</v>
          </cell>
          <cell r="J113">
            <v>8.4999999999999964E-2</v>
          </cell>
          <cell r="K113">
            <v>0.10999999999999988</v>
          </cell>
          <cell r="L113">
            <v>7.0000000000000284E-2</v>
          </cell>
          <cell r="M113">
            <v>2.5350000000000001</v>
          </cell>
          <cell r="N113">
            <v>2.6850000000000001</v>
          </cell>
          <cell r="O113">
            <v>3.0550000000000002</v>
          </cell>
          <cell r="P113">
            <v>2.4049999999999998</v>
          </cell>
          <cell r="Q113">
            <v>2.42</v>
          </cell>
          <cell r="R113">
            <v>0</v>
          </cell>
          <cell r="S113">
            <v>0.14999999999999991</v>
          </cell>
          <cell r="T113">
            <v>2.37</v>
          </cell>
          <cell r="U113">
            <v>2.67</v>
          </cell>
          <cell r="V113">
            <v>2.5049999999999999</v>
          </cell>
          <cell r="W113">
            <v>2.4550000000000001</v>
          </cell>
          <cell r="X113">
            <v>2.5049999999999999</v>
          </cell>
          <cell r="Y113">
            <v>2.81</v>
          </cell>
          <cell r="Z113">
            <v>2.66</v>
          </cell>
          <cell r="AA113">
            <v>2.57</v>
          </cell>
          <cell r="AB113">
            <v>2.7749999999999999</v>
          </cell>
        </row>
        <row r="114">
          <cell r="A114">
            <v>36516</v>
          </cell>
          <cell r="B114">
            <v>2.4700000000000002</v>
          </cell>
          <cell r="C114">
            <v>2.4550000000000001</v>
          </cell>
          <cell r="D114">
            <v>2.6</v>
          </cell>
          <cell r="E114">
            <v>2.36</v>
          </cell>
          <cell r="F114">
            <v>2.5350000000000001</v>
          </cell>
          <cell r="G114">
            <v>0.12999999999999989</v>
          </cell>
          <cell r="H114">
            <v>0.14500000000000002</v>
          </cell>
          <cell r="I114">
            <v>1.5000000000000124E-2</v>
          </cell>
          <cell r="J114">
            <v>6.4999999999999947E-2</v>
          </cell>
          <cell r="K114">
            <v>8.0000000000000071E-2</v>
          </cell>
          <cell r="L114">
            <v>9.5000000000000195E-2</v>
          </cell>
          <cell r="M114">
            <v>2.4500000000000002</v>
          </cell>
          <cell r="N114">
            <v>2.58</v>
          </cell>
          <cell r="O114">
            <v>2.89</v>
          </cell>
          <cell r="P114">
            <v>2.29</v>
          </cell>
          <cell r="Q114">
            <v>2.34</v>
          </cell>
          <cell r="R114">
            <v>-2.0000000000000018E-2</v>
          </cell>
          <cell r="S114">
            <v>0.12999999999999989</v>
          </cell>
          <cell r="T114">
            <v>2.2749999999999999</v>
          </cell>
          <cell r="U114">
            <v>2.5950000000000002</v>
          </cell>
          <cell r="V114">
            <v>2.39</v>
          </cell>
          <cell r="W114">
            <v>2.36</v>
          </cell>
          <cell r="X114">
            <v>2.41</v>
          </cell>
          <cell r="Y114">
            <v>2.79</v>
          </cell>
          <cell r="Z114">
            <v>2.56</v>
          </cell>
          <cell r="AA114">
            <v>2.4700000000000002</v>
          </cell>
          <cell r="AB114">
            <v>2.66</v>
          </cell>
        </row>
        <row r="115">
          <cell r="A115">
            <v>36517</v>
          </cell>
          <cell r="B115">
            <v>2.2799999999999998</v>
          </cell>
          <cell r="C115">
            <v>2.2799999999999998</v>
          </cell>
          <cell r="D115">
            <v>2.4700000000000002</v>
          </cell>
          <cell r="E115">
            <v>2.1749999999999998</v>
          </cell>
          <cell r="F115">
            <v>2.375</v>
          </cell>
          <cell r="G115">
            <v>0.19000000000000039</v>
          </cell>
          <cell r="H115">
            <v>0.19000000000000039</v>
          </cell>
          <cell r="I115">
            <v>0</v>
          </cell>
          <cell r="J115">
            <v>9.5000000000000195E-2</v>
          </cell>
          <cell r="K115">
            <v>9.5000000000000195E-2</v>
          </cell>
          <cell r="L115">
            <v>0.10499999999999998</v>
          </cell>
          <cell r="M115">
            <v>2.3199999999999998</v>
          </cell>
          <cell r="N115">
            <v>2.4700000000000002</v>
          </cell>
          <cell r="O115">
            <v>2.75</v>
          </cell>
          <cell r="P115">
            <v>2.165</v>
          </cell>
          <cell r="Q115">
            <v>2.1800000000000002</v>
          </cell>
          <cell r="R115">
            <v>0</v>
          </cell>
          <cell r="S115">
            <v>0.15000000000000036</v>
          </cell>
          <cell r="T115">
            <v>2.1349999999999998</v>
          </cell>
          <cell r="U115">
            <v>2.4500000000000002</v>
          </cell>
          <cell r="V115">
            <v>2.1949999999999998</v>
          </cell>
          <cell r="W115">
            <v>2.1800000000000002</v>
          </cell>
          <cell r="X115">
            <v>2.2250000000000001</v>
          </cell>
          <cell r="Y115">
            <v>2.5150000000000001</v>
          </cell>
          <cell r="Z115">
            <v>2.3849999999999998</v>
          </cell>
          <cell r="AA115">
            <v>2.31</v>
          </cell>
          <cell r="AB115">
            <v>2.4700000000000002</v>
          </cell>
        </row>
        <row r="116">
          <cell r="A116">
            <v>36518</v>
          </cell>
          <cell r="B116">
            <v>2.25</v>
          </cell>
          <cell r="C116">
            <v>2.23</v>
          </cell>
          <cell r="D116">
            <v>2.42</v>
          </cell>
          <cell r="E116">
            <v>2.16</v>
          </cell>
          <cell r="F116">
            <v>2.335</v>
          </cell>
          <cell r="G116">
            <v>0.16999999999999993</v>
          </cell>
          <cell r="H116">
            <v>0.18999999999999995</v>
          </cell>
          <cell r="I116">
            <v>2.0000000000000018E-2</v>
          </cell>
          <cell r="J116">
            <v>8.4999999999999964E-2</v>
          </cell>
          <cell r="K116">
            <v>0.10499999999999998</v>
          </cell>
          <cell r="L116">
            <v>6.999999999999984E-2</v>
          </cell>
          <cell r="M116">
            <v>2.2549999999999999</v>
          </cell>
          <cell r="N116">
            <v>2.39</v>
          </cell>
          <cell r="O116">
            <v>2.7250000000000001</v>
          </cell>
          <cell r="P116">
            <v>2.1</v>
          </cell>
          <cell r="Q116">
            <v>2.1349999999999998</v>
          </cell>
          <cell r="R116">
            <v>-2.9999999999999805E-2</v>
          </cell>
          <cell r="S116">
            <v>0.13500000000000023</v>
          </cell>
          <cell r="T116">
            <v>2.085</v>
          </cell>
          <cell r="U116">
            <v>2.4249999999999998</v>
          </cell>
          <cell r="V116">
            <v>2.125</v>
          </cell>
          <cell r="W116">
            <v>2.09</v>
          </cell>
          <cell r="X116">
            <v>2.2000000000000002</v>
          </cell>
          <cell r="Y116">
            <v>2.4900000000000002</v>
          </cell>
          <cell r="Z116">
            <v>2.37</v>
          </cell>
          <cell r="AA116">
            <v>2.2949999999999999</v>
          </cell>
          <cell r="AB116">
            <v>2.375</v>
          </cell>
        </row>
        <row r="117">
          <cell r="A117">
            <v>36519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36520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36521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36522</v>
          </cell>
          <cell r="B120">
            <v>2.19</v>
          </cell>
          <cell r="C120">
            <v>2.1800000000000002</v>
          </cell>
          <cell r="D120">
            <v>2.3849999999999998</v>
          </cell>
          <cell r="E120">
            <v>2.16</v>
          </cell>
          <cell r="F120">
            <v>2.25</v>
          </cell>
          <cell r="G120">
            <v>0.19499999999999984</v>
          </cell>
          <cell r="H120">
            <v>0.20499999999999963</v>
          </cell>
          <cell r="I120">
            <v>9.9999999999997868E-3</v>
          </cell>
          <cell r="J120">
            <v>6.0000000000000053E-2</v>
          </cell>
          <cell r="K120">
            <v>6.999999999999984E-2</v>
          </cell>
          <cell r="L120">
            <v>2.0000000000000018E-2</v>
          </cell>
          <cell r="M120">
            <v>2.25</v>
          </cell>
          <cell r="N120">
            <v>2.395</v>
          </cell>
          <cell r="O120">
            <v>2.61</v>
          </cell>
          <cell r="P120">
            <v>2.1150000000000002</v>
          </cell>
          <cell r="Q120">
            <v>2.19</v>
          </cell>
          <cell r="R120">
            <v>1.0000000000000231E-2</v>
          </cell>
          <cell r="S120">
            <v>0.14500000000000002</v>
          </cell>
          <cell r="T120">
            <v>2.085</v>
          </cell>
          <cell r="U120">
            <v>2.36</v>
          </cell>
          <cell r="V120">
            <v>2.0950000000000002</v>
          </cell>
          <cell r="W120">
            <v>2.09</v>
          </cell>
          <cell r="X120">
            <v>2.1749999999999998</v>
          </cell>
          <cell r="Y120">
            <v>2.4</v>
          </cell>
          <cell r="Z120">
            <v>2.2949999999999999</v>
          </cell>
          <cell r="AA120">
            <v>2.2050000000000001</v>
          </cell>
          <cell r="AB120">
            <v>2.29</v>
          </cell>
        </row>
        <row r="121">
          <cell r="A121">
            <v>36523</v>
          </cell>
          <cell r="B121">
            <v>2.165</v>
          </cell>
          <cell r="C121">
            <v>2.17</v>
          </cell>
          <cell r="D121">
            <v>2.36</v>
          </cell>
          <cell r="E121">
            <v>2.17</v>
          </cell>
          <cell r="F121">
            <v>2.1949999999999998</v>
          </cell>
          <cell r="G121">
            <v>0.19499999999999984</v>
          </cell>
          <cell r="H121">
            <v>0.18999999999999995</v>
          </cell>
          <cell r="I121">
            <v>-4.9999999999998934E-3</v>
          </cell>
          <cell r="J121">
            <v>2.9999999999999805E-2</v>
          </cell>
          <cell r="K121">
            <v>2.4999999999999911E-2</v>
          </cell>
          <cell r="L121">
            <v>0</v>
          </cell>
          <cell r="M121">
            <v>2.25</v>
          </cell>
          <cell r="N121">
            <v>2.38</v>
          </cell>
          <cell r="O121">
            <v>2.6150000000000002</v>
          </cell>
          <cell r="P121">
            <v>2.2149999999999999</v>
          </cell>
          <cell r="Q121">
            <v>2.2050000000000001</v>
          </cell>
          <cell r="R121">
            <v>2.0000000000000018E-2</v>
          </cell>
          <cell r="S121">
            <v>0.12999999999999989</v>
          </cell>
          <cell r="T121">
            <v>2.125</v>
          </cell>
          <cell r="U121">
            <v>2.3199999999999998</v>
          </cell>
          <cell r="V121">
            <v>2.105</v>
          </cell>
          <cell r="W121">
            <v>2.1150000000000002</v>
          </cell>
          <cell r="X121">
            <v>2.1850000000000001</v>
          </cell>
          <cell r="Y121">
            <v>2.395</v>
          </cell>
          <cell r="Z121">
            <v>2.2400000000000002</v>
          </cell>
          <cell r="AA121">
            <v>2.1850000000000001</v>
          </cell>
          <cell r="AB121">
            <v>2.2599999999999998</v>
          </cell>
        </row>
        <row r="122">
          <cell r="A122">
            <v>36524</v>
          </cell>
          <cell r="B122">
            <v>2.1749999999999998</v>
          </cell>
          <cell r="C122">
            <v>2.165</v>
          </cell>
          <cell r="D122">
            <v>2.375</v>
          </cell>
          <cell r="E122">
            <v>2.19</v>
          </cell>
          <cell r="F122">
            <v>2.2200000000000002</v>
          </cell>
          <cell r="G122">
            <v>0.20000000000000018</v>
          </cell>
          <cell r="H122">
            <v>0.20999999999999996</v>
          </cell>
          <cell r="I122">
            <v>9.9999999999997868E-3</v>
          </cell>
          <cell r="J122">
            <v>4.5000000000000373E-2</v>
          </cell>
          <cell r="K122">
            <v>5.500000000000016E-2</v>
          </cell>
          <cell r="L122">
            <v>-2.4999999999999911E-2</v>
          </cell>
          <cell r="M122">
            <v>2.2850000000000001</v>
          </cell>
          <cell r="N122">
            <v>2.4049999999999998</v>
          </cell>
          <cell r="O122">
            <v>2.665</v>
          </cell>
          <cell r="P122">
            <v>2.2799999999999998</v>
          </cell>
          <cell r="Q122">
            <v>2.25</v>
          </cell>
          <cell r="R122">
            <v>2.9999999999999805E-2</v>
          </cell>
          <cell r="S122">
            <v>0.11999999999999966</v>
          </cell>
          <cell r="T122">
            <v>2.145</v>
          </cell>
          <cell r="U122">
            <v>2.34</v>
          </cell>
          <cell r="V122">
            <v>2.1150000000000002</v>
          </cell>
          <cell r="W122">
            <v>2.105</v>
          </cell>
          <cell r="X122">
            <v>2.19</v>
          </cell>
          <cell r="Y122">
            <v>2.4</v>
          </cell>
          <cell r="Z122">
            <v>2.2599999999999998</v>
          </cell>
          <cell r="AA122">
            <v>2.2050000000000001</v>
          </cell>
          <cell r="AB122">
            <v>2.29</v>
          </cell>
        </row>
        <row r="123">
          <cell r="A123">
            <v>36525</v>
          </cell>
          <cell r="B123">
            <v>2.165</v>
          </cell>
          <cell r="C123">
            <v>2.165</v>
          </cell>
          <cell r="D123">
            <v>2.37</v>
          </cell>
          <cell r="E123">
            <v>2.1749999999999998</v>
          </cell>
          <cell r="F123">
            <v>2.16</v>
          </cell>
          <cell r="G123">
            <v>0.20500000000000007</v>
          </cell>
          <cell r="H123">
            <v>0.20500000000000007</v>
          </cell>
          <cell r="I123">
            <v>0</v>
          </cell>
          <cell r="J123">
            <v>-4.9999999999998934E-3</v>
          </cell>
          <cell r="K123">
            <v>-4.9999999999998934E-3</v>
          </cell>
          <cell r="L123">
            <v>-9.9999999999997868E-3</v>
          </cell>
          <cell r="M123">
            <v>2.3250000000000002</v>
          </cell>
          <cell r="N123">
            <v>2.4300000000000002</v>
          </cell>
          <cell r="O123">
            <v>2.68</v>
          </cell>
          <cell r="P123">
            <v>2.2799999999999998</v>
          </cell>
          <cell r="Q123">
            <v>2.2799999999999998</v>
          </cell>
          <cell r="R123">
            <v>6.0000000000000053E-2</v>
          </cell>
          <cell r="S123">
            <v>0.10499999999999998</v>
          </cell>
          <cell r="T123">
            <v>2.14</v>
          </cell>
          <cell r="U123">
            <v>2.3199999999999998</v>
          </cell>
          <cell r="V123">
            <v>2.125</v>
          </cell>
          <cell r="W123">
            <v>2.1</v>
          </cell>
          <cell r="X123">
            <v>2.19</v>
          </cell>
          <cell r="Y123">
            <v>2.375</v>
          </cell>
          <cell r="Z123">
            <v>2.21</v>
          </cell>
          <cell r="AA123">
            <v>2.19</v>
          </cell>
          <cell r="AB123">
            <v>2.2749999999999999</v>
          </cell>
        </row>
        <row r="124">
          <cell r="A124">
            <v>36526</v>
          </cell>
          <cell r="B124">
            <v>2.15</v>
          </cell>
          <cell r="C124">
            <v>2.145</v>
          </cell>
          <cell r="D124">
            <v>2.37</v>
          </cell>
          <cell r="E124">
            <v>2.1800000000000002</v>
          </cell>
          <cell r="F124">
            <v>2.1850000000000001</v>
          </cell>
          <cell r="G124">
            <v>0.2200000000000002</v>
          </cell>
          <cell r="H124">
            <v>0.22500000000000009</v>
          </cell>
          <cell r="I124">
            <v>4.9999999999998934E-3</v>
          </cell>
          <cell r="J124">
            <v>3.5000000000000142E-2</v>
          </cell>
          <cell r="K124">
            <v>4.0000000000000036E-2</v>
          </cell>
          <cell r="L124">
            <v>-3.5000000000000142E-2</v>
          </cell>
          <cell r="M124">
            <v>2.4049999999999998</v>
          </cell>
          <cell r="N124">
            <v>2.42</v>
          </cell>
          <cell r="O124">
            <v>2.6749999999999998</v>
          </cell>
          <cell r="P124">
            <v>2.2799999999999998</v>
          </cell>
          <cell r="Q124">
            <v>2.2949999999999999</v>
          </cell>
          <cell r="R124">
            <v>4.9999999999999822E-2</v>
          </cell>
          <cell r="S124">
            <v>1.5000000000000124E-2</v>
          </cell>
          <cell r="T124">
            <v>2.145</v>
          </cell>
          <cell r="U124">
            <v>2.29</v>
          </cell>
          <cell r="V124">
            <v>2.12</v>
          </cell>
          <cell r="W124">
            <v>2.0649999999999999</v>
          </cell>
          <cell r="X124">
            <v>2.1949999999999998</v>
          </cell>
          <cell r="Y124">
            <v>2.36</v>
          </cell>
          <cell r="Z124">
            <v>2.2400000000000002</v>
          </cell>
          <cell r="AA124">
            <v>2.1349999999999998</v>
          </cell>
          <cell r="AB124">
            <v>2.2650000000000001</v>
          </cell>
        </row>
        <row r="125">
          <cell r="A125">
            <v>36527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36528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36529</v>
          </cell>
          <cell r="B127">
            <v>2.165</v>
          </cell>
          <cell r="C127">
            <v>2.1850000000000001</v>
          </cell>
          <cell r="D127">
            <v>2.375</v>
          </cell>
          <cell r="E127">
            <v>2.1800000000000002</v>
          </cell>
          <cell r="F127">
            <v>2.21</v>
          </cell>
          <cell r="G127">
            <v>0.20999999999999996</v>
          </cell>
          <cell r="H127">
            <v>0.18999999999999995</v>
          </cell>
          <cell r="I127">
            <v>-2.0000000000000018E-2</v>
          </cell>
          <cell r="J127">
            <v>4.4999999999999929E-2</v>
          </cell>
          <cell r="K127">
            <v>2.4999999999999911E-2</v>
          </cell>
          <cell r="L127">
            <v>4.9999999999998934E-3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4.4999999999999929E-2</v>
          </cell>
          <cell r="S127">
            <v>1.5000000000000124E-2</v>
          </cell>
          <cell r="T127">
            <v>2.145</v>
          </cell>
          <cell r="U127">
            <v>2.2749999999999999</v>
          </cell>
          <cell r="V127">
            <v>2.12</v>
          </cell>
          <cell r="W127">
            <v>2.0750000000000002</v>
          </cell>
          <cell r="X127">
            <v>2.1949999999999998</v>
          </cell>
          <cell r="Y127">
            <v>2.355</v>
          </cell>
          <cell r="Z127">
            <v>2.2250000000000001</v>
          </cell>
          <cell r="AA127">
            <v>2.14</v>
          </cell>
          <cell r="AB127">
            <v>2.2599999999999998</v>
          </cell>
        </row>
        <row r="128">
          <cell r="A128">
            <v>36530</v>
          </cell>
          <cell r="B128">
            <v>2.1349999999999998</v>
          </cell>
          <cell r="C128">
            <v>2.1549999999999998</v>
          </cell>
          <cell r="D128">
            <v>2.2999999999999998</v>
          </cell>
          <cell r="E128">
            <v>2.11</v>
          </cell>
          <cell r="F128">
            <v>2.15</v>
          </cell>
          <cell r="G128">
            <v>0.16500000000000004</v>
          </cell>
          <cell r="H128">
            <v>0.14500000000000002</v>
          </cell>
          <cell r="I128">
            <v>-2.0000000000000018E-2</v>
          </cell>
          <cell r="J128">
            <v>1.5000000000000124E-2</v>
          </cell>
          <cell r="K128">
            <v>-4.9999999999998934E-3</v>
          </cell>
          <cell r="L128">
            <v>4.4999999999999929E-2</v>
          </cell>
          <cell r="M128">
            <v>2.2650000000000001</v>
          </cell>
          <cell r="N128">
            <v>2.355</v>
          </cell>
          <cell r="O128">
            <v>2.59</v>
          </cell>
          <cell r="P128">
            <v>2.145</v>
          </cell>
          <cell r="Q128">
            <v>2.16</v>
          </cell>
          <cell r="R128">
            <v>5.500000000000016E-2</v>
          </cell>
          <cell r="S128">
            <v>8.9999999999999858E-2</v>
          </cell>
          <cell r="T128">
            <v>2.105</v>
          </cell>
          <cell r="U128">
            <v>2.145</v>
          </cell>
          <cell r="V128">
            <v>2.0499999999999998</v>
          </cell>
          <cell r="W128">
            <v>2.08</v>
          </cell>
          <cell r="X128">
            <v>2.1349999999999998</v>
          </cell>
          <cell r="Y128">
            <v>2.2200000000000002</v>
          </cell>
          <cell r="Z128">
            <v>2.125</v>
          </cell>
          <cell r="AA128">
            <v>2.0750000000000002</v>
          </cell>
          <cell r="AB128">
            <v>2.1850000000000001</v>
          </cell>
        </row>
        <row r="129">
          <cell r="A129">
            <v>36531</v>
          </cell>
          <cell r="B129">
            <v>2.19</v>
          </cell>
          <cell r="C129">
            <v>2.2000000000000002</v>
          </cell>
          <cell r="D129">
            <v>2.36</v>
          </cell>
          <cell r="E129">
            <v>2.15</v>
          </cell>
          <cell r="F129">
            <v>2.21</v>
          </cell>
          <cell r="G129">
            <v>0.16999999999999993</v>
          </cell>
          <cell r="H129">
            <v>0.1599999999999997</v>
          </cell>
          <cell r="I129">
            <v>-1.0000000000000231E-2</v>
          </cell>
          <cell r="J129">
            <v>2.0000000000000018E-2</v>
          </cell>
          <cell r="K129">
            <v>9.9999999999997868E-3</v>
          </cell>
          <cell r="L129">
            <v>5.0000000000000266E-2</v>
          </cell>
          <cell r="M129">
            <v>2.27</v>
          </cell>
          <cell r="N129">
            <v>2.4</v>
          </cell>
          <cell r="O129">
            <v>2.6</v>
          </cell>
          <cell r="P129">
            <v>2.105</v>
          </cell>
          <cell r="Q129">
            <v>2.14</v>
          </cell>
          <cell r="R129">
            <v>4.0000000000000036E-2</v>
          </cell>
          <cell r="S129">
            <v>0.12999999999999989</v>
          </cell>
          <cell r="T129">
            <v>2.085</v>
          </cell>
          <cell r="U129">
            <v>2.165</v>
          </cell>
          <cell r="V129">
            <v>2.1</v>
          </cell>
          <cell r="W129">
            <v>2.09</v>
          </cell>
          <cell r="X129">
            <v>2.165</v>
          </cell>
          <cell r="Y129">
            <v>2.23</v>
          </cell>
          <cell r="Z129">
            <v>2.16</v>
          </cell>
          <cell r="AA129">
            <v>2.105</v>
          </cell>
          <cell r="AB129">
            <v>2.19</v>
          </cell>
        </row>
        <row r="130">
          <cell r="A130">
            <v>36532</v>
          </cell>
          <cell r="B130">
            <v>2.16</v>
          </cell>
          <cell r="C130">
            <v>2.165</v>
          </cell>
          <cell r="D130">
            <v>2.3450000000000002</v>
          </cell>
          <cell r="E130">
            <v>2.12</v>
          </cell>
          <cell r="F130">
            <v>2.165</v>
          </cell>
          <cell r="G130">
            <v>0.18500000000000005</v>
          </cell>
          <cell r="H130">
            <v>0.18000000000000016</v>
          </cell>
          <cell r="I130">
            <v>-4.9999999999998934E-3</v>
          </cell>
          <cell r="J130">
            <v>4.9999999999998934E-3</v>
          </cell>
          <cell r="K130">
            <v>0</v>
          </cell>
          <cell r="L130">
            <v>4.4999999999999929E-2</v>
          </cell>
          <cell r="M130">
            <v>2.27</v>
          </cell>
          <cell r="N130">
            <v>2.4</v>
          </cell>
          <cell r="O130">
            <v>2.6150000000000002</v>
          </cell>
          <cell r="P130">
            <v>2.09</v>
          </cell>
          <cell r="Q130">
            <v>2.14</v>
          </cell>
          <cell r="R130">
            <v>5.4999999999999716E-2</v>
          </cell>
          <cell r="S130">
            <v>0.12999999999999989</v>
          </cell>
          <cell r="T130">
            <v>2.0750000000000002</v>
          </cell>
          <cell r="U130">
            <v>2.1800000000000002</v>
          </cell>
          <cell r="V130">
            <v>2.1</v>
          </cell>
          <cell r="W130">
            <v>2.1</v>
          </cell>
          <cell r="X130">
            <v>2.145</v>
          </cell>
          <cell r="Y130">
            <v>2.2450000000000001</v>
          </cell>
          <cell r="Z130">
            <v>2.165</v>
          </cell>
          <cell r="AA130">
            <v>2.11</v>
          </cell>
          <cell r="AB130">
            <v>2.1800000000000002</v>
          </cell>
          <cell r="AC130">
            <v>2.11</v>
          </cell>
        </row>
        <row r="131">
          <cell r="A131">
            <v>36533</v>
          </cell>
          <cell r="B131">
            <v>2.14</v>
          </cell>
          <cell r="C131">
            <v>2.145</v>
          </cell>
          <cell r="D131">
            <v>2.33</v>
          </cell>
          <cell r="E131">
            <v>2.1</v>
          </cell>
          <cell r="F131">
            <v>2.1549999999999998</v>
          </cell>
          <cell r="G131">
            <v>0.18999999999999995</v>
          </cell>
          <cell r="H131">
            <v>0.18500000000000005</v>
          </cell>
          <cell r="I131">
            <v>-4.9999999999998934E-3</v>
          </cell>
          <cell r="J131">
            <v>1.499999999999968E-2</v>
          </cell>
          <cell r="K131">
            <v>9.9999999999997868E-3</v>
          </cell>
          <cell r="L131">
            <v>4.4999999999999929E-2</v>
          </cell>
          <cell r="M131">
            <v>2.2650000000000001</v>
          </cell>
          <cell r="N131">
            <v>2.4049999999999998</v>
          </cell>
          <cell r="O131">
            <v>2.64</v>
          </cell>
          <cell r="P131">
            <v>2.1150000000000002</v>
          </cell>
          <cell r="Q131">
            <v>2.15</v>
          </cell>
          <cell r="R131">
            <v>7.4999999999999734E-2</v>
          </cell>
          <cell r="S131">
            <v>0.13999999999999968</v>
          </cell>
          <cell r="T131">
            <v>2.0950000000000002</v>
          </cell>
          <cell r="U131">
            <v>2.1949999999999998</v>
          </cell>
          <cell r="V131">
            <v>2.09</v>
          </cell>
          <cell r="W131">
            <v>2.0449999999999999</v>
          </cell>
          <cell r="X131">
            <v>2.12</v>
          </cell>
          <cell r="Y131">
            <v>2.2400000000000002</v>
          </cell>
          <cell r="Z131">
            <v>2.17</v>
          </cell>
          <cell r="AA131">
            <v>2.0950000000000002</v>
          </cell>
          <cell r="AB131">
            <v>2.165</v>
          </cell>
          <cell r="AC131">
            <v>2.105</v>
          </cell>
        </row>
        <row r="132">
          <cell r="A132">
            <v>36534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36535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36536</v>
          </cell>
          <cell r="B134">
            <v>2.15</v>
          </cell>
          <cell r="C134">
            <v>2.16</v>
          </cell>
          <cell r="D134">
            <v>2.35</v>
          </cell>
          <cell r="E134">
            <v>2.12</v>
          </cell>
          <cell r="F134">
            <v>2.15</v>
          </cell>
          <cell r="G134">
            <v>0.20000000000000018</v>
          </cell>
          <cell r="H134">
            <v>0.18999999999999995</v>
          </cell>
          <cell r="I134">
            <v>-1.0000000000000231E-2</v>
          </cell>
          <cell r="J134">
            <v>0</v>
          </cell>
          <cell r="K134">
            <v>-1.0000000000000231E-2</v>
          </cell>
          <cell r="L134">
            <v>4.0000000000000036E-2</v>
          </cell>
          <cell r="M134">
            <v>2.2799999999999998</v>
          </cell>
          <cell r="N134">
            <v>2.415</v>
          </cell>
          <cell r="O134">
            <v>2.645</v>
          </cell>
          <cell r="P134">
            <v>2.13</v>
          </cell>
          <cell r="Q134">
            <v>2.16</v>
          </cell>
          <cell r="R134">
            <v>6.4999999999999947E-2</v>
          </cell>
          <cell r="S134">
            <v>0.13500000000000023</v>
          </cell>
          <cell r="T134">
            <v>2.0950000000000002</v>
          </cell>
          <cell r="U134">
            <v>2.1949999999999998</v>
          </cell>
          <cell r="V134">
            <v>2.0699999999999998</v>
          </cell>
          <cell r="W134">
            <v>2.0649999999999999</v>
          </cell>
          <cell r="X134">
            <v>2.13</v>
          </cell>
          <cell r="Y134">
            <v>2.25</v>
          </cell>
          <cell r="Z134">
            <v>2.16</v>
          </cell>
          <cell r="AA134">
            <v>2.085</v>
          </cell>
          <cell r="AB134">
            <v>2.165</v>
          </cell>
          <cell r="AC134">
            <v>2.0950000000000002</v>
          </cell>
        </row>
        <row r="135">
          <cell r="A135">
            <v>36537</v>
          </cell>
          <cell r="B135">
            <v>2.1549999999999998</v>
          </cell>
          <cell r="C135">
            <v>2.1549999999999998</v>
          </cell>
          <cell r="D135">
            <v>2.38</v>
          </cell>
          <cell r="E135">
            <v>2.15</v>
          </cell>
          <cell r="F135">
            <v>2.16</v>
          </cell>
          <cell r="G135">
            <v>0.22500000000000009</v>
          </cell>
          <cell r="H135">
            <v>0.22500000000000009</v>
          </cell>
          <cell r="I135">
            <v>0</v>
          </cell>
          <cell r="J135">
            <v>5.0000000000003375E-3</v>
          </cell>
          <cell r="K135">
            <v>5.0000000000003375E-3</v>
          </cell>
          <cell r="L135">
            <v>4.9999999999998934E-3</v>
          </cell>
          <cell r="M135">
            <v>2.335</v>
          </cell>
          <cell r="N135">
            <v>2.4500000000000002</v>
          </cell>
          <cell r="O135">
            <v>2.75</v>
          </cell>
          <cell r="P135">
            <v>2.2050000000000001</v>
          </cell>
          <cell r="Q135">
            <v>2.2200000000000002</v>
          </cell>
          <cell r="R135">
            <v>7.0000000000000284E-2</v>
          </cell>
          <cell r="S135">
            <v>0.11500000000000021</v>
          </cell>
          <cell r="T135">
            <v>2.1749999999999998</v>
          </cell>
          <cell r="U135">
            <v>2.23</v>
          </cell>
          <cell r="V135">
            <v>2.1</v>
          </cell>
          <cell r="W135">
            <v>2.085</v>
          </cell>
          <cell r="X135">
            <v>2.15</v>
          </cell>
          <cell r="Y135">
            <v>2.2799999999999998</v>
          </cell>
          <cell r="Z135">
            <v>2.19</v>
          </cell>
          <cell r="AA135">
            <v>2.12</v>
          </cell>
          <cell r="AB135">
            <v>2.1850000000000001</v>
          </cell>
          <cell r="AC135">
            <v>2.125</v>
          </cell>
        </row>
        <row r="136">
          <cell r="A136">
            <v>36538</v>
          </cell>
          <cell r="B136">
            <v>2.1349999999999998</v>
          </cell>
          <cell r="C136">
            <v>2.125</v>
          </cell>
          <cell r="D136">
            <v>2.39</v>
          </cell>
          <cell r="E136">
            <v>2.145</v>
          </cell>
          <cell r="F136">
            <v>2.17</v>
          </cell>
          <cell r="G136">
            <v>0.25500000000000034</v>
          </cell>
          <cell r="H136">
            <v>0.26500000000000012</v>
          </cell>
          <cell r="I136">
            <v>9.9999999999997868E-3</v>
          </cell>
          <cell r="J136">
            <v>3.5000000000000142E-2</v>
          </cell>
          <cell r="K136">
            <v>4.4999999999999929E-2</v>
          </cell>
          <cell r="L136">
            <v>-2.0000000000000018E-2</v>
          </cell>
          <cell r="M136">
            <v>2.3450000000000002</v>
          </cell>
          <cell r="N136">
            <v>2.4550000000000001</v>
          </cell>
          <cell r="O136">
            <v>2.7450000000000001</v>
          </cell>
          <cell r="P136">
            <v>2.2650000000000001</v>
          </cell>
          <cell r="Q136">
            <v>2.2549999999999999</v>
          </cell>
          <cell r="R136">
            <v>6.4999999999999947E-2</v>
          </cell>
          <cell r="S136">
            <v>0.10999999999999988</v>
          </cell>
          <cell r="T136">
            <v>2.2000000000000002</v>
          </cell>
          <cell r="U136">
            <v>2.25</v>
          </cell>
          <cell r="V136">
            <v>2.11</v>
          </cell>
          <cell r="W136">
            <v>2.11</v>
          </cell>
          <cell r="X136">
            <v>2.1549999999999998</v>
          </cell>
          <cell r="Y136">
            <v>2.2999999999999998</v>
          </cell>
          <cell r="Z136">
            <v>2.2000000000000002</v>
          </cell>
          <cell r="AA136">
            <v>2.125</v>
          </cell>
          <cell r="AB136">
            <v>2.2149999999999999</v>
          </cell>
          <cell r="AC136">
            <v>2.145</v>
          </cell>
        </row>
        <row r="137">
          <cell r="A137">
            <v>36539</v>
          </cell>
          <cell r="B137">
            <v>2.145</v>
          </cell>
          <cell r="C137">
            <v>2.125</v>
          </cell>
          <cell r="D137">
            <v>2.3849999999999998</v>
          </cell>
          <cell r="E137">
            <v>2.1349999999999998</v>
          </cell>
          <cell r="F137">
            <v>2.17</v>
          </cell>
          <cell r="G137">
            <v>0.23999999999999977</v>
          </cell>
          <cell r="H137">
            <v>0.25999999999999979</v>
          </cell>
          <cell r="I137">
            <v>2.0000000000000018E-2</v>
          </cell>
          <cell r="J137">
            <v>2.4999999999999911E-2</v>
          </cell>
          <cell r="K137">
            <v>4.4999999999999929E-2</v>
          </cell>
          <cell r="L137">
            <v>-9.9999999999997868E-3</v>
          </cell>
          <cell r="M137">
            <v>2.335</v>
          </cell>
          <cell r="N137">
            <v>2.4500000000000002</v>
          </cell>
          <cell r="O137">
            <v>2.78</v>
          </cell>
          <cell r="P137">
            <v>2.27</v>
          </cell>
          <cell r="Q137">
            <v>2.2549999999999999</v>
          </cell>
          <cell r="R137">
            <v>6.5000000000000391E-2</v>
          </cell>
          <cell r="S137">
            <v>0.11500000000000021</v>
          </cell>
          <cell r="T137">
            <v>2.1949999999999998</v>
          </cell>
          <cell r="U137">
            <v>2.2799999999999998</v>
          </cell>
          <cell r="V137">
            <v>2.09</v>
          </cell>
          <cell r="W137">
            <v>2.09</v>
          </cell>
          <cell r="X137">
            <v>2.145</v>
          </cell>
          <cell r="Y137">
            <v>2.34</v>
          </cell>
          <cell r="Z137">
            <v>2.2349999999999999</v>
          </cell>
          <cell r="AA137">
            <v>2.1549999999999998</v>
          </cell>
          <cell r="AB137">
            <v>2.2450000000000001</v>
          </cell>
          <cell r="AC137">
            <v>2.165</v>
          </cell>
        </row>
        <row r="138">
          <cell r="A138">
            <v>36540</v>
          </cell>
          <cell r="B138">
            <v>2.15</v>
          </cell>
          <cell r="C138">
            <v>2.13</v>
          </cell>
          <cell r="D138">
            <v>2.375</v>
          </cell>
          <cell r="E138">
            <v>2.13</v>
          </cell>
          <cell r="F138">
            <v>2.1749999999999998</v>
          </cell>
          <cell r="G138">
            <v>0.22500000000000009</v>
          </cell>
          <cell r="H138">
            <v>0.24500000000000011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0</v>
          </cell>
          <cell r="M138">
            <v>2.33</v>
          </cell>
          <cell r="N138">
            <v>2.46</v>
          </cell>
          <cell r="O138">
            <v>2.85</v>
          </cell>
          <cell r="P138">
            <v>2.2949999999999999</v>
          </cell>
          <cell r="Q138">
            <v>2.2549999999999999</v>
          </cell>
          <cell r="R138">
            <v>8.4999999999999964E-2</v>
          </cell>
          <cell r="S138">
            <v>0.12999999999999989</v>
          </cell>
          <cell r="T138">
            <v>2.2200000000000002</v>
          </cell>
          <cell r="U138">
            <v>2.27</v>
          </cell>
          <cell r="V138">
            <v>2.09</v>
          </cell>
          <cell r="W138">
            <v>2.08</v>
          </cell>
          <cell r="X138">
            <v>2.13</v>
          </cell>
          <cell r="Y138">
            <v>2.335</v>
          </cell>
          <cell r="Z138">
            <v>2.23</v>
          </cell>
          <cell r="AA138">
            <v>2.1549999999999998</v>
          </cell>
          <cell r="AB138">
            <v>2.2450000000000001</v>
          </cell>
          <cell r="AC138">
            <v>2.1800000000000002</v>
          </cell>
        </row>
        <row r="139">
          <cell r="A139">
            <v>36541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36542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36543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36544</v>
          </cell>
          <cell r="B142">
            <v>2.2050000000000001</v>
          </cell>
          <cell r="C142">
            <v>2.1949999999999998</v>
          </cell>
          <cell r="D142">
            <v>2.395</v>
          </cell>
          <cell r="E142">
            <v>2.1850000000000001</v>
          </cell>
          <cell r="F142">
            <v>2.2450000000000001</v>
          </cell>
          <cell r="G142">
            <v>0.18999999999999995</v>
          </cell>
          <cell r="H142">
            <v>0.20000000000000018</v>
          </cell>
          <cell r="I142">
            <v>1.0000000000000231E-2</v>
          </cell>
          <cell r="J142">
            <v>4.0000000000000036E-2</v>
          </cell>
          <cell r="K142">
            <v>5.0000000000000266E-2</v>
          </cell>
          <cell r="L142">
            <v>9.9999999999997868E-3</v>
          </cell>
          <cell r="M142">
            <v>2.3450000000000002</v>
          </cell>
          <cell r="N142">
            <v>2.46</v>
          </cell>
          <cell r="O142">
            <v>2.87</v>
          </cell>
          <cell r="P142">
            <v>2.27</v>
          </cell>
          <cell r="Q142">
            <v>2.2599999999999998</v>
          </cell>
          <cell r="R142">
            <v>6.4999999999999947E-2</v>
          </cell>
          <cell r="S142">
            <v>0.11499999999999977</v>
          </cell>
          <cell r="T142">
            <v>2.2200000000000002</v>
          </cell>
          <cell r="U142">
            <v>2.3450000000000002</v>
          </cell>
          <cell r="V142">
            <v>2.14</v>
          </cell>
          <cell r="W142">
            <v>2.13</v>
          </cell>
          <cell r="X142">
            <v>2.1850000000000001</v>
          </cell>
          <cell r="Y142">
            <v>2.4049999999999998</v>
          </cell>
          <cell r="Z142">
            <v>2.2999999999999998</v>
          </cell>
          <cell r="AA142">
            <v>2.23</v>
          </cell>
          <cell r="AB142">
            <v>2.35</v>
          </cell>
          <cell r="AC142">
            <v>2.2599999999999998</v>
          </cell>
        </row>
        <row r="143">
          <cell r="A143">
            <v>36545</v>
          </cell>
          <cell r="B143">
            <v>2.2599999999999998</v>
          </cell>
          <cell r="C143">
            <v>2.2400000000000002</v>
          </cell>
          <cell r="D143">
            <v>2.4049999999999998</v>
          </cell>
          <cell r="E143">
            <v>2.21</v>
          </cell>
          <cell r="F143">
            <v>2.2999999999999998</v>
          </cell>
          <cell r="G143">
            <v>0.14500000000000002</v>
          </cell>
          <cell r="H143">
            <v>0.16499999999999959</v>
          </cell>
          <cell r="I143">
            <v>1.9999999999999574E-2</v>
          </cell>
          <cell r="J143">
            <v>4.0000000000000036E-2</v>
          </cell>
          <cell r="K143">
            <v>5.9999999999999609E-2</v>
          </cell>
          <cell r="L143">
            <v>3.0000000000000249E-2</v>
          </cell>
          <cell r="M143">
            <v>2.34</v>
          </cell>
          <cell r="N143">
            <v>2.4350000000000001</v>
          </cell>
          <cell r="O143">
            <v>2.9649999999999999</v>
          </cell>
          <cell r="P143">
            <v>2.29</v>
          </cell>
          <cell r="Q143">
            <v>2.2650000000000001</v>
          </cell>
          <cell r="R143">
            <v>3.0000000000000249E-2</v>
          </cell>
          <cell r="S143">
            <v>9.5000000000000195E-2</v>
          </cell>
          <cell r="T143">
            <v>2.2450000000000001</v>
          </cell>
          <cell r="U143">
            <v>2.4049999999999998</v>
          </cell>
          <cell r="V143">
            <v>2.17</v>
          </cell>
          <cell r="W143">
            <v>2.15</v>
          </cell>
          <cell r="X143">
            <v>2.2149999999999999</v>
          </cell>
          <cell r="Y143">
            <v>2.4750000000000001</v>
          </cell>
          <cell r="Z143">
            <v>2.3450000000000002</v>
          </cell>
          <cell r="AA143">
            <v>2.2850000000000001</v>
          </cell>
          <cell r="AB143">
            <v>2.4249999999999998</v>
          </cell>
          <cell r="AC143">
            <v>2.2999999999999998</v>
          </cell>
        </row>
        <row r="144">
          <cell r="A144">
            <v>36546</v>
          </cell>
          <cell r="B144">
            <v>2.38</v>
          </cell>
          <cell r="C144">
            <v>2.3450000000000002</v>
          </cell>
          <cell r="D144">
            <v>2.5049999999999999</v>
          </cell>
          <cell r="E144">
            <v>2.31</v>
          </cell>
          <cell r="F144">
            <v>2.42</v>
          </cell>
          <cell r="G144">
            <v>0.125</v>
          </cell>
          <cell r="H144">
            <v>0.1599999999999997</v>
          </cell>
          <cell r="I144">
            <v>3.4999999999999698E-2</v>
          </cell>
          <cell r="J144">
            <v>4.0000000000000036E-2</v>
          </cell>
          <cell r="K144">
            <v>7.4999999999999734E-2</v>
          </cell>
          <cell r="L144">
            <v>3.5000000000000142E-2</v>
          </cell>
          <cell r="M144">
            <v>2.44</v>
          </cell>
          <cell r="N144">
            <v>2.54</v>
          </cell>
          <cell r="O144">
            <v>3.085</v>
          </cell>
          <cell r="P144">
            <v>2.375</v>
          </cell>
          <cell r="Q144">
            <v>2.35</v>
          </cell>
          <cell r="R144">
            <v>3.5000000000000142E-2</v>
          </cell>
          <cell r="S144">
            <v>0.10000000000000009</v>
          </cell>
          <cell r="T144">
            <v>2.3450000000000002</v>
          </cell>
          <cell r="U144">
            <v>2.5249999999999999</v>
          </cell>
          <cell r="V144">
            <v>2.2650000000000001</v>
          </cell>
          <cell r="W144">
            <v>2.2749999999999999</v>
          </cell>
          <cell r="X144">
            <v>2.3250000000000002</v>
          </cell>
          <cell r="Y144">
            <v>2.62</v>
          </cell>
          <cell r="Z144">
            <v>2.48</v>
          </cell>
          <cell r="AA144">
            <v>2.4</v>
          </cell>
          <cell r="AB144">
            <v>2.56</v>
          </cell>
          <cell r="AC144">
            <v>2.42</v>
          </cell>
        </row>
        <row r="145">
          <cell r="A145">
            <v>36547</v>
          </cell>
          <cell r="B145">
            <v>2.39</v>
          </cell>
          <cell r="C145">
            <v>2.37</v>
          </cell>
          <cell r="D145">
            <v>2.5150000000000001</v>
          </cell>
          <cell r="E145">
            <v>2.3650000000000002</v>
          </cell>
          <cell r="F145">
            <v>2.4449999999999998</v>
          </cell>
          <cell r="G145">
            <v>0.125</v>
          </cell>
          <cell r="H145">
            <v>0.14500000000000002</v>
          </cell>
          <cell r="I145">
            <v>2.0000000000000018E-2</v>
          </cell>
          <cell r="J145">
            <v>5.4999999999999716E-2</v>
          </cell>
          <cell r="K145">
            <v>7.4999999999999734E-2</v>
          </cell>
          <cell r="L145">
            <v>4.9999999999998934E-3</v>
          </cell>
          <cell r="M145">
            <v>2.4700000000000002</v>
          </cell>
          <cell r="N145">
            <v>2.5550000000000002</v>
          </cell>
          <cell r="O145">
            <v>3.0950000000000002</v>
          </cell>
          <cell r="P145">
            <v>2.4550000000000001</v>
          </cell>
          <cell r="Q145">
            <v>2.4</v>
          </cell>
          <cell r="R145">
            <v>4.0000000000000036E-2</v>
          </cell>
          <cell r="S145">
            <v>8.4999999999999964E-2</v>
          </cell>
          <cell r="T145">
            <v>2.37</v>
          </cell>
          <cell r="U145">
            <v>2.5550000000000002</v>
          </cell>
          <cell r="V145">
            <v>2.33</v>
          </cell>
          <cell r="W145">
            <v>2.3149999999999999</v>
          </cell>
          <cell r="X145">
            <v>2.38</v>
          </cell>
          <cell r="Y145">
            <v>2.585</v>
          </cell>
          <cell r="Z145">
            <v>2.5150000000000001</v>
          </cell>
          <cell r="AA145">
            <v>2.42</v>
          </cell>
          <cell r="AB145">
            <v>2.54</v>
          </cell>
          <cell r="AC145">
            <v>2.4449999999999998</v>
          </cell>
        </row>
        <row r="146">
          <cell r="A146">
            <v>36548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36549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36550</v>
          </cell>
          <cell r="B148">
            <v>2.375</v>
          </cell>
          <cell r="C148">
            <v>2.335</v>
          </cell>
          <cell r="D148">
            <v>2.5</v>
          </cell>
          <cell r="E148">
            <v>2.335</v>
          </cell>
          <cell r="F148">
            <v>2.4249999999999998</v>
          </cell>
          <cell r="G148">
            <v>0.125</v>
          </cell>
          <cell r="H148">
            <v>0.16500000000000004</v>
          </cell>
          <cell r="I148">
            <v>4.0000000000000036E-2</v>
          </cell>
          <cell r="J148">
            <v>4.9999999999999822E-2</v>
          </cell>
          <cell r="K148">
            <v>8.9999999999999858E-2</v>
          </cell>
          <cell r="L148">
            <v>0</v>
          </cell>
          <cell r="M148">
            <v>2.4449999999999998</v>
          </cell>
          <cell r="N148">
            <v>2.5449999999999999</v>
          </cell>
          <cell r="O148">
            <v>2.93</v>
          </cell>
          <cell r="P148">
            <v>2.335</v>
          </cell>
          <cell r="Q148">
            <v>2.35</v>
          </cell>
          <cell r="R148">
            <v>4.4999999999999929E-2</v>
          </cell>
          <cell r="S148">
            <v>0.10000000000000009</v>
          </cell>
          <cell r="T148">
            <v>2.3149999999999999</v>
          </cell>
          <cell r="U148">
            <v>2.5350000000000001</v>
          </cell>
          <cell r="V148">
            <v>2.29</v>
          </cell>
          <cell r="W148">
            <v>2.29</v>
          </cell>
          <cell r="X148">
            <v>2.34</v>
          </cell>
          <cell r="Y148">
            <v>2.65</v>
          </cell>
          <cell r="Z148">
            <v>2.4700000000000002</v>
          </cell>
          <cell r="AA148">
            <v>2.42</v>
          </cell>
          <cell r="AB148">
            <v>2.5449999999999999</v>
          </cell>
          <cell r="AC148">
            <v>2.4249999999999998</v>
          </cell>
        </row>
        <row r="149">
          <cell r="A149">
            <v>36551</v>
          </cell>
          <cell r="B149">
            <v>2.4500000000000002</v>
          </cell>
          <cell r="C149">
            <v>2.42</v>
          </cell>
          <cell r="D149">
            <v>2.5449999999999999</v>
          </cell>
          <cell r="E149">
            <v>2.38</v>
          </cell>
          <cell r="F149">
            <v>2.5299999999999998</v>
          </cell>
          <cell r="G149">
            <v>9.4999999999999751E-2</v>
          </cell>
          <cell r="H149">
            <v>0.125</v>
          </cell>
          <cell r="I149">
            <v>3.0000000000000249E-2</v>
          </cell>
          <cell r="J149">
            <v>7.9999999999999627E-2</v>
          </cell>
          <cell r="K149">
            <v>0.10999999999999988</v>
          </cell>
          <cell r="L149">
            <v>4.0000000000000036E-2</v>
          </cell>
          <cell r="M149">
            <v>2.4950000000000001</v>
          </cell>
          <cell r="N149">
            <v>2.5950000000000002</v>
          </cell>
          <cell r="O149">
            <v>3.0150000000000001</v>
          </cell>
          <cell r="P149">
            <v>2.3250000000000002</v>
          </cell>
          <cell r="Q149">
            <v>2.37</v>
          </cell>
          <cell r="R149">
            <v>5.0000000000000266E-2</v>
          </cell>
          <cell r="S149">
            <v>0.10000000000000009</v>
          </cell>
          <cell r="T149">
            <v>2.3250000000000002</v>
          </cell>
          <cell r="U149">
            <v>2.65</v>
          </cell>
          <cell r="V149">
            <v>2.36</v>
          </cell>
          <cell r="W149">
            <v>2.35</v>
          </cell>
          <cell r="X149">
            <v>2.395</v>
          </cell>
          <cell r="Y149">
            <v>2.7650000000000001</v>
          </cell>
          <cell r="Z149">
            <v>2.58</v>
          </cell>
          <cell r="AA149">
            <v>2.5</v>
          </cell>
          <cell r="AB149">
            <v>2.625</v>
          </cell>
          <cell r="AC149">
            <v>2.52</v>
          </cell>
        </row>
        <row r="150">
          <cell r="A150">
            <v>36552</v>
          </cell>
          <cell r="B150">
            <v>2.52</v>
          </cell>
          <cell r="C150">
            <v>2.4649999999999999</v>
          </cell>
          <cell r="D150">
            <v>2.58</v>
          </cell>
          <cell r="E150">
            <v>2.4</v>
          </cell>
          <cell r="F150">
            <v>2.5750000000000002</v>
          </cell>
          <cell r="G150">
            <v>6.0000000000000053E-2</v>
          </cell>
          <cell r="H150">
            <v>0.11500000000000021</v>
          </cell>
          <cell r="I150">
            <v>5.500000000000016E-2</v>
          </cell>
          <cell r="J150">
            <v>5.500000000000016E-2</v>
          </cell>
          <cell r="K150">
            <v>0.11000000000000032</v>
          </cell>
          <cell r="L150">
            <v>6.4999999999999947E-2</v>
          </cell>
          <cell r="M150">
            <v>2.5350000000000001</v>
          </cell>
          <cell r="N150">
            <v>2.61</v>
          </cell>
          <cell r="O150">
            <v>2.9849999999999999</v>
          </cell>
          <cell r="P150">
            <v>2.36</v>
          </cell>
          <cell r="Q150">
            <v>2.4</v>
          </cell>
          <cell r="R150">
            <v>2.9999999999999805E-2</v>
          </cell>
          <cell r="S150">
            <v>7.4999999999999734E-2</v>
          </cell>
          <cell r="T150" t="str">
            <v>n/a</v>
          </cell>
          <cell r="U150">
            <v>2.73</v>
          </cell>
          <cell r="V150">
            <v>2.3650000000000002</v>
          </cell>
          <cell r="W150">
            <v>2.3450000000000002</v>
          </cell>
          <cell r="X150">
            <v>2.41</v>
          </cell>
          <cell r="Y150">
            <v>2.78</v>
          </cell>
          <cell r="Z150">
            <v>2.63</v>
          </cell>
          <cell r="AA150">
            <v>2.5350000000000001</v>
          </cell>
          <cell r="AB150">
            <v>2.645</v>
          </cell>
          <cell r="AC150">
            <v>2.5299999999999998</v>
          </cell>
        </row>
        <row r="151">
          <cell r="A151">
            <v>36553</v>
          </cell>
          <cell r="B151">
            <v>2.4700000000000002</v>
          </cell>
          <cell r="C151">
            <v>2.415</v>
          </cell>
          <cell r="D151">
            <v>2.5099999999999998</v>
          </cell>
          <cell r="E151">
            <v>2.33</v>
          </cell>
          <cell r="F151">
            <v>2.56</v>
          </cell>
          <cell r="G151">
            <v>3.9999999999999591E-2</v>
          </cell>
          <cell r="H151">
            <v>9.4999999999999751E-2</v>
          </cell>
          <cell r="I151">
            <v>5.500000000000016E-2</v>
          </cell>
          <cell r="J151">
            <v>8.9999999999999858E-2</v>
          </cell>
          <cell r="K151">
            <v>0.14500000000000002</v>
          </cell>
          <cell r="L151">
            <v>8.4999999999999964E-2</v>
          </cell>
          <cell r="M151">
            <v>2.44</v>
          </cell>
          <cell r="N151">
            <v>2.4849999999999999</v>
          </cell>
          <cell r="O151">
            <v>2.9249999999999998</v>
          </cell>
          <cell r="P151">
            <v>2.3050000000000002</v>
          </cell>
          <cell r="Q151">
            <v>2.33</v>
          </cell>
          <cell r="R151">
            <v>-2.4999999999999911E-2</v>
          </cell>
          <cell r="S151">
            <v>4.4999999999999929E-2</v>
          </cell>
          <cell r="T151">
            <v>2.29</v>
          </cell>
          <cell r="U151">
            <v>2.7450000000000001</v>
          </cell>
          <cell r="V151">
            <v>2.29</v>
          </cell>
          <cell r="W151">
            <v>2.2749999999999999</v>
          </cell>
          <cell r="X151">
            <v>2.3450000000000002</v>
          </cell>
          <cell r="Y151">
            <v>2.73</v>
          </cell>
          <cell r="Z151">
            <v>2.62</v>
          </cell>
          <cell r="AA151">
            <v>2.4900000000000002</v>
          </cell>
          <cell r="AB151">
            <v>2.58</v>
          </cell>
          <cell r="AC151">
            <v>2.52</v>
          </cell>
        </row>
        <row r="152">
          <cell r="A152">
            <v>36554</v>
          </cell>
          <cell r="B152">
            <v>2.5649999999999999</v>
          </cell>
          <cell r="C152">
            <v>2.4849999999999999</v>
          </cell>
          <cell r="D152">
            <v>2.5550000000000002</v>
          </cell>
          <cell r="E152">
            <v>2.4</v>
          </cell>
          <cell r="F152">
            <v>2.665</v>
          </cell>
          <cell r="G152">
            <v>-9.9999999999997868E-3</v>
          </cell>
          <cell r="H152">
            <v>7.0000000000000284E-2</v>
          </cell>
          <cell r="I152">
            <v>8.0000000000000071E-2</v>
          </cell>
          <cell r="J152">
            <v>0.10000000000000009</v>
          </cell>
          <cell r="K152">
            <v>0.18000000000000016</v>
          </cell>
          <cell r="L152">
            <v>8.4999999999999964E-2</v>
          </cell>
          <cell r="M152">
            <v>2.4849999999999999</v>
          </cell>
          <cell r="N152">
            <v>2.6150000000000002</v>
          </cell>
          <cell r="O152">
            <v>2.9449999999999998</v>
          </cell>
          <cell r="P152">
            <v>2.37</v>
          </cell>
          <cell r="Q152">
            <v>2.39</v>
          </cell>
          <cell r="R152">
            <v>6.0000000000000053E-2</v>
          </cell>
          <cell r="S152">
            <v>0.13000000000000034</v>
          </cell>
          <cell r="T152">
            <v>2.3149999999999999</v>
          </cell>
          <cell r="U152">
            <v>2.835</v>
          </cell>
          <cell r="V152">
            <v>2.42</v>
          </cell>
          <cell r="W152">
            <v>2.355</v>
          </cell>
          <cell r="X152">
            <v>2.415</v>
          </cell>
          <cell r="Y152">
            <v>2.7549999999999999</v>
          </cell>
          <cell r="Z152">
            <v>2.7749999999999999</v>
          </cell>
          <cell r="AA152">
            <v>2.5750000000000002</v>
          </cell>
          <cell r="AB152">
            <v>2.665</v>
          </cell>
          <cell r="AC152">
            <v>2.5950000000000002</v>
          </cell>
        </row>
        <row r="153">
          <cell r="A153">
            <v>36555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36556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36557</v>
          </cell>
          <cell r="B155">
            <v>2.5150000000000001</v>
          </cell>
          <cell r="C155">
            <v>2.5</v>
          </cell>
          <cell r="D155">
            <v>2.65</v>
          </cell>
          <cell r="E155">
            <v>2.4049999999999998</v>
          </cell>
          <cell r="F155">
            <v>2.585</v>
          </cell>
          <cell r="G155">
            <v>0.13499999999999979</v>
          </cell>
          <cell r="H155">
            <v>0.14999999999999991</v>
          </cell>
          <cell r="I155">
            <v>1.5000000000000124E-2</v>
          </cell>
          <cell r="J155">
            <v>6.999999999999984E-2</v>
          </cell>
          <cell r="K155">
            <v>8.4999999999999964E-2</v>
          </cell>
          <cell r="L155">
            <v>9.5000000000000195E-2</v>
          </cell>
          <cell r="M155">
            <v>2.57</v>
          </cell>
          <cell r="N155">
            <v>2.7149999999999999</v>
          </cell>
          <cell r="O155">
            <v>3</v>
          </cell>
          <cell r="P155">
            <v>2.42</v>
          </cell>
          <cell r="Q155">
            <v>2.46</v>
          </cell>
          <cell r="R155">
            <v>6.4999999999999947E-2</v>
          </cell>
          <cell r="S155">
            <v>0.14500000000000002</v>
          </cell>
          <cell r="T155">
            <v>2.3650000000000002</v>
          </cell>
          <cell r="U155">
            <v>2.7</v>
          </cell>
          <cell r="V155">
            <v>2.37</v>
          </cell>
          <cell r="W155">
            <v>2.38</v>
          </cell>
          <cell r="X155">
            <v>2.4249999999999998</v>
          </cell>
          <cell r="Y155">
            <v>2.7</v>
          </cell>
          <cell r="Z155">
            <v>2.6150000000000002</v>
          </cell>
          <cell r="AA155">
            <v>2.5249999999999999</v>
          </cell>
          <cell r="AB155">
            <v>2.625</v>
          </cell>
          <cell r="AC155">
            <v>2.5449999999999999</v>
          </cell>
        </row>
        <row r="156">
          <cell r="A156">
            <v>36558</v>
          </cell>
          <cell r="B156">
            <v>2.6150000000000002</v>
          </cell>
          <cell r="C156">
            <v>2.5750000000000002</v>
          </cell>
          <cell r="D156">
            <v>2.7149999999999999</v>
          </cell>
          <cell r="E156">
            <v>2.5</v>
          </cell>
          <cell r="F156">
            <v>2.68</v>
          </cell>
          <cell r="G156">
            <v>9.9999999999999645E-2</v>
          </cell>
          <cell r="H156">
            <v>0.13999999999999968</v>
          </cell>
          <cell r="I156">
            <v>4.0000000000000036E-2</v>
          </cell>
          <cell r="J156">
            <v>6.4999999999999947E-2</v>
          </cell>
          <cell r="K156">
            <v>0.10499999999999998</v>
          </cell>
          <cell r="L156">
            <v>7.5000000000000178E-2</v>
          </cell>
          <cell r="M156">
            <v>2.6549999999999998</v>
          </cell>
          <cell r="N156">
            <v>2.7650000000000001</v>
          </cell>
          <cell r="O156">
            <v>3.0550000000000002</v>
          </cell>
          <cell r="P156">
            <v>2.52</v>
          </cell>
          <cell r="Q156">
            <v>2.5499999999999998</v>
          </cell>
          <cell r="R156">
            <v>5.0000000000000266E-2</v>
          </cell>
          <cell r="S156">
            <v>0.11000000000000032</v>
          </cell>
          <cell r="T156">
            <v>2.4550000000000001</v>
          </cell>
          <cell r="U156">
            <v>2.8149999999999999</v>
          </cell>
          <cell r="V156">
            <v>2.4649999999999999</v>
          </cell>
          <cell r="W156">
            <v>2.38</v>
          </cell>
          <cell r="X156">
            <v>2.5150000000000001</v>
          </cell>
          <cell r="Y156">
            <v>2.7949999999999999</v>
          </cell>
          <cell r="Z156">
            <v>2.73</v>
          </cell>
          <cell r="AA156">
            <v>2.59</v>
          </cell>
          <cell r="AB156">
            <v>2.68</v>
          </cell>
          <cell r="AC156">
            <v>2.62</v>
          </cell>
        </row>
        <row r="157">
          <cell r="A157">
            <v>36559</v>
          </cell>
          <cell r="B157">
            <v>2.6949999999999998</v>
          </cell>
          <cell r="C157">
            <v>2.66</v>
          </cell>
          <cell r="D157">
            <v>2.8</v>
          </cell>
          <cell r="E157">
            <v>2.58</v>
          </cell>
          <cell r="F157">
            <v>2.7749999999999999</v>
          </cell>
          <cell r="G157">
            <v>0.10499999999999998</v>
          </cell>
          <cell r="H157">
            <v>0.13999999999999968</v>
          </cell>
          <cell r="I157">
            <v>3.4999999999999698E-2</v>
          </cell>
          <cell r="J157">
            <v>8.0000000000000071E-2</v>
          </cell>
          <cell r="K157">
            <v>0.11499999999999977</v>
          </cell>
          <cell r="L157">
            <v>8.0000000000000071E-2</v>
          </cell>
          <cell r="M157">
            <v>2.69</v>
          </cell>
          <cell r="N157">
            <v>2.8250000000000002</v>
          </cell>
          <cell r="O157">
            <v>3.1549999999999998</v>
          </cell>
          <cell r="P157">
            <v>2.56</v>
          </cell>
          <cell r="Q157">
            <v>2.59</v>
          </cell>
          <cell r="R157">
            <v>2.5000000000000355E-2</v>
          </cell>
          <cell r="S157">
            <v>0.13500000000000023</v>
          </cell>
          <cell r="T157">
            <v>2.54</v>
          </cell>
          <cell r="U157">
            <v>2.915</v>
          </cell>
          <cell r="V157">
            <v>2.5499999999999998</v>
          </cell>
          <cell r="W157">
            <v>2.54</v>
          </cell>
          <cell r="X157">
            <v>2.59</v>
          </cell>
          <cell r="Y157">
            <v>2.875</v>
          </cell>
          <cell r="Z157">
            <v>2.8050000000000002</v>
          </cell>
          <cell r="AA157">
            <v>2.7</v>
          </cell>
          <cell r="AB157">
            <v>2.78</v>
          </cell>
          <cell r="AC157">
            <v>2.71</v>
          </cell>
        </row>
        <row r="158">
          <cell r="A158">
            <v>36560</v>
          </cell>
          <cell r="B158">
            <v>2.57</v>
          </cell>
          <cell r="C158">
            <v>2.5</v>
          </cell>
          <cell r="D158">
            <v>2.6749999999999998</v>
          </cell>
          <cell r="E158">
            <v>2.42</v>
          </cell>
          <cell r="F158">
            <v>2.65</v>
          </cell>
          <cell r="G158">
            <v>0.10499999999999998</v>
          </cell>
          <cell r="H158">
            <v>0.17499999999999982</v>
          </cell>
          <cell r="I158">
            <v>6.999999999999984E-2</v>
          </cell>
          <cell r="J158">
            <v>8.0000000000000071E-2</v>
          </cell>
          <cell r="K158">
            <v>0.14999999999999991</v>
          </cell>
          <cell r="L158">
            <v>8.0000000000000071E-2</v>
          </cell>
          <cell r="M158">
            <v>2.5449999999999999</v>
          </cell>
          <cell r="N158">
            <v>2.645</v>
          </cell>
          <cell r="O158">
            <v>3.06</v>
          </cell>
          <cell r="P158">
            <v>2.44</v>
          </cell>
          <cell r="Q158">
            <v>2.4849999999999999</v>
          </cell>
          <cell r="R158">
            <v>-2.9999999999999805E-2</v>
          </cell>
          <cell r="S158">
            <v>0.10000000000000009</v>
          </cell>
          <cell r="T158">
            <v>2.39</v>
          </cell>
          <cell r="U158">
            <v>2.855</v>
          </cell>
          <cell r="V158">
            <v>2.39</v>
          </cell>
          <cell r="W158">
            <v>2.375</v>
          </cell>
          <cell r="X158">
            <v>2.4350000000000001</v>
          </cell>
          <cell r="Y158">
            <v>2.7949999999999999</v>
          </cell>
          <cell r="Z158">
            <v>2.6850000000000001</v>
          </cell>
          <cell r="AA158">
            <v>2.59</v>
          </cell>
          <cell r="AB158">
            <v>2.7050000000000001</v>
          </cell>
          <cell r="AC158">
            <v>2.625</v>
          </cell>
        </row>
        <row r="159">
          <cell r="A159">
            <v>36561</v>
          </cell>
          <cell r="B159">
            <v>2.44</v>
          </cell>
          <cell r="C159">
            <v>2.3650000000000002</v>
          </cell>
          <cell r="D159">
            <v>2.5950000000000002</v>
          </cell>
          <cell r="E159">
            <v>2.31</v>
          </cell>
          <cell r="F159">
            <v>2.5150000000000001</v>
          </cell>
          <cell r="G159">
            <v>0.15500000000000025</v>
          </cell>
          <cell r="H159">
            <v>0.22999999999999998</v>
          </cell>
          <cell r="I159">
            <v>7.4999999999999734E-2</v>
          </cell>
          <cell r="J159">
            <v>7.5000000000000178E-2</v>
          </cell>
          <cell r="K159">
            <v>0.14999999999999991</v>
          </cell>
          <cell r="L159">
            <v>5.500000000000016E-2</v>
          </cell>
          <cell r="M159">
            <v>2.46</v>
          </cell>
          <cell r="N159">
            <v>2.6749999999999998</v>
          </cell>
          <cell r="O159">
            <v>3.04</v>
          </cell>
          <cell r="P159">
            <v>2.29</v>
          </cell>
          <cell r="Q159">
            <v>2.3250000000000002</v>
          </cell>
          <cell r="R159">
            <v>7.9999999999999627E-2</v>
          </cell>
          <cell r="S159">
            <v>0.21499999999999986</v>
          </cell>
          <cell r="T159">
            <v>2.2599999999999998</v>
          </cell>
          <cell r="U159">
            <v>2.78</v>
          </cell>
          <cell r="V159">
            <v>2.27</v>
          </cell>
          <cell r="W159">
            <v>2.2349999999999999</v>
          </cell>
          <cell r="X159">
            <v>2.3149999999999999</v>
          </cell>
          <cell r="Y159">
            <v>2.7149999999999999</v>
          </cell>
          <cell r="Z159">
            <v>2.5750000000000002</v>
          </cell>
          <cell r="AA159">
            <v>2.4900000000000002</v>
          </cell>
          <cell r="AB159">
            <v>2.59</v>
          </cell>
          <cell r="AC159">
            <v>2.5049999999999999</v>
          </cell>
        </row>
        <row r="160">
          <cell r="A160">
            <v>36562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36563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36564</v>
          </cell>
          <cell r="B162">
            <v>2.4649999999999999</v>
          </cell>
          <cell r="C162">
            <v>2.4</v>
          </cell>
          <cell r="D162">
            <v>2.6349999999999998</v>
          </cell>
          <cell r="E162">
            <v>2.375</v>
          </cell>
          <cell r="F162">
            <v>2.5299999999999998</v>
          </cell>
          <cell r="G162">
            <v>0.16999999999999993</v>
          </cell>
          <cell r="H162">
            <v>0.23499999999999988</v>
          </cell>
          <cell r="I162">
            <v>6.4999999999999947E-2</v>
          </cell>
          <cell r="J162">
            <v>6.4999999999999947E-2</v>
          </cell>
          <cell r="K162">
            <v>0.12999999999999989</v>
          </cell>
          <cell r="L162">
            <v>2.4999999999999911E-2</v>
          </cell>
          <cell r="M162">
            <v>2.4700000000000002</v>
          </cell>
          <cell r="N162">
            <v>2.7</v>
          </cell>
          <cell r="O162">
            <v>3.0649999999999999</v>
          </cell>
          <cell r="P162">
            <v>2.3650000000000002</v>
          </cell>
          <cell r="Q162">
            <v>2.38</v>
          </cell>
          <cell r="R162">
            <v>6.5000000000000391E-2</v>
          </cell>
          <cell r="S162">
            <v>0.22999999999999998</v>
          </cell>
          <cell r="T162">
            <v>2.34</v>
          </cell>
          <cell r="U162">
            <v>2.81</v>
          </cell>
          <cell r="V162">
            <v>2.3149999999999999</v>
          </cell>
          <cell r="W162">
            <v>2.2999999999999998</v>
          </cell>
          <cell r="X162">
            <v>2.3849999999999998</v>
          </cell>
          <cell r="Y162">
            <v>2.74</v>
          </cell>
          <cell r="Z162">
            <v>2.61</v>
          </cell>
          <cell r="AA162">
            <v>2.5049999999999999</v>
          </cell>
          <cell r="AB162">
            <v>2.585</v>
          </cell>
          <cell r="AC162">
            <v>2.5249999999999999</v>
          </cell>
        </row>
        <row r="163">
          <cell r="A163">
            <v>36565</v>
          </cell>
          <cell r="B163">
            <v>2.34</v>
          </cell>
          <cell r="C163">
            <v>2.29</v>
          </cell>
          <cell r="D163">
            <v>2.5449999999999999</v>
          </cell>
          <cell r="E163">
            <v>2.2850000000000001</v>
          </cell>
          <cell r="F163">
            <v>2.3849999999999998</v>
          </cell>
          <cell r="G163">
            <v>0.20500000000000007</v>
          </cell>
          <cell r="H163">
            <v>0.25499999999999989</v>
          </cell>
          <cell r="I163">
            <v>4.9999999999999822E-2</v>
          </cell>
          <cell r="J163">
            <v>4.4999999999999929E-2</v>
          </cell>
          <cell r="K163">
            <v>9.4999999999999751E-2</v>
          </cell>
          <cell r="L163">
            <v>4.9999999999998934E-3</v>
          </cell>
          <cell r="M163">
            <v>2.35</v>
          </cell>
          <cell r="N163">
            <v>2.63</v>
          </cell>
          <cell r="O163">
            <v>2.9550000000000001</v>
          </cell>
          <cell r="P163">
            <v>2.2599999999999998</v>
          </cell>
          <cell r="Q163">
            <v>2.27</v>
          </cell>
          <cell r="R163">
            <v>8.4999999999999964E-2</v>
          </cell>
          <cell r="S163">
            <v>0.2799999999999998</v>
          </cell>
          <cell r="T163">
            <v>2.23</v>
          </cell>
          <cell r="U163">
            <v>2.6</v>
          </cell>
          <cell r="V163">
            <v>2.2200000000000002</v>
          </cell>
          <cell r="W163">
            <v>2.2250000000000001</v>
          </cell>
          <cell r="X163">
            <v>2.2949999999999999</v>
          </cell>
          <cell r="Y163">
            <v>2.605</v>
          </cell>
          <cell r="Z163">
            <v>2.4900000000000002</v>
          </cell>
          <cell r="AA163">
            <v>2.39</v>
          </cell>
          <cell r="AB163">
            <v>2.4700000000000002</v>
          </cell>
          <cell r="AC163">
            <v>2.415</v>
          </cell>
        </row>
        <row r="164">
          <cell r="A164">
            <v>36566</v>
          </cell>
          <cell r="B164">
            <v>2.39</v>
          </cell>
          <cell r="C164">
            <v>2.375</v>
          </cell>
          <cell r="D164">
            <v>2.5550000000000002</v>
          </cell>
          <cell r="E164">
            <v>2.335</v>
          </cell>
          <cell r="F164">
            <v>2.44</v>
          </cell>
          <cell r="G164">
            <v>0.16500000000000004</v>
          </cell>
          <cell r="H164">
            <v>0.18000000000000016</v>
          </cell>
          <cell r="I164">
            <v>1.5000000000000124E-2</v>
          </cell>
          <cell r="J164">
            <v>4.9999999999999822E-2</v>
          </cell>
          <cell r="K164">
            <v>6.4999999999999947E-2</v>
          </cell>
          <cell r="L164">
            <v>4.0000000000000036E-2</v>
          </cell>
          <cell r="M164">
            <v>2.415</v>
          </cell>
          <cell r="N164">
            <v>2.645</v>
          </cell>
          <cell r="O164">
            <v>3.0350000000000001</v>
          </cell>
          <cell r="P164">
            <v>2.3199999999999998</v>
          </cell>
          <cell r="Q164">
            <v>2.335</v>
          </cell>
          <cell r="R164">
            <v>8.9999999999999858E-2</v>
          </cell>
          <cell r="S164">
            <v>0.22999999999999998</v>
          </cell>
          <cell r="T164">
            <v>2.2799999999999998</v>
          </cell>
          <cell r="U164">
            <v>2.6150000000000002</v>
          </cell>
          <cell r="V164">
            <v>2.2749999999999999</v>
          </cell>
          <cell r="W164">
            <v>2.27</v>
          </cell>
          <cell r="X164">
            <v>2.3450000000000002</v>
          </cell>
          <cell r="Y164">
            <v>2.64</v>
          </cell>
          <cell r="Z164">
            <v>2.5099999999999998</v>
          </cell>
          <cell r="AA164">
            <v>2.41</v>
          </cell>
          <cell r="AB164">
            <v>2.5299999999999998</v>
          </cell>
          <cell r="AC164">
            <v>2.4300000000000002</v>
          </cell>
        </row>
        <row r="165">
          <cell r="A165">
            <v>36567</v>
          </cell>
          <cell r="B165">
            <v>2.415</v>
          </cell>
          <cell r="C165">
            <v>2.3849999999999998</v>
          </cell>
          <cell r="D165">
            <v>2.5750000000000002</v>
          </cell>
          <cell r="E165">
            <v>2.37</v>
          </cell>
          <cell r="F165">
            <v>2.4649999999999999</v>
          </cell>
          <cell r="G165">
            <v>0.16000000000000014</v>
          </cell>
          <cell r="H165">
            <v>0.19000000000000039</v>
          </cell>
          <cell r="I165">
            <v>3.0000000000000249E-2</v>
          </cell>
          <cell r="J165">
            <v>4.9999999999999822E-2</v>
          </cell>
          <cell r="K165">
            <v>8.0000000000000071E-2</v>
          </cell>
          <cell r="L165">
            <v>1.499999999999968E-2</v>
          </cell>
          <cell r="M165">
            <v>2.46</v>
          </cell>
          <cell r="N165">
            <v>2.65</v>
          </cell>
          <cell r="O165">
            <v>3.11</v>
          </cell>
          <cell r="P165">
            <v>2.355</v>
          </cell>
          <cell r="Q165">
            <v>2.37</v>
          </cell>
          <cell r="R165">
            <v>7.4999999999999734E-2</v>
          </cell>
          <cell r="S165">
            <v>0.18999999999999995</v>
          </cell>
          <cell r="T165">
            <v>2.34</v>
          </cell>
          <cell r="U165">
            <v>2.64</v>
          </cell>
          <cell r="V165">
            <v>2.335</v>
          </cell>
          <cell r="W165">
            <v>2.27</v>
          </cell>
          <cell r="X165">
            <v>2.3650000000000002</v>
          </cell>
          <cell r="Y165">
            <v>2.66</v>
          </cell>
          <cell r="Z165">
            <v>2.5249999999999999</v>
          </cell>
          <cell r="AA165">
            <v>2.4300000000000002</v>
          </cell>
          <cell r="AB165">
            <v>2.5649999999999999</v>
          </cell>
          <cell r="AC165">
            <v>2.4649999999999999</v>
          </cell>
        </row>
        <row r="166">
          <cell r="A166">
            <v>36568</v>
          </cell>
          <cell r="B166">
            <v>2.41</v>
          </cell>
          <cell r="C166">
            <v>2.34</v>
          </cell>
          <cell r="D166">
            <v>2.57</v>
          </cell>
          <cell r="E166">
            <v>2.35</v>
          </cell>
          <cell r="F166">
            <v>2.4500000000000002</v>
          </cell>
          <cell r="G166">
            <v>0.1599999999999997</v>
          </cell>
          <cell r="H166">
            <v>0.22999999999999998</v>
          </cell>
          <cell r="I166">
            <v>7.0000000000000284E-2</v>
          </cell>
          <cell r="J166">
            <v>4.0000000000000036E-2</v>
          </cell>
          <cell r="K166">
            <v>0.11000000000000032</v>
          </cell>
          <cell r="L166">
            <v>-1.0000000000000231E-2</v>
          </cell>
          <cell r="M166">
            <v>2.4700000000000002</v>
          </cell>
          <cell r="N166">
            <v>2.6549999999999998</v>
          </cell>
          <cell r="O166">
            <v>3.145</v>
          </cell>
          <cell r="P166">
            <v>2.36</v>
          </cell>
          <cell r="Q166">
            <v>2.38</v>
          </cell>
          <cell r="R166">
            <v>8.4999999999999964E-2</v>
          </cell>
          <cell r="S166">
            <v>0.18499999999999961</v>
          </cell>
          <cell r="T166">
            <v>2.33</v>
          </cell>
          <cell r="U166">
            <v>2.65</v>
          </cell>
          <cell r="V166">
            <v>2.3149999999999999</v>
          </cell>
          <cell r="W166">
            <v>2.2749999999999999</v>
          </cell>
          <cell r="X166">
            <v>2.35</v>
          </cell>
          <cell r="Y166">
            <v>2.6749999999999998</v>
          </cell>
          <cell r="Z166">
            <v>2.52</v>
          </cell>
          <cell r="AA166">
            <v>2.4350000000000001</v>
          </cell>
          <cell r="AB166">
            <v>2.5649999999999999</v>
          </cell>
          <cell r="AC166">
            <v>2.4649999999999999</v>
          </cell>
        </row>
        <row r="167">
          <cell r="A167">
            <v>36569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36570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36571</v>
          </cell>
          <cell r="B169">
            <v>2.38</v>
          </cell>
          <cell r="C169">
            <v>2.3450000000000002</v>
          </cell>
          <cell r="D169">
            <v>2.5750000000000002</v>
          </cell>
          <cell r="E169">
            <v>2.3450000000000002</v>
          </cell>
          <cell r="F169">
            <v>2.4350000000000001</v>
          </cell>
          <cell r="G169">
            <v>0.19500000000000028</v>
          </cell>
          <cell r="H169">
            <v>0.22999999999999998</v>
          </cell>
          <cell r="I169">
            <v>3.4999999999999698E-2</v>
          </cell>
          <cell r="J169">
            <v>5.500000000000016E-2</v>
          </cell>
          <cell r="K169">
            <v>8.9999999999999858E-2</v>
          </cell>
          <cell r="L169">
            <v>0</v>
          </cell>
          <cell r="M169">
            <v>2.46</v>
          </cell>
          <cell r="N169">
            <v>2.6850000000000001</v>
          </cell>
          <cell r="O169">
            <v>3.0649999999999999</v>
          </cell>
          <cell r="P169">
            <v>2.3199999999999998</v>
          </cell>
          <cell r="Q169">
            <v>2.355</v>
          </cell>
          <cell r="R169">
            <v>0.10999999999999988</v>
          </cell>
          <cell r="S169">
            <v>0.22500000000000009</v>
          </cell>
          <cell r="T169">
            <v>2.3149999999999999</v>
          </cell>
          <cell r="U169">
            <v>2.61</v>
          </cell>
          <cell r="V169">
            <v>2.31</v>
          </cell>
          <cell r="W169">
            <v>2.2850000000000001</v>
          </cell>
          <cell r="X169">
            <v>2.355</v>
          </cell>
          <cell r="Y169">
            <v>2.625</v>
          </cell>
          <cell r="Z169">
            <v>2.5049999999999999</v>
          </cell>
          <cell r="AA169">
            <v>2.41</v>
          </cell>
          <cell r="AB169">
            <v>2.52</v>
          </cell>
          <cell r="AC169">
            <v>2.4300000000000002</v>
          </cell>
        </row>
        <row r="170">
          <cell r="A170">
            <v>36572</v>
          </cell>
          <cell r="B170">
            <v>2.4300000000000002</v>
          </cell>
          <cell r="C170">
            <v>2.4</v>
          </cell>
          <cell r="D170">
            <v>2.6</v>
          </cell>
          <cell r="E170">
            <v>2.37</v>
          </cell>
          <cell r="F170">
            <v>2.4649999999999999</v>
          </cell>
          <cell r="G170">
            <v>0.16999999999999993</v>
          </cell>
          <cell r="H170">
            <v>0.20000000000000018</v>
          </cell>
          <cell r="I170">
            <v>3.0000000000000249E-2</v>
          </cell>
          <cell r="J170">
            <v>3.4999999999999698E-2</v>
          </cell>
          <cell r="K170">
            <v>6.4999999999999947E-2</v>
          </cell>
          <cell r="L170">
            <v>2.9999999999999805E-2</v>
          </cell>
          <cell r="M170">
            <v>2.4750000000000001</v>
          </cell>
          <cell r="N170">
            <v>2.7149999999999999</v>
          </cell>
          <cell r="O170">
            <v>3.145</v>
          </cell>
          <cell r="P170">
            <v>2.3650000000000002</v>
          </cell>
          <cell r="Q170">
            <v>2.375</v>
          </cell>
          <cell r="R170">
            <v>0.11499999999999977</v>
          </cell>
          <cell r="S170">
            <v>0.23999999999999977</v>
          </cell>
          <cell r="T170">
            <v>2.335</v>
          </cell>
          <cell r="U170">
            <v>2.61</v>
          </cell>
          <cell r="V170">
            <v>2.335</v>
          </cell>
          <cell r="W170">
            <v>2.3050000000000002</v>
          </cell>
          <cell r="X170">
            <v>2.395</v>
          </cell>
          <cell r="Y170">
            <v>2.65</v>
          </cell>
          <cell r="Z170">
            <v>2.5299999999999998</v>
          </cell>
          <cell r="AA170">
            <v>2.46</v>
          </cell>
          <cell r="AB170">
            <v>2.585</v>
          </cell>
          <cell r="AC170">
            <v>2.4750000000000001</v>
          </cell>
        </row>
        <row r="171">
          <cell r="A171">
            <v>36573</v>
          </cell>
          <cell r="B171">
            <v>2.48</v>
          </cell>
          <cell r="C171">
            <v>2.4449999999999998</v>
          </cell>
          <cell r="D171">
            <v>2.625</v>
          </cell>
          <cell r="E171">
            <v>2.41</v>
          </cell>
          <cell r="F171">
            <v>2.5099999999999998</v>
          </cell>
          <cell r="G171">
            <v>0.14500000000000002</v>
          </cell>
          <cell r="H171">
            <v>0.18000000000000016</v>
          </cell>
          <cell r="I171">
            <v>3.5000000000000142E-2</v>
          </cell>
          <cell r="J171">
            <v>2.9999999999999805E-2</v>
          </cell>
          <cell r="K171">
            <v>6.4999999999999947E-2</v>
          </cell>
          <cell r="L171">
            <v>3.4999999999999698E-2</v>
          </cell>
          <cell r="M171">
            <v>2.5249999999999999</v>
          </cell>
          <cell r="N171">
            <v>2.7250000000000001</v>
          </cell>
          <cell r="O171">
            <v>3.15</v>
          </cell>
          <cell r="P171">
            <v>2.4049999999999998</v>
          </cell>
          <cell r="Q171">
            <v>2.4</v>
          </cell>
          <cell r="R171">
            <v>0.10000000000000009</v>
          </cell>
          <cell r="S171">
            <v>0.20000000000000018</v>
          </cell>
          <cell r="T171">
            <v>2.34</v>
          </cell>
          <cell r="U171">
            <v>2.645</v>
          </cell>
          <cell r="V171">
            <v>2.37</v>
          </cell>
          <cell r="W171">
            <v>2.355</v>
          </cell>
          <cell r="X171">
            <v>2.4249999999999998</v>
          </cell>
          <cell r="Y171">
            <v>2.6749999999999998</v>
          </cell>
          <cell r="Z171">
            <v>2.57</v>
          </cell>
          <cell r="AA171">
            <v>2.4950000000000001</v>
          </cell>
          <cell r="AB171">
            <v>2.6150000000000002</v>
          </cell>
          <cell r="AC171">
            <v>2.5099999999999998</v>
          </cell>
        </row>
        <row r="172">
          <cell r="A172">
            <v>36574</v>
          </cell>
          <cell r="B172">
            <v>2.4700000000000002</v>
          </cell>
          <cell r="C172">
            <v>2.4449999999999998</v>
          </cell>
          <cell r="D172">
            <v>2.62</v>
          </cell>
          <cell r="E172">
            <v>2.39</v>
          </cell>
          <cell r="F172">
            <v>2.5150000000000001</v>
          </cell>
          <cell r="G172">
            <v>0.14999999999999991</v>
          </cell>
          <cell r="H172">
            <v>0.17500000000000027</v>
          </cell>
          <cell r="I172">
            <v>2.5000000000000355E-2</v>
          </cell>
          <cell r="J172">
            <v>4.4999999999999929E-2</v>
          </cell>
          <cell r="K172">
            <v>7.0000000000000284E-2</v>
          </cell>
          <cell r="L172">
            <v>5.4999999999999716E-2</v>
          </cell>
          <cell r="M172">
            <v>2.5</v>
          </cell>
          <cell r="N172">
            <v>2.72</v>
          </cell>
          <cell r="O172">
            <v>3.145</v>
          </cell>
          <cell r="P172">
            <v>2.3849999999999998</v>
          </cell>
          <cell r="Q172">
            <v>2.395</v>
          </cell>
          <cell r="R172">
            <v>0.10000000000000009</v>
          </cell>
          <cell r="S172">
            <v>0.2200000000000002</v>
          </cell>
          <cell r="T172">
            <v>2.355</v>
          </cell>
          <cell r="U172">
            <v>2.6549999999999998</v>
          </cell>
          <cell r="V172">
            <v>2.3650000000000002</v>
          </cell>
          <cell r="W172">
            <v>2.355</v>
          </cell>
          <cell r="X172">
            <v>2.4049999999999998</v>
          </cell>
          <cell r="Y172">
            <v>2.6949999999999998</v>
          </cell>
          <cell r="Z172">
            <v>2.57</v>
          </cell>
          <cell r="AA172">
            <v>2.4900000000000002</v>
          </cell>
          <cell r="AB172">
            <v>2.59</v>
          </cell>
          <cell r="AC172">
            <v>2.5150000000000001</v>
          </cell>
        </row>
        <row r="173">
          <cell r="A173">
            <v>36575</v>
          </cell>
          <cell r="B173">
            <v>2.4649999999999999</v>
          </cell>
          <cell r="C173">
            <v>2.44</v>
          </cell>
          <cell r="D173">
            <v>2.645</v>
          </cell>
          <cell r="E173">
            <v>2.41</v>
          </cell>
          <cell r="F173">
            <v>2.5099999999999998</v>
          </cell>
          <cell r="G173">
            <v>0.18000000000000016</v>
          </cell>
          <cell r="H173">
            <v>0.20500000000000007</v>
          </cell>
          <cell r="I173">
            <v>2.4999999999999911E-2</v>
          </cell>
          <cell r="J173">
            <v>4.4999999999999929E-2</v>
          </cell>
          <cell r="K173">
            <v>6.999999999999984E-2</v>
          </cell>
          <cell r="L173">
            <v>2.9999999999999805E-2</v>
          </cell>
          <cell r="M173">
            <v>2.5299999999999998</v>
          </cell>
          <cell r="N173">
            <v>2.74</v>
          </cell>
          <cell r="O173">
            <v>3.17</v>
          </cell>
          <cell r="P173">
            <v>2.4049999999999998</v>
          </cell>
          <cell r="Q173">
            <v>2.41</v>
          </cell>
          <cell r="R173">
            <v>9.5000000000000195E-2</v>
          </cell>
          <cell r="S173">
            <v>0.21000000000000041</v>
          </cell>
          <cell r="T173">
            <v>2.3650000000000002</v>
          </cell>
          <cell r="U173">
            <v>2.645</v>
          </cell>
          <cell r="V173">
            <v>2.375</v>
          </cell>
          <cell r="W173">
            <v>2.355</v>
          </cell>
          <cell r="X173">
            <v>2.41</v>
          </cell>
          <cell r="Y173">
            <v>2.69</v>
          </cell>
          <cell r="Z173">
            <v>2.5750000000000002</v>
          </cell>
          <cell r="AA173">
            <v>2.5</v>
          </cell>
          <cell r="AB173">
            <v>2.58</v>
          </cell>
          <cell r="AC173">
            <v>2.5099999999999998</v>
          </cell>
        </row>
        <row r="174">
          <cell r="A174">
            <v>36576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36577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36578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36579</v>
          </cell>
          <cell r="B177">
            <v>2.3849999999999998</v>
          </cell>
          <cell r="C177">
            <v>2.355</v>
          </cell>
          <cell r="D177">
            <v>2.63</v>
          </cell>
          <cell r="E177">
            <v>2.34</v>
          </cell>
          <cell r="F177">
            <v>2.4350000000000001</v>
          </cell>
          <cell r="G177">
            <v>0.24500000000000011</v>
          </cell>
          <cell r="H177">
            <v>0.27499999999999991</v>
          </cell>
          <cell r="I177">
            <v>2.9999999999999805E-2</v>
          </cell>
          <cell r="J177">
            <v>5.0000000000000266E-2</v>
          </cell>
          <cell r="K177">
            <v>8.0000000000000071E-2</v>
          </cell>
          <cell r="L177">
            <v>1.5000000000000124E-2</v>
          </cell>
          <cell r="M177">
            <v>2.4649999999999999</v>
          </cell>
          <cell r="N177">
            <v>2.71</v>
          </cell>
          <cell r="O177">
            <v>3.08</v>
          </cell>
          <cell r="P177">
            <v>2.31</v>
          </cell>
          <cell r="Q177">
            <v>2.35</v>
          </cell>
          <cell r="R177">
            <v>8.0000000000000071E-2</v>
          </cell>
          <cell r="S177">
            <v>0.24500000000000011</v>
          </cell>
          <cell r="T177">
            <v>2.3149999999999999</v>
          </cell>
          <cell r="U177">
            <v>2.5449999999999999</v>
          </cell>
          <cell r="V177">
            <v>2.3050000000000002</v>
          </cell>
          <cell r="W177">
            <v>2.2999999999999998</v>
          </cell>
          <cell r="X177">
            <v>2.355</v>
          </cell>
          <cell r="Y177">
            <v>2.585</v>
          </cell>
          <cell r="Z177">
            <v>2.5049999999999999</v>
          </cell>
          <cell r="AA177">
            <v>2.395</v>
          </cell>
          <cell r="AB177">
            <v>2.4500000000000002</v>
          </cell>
          <cell r="AC177">
            <v>2.415</v>
          </cell>
        </row>
        <row r="178">
          <cell r="A178">
            <v>36580</v>
          </cell>
          <cell r="B178">
            <v>2.35</v>
          </cell>
          <cell r="C178">
            <v>2.34</v>
          </cell>
          <cell r="D178">
            <v>2.5950000000000002</v>
          </cell>
          <cell r="E178">
            <v>2.2850000000000001</v>
          </cell>
          <cell r="F178">
            <v>2.38</v>
          </cell>
          <cell r="G178">
            <v>0.24500000000000011</v>
          </cell>
          <cell r="H178">
            <v>0.25500000000000034</v>
          </cell>
          <cell r="I178">
            <v>1.0000000000000231E-2</v>
          </cell>
          <cell r="J178">
            <v>2.9999999999999805E-2</v>
          </cell>
          <cell r="K178">
            <v>4.0000000000000036E-2</v>
          </cell>
          <cell r="L178">
            <v>5.4999999999999716E-2</v>
          </cell>
          <cell r="M178">
            <v>2.4249999999999998</v>
          </cell>
          <cell r="N178">
            <v>2.6850000000000001</v>
          </cell>
          <cell r="O178">
            <v>3.0550000000000002</v>
          </cell>
          <cell r="P178">
            <v>2.27</v>
          </cell>
          <cell r="Q178">
            <v>2.3199999999999998</v>
          </cell>
          <cell r="R178">
            <v>8.9999999999999858E-2</v>
          </cell>
          <cell r="S178">
            <v>0.26000000000000023</v>
          </cell>
          <cell r="T178">
            <v>2.2599999999999998</v>
          </cell>
          <cell r="U178">
            <v>2.5</v>
          </cell>
          <cell r="V178">
            <v>2.25</v>
          </cell>
          <cell r="W178">
            <v>2.2450000000000001</v>
          </cell>
          <cell r="X178">
            <v>2.2799999999999998</v>
          </cell>
          <cell r="Y178">
            <v>2.5350000000000001</v>
          </cell>
          <cell r="Z178">
            <v>2.4550000000000001</v>
          </cell>
          <cell r="AA178">
            <v>2.33</v>
          </cell>
          <cell r="AB178">
            <v>2.38</v>
          </cell>
          <cell r="AC178">
            <v>2.35</v>
          </cell>
        </row>
        <row r="179">
          <cell r="A179">
            <v>36581</v>
          </cell>
          <cell r="B179">
            <v>2.375</v>
          </cell>
          <cell r="C179">
            <v>2.35</v>
          </cell>
          <cell r="D179">
            <v>2.61</v>
          </cell>
          <cell r="E179">
            <v>2.31</v>
          </cell>
          <cell r="F179">
            <v>2.41</v>
          </cell>
          <cell r="G179">
            <v>0.23499999999999988</v>
          </cell>
          <cell r="H179">
            <v>0.25999999999999979</v>
          </cell>
          <cell r="I179">
            <v>2.4999999999999911E-2</v>
          </cell>
          <cell r="J179">
            <v>3.5000000000000142E-2</v>
          </cell>
          <cell r="K179">
            <v>6.0000000000000053E-2</v>
          </cell>
          <cell r="L179">
            <v>4.0000000000000036E-2</v>
          </cell>
          <cell r="M179">
            <v>2.4500000000000002</v>
          </cell>
          <cell r="N179">
            <v>2.7</v>
          </cell>
          <cell r="O179">
            <v>3.105</v>
          </cell>
          <cell r="P179">
            <v>2.3050000000000002</v>
          </cell>
          <cell r="Q179">
            <v>2.335</v>
          </cell>
          <cell r="R179">
            <v>9.0000000000000302E-2</v>
          </cell>
          <cell r="S179">
            <v>0.25</v>
          </cell>
          <cell r="T179">
            <v>2.3050000000000002</v>
          </cell>
          <cell r="U179">
            <v>2.5150000000000001</v>
          </cell>
          <cell r="V179">
            <v>2.2549999999999999</v>
          </cell>
          <cell r="W179">
            <v>2.2650000000000001</v>
          </cell>
          <cell r="X179">
            <v>2.3149999999999999</v>
          </cell>
          <cell r="Y179">
            <v>2.5649999999999999</v>
          </cell>
          <cell r="Z179">
            <v>2.4849999999999999</v>
          </cell>
          <cell r="AA179">
            <v>2.35</v>
          </cell>
          <cell r="AB179">
            <v>2.42</v>
          </cell>
          <cell r="AC179">
            <v>2.375</v>
          </cell>
        </row>
        <row r="180">
          <cell r="A180">
            <v>36582</v>
          </cell>
          <cell r="B180">
            <v>2.375</v>
          </cell>
          <cell r="C180">
            <v>2.36</v>
          </cell>
          <cell r="D180">
            <v>2.6</v>
          </cell>
          <cell r="E180">
            <v>2.31</v>
          </cell>
          <cell r="F180">
            <v>2.4249999999999998</v>
          </cell>
          <cell r="G180">
            <v>0.22500000000000009</v>
          </cell>
          <cell r="H180">
            <v>0.24000000000000021</v>
          </cell>
          <cell r="I180">
            <v>1.5000000000000124E-2</v>
          </cell>
          <cell r="J180">
            <v>4.9999999999999822E-2</v>
          </cell>
          <cell r="K180">
            <v>6.4999999999999947E-2</v>
          </cell>
          <cell r="L180">
            <v>4.9999999999999822E-2</v>
          </cell>
          <cell r="M180">
            <v>2.4449999999999998</v>
          </cell>
          <cell r="N180">
            <v>2.68</v>
          </cell>
          <cell r="O180">
            <v>3.125</v>
          </cell>
          <cell r="P180">
            <v>2.3149999999999999</v>
          </cell>
          <cell r="Q180">
            <v>2.34</v>
          </cell>
          <cell r="R180">
            <v>8.0000000000000071E-2</v>
          </cell>
          <cell r="S180">
            <v>0.23500000000000032</v>
          </cell>
          <cell r="T180">
            <v>2.2949999999999999</v>
          </cell>
          <cell r="U180">
            <v>2.5150000000000001</v>
          </cell>
          <cell r="V180">
            <v>2.2599999999999998</v>
          </cell>
          <cell r="W180">
            <v>2.2599999999999998</v>
          </cell>
          <cell r="X180">
            <v>2.3050000000000002</v>
          </cell>
          <cell r="Y180">
            <v>2.57</v>
          </cell>
          <cell r="Z180">
            <v>2.48</v>
          </cell>
          <cell r="AA180">
            <v>2.39</v>
          </cell>
          <cell r="AB180">
            <v>2.4649999999999999</v>
          </cell>
          <cell r="AC180">
            <v>2.395</v>
          </cell>
        </row>
        <row r="181">
          <cell r="A181">
            <v>36583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36584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36585</v>
          </cell>
          <cell r="B183">
            <v>2.4350000000000001</v>
          </cell>
          <cell r="C183">
            <v>2.39</v>
          </cell>
          <cell r="D183">
            <v>2.61</v>
          </cell>
          <cell r="E183">
            <v>2.3250000000000002</v>
          </cell>
          <cell r="F183">
            <v>2.48</v>
          </cell>
          <cell r="G183">
            <v>0.17499999999999982</v>
          </cell>
          <cell r="H183">
            <v>0.21999999999999975</v>
          </cell>
          <cell r="I183">
            <v>4.4999999999999929E-2</v>
          </cell>
          <cell r="J183">
            <v>4.4999999999999929E-2</v>
          </cell>
          <cell r="K183">
            <v>8.9999999999999858E-2</v>
          </cell>
          <cell r="L183">
            <v>6.4999999999999947E-2</v>
          </cell>
          <cell r="M183">
            <v>2.4550000000000001</v>
          </cell>
          <cell r="N183">
            <v>2.68</v>
          </cell>
          <cell r="O183">
            <v>3.165</v>
          </cell>
          <cell r="P183">
            <v>2.3250000000000002</v>
          </cell>
          <cell r="Q183">
            <v>2.35</v>
          </cell>
          <cell r="R183">
            <v>7.0000000000000284E-2</v>
          </cell>
          <cell r="S183">
            <v>0.22500000000000009</v>
          </cell>
          <cell r="T183">
            <v>2.33</v>
          </cell>
          <cell r="U183">
            <v>2.605</v>
          </cell>
          <cell r="V183">
            <v>2.2850000000000001</v>
          </cell>
          <cell r="W183">
            <v>2.2749999999999999</v>
          </cell>
          <cell r="X183">
            <v>2.33</v>
          </cell>
          <cell r="Y183">
            <v>2.6150000000000002</v>
          </cell>
          <cell r="Z183">
            <v>2.56</v>
          </cell>
          <cell r="AA183">
            <v>2.4249999999999998</v>
          </cell>
          <cell r="AB183">
            <v>2.4900000000000002</v>
          </cell>
          <cell r="AC183">
            <v>2.4500000000000002</v>
          </cell>
        </row>
        <row r="184">
          <cell r="A184">
            <v>36586</v>
          </cell>
          <cell r="B184">
            <v>2.5150000000000001</v>
          </cell>
          <cell r="C184">
            <v>2.5249999999999999</v>
          </cell>
          <cell r="D184">
            <v>2.67</v>
          </cell>
          <cell r="E184">
            <v>2.4300000000000002</v>
          </cell>
          <cell r="F184">
            <v>2.5649999999999999</v>
          </cell>
          <cell r="G184">
            <v>0.1549999999999998</v>
          </cell>
          <cell r="H184">
            <v>0.14500000000000002</v>
          </cell>
          <cell r="I184">
            <v>-9.9999999999997868E-3</v>
          </cell>
          <cell r="J184">
            <v>4.9999999999999822E-2</v>
          </cell>
          <cell r="K184">
            <v>4.0000000000000036E-2</v>
          </cell>
          <cell r="L184">
            <v>9.4999999999999751E-2</v>
          </cell>
          <cell r="M184">
            <v>2.5550000000000002</v>
          </cell>
          <cell r="N184">
            <v>2.76</v>
          </cell>
          <cell r="O184">
            <v>3.2749999999999999</v>
          </cell>
          <cell r="P184">
            <v>2.44</v>
          </cell>
          <cell r="Q184">
            <v>2.4700000000000002</v>
          </cell>
          <cell r="R184">
            <v>8.9999999999999858E-2</v>
          </cell>
          <cell r="S184">
            <v>0.20499999999999963</v>
          </cell>
          <cell r="T184">
            <v>2.4249999999999998</v>
          </cell>
          <cell r="U184">
            <v>2.66</v>
          </cell>
          <cell r="V184">
            <v>2.3849999999999998</v>
          </cell>
          <cell r="W184">
            <v>2.36</v>
          </cell>
          <cell r="X184">
            <v>2.4350000000000001</v>
          </cell>
          <cell r="Y184">
            <v>2.6949999999999998</v>
          </cell>
          <cell r="Z184">
            <v>2.625</v>
          </cell>
          <cell r="AA184">
            <v>2.5550000000000002</v>
          </cell>
          <cell r="AB184">
            <v>2.56</v>
          </cell>
          <cell r="AC184">
            <v>2.5499999999999998</v>
          </cell>
        </row>
        <row r="185">
          <cell r="A185">
            <v>36587</v>
          </cell>
          <cell r="B185">
            <v>2.62</v>
          </cell>
          <cell r="C185">
            <v>2.62</v>
          </cell>
          <cell r="D185">
            <v>2.7450000000000001</v>
          </cell>
          <cell r="E185">
            <v>2.5350000000000001</v>
          </cell>
          <cell r="F185">
            <v>2.64</v>
          </cell>
          <cell r="G185">
            <v>0.125</v>
          </cell>
          <cell r="H185">
            <v>0.125</v>
          </cell>
          <cell r="I185">
            <v>0</v>
          </cell>
          <cell r="J185">
            <v>2.0000000000000018E-2</v>
          </cell>
          <cell r="K185">
            <v>2.0000000000000018E-2</v>
          </cell>
          <cell r="L185">
            <v>8.4999999999999964E-2</v>
          </cell>
          <cell r="M185">
            <v>2.69</v>
          </cell>
          <cell r="N185">
            <v>2.875</v>
          </cell>
          <cell r="O185">
            <v>3.32</v>
          </cell>
          <cell r="P185">
            <v>2.5249999999999999</v>
          </cell>
          <cell r="Q185">
            <v>2.56</v>
          </cell>
          <cell r="R185">
            <v>0.12999999999999989</v>
          </cell>
          <cell r="S185">
            <v>0.18500000000000005</v>
          </cell>
          <cell r="T185">
            <v>2.5150000000000001</v>
          </cell>
          <cell r="U185">
            <v>2.71</v>
          </cell>
          <cell r="V185">
            <v>2.4849999999999999</v>
          </cell>
          <cell r="W185">
            <v>2.4750000000000001</v>
          </cell>
          <cell r="X185">
            <v>2.5449999999999999</v>
          </cell>
          <cell r="Y185">
            <v>2.76</v>
          </cell>
          <cell r="Z185">
            <v>2.7</v>
          </cell>
          <cell r="AA185">
            <v>2.625</v>
          </cell>
          <cell r="AB185">
            <v>2.6549999999999998</v>
          </cell>
          <cell r="AC185">
            <v>2.6349999999999998</v>
          </cell>
        </row>
        <row r="186">
          <cell r="A186">
            <v>36588</v>
          </cell>
          <cell r="B186">
            <v>2.665</v>
          </cell>
          <cell r="C186">
            <v>2.64</v>
          </cell>
          <cell r="D186">
            <v>2.79</v>
          </cell>
          <cell r="E186">
            <v>2.585</v>
          </cell>
          <cell r="F186">
            <v>2.72</v>
          </cell>
          <cell r="G186">
            <v>0.125</v>
          </cell>
          <cell r="H186">
            <v>0.14999999999999991</v>
          </cell>
          <cell r="I186">
            <v>2.4999999999999911E-2</v>
          </cell>
          <cell r="J186">
            <v>5.500000000000016E-2</v>
          </cell>
          <cell r="K186">
            <v>8.0000000000000071E-2</v>
          </cell>
          <cell r="L186">
            <v>5.500000000000016E-2</v>
          </cell>
          <cell r="M186">
            <v>2.73</v>
          </cell>
          <cell r="N186">
            <v>2.96</v>
          </cell>
          <cell r="O186">
            <v>3.51</v>
          </cell>
          <cell r="P186">
            <v>2.59</v>
          </cell>
          <cell r="Q186">
            <v>2.5950000000000002</v>
          </cell>
          <cell r="R186">
            <v>0.16999999999999993</v>
          </cell>
          <cell r="S186">
            <v>0.22999999999999998</v>
          </cell>
          <cell r="T186">
            <v>2.61</v>
          </cell>
          <cell r="U186">
            <v>2.8</v>
          </cell>
          <cell r="V186">
            <v>2.5499999999999998</v>
          </cell>
          <cell r="W186">
            <v>2.5350000000000001</v>
          </cell>
          <cell r="X186">
            <v>2.6</v>
          </cell>
          <cell r="Y186">
            <v>2.83</v>
          </cell>
          <cell r="Z186">
            <v>2.7850000000000001</v>
          </cell>
          <cell r="AA186">
            <v>2.69</v>
          </cell>
          <cell r="AB186">
            <v>2.71</v>
          </cell>
          <cell r="AC186">
            <v>2.7050000000000001</v>
          </cell>
        </row>
        <row r="187">
          <cell r="A187">
            <v>36589</v>
          </cell>
          <cell r="B187">
            <v>2.58</v>
          </cell>
          <cell r="C187">
            <v>2.5550000000000002</v>
          </cell>
          <cell r="D187">
            <v>2.75</v>
          </cell>
          <cell r="E187">
            <v>2.4900000000000002</v>
          </cell>
          <cell r="F187">
            <v>2.6349999999999998</v>
          </cell>
          <cell r="G187">
            <v>0.16999999999999993</v>
          </cell>
          <cell r="H187">
            <v>0.19499999999999984</v>
          </cell>
          <cell r="I187">
            <v>2.4999999999999911E-2</v>
          </cell>
          <cell r="J187">
            <v>5.4999999999999716E-2</v>
          </cell>
          <cell r="K187">
            <v>7.9999999999999627E-2</v>
          </cell>
          <cell r="L187">
            <v>6.4999999999999947E-2</v>
          </cell>
          <cell r="M187">
            <v>2.67</v>
          </cell>
          <cell r="N187">
            <v>2.91</v>
          </cell>
          <cell r="O187">
            <v>3.415</v>
          </cell>
          <cell r="P187">
            <v>2.4900000000000002</v>
          </cell>
          <cell r="Q187">
            <v>2.5150000000000001</v>
          </cell>
          <cell r="R187">
            <v>0.16000000000000014</v>
          </cell>
          <cell r="S187">
            <v>0.24000000000000021</v>
          </cell>
          <cell r="T187">
            <v>2.61</v>
          </cell>
          <cell r="U187">
            <v>2.7250000000000001</v>
          </cell>
          <cell r="V187">
            <v>2.46</v>
          </cell>
          <cell r="W187">
            <v>2.4449999999999998</v>
          </cell>
          <cell r="X187">
            <v>2.4950000000000001</v>
          </cell>
          <cell r="Y187">
            <v>2.76</v>
          </cell>
          <cell r="Z187">
            <v>2.71</v>
          </cell>
          <cell r="AA187">
            <v>2.5950000000000002</v>
          </cell>
          <cell r="AB187">
            <v>2.6150000000000002</v>
          </cell>
          <cell r="AC187">
            <v>2.605</v>
          </cell>
        </row>
        <row r="188">
          <cell r="A188">
            <v>36590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36591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36592</v>
          </cell>
          <cell r="B190">
            <v>2.67</v>
          </cell>
          <cell r="C190">
            <v>2.6549999999999998</v>
          </cell>
          <cell r="D190">
            <v>2.86</v>
          </cell>
          <cell r="E190">
            <v>2.5449999999999999</v>
          </cell>
          <cell r="F190">
            <v>2.7149999999999999</v>
          </cell>
          <cell r="G190">
            <v>0.18999999999999995</v>
          </cell>
          <cell r="H190">
            <v>0.20500000000000007</v>
          </cell>
          <cell r="I190">
            <v>1.5000000000000124E-2</v>
          </cell>
          <cell r="J190">
            <v>4.4999999999999929E-2</v>
          </cell>
          <cell r="K190">
            <v>6.0000000000000053E-2</v>
          </cell>
          <cell r="L190">
            <v>0.10999999999999988</v>
          </cell>
          <cell r="M190">
            <v>2.7250000000000001</v>
          </cell>
          <cell r="N190">
            <v>3.0350000000000001</v>
          </cell>
          <cell r="O190">
            <v>3.4950000000000001</v>
          </cell>
          <cell r="P190">
            <v>2.5550000000000002</v>
          </cell>
          <cell r="Q190">
            <v>2.5950000000000002</v>
          </cell>
          <cell r="R190">
            <v>0.17500000000000027</v>
          </cell>
          <cell r="S190">
            <v>0.31000000000000005</v>
          </cell>
          <cell r="T190">
            <v>2.57</v>
          </cell>
          <cell r="U190">
            <v>2.76</v>
          </cell>
          <cell r="V190">
            <v>2.52</v>
          </cell>
          <cell r="W190">
            <v>2.4950000000000001</v>
          </cell>
          <cell r="X190">
            <v>2.5550000000000002</v>
          </cell>
          <cell r="Y190">
            <v>2.79</v>
          </cell>
          <cell r="Z190">
            <v>2.76</v>
          </cell>
          <cell r="AA190">
            <v>2.7250000000000001</v>
          </cell>
          <cell r="AB190">
            <v>2.66</v>
          </cell>
          <cell r="AC190">
            <v>2.6549999999999998</v>
          </cell>
        </row>
        <row r="191">
          <cell r="A191">
            <v>36593</v>
          </cell>
          <cell r="B191">
            <v>2.7149999999999999</v>
          </cell>
          <cell r="C191">
            <v>2.71</v>
          </cell>
          <cell r="D191">
            <v>2.915</v>
          </cell>
          <cell r="E191">
            <v>2.6</v>
          </cell>
          <cell r="F191">
            <v>2.75</v>
          </cell>
          <cell r="G191">
            <v>0.20000000000000018</v>
          </cell>
          <cell r="H191">
            <v>0.20500000000000007</v>
          </cell>
          <cell r="I191">
            <v>4.9999999999998934E-3</v>
          </cell>
          <cell r="J191">
            <v>3.5000000000000142E-2</v>
          </cell>
          <cell r="K191">
            <v>4.0000000000000036E-2</v>
          </cell>
          <cell r="L191">
            <v>0.10999999999999988</v>
          </cell>
          <cell r="M191">
            <v>2.7549999999999999</v>
          </cell>
          <cell r="N191">
            <v>3.0750000000000002</v>
          </cell>
          <cell r="O191">
            <v>3.5249999999999999</v>
          </cell>
          <cell r="P191">
            <v>2.605</v>
          </cell>
          <cell r="Q191">
            <v>2.63</v>
          </cell>
          <cell r="R191">
            <v>0.16000000000000014</v>
          </cell>
          <cell r="S191">
            <v>0.32000000000000028</v>
          </cell>
          <cell r="T191">
            <v>2.61</v>
          </cell>
          <cell r="U191">
            <v>2.78</v>
          </cell>
          <cell r="V191">
            <v>2.54</v>
          </cell>
          <cell r="W191">
            <v>2.54</v>
          </cell>
          <cell r="X191">
            <v>2.6</v>
          </cell>
          <cell r="Y191">
            <v>2.82</v>
          </cell>
          <cell r="Z191">
            <v>2.8</v>
          </cell>
          <cell r="AA191">
            <v>2.67</v>
          </cell>
          <cell r="AB191">
            <v>2.6949999999999998</v>
          </cell>
          <cell r="AC191">
            <v>2.69</v>
          </cell>
        </row>
        <row r="192">
          <cell r="A192">
            <v>36594</v>
          </cell>
          <cell r="B192">
            <v>2.68</v>
          </cell>
          <cell r="C192">
            <v>2.6749999999999998</v>
          </cell>
          <cell r="D192">
            <v>2.835</v>
          </cell>
          <cell r="E192">
            <v>2.56</v>
          </cell>
          <cell r="F192">
            <v>2.72</v>
          </cell>
          <cell r="G192">
            <v>0.1549999999999998</v>
          </cell>
          <cell r="H192">
            <v>0.16000000000000014</v>
          </cell>
          <cell r="I192">
            <v>5.0000000000003375E-3</v>
          </cell>
          <cell r="J192">
            <v>4.0000000000000036E-2</v>
          </cell>
          <cell r="K192">
            <v>4.5000000000000373E-2</v>
          </cell>
          <cell r="L192">
            <v>0.11499999999999977</v>
          </cell>
          <cell r="M192">
            <v>2.7349999999999999</v>
          </cell>
          <cell r="N192">
            <v>3.0150000000000001</v>
          </cell>
          <cell r="O192">
            <v>3.4750000000000001</v>
          </cell>
          <cell r="P192">
            <v>2.58</v>
          </cell>
          <cell r="Q192">
            <v>2.625</v>
          </cell>
          <cell r="R192">
            <v>0.18000000000000016</v>
          </cell>
          <cell r="S192">
            <v>0.28000000000000025</v>
          </cell>
          <cell r="T192">
            <v>2.605</v>
          </cell>
          <cell r="U192">
            <v>2.7549999999999999</v>
          </cell>
          <cell r="V192">
            <v>2.52</v>
          </cell>
          <cell r="W192">
            <v>2.4750000000000001</v>
          </cell>
          <cell r="X192">
            <v>2.57</v>
          </cell>
          <cell r="Y192">
            <v>2.7949999999999999</v>
          </cell>
          <cell r="Z192">
            <v>2.75</v>
          </cell>
          <cell r="AA192">
            <v>2.645</v>
          </cell>
          <cell r="AB192">
            <v>2.7149999999999999</v>
          </cell>
          <cell r="AC192">
            <v>2.67</v>
          </cell>
        </row>
        <row r="193">
          <cell r="A193">
            <v>36595</v>
          </cell>
          <cell r="B193">
            <v>2.6</v>
          </cell>
          <cell r="C193">
            <v>2.5750000000000002</v>
          </cell>
          <cell r="D193">
            <v>2.7749999999999999</v>
          </cell>
          <cell r="E193">
            <v>2.52</v>
          </cell>
          <cell r="F193">
            <v>2.625</v>
          </cell>
          <cell r="G193">
            <v>0.17499999999999982</v>
          </cell>
          <cell r="H193">
            <v>0.19999999999999973</v>
          </cell>
          <cell r="I193">
            <v>2.4999999999999911E-2</v>
          </cell>
          <cell r="J193">
            <v>2.4999999999999911E-2</v>
          </cell>
          <cell r="K193">
            <v>4.9999999999999822E-2</v>
          </cell>
          <cell r="L193">
            <v>5.500000000000016E-2</v>
          </cell>
          <cell r="M193">
            <v>2.67</v>
          </cell>
          <cell r="N193">
            <v>2.94</v>
          </cell>
          <cell r="O193">
            <v>3.4249999999999998</v>
          </cell>
          <cell r="P193">
            <v>2.5249999999999999</v>
          </cell>
          <cell r="Q193">
            <v>2.56</v>
          </cell>
          <cell r="R193">
            <v>0.16500000000000004</v>
          </cell>
          <cell r="S193">
            <v>0.27</v>
          </cell>
          <cell r="T193">
            <v>2.5350000000000001</v>
          </cell>
          <cell r="U193">
            <v>2.6850000000000001</v>
          </cell>
          <cell r="V193">
            <v>2.4700000000000002</v>
          </cell>
          <cell r="W193">
            <v>2.4900000000000002</v>
          </cell>
          <cell r="X193">
            <v>2.52</v>
          </cell>
          <cell r="Y193">
            <v>2.77</v>
          </cell>
          <cell r="Z193">
            <v>2.68</v>
          </cell>
          <cell r="AA193">
            <v>2.61</v>
          </cell>
          <cell r="AB193">
            <v>2.6949999999999998</v>
          </cell>
          <cell r="AC193">
            <v>2.63</v>
          </cell>
        </row>
        <row r="194">
          <cell r="A194">
            <v>36596</v>
          </cell>
          <cell r="B194">
            <v>2.65</v>
          </cell>
          <cell r="C194">
            <v>2.6</v>
          </cell>
          <cell r="D194">
            <v>2.8250000000000002</v>
          </cell>
          <cell r="E194">
            <v>2.5499999999999998</v>
          </cell>
          <cell r="F194">
            <v>2.71</v>
          </cell>
          <cell r="G194">
            <v>0.17500000000000027</v>
          </cell>
          <cell r="H194">
            <v>0.22500000000000009</v>
          </cell>
          <cell r="I194">
            <v>4.9999999999999822E-2</v>
          </cell>
          <cell r="J194">
            <v>6.0000000000000053E-2</v>
          </cell>
          <cell r="K194">
            <v>0.10999999999999988</v>
          </cell>
          <cell r="L194">
            <v>5.0000000000000266E-2</v>
          </cell>
          <cell r="M194">
            <v>2.72</v>
          </cell>
          <cell r="N194">
            <v>2.9649999999999999</v>
          </cell>
          <cell r="O194">
            <v>3.5649999999999999</v>
          </cell>
          <cell r="P194">
            <v>2.58</v>
          </cell>
          <cell r="Q194">
            <v>2.61</v>
          </cell>
          <cell r="R194">
            <v>0.13999999999999968</v>
          </cell>
          <cell r="S194">
            <v>0.24499999999999966</v>
          </cell>
          <cell r="T194">
            <v>2.58</v>
          </cell>
          <cell r="U194">
            <v>2.76</v>
          </cell>
          <cell r="V194">
            <v>2.4849999999999999</v>
          </cell>
          <cell r="W194">
            <v>2.5</v>
          </cell>
          <cell r="X194">
            <v>2.56</v>
          </cell>
          <cell r="Y194">
            <v>2.8450000000000002</v>
          </cell>
          <cell r="Z194">
            <v>2.74</v>
          </cell>
          <cell r="AA194">
            <v>2.67</v>
          </cell>
          <cell r="AB194">
            <v>2.71</v>
          </cell>
          <cell r="AC194">
            <v>2.6949999999999998</v>
          </cell>
        </row>
        <row r="195">
          <cell r="A195">
            <v>36597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36598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36599</v>
          </cell>
          <cell r="B197">
            <v>2.66</v>
          </cell>
          <cell r="C197">
            <v>2.62</v>
          </cell>
          <cell r="D197">
            <v>2.85</v>
          </cell>
          <cell r="E197">
            <v>2.5449999999999999</v>
          </cell>
          <cell r="F197">
            <v>2.7250000000000001</v>
          </cell>
          <cell r="G197">
            <v>0.18999999999999995</v>
          </cell>
          <cell r="H197">
            <v>0.22999999999999998</v>
          </cell>
          <cell r="I197">
            <v>4.0000000000000036E-2</v>
          </cell>
          <cell r="J197">
            <v>6.4999999999999947E-2</v>
          </cell>
          <cell r="K197">
            <v>0.10499999999999998</v>
          </cell>
          <cell r="L197">
            <v>7.5000000000000178E-2</v>
          </cell>
          <cell r="M197">
            <v>2.7450000000000001</v>
          </cell>
          <cell r="N197">
            <v>2.96</v>
          </cell>
          <cell r="O197">
            <v>3.5750000000000002</v>
          </cell>
          <cell r="P197">
            <v>2.5950000000000002</v>
          </cell>
          <cell r="Q197">
            <v>2.62</v>
          </cell>
          <cell r="R197">
            <v>0.10999999999999988</v>
          </cell>
          <cell r="S197">
            <v>0.21499999999999986</v>
          </cell>
          <cell r="T197">
            <v>2.585</v>
          </cell>
          <cell r="U197">
            <v>2.8</v>
          </cell>
          <cell r="V197">
            <v>2.4750000000000001</v>
          </cell>
          <cell r="W197">
            <v>2.46</v>
          </cell>
          <cell r="X197">
            <v>2.5499999999999998</v>
          </cell>
          <cell r="Y197">
            <v>2.875</v>
          </cell>
          <cell r="Z197">
            <v>2.7749999999999999</v>
          </cell>
          <cell r="AA197">
            <v>2.69</v>
          </cell>
          <cell r="AB197">
            <v>2.7450000000000001</v>
          </cell>
          <cell r="AC197">
            <v>2.7149999999999999</v>
          </cell>
        </row>
        <row r="198">
          <cell r="A198">
            <v>36600</v>
          </cell>
          <cell r="B198">
            <v>2.6850000000000001</v>
          </cell>
          <cell r="C198">
            <v>2.6349999999999998</v>
          </cell>
          <cell r="D198">
            <v>2.8450000000000002</v>
          </cell>
          <cell r="E198">
            <v>2.57</v>
          </cell>
          <cell r="F198">
            <v>2.7549999999999999</v>
          </cell>
          <cell r="G198">
            <v>0.16000000000000014</v>
          </cell>
          <cell r="H198">
            <v>0.21000000000000041</v>
          </cell>
          <cell r="I198">
            <v>5.0000000000000266E-2</v>
          </cell>
          <cell r="J198">
            <v>6.999999999999984E-2</v>
          </cell>
          <cell r="K198">
            <v>0.12000000000000011</v>
          </cell>
          <cell r="L198">
            <v>6.4999999999999947E-2</v>
          </cell>
          <cell r="M198">
            <v>2.74</v>
          </cell>
          <cell r="N198">
            <v>2.9449999999999998</v>
          </cell>
          <cell r="O198">
            <v>3.55</v>
          </cell>
          <cell r="P198">
            <v>2.6150000000000002</v>
          </cell>
          <cell r="Q198">
            <v>2.645</v>
          </cell>
          <cell r="R198">
            <v>9.9999999999999645E-2</v>
          </cell>
          <cell r="S198">
            <v>0.20499999999999963</v>
          </cell>
          <cell r="T198">
            <v>2.605</v>
          </cell>
          <cell r="U198">
            <v>2.83</v>
          </cell>
          <cell r="V198">
            <v>2.4950000000000001</v>
          </cell>
          <cell r="W198">
            <v>2.46</v>
          </cell>
          <cell r="X198">
            <v>2.57</v>
          </cell>
          <cell r="Y198">
            <v>2.89</v>
          </cell>
          <cell r="Z198">
            <v>2.8050000000000002</v>
          </cell>
          <cell r="AA198">
            <v>2.72</v>
          </cell>
          <cell r="AB198">
            <v>2.78</v>
          </cell>
          <cell r="AC198">
            <v>2.7450000000000001</v>
          </cell>
        </row>
        <row r="199">
          <cell r="A199">
            <v>36601</v>
          </cell>
          <cell r="B199">
            <v>2.6749999999999998</v>
          </cell>
          <cell r="C199">
            <v>2.64</v>
          </cell>
          <cell r="D199">
            <v>2.835</v>
          </cell>
          <cell r="E199">
            <v>2.57</v>
          </cell>
          <cell r="F199">
            <v>2.7250000000000001</v>
          </cell>
          <cell r="G199">
            <v>0.16000000000000014</v>
          </cell>
          <cell r="H199">
            <v>0.19499999999999984</v>
          </cell>
          <cell r="I199">
            <v>3.4999999999999698E-2</v>
          </cell>
          <cell r="J199">
            <v>5.0000000000000266E-2</v>
          </cell>
          <cell r="K199">
            <v>8.4999999999999964E-2</v>
          </cell>
          <cell r="L199">
            <v>7.0000000000000284E-2</v>
          </cell>
          <cell r="M199">
            <v>2.74</v>
          </cell>
          <cell r="N199">
            <v>2.9350000000000001</v>
          </cell>
          <cell r="O199">
            <v>3.5550000000000002</v>
          </cell>
          <cell r="P199">
            <v>2.62</v>
          </cell>
          <cell r="Q199">
            <v>2.64</v>
          </cell>
          <cell r="R199">
            <v>0.10000000000000009</v>
          </cell>
          <cell r="S199">
            <v>0.19499999999999984</v>
          </cell>
          <cell r="T199">
            <v>2.605</v>
          </cell>
          <cell r="U199">
            <v>2.76</v>
          </cell>
          <cell r="V199">
            <v>2.5049999999999999</v>
          </cell>
          <cell r="W199">
            <v>2.4700000000000002</v>
          </cell>
          <cell r="X199">
            <v>2.57</v>
          </cell>
          <cell r="Y199">
            <v>2.85</v>
          </cell>
          <cell r="Z199">
            <v>2.7549999999999999</v>
          </cell>
          <cell r="AA199">
            <v>2.68</v>
          </cell>
          <cell r="AB199">
            <v>2.77</v>
          </cell>
          <cell r="AC199">
            <v>2.71</v>
          </cell>
        </row>
        <row r="200">
          <cell r="A200">
            <v>36602</v>
          </cell>
          <cell r="B200">
            <v>2.67</v>
          </cell>
          <cell r="C200">
            <v>2.57</v>
          </cell>
          <cell r="D200">
            <v>2.73</v>
          </cell>
          <cell r="E200">
            <v>2.5299999999999998</v>
          </cell>
          <cell r="F200">
            <v>2.7250000000000001</v>
          </cell>
          <cell r="G200">
            <v>6.0000000000000053E-2</v>
          </cell>
          <cell r="H200">
            <v>0.16000000000000014</v>
          </cell>
          <cell r="I200">
            <v>0.10000000000000009</v>
          </cell>
          <cell r="J200">
            <v>5.500000000000016E-2</v>
          </cell>
          <cell r="K200">
            <v>0.15500000000000025</v>
          </cell>
          <cell r="L200">
            <v>4.0000000000000036E-2</v>
          </cell>
          <cell r="M200">
            <v>2.71</v>
          </cell>
          <cell r="N200">
            <v>2.8450000000000002</v>
          </cell>
          <cell r="O200">
            <v>3.5649999999999999</v>
          </cell>
          <cell r="P200">
            <v>2.5950000000000002</v>
          </cell>
          <cell r="Q200">
            <v>2.6150000000000002</v>
          </cell>
          <cell r="R200">
            <v>0.11500000000000021</v>
          </cell>
          <cell r="S200">
            <v>0.13500000000000023</v>
          </cell>
          <cell r="T200">
            <v>2.585</v>
          </cell>
          <cell r="U200">
            <v>2.8149999999999999</v>
          </cell>
          <cell r="V200">
            <v>2.4700000000000002</v>
          </cell>
          <cell r="W200">
            <v>2.46</v>
          </cell>
          <cell r="X200">
            <v>2.52</v>
          </cell>
          <cell r="Y200">
            <v>2.88</v>
          </cell>
          <cell r="Z200">
            <v>2.7850000000000001</v>
          </cell>
          <cell r="AA200">
            <v>2.7</v>
          </cell>
          <cell r="AB200">
            <v>2.7250000000000001</v>
          </cell>
          <cell r="AC200">
            <v>2.72</v>
          </cell>
        </row>
        <row r="201">
          <cell r="A201">
            <v>36603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36604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36605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36606</v>
          </cell>
          <cell r="B204">
            <v>2.645</v>
          </cell>
          <cell r="C204">
            <v>2.62</v>
          </cell>
          <cell r="D204">
            <v>2.84</v>
          </cell>
          <cell r="E204">
            <v>2.5</v>
          </cell>
          <cell r="F204">
            <v>2.6850000000000001</v>
          </cell>
          <cell r="G204">
            <v>0.19499999999999984</v>
          </cell>
          <cell r="H204">
            <v>0.21999999999999975</v>
          </cell>
          <cell r="I204">
            <v>2.4999999999999911E-2</v>
          </cell>
          <cell r="J204">
            <v>4.0000000000000036E-2</v>
          </cell>
          <cell r="K204">
            <v>6.4999999999999947E-2</v>
          </cell>
          <cell r="L204">
            <v>0.12000000000000011</v>
          </cell>
          <cell r="M204">
            <v>2.7</v>
          </cell>
          <cell r="N204">
            <v>2.93</v>
          </cell>
          <cell r="O204">
            <v>3.48</v>
          </cell>
          <cell r="P204">
            <v>2.5350000000000001</v>
          </cell>
          <cell r="Q204">
            <v>2.585</v>
          </cell>
          <cell r="R204">
            <v>9.0000000000000302E-2</v>
          </cell>
          <cell r="S204">
            <v>0.22999999999999998</v>
          </cell>
          <cell r="T204">
            <v>2.5449999999999999</v>
          </cell>
          <cell r="U204">
            <v>2.7349999999999999</v>
          </cell>
          <cell r="V204">
            <v>2.4449999999999998</v>
          </cell>
          <cell r="W204">
            <v>2.4449999999999998</v>
          </cell>
          <cell r="X204">
            <v>2.5099999999999998</v>
          </cell>
          <cell r="Y204">
            <v>2.78</v>
          </cell>
          <cell r="Z204">
            <v>2.72</v>
          </cell>
          <cell r="AA204">
            <v>2.625</v>
          </cell>
          <cell r="AB204">
            <v>2.65</v>
          </cell>
          <cell r="AC204">
            <v>2.65</v>
          </cell>
        </row>
        <row r="205">
          <cell r="A205">
            <v>36607</v>
          </cell>
          <cell r="B205">
            <v>2.63</v>
          </cell>
          <cell r="C205">
            <v>2.59</v>
          </cell>
          <cell r="D205">
            <v>2.86</v>
          </cell>
          <cell r="E205">
            <v>2.4950000000000001</v>
          </cell>
          <cell r="F205">
            <v>2.69</v>
          </cell>
          <cell r="G205">
            <v>0.22999999999999998</v>
          </cell>
          <cell r="H205">
            <v>0.27</v>
          </cell>
          <cell r="I205">
            <v>4.0000000000000036E-2</v>
          </cell>
          <cell r="J205">
            <v>6.0000000000000053E-2</v>
          </cell>
          <cell r="K205">
            <v>0.10000000000000009</v>
          </cell>
          <cell r="L205">
            <v>9.4999999999999751E-2</v>
          </cell>
          <cell r="M205">
            <v>2.71</v>
          </cell>
          <cell r="N205">
            <v>2.95</v>
          </cell>
          <cell r="O205">
            <v>3.46</v>
          </cell>
          <cell r="P205">
            <v>2.5350000000000001</v>
          </cell>
          <cell r="Q205">
            <v>2.59</v>
          </cell>
          <cell r="R205">
            <v>9.0000000000000302E-2</v>
          </cell>
          <cell r="S205">
            <v>0.24000000000000021</v>
          </cell>
          <cell r="T205">
            <v>2.5350000000000001</v>
          </cell>
          <cell r="U205">
            <v>2.7450000000000001</v>
          </cell>
          <cell r="V205">
            <v>2.44</v>
          </cell>
          <cell r="W205">
            <v>2.4500000000000002</v>
          </cell>
          <cell r="X205">
            <v>2.5049999999999999</v>
          </cell>
          <cell r="Y205">
            <v>2.7650000000000001</v>
          </cell>
          <cell r="Z205">
            <v>2.7250000000000001</v>
          </cell>
          <cell r="AA205">
            <v>2.63</v>
          </cell>
          <cell r="AB205">
            <v>2.65</v>
          </cell>
          <cell r="AC205">
            <v>2.65</v>
          </cell>
        </row>
        <row r="206">
          <cell r="A206">
            <v>36608</v>
          </cell>
          <cell r="B206">
            <v>2.67</v>
          </cell>
          <cell r="C206">
            <v>2.625</v>
          </cell>
          <cell r="D206">
            <v>2.88</v>
          </cell>
          <cell r="E206">
            <v>2.5449999999999999</v>
          </cell>
          <cell r="F206">
            <v>2.7250000000000001</v>
          </cell>
          <cell r="G206">
            <v>0.20999999999999996</v>
          </cell>
          <cell r="H206">
            <v>0.25499999999999989</v>
          </cell>
          <cell r="I206">
            <v>4.4999999999999929E-2</v>
          </cell>
          <cell r="J206">
            <v>5.500000000000016E-2</v>
          </cell>
          <cell r="K206">
            <v>0.10000000000000009</v>
          </cell>
          <cell r="L206">
            <v>8.0000000000000071E-2</v>
          </cell>
          <cell r="M206">
            <v>2.73</v>
          </cell>
          <cell r="N206">
            <v>2.9750000000000001</v>
          </cell>
          <cell r="O206">
            <v>3.54</v>
          </cell>
          <cell r="P206">
            <v>2.5649999999999999</v>
          </cell>
          <cell r="Q206">
            <v>2.62</v>
          </cell>
          <cell r="R206">
            <v>9.5000000000000195E-2</v>
          </cell>
          <cell r="S206">
            <v>0.24500000000000011</v>
          </cell>
          <cell r="T206">
            <v>2.5950000000000002</v>
          </cell>
          <cell r="U206">
            <v>2.7850000000000001</v>
          </cell>
          <cell r="V206">
            <v>2.4700000000000002</v>
          </cell>
          <cell r="W206">
            <v>2.4750000000000001</v>
          </cell>
          <cell r="X206">
            <v>2.5449999999999999</v>
          </cell>
          <cell r="Y206">
            <v>2.81</v>
          </cell>
          <cell r="Z206">
            <v>2.7650000000000001</v>
          </cell>
          <cell r="AA206">
            <v>2.665</v>
          </cell>
          <cell r="AB206">
            <v>2.69</v>
          </cell>
          <cell r="AC206">
            <v>2.6949999999999998</v>
          </cell>
        </row>
        <row r="207">
          <cell r="A207">
            <v>36609</v>
          </cell>
          <cell r="B207">
            <v>2.6349999999999998</v>
          </cell>
          <cell r="C207">
            <v>2.605</v>
          </cell>
          <cell r="D207">
            <v>2.895</v>
          </cell>
          <cell r="E207">
            <v>2.5550000000000002</v>
          </cell>
          <cell r="F207">
            <v>2.7</v>
          </cell>
          <cell r="G207">
            <v>0.26000000000000023</v>
          </cell>
          <cell r="H207">
            <v>0.29000000000000004</v>
          </cell>
          <cell r="I207">
            <v>2.9999999999999805E-2</v>
          </cell>
          <cell r="J207">
            <v>6.5000000000000391E-2</v>
          </cell>
          <cell r="K207">
            <v>9.5000000000000195E-2</v>
          </cell>
          <cell r="L207">
            <v>4.9999999999999822E-2</v>
          </cell>
          <cell r="M207">
            <v>2.72</v>
          </cell>
          <cell r="N207">
            <v>3</v>
          </cell>
          <cell r="O207">
            <v>3.5350000000000001</v>
          </cell>
          <cell r="P207">
            <v>2.5649999999999999</v>
          </cell>
          <cell r="Q207">
            <v>2.625</v>
          </cell>
          <cell r="R207">
            <v>0.10499999999999998</v>
          </cell>
          <cell r="S207">
            <v>0.2799999999999998</v>
          </cell>
          <cell r="T207">
            <v>2.605</v>
          </cell>
          <cell r="U207">
            <v>2.75</v>
          </cell>
          <cell r="V207">
            <v>2.4950000000000001</v>
          </cell>
          <cell r="W207">
            <v>2.4849999999999999</v>
          </cell>
          <cell r="X207">
            <v>2.56</v>
          </cell>
          <cell r="Y207">
            <v>2.7650000000000001</v>
          </cell>
          <cell r="Z207">
            <v>2.7349999999999999</v>
          </cell>
          <cell r="AA207">
            <v>2.64</v>
          </cell>
          <cell r="AB207">
            <v>2.66</v>
          </cell>
          <cell r="AC207">
            <v>2.67</v>
          </cell>
        </row>
        <row r="208">
          <cell r="A208">
            <v>36610</v>
          </cell>
          <cell r="B208">
            <v>2.68</v>
          </cell>
          <cell r="C208">
            <v>2.62</v>
          </cell>
          <cell r="D208">
            <v>2.895</v>
          </cell>
          <cell r="E208">
            <v>2.57</v>
          </cell>
          <cell r="F208">
            <v>2.7450000000000001</v>
          </cell>
          <cell r="G208">
            <v>0.21499999999999986</v>
          </cell>
          <cell r="H208">
            <v>0.27499999999999991</v>
          </cell>
          <cell r="I208">
            <v>6.0000000000000053E-2</v>
          </cell>
          <cell r="J208">
            <v>6.4999999999999947E-2</v>
          </cell>
          <cell r="K208">
            <v>0.125</v>
          </cell>
          <cell r="L208">
            <v>5.0000000000000266E-2</v>
          </cell>
          <cell r="M208">
            <v>2.7349999999999999</v>
          </cell>
          <cell r="N208">
            <v>3.01</v>
          </cell>
          <cell r="O208">
            <v>3.57</v>
          </cell>
          <cell r="P208">
            <v>2.5750000000000002</v>
          </cell>
          <cell r="Q208">
            <v>2.64</v>
          </cell>
          <cell r="R208">
            <v>0.11499999999999977</v>
          </cell>
          <cell r="S208">
            <v>0.27499999999999991</v>
          </cell>
          <cell r="T208">
            <v>2.5950000000000002</v>
          </cell>
          <cell r="U208">
            <v>2.8149999999999999</v>
          </cell>
          <cell r="V208">
            <v>2.5</v>
          </cell>
          <cell r="W208">
            <v>2.5299999999999998</v>
          </cell>
          <cell r="X208">
            <v>2.58</v>
          </cell>
          <cell r="Y208">
            <v>2.82</v>
          </cell>
          <cell r="Z208">
            <v>2.79</v>
          </cell>
          <cell r="AA208">
            <v>2.68</v>
          </cell>
          <cell r="AB208">
            <v>2.71</v>
          </cell>
          <cell r="AC208">
            <v>2.7050000000000001</v>
          </cell>
        </row>
        <row r="209">
          <cell r="A209">
            <v>36611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36612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36613</v>
          </cell>
          <cell r="B211">
            <v>2.7250000000000001</v>
          </cell>
          <cell r="C211">
            <v>2.665</v>
          </cell>
          <cell r="D211">
            <v>2.93</v>
          </cell>
          <cell r="E211">
            <v>2.585</v>
          </cell>
          <cell r="F211">
            <v>2.78</v>
          </cell>
          <cell r="G211">
            <v>0.20500000000000007</v>
          </cell>
          <cell r="H211">
            <v>0.26500000000000012</v>
          </cell>
          <cell r="I211">
            <v>6.0000000000000053E-2</v>
          </cell>
          <cell r="J211">
            <v>5.4999999999999716E-2</v>
          </cell>
          <cell r="K211">
            <v>0.11499999999999977</v>
          </cell>
          <cell r="L211">
            <v>8.0000000000000071E-2</v>
          </cell>
          <cell r="M211">
            <v>2.75</v>
          </cell>
          <cell r="N211">
            <v>3.0649999999999999</v>
          </cell>
          <cell r="O211">
            <v>3.59</v>
          </cell>
          <cell r="P211">
            <v>2.585</v>
          </cell>
          <cell r="Q211">
            <v>2.64</v>
          </cell>
          <cell r="R211">
            <v>0.13499999999999979</v>
          </cell>
          <cell r="S211">
            <v>0.31499999999999995</v>
          </cell>
          <cell r="T211">
            <v>2.605</v>
          </cell>
          <cell r="U211">
            <v>2.8149999999999999</v>
          </cell>
          <cell r="V211">
            <v>2.5299999999999998</v>
          </cell>
          <cell r="W211">
            <v>2.56</v>
          </cell>
          <cell r="X211">
            <v>2.6</v>
          </cell>
          <cell r="Y211">
            <v>2.8650000000000002</v>
          </cell>
          <cell r="Z211">
            <v>2.82</v>
          </cell>
          <cell r="AA211">
            <v>2.7250000000000001</v>
          </cell>
          <cell r="AB211">
            <v>2.7549999999999999</v>
          </cell>
          <cell r="AC211">
            <v>2.7549999999999999</v>
          </cell>
        </row>
        <row r="212">
          <cell r="A212">
            <v>36614</v>
          </cell>
          <cell r="B212">
            <v>2.855</v>
          </cell>
          <cell r="C212">
            <v>2.8050000000000002</v>
          </cell>
          <cell r="D212">
            <v>3.0249999999999999</v>
          </cell>
          <cell r="E212">
            <v>2.75</v>
          </cell>
          <cell r="F212">
            <v>2.91</v>
          </cell>
          <cell r="G212">
            <v>0.16999999999999993</v>
          </cell>
          <cell r="H212">
            <v>0.21999999999999975</v>
          </cell>
          <cell r="I212">
            <v>4.9999999999999822E-2</v>
          </cell>
          <cell r="J212">
            <v>5.500000000000016E-2</v>
          </cell>
          <cell r="K212">
            <v>0.10499999999999998</v>
          </cell>
          <cell r="L212">
            <v>5.500000000000016E-2</v>
          </cell>
          <cell r="M212">
            <v>2.875</v>
          </cell>
          <cell r="N212">
            <v>3.18</v>
          </cell>
          <cell r="O212">
            <v>3.7149999999999999</v>
          </cell>
          <cell r="P212">
            <v>2.72</v>
          </cell>
          <cell r="Q212">
            <v>2.76</v>
          </cell>
          <cell r="R212">
            <v>0.15500000000000025</v>
          </cell>
          <cell r="S212">
            <v>0.30500000000000016</v>
          </cell>
          <cell r="T212">
            <v>2.7149999999999999</v>
          </cell>
          <cell r="U212">
            <v>2.9249999999999998</v>
          </cell>
          <cell r="V212">
            <v>2.6749999999999998</v>
          </cell>
          <cell r="W212">
            <v>2.6949999999999998</v>
          </cell>
          <cell r="X212">
            <v>2.7749999999999999</v>
          </cell>
          <cell r="Y212">
            <v>2.98</v>
          </cell>
          <cell r="Z212">
            <v>2.94</v>
          </cell>
          <cell r="AA212">
            <v>2.83</v>
          </cell>
          <cell r="AB212">
            <v>2.855</v>
          </cell>
          <cell r="AC212">
            <v>2.86</v>
          </cell>
        </row>
        <row r="213">
          <cell r="A213">
            <v>36615</v>
          </cell>
          <cell r="B213">
            <v>2.835</v>
          </cell>
          <cell r="C213">
            <v>2.7850000000000001</v>
          </cell>
          <cell r="D213">
            <v>3.0249999999999999</v>
          </cell>
          <cell r="E213">
            <v>2.7349999999999999</v>
          </cell>
          <cell r="F213">
            <v>2.9</v>
          </cell>
          <cell r="G213">
            <v>0.18999999999999995</v>
          </cell>
          <cell r="H213">
            <v>0.23999999999999977</v>
          </cell>
          <cell r="I213">
            <v>4.9999999999999822E-2</v>
          </cell>
          <cell r="J213">
            <v>6.4999999999999947E-2</v>
          </cell>
          <cell r="K213">
            <v>0.11499999999999977</v>
          </cell>
          <cell r="L213">
            <v>5.0000000000000266E-2</v>
          </cell>
          <cell r="M213">
            <v>2.86</v>
          </cell>
          <cell r="N213">
            <v>3.19</v>
          </cell>
          <cell r="O213">
            <v>3.625</v>
          </cell>
          <cell r="P213">
            <v>2.7149999999999999</v>
          </cell>
          <cell r="Q213">
            <v>2.7549999999999999</v>
          </cell>
          <cell r="R213">
            <v>0.16500000000000004</v>
          </cell>
          <cell r="S213">
            <v>0.33000000000000007</v>
          </cell>
          <cell r="T213">
            <v>2.7149999999999999</v>
          </cell>
          <cell r="U213">
            <v>2.92</v>
          </cell>
          <cell r="V213">
            <v>2.66</v>
          </cell>
          <cell r="W213">
            <v>2.66</v>
          </cell>
          <cell r="X213">
            <v>2.74</v>
          </cell>
          <cell r="Y213">
            <v>2.9550000000000001</v>
          </cell>
          <cell r="Z213">
            <v>2.9350000000000001</v>
          </cell>
          <cell r="AA213">
            <v>2.8050000000000002</v>
          </cell>
          <cell r="AB213">
            <v>2.8149999999999999</v>
          </cell>
          <cell r="AC213">
            <v>2.8450000000000002</v>
          </cell>
        </row>
        <row r="214">
          <cell r="A214">
            <v>36616</v>
          </cell>
          <cell r="B214">
            <v>2.7349999999999999</v>
          </cell>
          <cell r="C214">
            <v>2.67</v>
          </cell>
          <cell r="D214">
            <v>2.9750000000000001</v>
          </cell>
          <cell r="E214">
            <v>2.63</v>
          </cell>
          <cell r="F214">
            <v>2.78</v>
          </cell>
          <cell r="G214">
            <v>0.24000000000000021</v>
          </cell>
          <cell r="H214">
            <v>0.30500000000000016</v>
          </cell>
          <cell r="I214">
            <v>6.4999999999999947E-2</v>
          </cell>
          <cell r="J214">
            <v>4.4999999999999929E-2</v>
          </cell>
          <cell r="K214">
            <v>0.10999999999999988</v>
          </cell>
          <cell r="L214">
            <v>4.0000000000000036E-2</v>
          </cell>
          <cell r="M214">
            <v>2.78</v>
          </cell>
          <cell r="N214">
            <v>3.09</v>
          </cell>
          <cell r="O214">
            <v>3.6</v>
          </cell>
          <cell r="P214">
            <v>2.63</v>
          </cell>
          <cell r="Q214">
            <v>2.6749999999999998</v>
          </cell>
          <cell r="R214">
            <v>0.11499999999999977</v>
          </cell>
          <cell r="S214">
            <v>0.31000000000000005</v>
          </cell>
          <cell r="T214">
            <v>2.65</v>
          </cell>
          <cell r="U214">
            <v>2.83</v>
          </cell>
          <cell r="V214">
            <v>2.5649999999999999</v>
          </cell>
          <cell r="W214">
            <v>2.5649999999999999</v>
          </cell>
          <cell r="X214">
            <v>2.645</v>
          </cell>
          <cell r="Y214">
            <v>2.8650000000000002</v>
          </cell>
          <cell r="Z214">
            <v>2.8250000000000002</v>
          </cell>
          <cell r="AA214">
            <v>2.7</v>
          </cell>
          <cell r="AB214">
            <v>2.7</v>
          </cell>
          <cell r="AC214">
            <v>2.7349999999999999</v>
          </cell>
        </row>
        <row r="215">
          <cell r="A215">
            <v>36617</v>
          </cell>
          <cell r="B215">
            <v>2.71</v>
          </cell>
          <cell r="C215">
            <v>2.6549999999999998</v>
          </cell>
          <cell r="D215">
            <v>2.9750000000000001</v>
          </cell>
          <cell r="E215">
            <v>2.6</v>
          </cell>
          <cell r="F215">
            <v>2.78</v>
          </cell>
          <cell r="G215">
            <v>0.26500000000000012</v>
          </cell>
          <cell r="H215">
            <v>0.32000000000000028</v>
          </cell>
          <cell r="I215">
            <v>5.500000000000016E-2</v>
          </cell>
          <cell r="J215">
            <v>6.999999999999984E-2</v>
          </cell>
          <cell r="K215">
            <v>0.125</v>
          </cell>
          <cell r="L215">
            <v>5.4999999999999716E-2</v>
          </cell>
          <cell r="M215">
            <v>2.7949999999999999</v>
          </cell>
          <cell r="N215">
            <v>3.05</v>
          </cell>
          <cell r="O215">
            <v>3.6</v>
          </cell>
          <cell r="P215">
            <v>2.6549999999999998</v>
          </cell>
          <cell r="Q215">
            <v>2.7349999999999999</v>
          </cell>
          <cell r="R215">
            <v>7.4999999999999734E-2</v>
          </cell>
          <cell r="S215">
            <v>0.25499999999999989</v>
          </cell>
          <cell r="T215">
            <v>2.6949999999999998</v>
          </cell>
          <cell r="U215">
            <v>2.875</v>
          </cell>
          <cell r="V215">
            <v>2.5750000000000002</v>
          </cell>
          <cell r="W215">
            <v>2.585</v>
          </cell>
          <cell r="X215">
            <v>2.64</v>
          </cell>
          <cell r="Y215">
            <v>2.9049999999999998</v>
          </cell>
          <cell r="Z215">
            <v>2.84</v>
          </cell>
          <cell r="AA215">
            <v>2.7349999999999999</v>
          </cell>
          <cell r="AB215">
            <v>2.8250000000000002</v>
          </cell>
          <cell r="AC215">
            <v>2.77</v>
          </cell>
        </row>
        <row r="216">
          <cell r="A216">
            <v>36618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36619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36620</v>
          </cell>
          <cell r="B218">
            <v>2.76</v>
          </cell>
          <cell r="C218">
            <v>2.7250000000000001</v>
          </cell>
          <cell r="D218">
            <v>3.0449999999999999</v>
          </cell>
          <cell r="E218">
            <v>2.62</v>
          </cell>
          <cell r="F218">
            <v>2.8450000000000002</v>
          </cell>
          <cell r="G218">
            <v>0.28500000000000014</v>
          </cell>
          <cell r="H218">
            <v>0.31999999999999984</v>
          </cell>
          <cell r="I218">
            <v>3.4999999999999698E-2</v>
          </cell>
          <cell r="J218">
            <v>8.5000000000000409E-2</v>
          </cell>
          <cell r="K218">
            <v>0.12000000000000011</v>
          </cell>
          <cell r="L218">
            <v>0.10499999999999998</v>
          </cell>
          <cell r="M218">
            <v>2.84</v>
          </cell>
          <cell r="N218">
            <v>3.18</v>
          </cell>
          <cell r="O218">
            <v>3.59</v>
          </cell>
          <cell r="P218">
            <v>2.66</v>
          </cell>
          <cell r="Q218">
            <v>2.7450000000000001</v>
          </cell>
          <cell r="R218">
            <v>0.13500000000000023</v>
          </cell>
          <cell r="S218">
            <v>0.3400000000000003</v>
          </cell>
          <cell r="T218">
            <v>2.6850000000000001</v>
          </cell>
          <cell r="U218">
            <v>2.915</v>
          </cell>
          <cell r="V218">
            <v>2.58</v>
          </cell>
          <cell r="W218">
            <v>2.57</v>
          </cell>
          <cell r="X218">
            <v>2.63</v>
          </cell>
          <cell r="Y218">
            <v>2.96</v>
          </cell>
          <cell r="Z218">
            <v>2.875</v>
          </cell>
          <cell r="AA218">
            <v>2.78</v>
          </cell>
          <cell r="AB218">
            <v>2.8849999999999998</v>
          </cell>
          <cell r="AC218">
            <v>2.8149999999999999</v>
          </cell>
        </row>
        <row r="219">
          <cell r="A219">
            <v>36621</v>
          </cell>
          <cell r="B219">
            <v>2.72</v>
          </cell>
          <cell r="C219">
            <v>2.6850000000000001</v>
          </cell>
          <cell r="D219">
            <v>2.9950000000000001</v>
          </cell>
          <cell r="E219">
            <v>2.59</v>
          </cell>
          <cell r="F219">
            <v>2.7850000000000001</v>
          </cell>
          <cell r="G219">
            <v>0.27499999999999991</v>
          </cell>
          <cell r="H219">
            <v>0.31000000000000005</v>
          </cell>
          <cell r="I219">
            <v>3.5000000000000142E-2</v>
          </cell>
          <cell r="J219">
            <v>6.4999999999999947E-2</v>
          </cell>
          <cell r="K219">
            <v>0.10000000000000009</v>
          </cell>
          <cell r="L219">
            <v>9.5000000000000195E-2</v>
          </cell>
          <cell r="M219">
            <v>2.79</v>
          </cell>
          <cell r="N219">
            <v>3.1549999999999998</v>
          </cell>
          <cell r="O219">
            <v>3.56</v>
          </cell>
          <cell r="P219">
            <v>2.61</v>
          </cell>
          <cell r="Q219">
            <v>2.69</v>
          </cell>
          <cell r="R219">
            <v>0.1599999999999997</v>
          </cell>
          <cell r="S219">
            <v>0.36499999999999977</v>
          </cell>
          <cell r="T219">
            <v>2.63</v>
          </cell>
          <cell r="U219">
            <v>2.87</v>
          </cell>
          <cell r="V219">
            <v>2.5499999999999998</v>
          </cell>
          <cell r="W219">
            <v>2.5299999999999998</v>
          </cell>
          <cell r="X219">
            <v>2.6</v>
          </cell>
          <cell r="Y219">
            <v>2.9049999999999998</v>
          </cell>
          <cell r="Z219">
            <v>2.8250000000000002</v>
          </cell>
          <cell r="AA219">
            <v>2.7250000000000001</v>
          </cell>
          <cell r="AB219">
            <v>2.81</v>
          </cell>
          <cell r="AC219">
            <v>2.76</v>
          </cell>
        </row>
        <row r="220">
          <cell r="A220">
            <v>36622</v>
          </cell>
          <cell r="B220">
            <v>2.7349999999999999</v>
          </cell>
          <cell r="C220">
            <v>2.7</v>
          </cell>
          <cell r="D220">
            <v>2.98</v>
          </cell>
          <cell r="E220">
            <v>2.605</v>
          </cell>
          <cell r="F220">
            <v>2.7949999999999999</v>
          </cell>
          <cell r="G220">
            <v>0.24500000000000011</v>
          </cell>
          <cell r="H220">
            <v>0.2799999999999998</v>
          </cell>
          <cell r="I220">
            <v>3.4999999999999698E-2</v>
          </cell>
          <cell r="J220">
            <v>6.0000000000000053E-2</v>
          </cell>
          <cell r="K220">
            <v>9.4999999999999751E-2</v>
          </cell>
          <cell r="L220">
            <v>9.5000000000000195E-2</v>
          </cell>
          <cell r="M220">
            <v>2.7949999999999999</v>
          </cell>
          <cell r="N220">
            <v>3.15</v>
          </cell>
          <cell r="O220">
            <v>3.61</v>
          </cell>
          <cell r="P220">
            <v>2.62</v>
          </cell>
          <cell r="Q220">
            <v>2.6949999999999998</v>
          </cell>
          <cell r="R220">
            <v>0.16999999999999993</v>
          </cell>
          <cell r="S220">
            <v>0.35499999999999998</v>
          </cell>
          <cell r="T220">
            <v>2.64</v>
          </cell>
          <cell r="U220">
            <v>2.86</v>
          </cell>
          <cell r="V220">
            <v>2.5449999999999999</v>
          </cell>
          <cell r="W220">
            <v>2.56</v>
          </cell>
          <cell r="X220">
            <v>2.605</v>
          </cell>
          <cell r="Y220">
            <v>2.91</v>
          </cell>
          <cell r="Z220">
            <v>2.83</v>
          </cell>
          <cell r="AA220">
            <v>2.7450000000000001</v>
          </cell>
          <cell r="AB220">
            <v>2.85</v>
          </cell>
          <cell r="AC220">
            <v>2.7650000000000001</v>
          </cell>
        </row>
        <row r="221">
          <cell r="A221">
            <v>36623</v>
          </cell>
          <cell r="B221">
            <v>2.7549999999999999</v>
          </cell>
          <cell r="C221">
            <v>2.7</v>
          </cell>
          <cell r="D221">
            <v>2.9950000000000001</v>
          </cell>
          <cell r="E221">
            <v>2.625</v>
          </cell>
          <cell r="F221">
            <v>2.8149999999999999</v>
          </cell>
          <cell r="G221">
            <v>0.24000000000000021</v>
          </cell>
          <cell r="H221">
            <v>0.29499999999999993</v>
          </cell>
          <cell r="I221">
            <v>5.4999999999999716E-2</v>
          </cell>
          <cell r="J221">
            <v>6.0000000000000053E-2</v>
          </cell>
          <cell r="K221">
            <v>0.11499999999999977</v>
          </cell>
          <cell r="L221">
            <v>7.5000000000000178E-2</v>
          </cell>
          <cell r="M221">
            <v>2.82</v>
          </cell>
          <cell r="N221">
            <v>3.11</v>
          </cell>
          <cell r="O221">
            <v>3.6549999999999998</v>
          </cell>
          <cell r="P221">
            <v>2.665</v>
          </cell>
          <cell r="Q221">
            <v>2.73</v>
          </cell>
          <cell r="R221">
            <v>0.11499999999999977</v>
          </cell>
          <cell r="S221">
            <v>0.29000000000000004</v>
          </cell>
          <cell r="T221">
            <v>2.7</v>
          </cell>
          <cell r="U221">
            <v>2.91</v>
          </cell>
          <cell r="V221">
            <v>2.57</v>
          </cell>
          <cell r="W221">
            <v>2.57</v>
          </cell>
          <cell r="X221">
            <v>2.64</v>
          </cell>
          <cell r="Y221">
            <v>2.9649999999999999</v>
          </cell>
          <cell r="Z221">
            <v>2.88</v>
          </cell>
          <cell r="AA221">
            <v>2.79</v>
          </cell>
          <cell r="AB221">
            <v>2.9049999999999998</v>
          </cell>
          <cell r="AC221">
            <v>2.82</v>
          </cell>
        </row>
        <row r="222">
          <cell r="A222">
            <v>36624</v>
          </cell>
          <cell r="B222">
            <v>2.77</v>
          </cell>
          <cell r="C222">
            <v>2.6850000000000001</v>
          </cell>
          <cell r="D222">
            <v>3.0049999999999999</v>
          </cell>
          <cell r="E222">
            <v>2.6150000000000002</v>
          </cell>
          <cell r="F222">
            <v>2.8450000000000002</v>
          </cell>
          <cell r="G222">
            <v>0.23499999999999988</v>
          </cell>
          <cell r="H222">
            <v>0.31999999999999984</v>
          </cell>
          <cell r="I222">
            <v>8.4999999999999964E-2</v>
          </cell>
          <cell r="J222">
            <v>7.5000000000000178E-2</v>
          </cell>
          <cell r="K222">
            <v>0.16000000000000014</v>
          </cell>
          <cell r="L222">
            <v>6.999999999999984E-2</v>
          </cell>
          <cell r="M222">
            <v>2.8250000000000002</v>
          </cell>
          <cell r="N222">
            <v>3.085</v>
          </cell>
          <cell r="O222">
            <v>3.68</v>
          </cell>
          <cell r="P222">
            <v>2.6749999999999998</v>
          </cell>
          <cell r="Q222">
            <v>2.73</v>
          </cell>
          <cell r="R222">
            <v>8.0000000000000071E-2</v>
          </cell>
          <cell r="S222">
            <v>0.25999999999999979</v>
          </cell>
          <cell r="T222">
            <v>2.7</v>
          </cell>
          <cell r="U222">
            <v>2.97</v>
          </cell>
          <cell r="V222">
            <v>2.56</v>
          </cell>
          <cell r="W222">
            <v>2.5499999999999998</v>
          </cell>
          <cell r="X222">
            <v>2.6349999999999998</v>
          </cell>
          <cell r="Y222">
            <v>3.01</v>
          </cell>
          <cell r="Z222">
            <v>2.91</v>
          </cell>
          <cell r="AA222">
            <v>2.8450000000000002</v>
          </cell>
          <cell r="AB222">
            <v>2.9449999999999998</v>
          </cell>
          <cell r="AC222">
            <v>2.87</v>
          </cell>
        </row>
        <row r="223">
          <cell r="A223">
            <v>36625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36626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36627</v>
          </cell>
          <cell r="B225">
            <v>2.7749999999999999</v>
          </cell>
          <cell r="C225">
            <v>2.69</v>
          </cell>
          <cell r="D225">
            <v>3.0249999999999999</v>
          </cell>
          <cell r="E225">
            <v>2.6349999999999998</v>
          </cell>
          <cell r="F225">
            <v>2.8650000000000002</v>
          </cell>
          <cell r="G225">
            <v>0.25</v>
          </cell>
          <cell r="H225">
            <v>0.33499999999999996</v>
          </cell>
          <cell r="I225">
            <v>8.4999999999999964E-2</v>
          </cell>
          <cell r="J225">
            <v>9.0000000000000302E-2</v>
          </cell>
          <cell r="K225">
            <v>0.17500000000000027</v>
          </cell>
          <cell r="L225">
            <v>5.500000000000016E-2</v>
          </cell>
          <cell r="M225">
            <v>2.87</v>
          </cell>
          <cell r="N225">
            <v>3.165</v>
          </cell>
          <cell r="O225">
            <v>3.74</v>
          </cell>
          <cell r="P225">
            <v>2.7050000000000001</v>
          </cell>
          <cell r="Q225">
            <v>2.77</v>
          </cell>
          <cell r="R225">
            <v>0.14000000000000012</v>
          </cell>
          <cell r="S225">
            <v>0.29499999999999993</v>
          </cell>
          <cell r="T225">
            <v>2.72</v>
          </cell>
          <cell r="U225">
            <v>2.9950000000000001</v>
          </cell>
          <cell r="V225">
            <v>2.5550000000000002</v>
          </cell>
          <cell r="W225">
            <v>2.59</v>
          </cell>
          <cell r="X225">
            <v>2.6549999999999998</v>
          </cell>
          <cell r="Y225">
            <v>3.06</v>
          </cell>
          <cell r="Z225">
            <v>2.9350000000000001</v>
          </cell>
          <cell r="AA225">
            <v>2.8849999999999998</v>
          </cell>
          <cell r="AB225">
            <v>2.96</v>
          </cell>
          <cell r="AC225">
            <v>2.89</v>
          </cell>
        </row>
        <row r="226">
          <cell r="A226">
            <v>36628</v>
          </cell>
          <cell r="B226">
            <v>2.78</v>
          </cell>
          <cell r="C226">
            <v>2.71</v>
          </cell>
          <cell r="D226">
            <v>3.01</v>
          </cell>
          <cell r="E226">
            <v>2.65</v>
          </cell>
          <cell r="F226">
            <v>2.87</v>
          </cell>
          <cell r="G226">
            <v>0.22999999999999998</v>
          </cell>
          <cell r="H226">
            <v>0.29999999999999982</v>
          </cell>
          <cell r="I226">
            <v>6.999999999999984E-2</v>
          </cell>
          <cell r="J226">
            <v>9.0000000000000302E-2</v>
          </cell>
          <cell r="K226">
            <v>0.16000000000000014</v>
          </cell>
          <cell r="L226">
            <v>6.0000000000000053E-2</v>
          </cell>
          <cell r="M226">
            <v>2.875</v>
          </cell>
          <cell r="N226">
            <v>3.125</v>
          </cell>
          <cell r="O226">
            <v>3.7149999999999999</v>
          </cell>
          <cell r="P226">
            <v>2.7</v>
          </cell>
          <cell r="Q226">
            <v>2.78</v>
          </cell>
          <cell r="R226">
            <v>0.11500000000000021</v>
          </cell>
          <cell r="S226">
            <v>0.25</v>
          </cell>
          <cell r="T226">
            <v>2.7349999999999999</v>
          </cell>
          <cell r="U226">
            <v>2.9750000000000001</v>
          </cell>
          <cell r="V226">
            <v>2.585</v>
          </cell>
          <cell r="W226">
            <v>2.5950000000000002</v>
          </cell>
          <cell r="X226">
            <v>2.6749999999999998</v>
          </cell>
          <cell r="Y226">
            <v>3.04</v>
          </cell>
          <cell r="Z226">
            <v>2.93</v>
          </cell>
          <cell r="AA226">
            <v>2.87</v>
          </cell>
          <cell r="AB226">
            <v>2.9550000000000001</v>
          </cell>
          <cell r="AC226">
            <v>2.89</v>
          </cell>
        </row>
        <row r="227">
          <cell r="A227">
            <v>36629</v>
          </cell>
          <cell r="B227">
            <v>2.79</v>
          </cell>
          <cell r="C227">
            <v>2.73</v>
          </cell>
          <cell r="D227">
            <v>3.0150000000000001</v>
          </cell>
          <cell r="E227">
            <v>2.6549999999999998</v>
          </cell>
          <cell r="F227">
            <v>2.875</v>
          </cell>
          <cell r="G227">
            <v>0.22500000000000009</v>
          </cell>
          <cell r="H227">
            <v>0.28500000000000014</v>
          </cell>
          <cell r="I227">
            <v>6.0000000000000053E-2</v>
          </cell>
          <cell r="J227">
            <v>8.4999999999999964E-2</v>
          </cell>
          <cell r="K227">
            <v>0.14500000000000002</v>
          </cell>
          <cell r="L227">
            <v>7.5000000000000178E-2</v>
          </cell>
          <cell r="M227">
            <v>2.92</v>
          </cell>
          <cell r="N227">
            <v>3.12</v>
          </cell>
          <cell r="O227">
            <v>3.7349999999999999</v>
          </cell>
          <cell r="P227">
            <v>2.6850000000000001</v>
          </cell>
          <cell r="Q227">
            <v>2.7749999999999999</v>
          </cell>
          <cell r="R227">
            <v>0.10499999999999998</v>
          </cell>
          <cell r="S227">
            <v>0.20000000000000018</v>
          </cell>
          <cell r="T227">
            <v>2.74</v>
          </cell>
          <cell r="U227">
            <v>2.9750000000000001</v>
          </cell>
          <cell r="V227">
            <v>2.585</v>
          </cell>
          <cell r="W227">
            <v>2.61</v>
          </cell>
          <cell r="X227">
            <v>2.6749999999999998</v>
          </cell>
          <cell r="Y227">
            <v>3.0150000000000001</v>
          </cell>
          <cell r="Z227">
            <v>2.93</v>
          </cell>
          <cell r="AA227">
            <v>2.855</v>
          </cell>
          <cell r="AB227">
            <v>2.93</v>
          </cell>
          <cell r="AC227">
            <v>2.87</v>
          </cell>
        </row>
        <row r="228">
          <cell r="A228">
            <v>36630</v>
          </cell>
          <cell r="B228">
            <v>2.855</v>
          </cell>
          <cell r="C228">
            <v>2.8050000000000002</v>
          </cell>
          <cell r="D228">
            <v>3.0449999999999999</v>
          </cell>
          <cell r="E228">
            <v>2.74</v>
          </cell>
          <cell r="F228">
            <v>2.9350000000000001</v>
          </cell>
          <cell r="G228">
            <v>0.18999999999999995</v>
          </cell>
          <cell r="H228">
            <v>0.23999999999999977</v>
          </cell>
          <cell r="I228">
            <v>4.9999999999999822E-2</v>
          </cell>
          <cell r="J228">
            <v>8.0000000000000071E-2</v>
          </cell>
          <cell r="K228">
            <v>0.12999999999999989</v>
          </cell>
          <cell r="L228">
            <v>6.4999999999999947E-2</v>
          </cell>
          <cell r="M228">
            <v>2.9950000000000001</v>
          </cell>
          <cell r="N228">
            <v>3.14</v>
          </cell>
          <cell r="O228">
            <v>3.875</v>
          </cell>
          <cell r="P228">
            <v>2.77</v>
          </cell>
          <cell r="Q228">
            <v>2.86</v>
          </cell>
          <cell r="R228">
            <v>9.5000000000000195E-2</v>
          </cell>
          <cell r="S228">
            <v>0.14500000000000002</v>
          </cell>
          <cell r="T228">
            <v>2.79</v>
          </cell>
          <cell r="U228">
            <v>3.05</v>
          </cell>
          <cell r="V228">
            <v>2.645</v>
          </cell>
          <cell r="W228">
            <v>2.665</v>
          </cell>
          <cell r="X228">
            <v>2.75</v>
          </cell>
          <cell r="Y228">
            <v>3.07</v>
          </cell>
          <cell r="Z228">
            <v>3</v>
          </cell>
          <cell r="AA228">
            <v>2.915</v>
          </cell>
          <cell r="AB228">
            <v>2.96</v>
          </cell>
          <cell r="AC228">
            <v>2.93</v>
          </cell>
        </row>
        <row r="229">
          <cell r="A229">
            <v>36631</v>
          </cell>
          <cell r="B229">
            <v>2.83</v>
          </cell>
          <cell r="C229">
            <v>2.76</v>
          </cell>
          <cell r="D229">
            <v>2.9849999999999999</v>
          </cell>
          <cell r="E229">
            <v>2.72</v>
          </cell>
          <cell r="F229">
            <v>2.91</v>
          </cell>
          <cell r="G229">
            <v>0.1549999999999998</v>
          </cell>
          <cell r="H229">
            <v>0.22500000000000009</v>
          </cell>
          <cell r="I229">
            <v>7.0000000000000284E-2</v>
          </cell>
          <cell r="J229">
            <v>8.0000000000000071E-2</v>
          </cell>
          <cell r="K229">
            <v>0.15000000000000036</v>
          </cell>
          <cell r="L229">
            <v>3.9999999999999591E-2</v>
          </cell>
          <cell r="M229">
            <v>2.9249999999999998</v>
          </cell>
          <cell r="N229">
            <v>2.9849999999999999</v>
          </cell>
          <cell r="O229">
            <v>3.875</v>
          </cell>
          <cell r="P229">
            <v>2.7349999999999999</v>
          </cell>
          <cell r="Q229">
            <v>2.8149999999999999</v>
          </cell>
          <cell r="R229">
            <v>0</v>
          </cell>
          <cell r="S229">
            <v>6.0000000000000053E-2</v>
          </cell>
          <cell r="T229">
            <v>2.76</v>
          </cell>
          <cell r="U229">
            <v>3.06</v>
          </cell>
          <cell r="V229">
            <v>2.6</v>
          </cell>
          <cell r="W229">
            <v>2.645</v>
          </cell>
          <cell r="X229">
            <v>2.7250000000000001</v>
          </cell>
          <cell r="Y229">
            <v>3.08</v>
          </cell>
          <cell r="Z229">
            <v>2.99</v>
          </cell>
          <cell r="AA229">
            <v>2.915</v>
          </cell>
          <cell r="AB229">
            <v>2.9750000000000001</v>
          </cell>
          <cell r="AC229">
            <v>2.9350000000000001</v>
          </cell>
        </row>
        <row r="230">
          <cell r="A230">
            <v>36632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36633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36634</v>
          </cell>
          <cell r="B232">
            <v>2.9049999999999998</v>
          </cell>
          <cell r="C232">
            <v>2.83</v>
          </cell>
          <cell r="D232">
            <v>3.0550000000000002</v>
          </cell>
          <cell r="E232">
            <v>2.76</v>
          </cell>
          <cell r="F232">
            <v>3.01</v>
          </cell>
          <cell r="G232">
            <v>0.15000000000000036</v>
          </cell>
          <cell r="H232">
            <v>0.22500000000000009</v>
          </cell>
          <cell r="I232">
            <v>7.4999999999999734E-2</v>
          </cell>
          <cell r="J232">
            <v>0.10499999999999998</v>
          </cell>
          <cell r="K232">
            <v>0.17999999999999972</v>
          </cell>
          <cell r="L232">
            <v>7.0000000000000284E-2</v>
          </cell>
          <cell r="M232">
            <v>2.99</v>
          </cell>
          <cell r="N232">
            <v>3.15</v>
          </cell>
          <cell r="O232">
            <v>3.96</v>
          </cell>
          <cell r="P232">
            <v>2.78</v>
          </cell>
          <cell r="Q232">
            <v>2.87</v>
          </cell>
          <cell r="R232">
            <v>9.4999999999999751E-2</v>
          </cell>
          <cell r="S232">
            <v>0.1599999999999997</v>
          </cell>
          <cell r="T232">
            <v>2.82</v>
          </cell>
          <cell r="U232">
            <v>3.125</v>
          </cell>
          <cell r="V232">
            <v>2.68</v>
          </cell>
          <cell r="W232">
            <v>2.665</v>
          </cell>
          <cell r="X232">
            <v>2.77</v>
          </cell>
          <cell r="Y232">
            <v>3.1749999999999998</v>
          </cell>
          <cell r="Z232">
            <v>3.08</v>
          </cell>
          <cell r="AA232">
            <v>2.99</v>
          </cell>
          <cell r="AB232">
            <v>3.0550000000000002</v>
          </cell>
          <cell r="AC232">
            <v>3.0150000000000001</v>
          </cell>
        </row>
        <row r="233">
          <cell r="A233">
            <v>36635</v>
          </cell>
          <cell r="B233">
            <v>2.9350000000000001</v>
          </cell>
          <cell r="C233">
            <v>2.85</v>
          </cell>
          <cell r="D233">
            <v>3.0750000000000002</v>
          </cell>
          <cell r="E233">
            <v>2.7850000000000001</v>
          </cell>
          <cell r="F233">
            <v>3.0249999999999999</v>
          </cell>
          <cell r="G233">
            <v>0.14000000000000012</v>
          </cell>
          <cell r="H233">
            <v>0.22500000000000009</v>
          </cell>
          <cell r="I233">
            <v>8.4999999999999964E-2</v>
          </cell>
          <cell r="J233">
            <v>8.9999999999999858E-2</v>
          </cell>
          <cell r="K233">
            <v>0.17499999999999982</v>
          </cell>
          <cell r="L233">
            <v>6.4999999999999947E-2</v>
          </cell>
          <cell r="M233">
            <v>3</v>
          </cell>
          <cell r="N233">
            <v>3.18</v>
          </cell>
          <cell r="O233">
            <v>3.9550000000000001</v>
          </cell>
          <cell r="P233">
            <v>2.7949999999999999</v>
          </cell>
          <cell r="Q233">
            <v>2.89</v>
          </cell>
          <cell r="R233">
            <v>0.10499999999999998</v>
          </cell>
          <cell r="S233">
            <v>0.18000000000000016</v>
          </cell>
          <cell r="T233">
            <v>2.83</v>
          </cell>
          <cell r="U233">
            <v>3.145</v>
          </cell>
          <cell r="V233">
            <v>2.665</v>
          </cell>
          <cell r="W233">
            <v>2.6549999999999998</v>
          </cell>
          <cell r="X233">
            <v>2.7949999999999999</v>
          </cell>
          <cell r="Y233">
            <v>3.1850000000000001</v>
          </cell>
          <cell r="Z233">
            <v>3.1</v>
          </cell>
          <cell r="AA233">
            <v>2.99</v>
          </cell>
          <cell r="AB233">
            <v>3.07</v>
          </cell>
          <cell r="AC233">
            <v>3.0150000000000001</v>
          </cell>
        </row>
        <row r="234">
          <cell r="A234">
            <v>36636</v>
          </cell>
          <cell r="B234">
            <v>2.93</v>
          </cell>
          <cell r="C234">
            <v>2.85</v>
          </cell>
          <cell r="D234">
            <v>3.0649999999999999</v>
          </cell>
          <cell r="E234">
            <v>2.7749999999999999</v>
          </cell>
          <cell r="F234">
            <v>3.0249999999999999</v>
          </cell>
          <cell r="G234">
            <v>0.13499999999999979</v>
          </cell>
          <cell r="H234">
            <v>0.21499999999999986</v>
          </cell>
          <cell r="I234">
            <v>8.0000000000000071E-2</v>
          </cell>
          <cell r="J234">
            <v>9.4999999999999751E-2</v>
          </cell>
          <cell r="K234">
            <v>0.17499999999999982</v>
          </cell>
          <cell r="L234">
            <v>7.5000000000000178E-2</v>
          </cell>
          <cell r="M234">
            <v>2.98</v>
          </cell>
          <cell r="N234">
            <v>3.17</v>
          </cell>
          <cell r="O234">
            <v>3.93</v>
          </cell>
          <cell r="P234">
            <v>2.78</v>
          </cell>
          <cell r="Q234">
            <v>2.89</v>
          </cell>
          <cell r="R234">
            <v>0.10499999999999998</v>
          </cell>
          <cell r="S234">
            <v>0.18999999999999995</v>
          </cell>
          <cell r="T234">
            <v>2.86</v>
          </cell>
          <cell r="U234">
            <v>3.13</v>
          </cell>
          <cell r="V234">
            <v>2.6749999999999998</v>
          </cell>
          <cell r="W234">
            <v>2.6549999999999998</v>
          </cell>
          <cell r="X234">
            <v>2.7850000000000001</v>
          </cell>
          <cell r="Y234">
            <v>3.2050000000000001</v>
          </cell>
          <cell r="Z234">
            <v>3.09</v>
          </cell>
          <cell r="AA234">
            <v>3</v>
          </cell>
          <cell r="AB234">
            <v>3.085</v>
          </cell>
          <cell r="AC234">
            <v>3.02</v>
          </cell>
        </row>
        <row r="235">
          <cell r="A235">
            <v>36637</v>
          </cell>
          <cell r="B235">
            <v>2.8650000000000002</v>
          </cell>
          <cell r="C235">
            <v>2.7549999999999999</v>
          </cell>
          <cell r="D235">
            <v>2.9849999999999999</v>
          </cell>
          <cell r="E235">
            <v>2.7149999999999999</v>
          </cell>
          <cell r="F235">
            <v>2.96</v>
          </cell>
          <cell r="G235">
            <v>0.11999999999999966</v>
          </cell>
          <cell r="H235">
            <v>0.22999999999999998</v>
          </cell>
          <cell r="I235">
            <v>0.11000000000000032</v>
          </cell>
          <cell r="J235">
            <v>9.4999999999999751E-2</v>
          </cell>
          <cell r="K235">
            <v>0.20500000000000007</v>
          </cell>
          <cell r="L235">
            <v>4.0000000000000036E-2</v>
          </cell>
          <cell r="M235">
            <v>2.9</v>
          </cell>
          <cell r="N235">
            <v>3</v>
          </cell>
          <cell r="O235">
            <v>3.8149999999999999</v>
          </cell>
          <cell r="P235">
            <v>2.7250000000000001</v>
          </cell>
          <cell r="Q235">
            <v>2.8149999999999999</v>
          </cell>
          <cell r="R235">
            <v>1.5000000000000124E-2</v>
          </cell>
          <cell r="S235">
            <v>0.10000000000000009</v>
          </cell>
          <cell r="T235">
            <v>2.76</v>
          </cell>
          <cell r="U235">
            <v>3075</v>
          </cell>
          <cell r="V235">
            <v>2.62</v>
          </cell>
          <cell r="W235">
            <v>2.62</v>
          </cell>
          <cell r="X235">
            <v>2.7250000000000001</v>
          </cell>
          <cell r="Y235">
            <v>3.145</v>
          </cell>
          <cell r="Z235">
            <v>3.02</v>
          </cell>
          <cell r="AA235">
            <v>2.94</v>
          </cell>
          <cell r="AB235">
            <v>3</v>
          </cell>
          <cell r="AC235">
            <v>2.95</v>
          </cell>
        </row>
        <row r="236">
          <cell r="A236">
            <v>36638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36639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36640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36641</v>
          </cell>
          <cell r="B239">
            <v>2.895</v>
          </cell>
          <cell r="C239">
            <v>2.8149999999999999</v>
          </cell>
          <cell r="D239">
            <v>3.0550000000000002</v>
          </cell>
          <cell r="E239">
            <v>2.75</v>
          </cell>
          <cell r="F239">
            <v>3</v>
          </cell>
          <cell r="G239">
            <v>0.16000000000000014</v>
          </cell>
          <cell r="H239">
            <v>0.24000000000000021</v>
          </cell>
          <cell r="I239">
            <v>8.0000000000000071E-2</v>
          </cell>
          <cell r="J239">
            <v>0.10499999999999998</v>
          </cell>
          <cell r="K239">
            <v>0.18500000000000005</v>
          </cell>
          <cell r="L239">
            <v>6.4999999999999947E-2</v>
          </cell>
          <cell r="M239">
            <v>2.94</v>
          </cell>
          <cell r="N239">
            <v>3.1150000000000002</v>
          </cell>
          <cell r="O239">
            <v>3.88</v>
          </cell>
          <cell r="P239">
            <v>2.75</v>
          </cell>
          <cell r="Q239">
            <v>2.85</v>
          </cell>
          <cell r="R239">
            <v>6.0000000000000053E-2</v>
          </cell>
          <cell r="S239">
            <v>0.17500000000000027</v>
          </cell>
          <cell r="T239">
            <v>2.83</v>
          </cell>
          <cell r="U239">
            <v>3.125</v>
          </cell>
          <cell r="V239">
            <v>2.665</v>
          </cell>
          <cell r="W239">
            <v>2.68</v>
          </cell>
          <cell r="X239">
            <v>2.7549999999999999</v>
          </cell>
          <cell r="Y239">
            <v>3.1850000000000001</v>
          </cell>
          <cell r="Z239">
            <v>3.0649999999999999</v>
          </cell>
          <cell r="AA239">
            <v>2.9750000000000001</v>
          </cell>
          <cell r="AB239">
            <v>3</v>
          </cell>
          <cell r="AC239">
            <v>2.99</v>
          </cell>
        </row>
        <row r="240">
          <cell r="A240">
            <v>36642</v>
          </cell>
          <cell r="B240">
            <v>2.88</v>
          </cell>
          <cell r="C240">
            <v>2.81</v>
          </cell>
          <cell r="D240">
            <v>3.0750000000000002</v>
          </cell>
          <cell r="E240">
            <v>2.75</v>
          </cell>
          <cell r="F240">
            <v>2.9849999999999999</v>
          </cell>
          <cell r="G240">
            <v>0.19500000000000028</v>
          </cell>
          <cell r="H240">
            <v>0.26500000000000012</v>
          </cell>
          <cell r="I240">
            <v>6.999999999999984E-2</v>
          </cell>
          <cell r="J240">
            <v>0.10499999999999998</v>
          </cell>
          <cell r="K240">
            <v>0.17499999999999982</v>
          </cell>
          <cell r="L240">
            <v>6.0000000000000053E-2</v>
          </cell>
          <cell r="M240">
            <v>2.9449999999999998</v>
          </cell>
          <cell r="N240">
            <v>3.07</v>
          </cell>
          <cell r="O240">
            <v>3.87</v>
          </cell>
          <cell r="P240">
            <v>2.76</v>
          </cell>
          <cell r="Q240">
            <v>2.855</v>
          </cell>
          <cell r="R240">
            <v>-5.0000000000003375E-3</v>
          </cell>
          <cell r="S240">
            <v>0.125</v>
          </cell>
          <cell r="T240">
            <v>2.81</v>
          </cell>
          <cell r="U240">
            <v>3.1549999999999998</v>
          </cell>
          <cell r="V240">
            <v>2.63</v>
          </cell>
          <cell r="W240">
            <v>2.68</v>
          </cell>
          <cell r="X240">
            <v>2.76</v>
          </cell>
          <cell r="Y240">
            <v>3.1949999999999998</v>
          </cell>
          <cell r="Z240">
            <v>3.0750000000000002</v>
          </cell>
          <cell r="AA240">
            <v>2.9550000000000001</v>
          </cell>
          <cell r="AB240">
            <v>2.9750000000000001</v>
          </cell>
          <cell r="AC240">
            <v>2.9750000000000001</v>
          </cell>
        </row>
        <row r="241">
          <cell r="A241">
            <v>36643</v>
          </cell>
          <cell r="B241">
            <v>2.8650000000000002</v>
          </cell>
          <cell r="C241">
            <v>2.8</v>
          </cell>
          <cell r="D241">
            <v>3.085</v>
          </cell>
          <cell r="E241">
            <v>2.7549999999999999</v>
          </cell>
          <cell r="F241">
            <v>2.97</v>
          </cell>
          <cell r="G241">
            <v>0.21999999999999975</v>
          </cell>
          <cell r="H241">
            <v>0.28500000000000014</v>
          </cell>
          <cell r="I241">
            <v>6.5000000000000391E-2</v>
          </cell>
          <cell r="J241">
            <v>0.10499999999999998</v>
          </cell>
          <cell r="K241">
            <v>0.17000000000000037</v>
          </cell>
          <cell r="L241">
            <v>4.4999999999999929E-2</v>
          </cell>
          <cell r="M241">
            <v>2.98</v>
          </cell>
          <cell r="N241">
            <v>3.145</v>
          </cell>
          <cell r="O241">
            <v>3.8250000000000002</v>
          </cell>
          <cell r="P241">
            <v>2.7549999999999999</v>
          </cell>
          <cell r="Q241">
            <v>2.855</v>
          </cell>
          <cell r="R241">
            <v>6.0000000000000053E-2</v>
          </cell>
          <cell r="S241">
            <v>0.16500000000000004</v>
          </cell>
          <cell r="T241">
            <v>2.82</v>
          </cell>
          <cell r="U241">
            <v>3.12</v>
          </cell>
          <cell r="V241">
            <v>2.62</v>
          </cell>
          <cell r="W241">
            <v>2.69</v>
          </cell>
          <cell r="X241">
            <v>2.7650000000000001</v>
          </cell>
          <cell r="Y241">
            <v>3.1549999999999998</v>
          </cell>
          <cell r="Z241">
            <v>3.0550000000000002</v>
          </cell>
          <cell r="AA241">
            <v>2.94</v>
          </cell>
          <cell r="AB241">
            <v>2.9550000000000001</v>
          </cell>
          <cell r="AC241">
            <v>2.96</v>
          </cell>
        </row>
        <row r="242">
          <cell r="A242">
            <v>36644</v>
          </cell>
          <cell r="B242">
            <v>2.82</v>
          </cell>
          <cell r="C242">
            <v>2.7349999999999999</v>
          </cell>
          <cell r="D242">
            <v>3.06</v>
          </cell>
          <cell r="E242">
            <v>2.68</v>
          </cell>
          <cell r="F242">
            <v>2.88</v>
          </cell>
          <cell r="G242">
            <v>0.24000000000000021</v>
          </cell>
          <cell r="H242">
            <v>0.32500000000000018</v>
          </cell>
          <cell r="I242">
            <v>8.4999999999999964E-2</v>
          </cell>
          <cell r="J242">
            <v>6.0000000000000053E-2</v>
          </cell>
          <cell r="K242">
            <v>0.14500000000000002</v>
          </cell>
          <cell r="L242">
            <v>5.4999999999999716E-2</v>
          </cell>
          <cell r="M242">
            <v>2.92</v>
          </cell>
          <cell r="N242">
            <v>3.105</v>
          </cell>
          <cell r="O242">
            <v>3.78</v>
          </cell>
          <cell r="P242">
            <v>2.69</v>
          </cell>
          <cell r="Q242">
            <v>2.79</v>
          </cell>
          <cell r="R242">
            <v>4.4999999999999929E-2</v>
          </cell>
          <cell r="S242">
            <v>0.18500000000000005</v>
          </cell>
          <cell r="T242">
            <v>2.82</v>
          </cell>
          <cell r="U242">
            <v>3.0550000000000002</v>
          </cell>
          <cell r="V242">
            <v>2.585</v>
          </cell>
          <cell r="W242">
            <v>2.605</v>
          </cell>
          <cell r="X242">
            <v>2.6949999999999998</v>
          </cell>
          <cell r="Y242">
            <v>3.09</v>
          </cell>
          <cell r="Z242">
            <v>2.9950000000000001</v>
          </cell>
          <cell r="AA242">
            <v>2.875</v>
          </cell>
          <cell r="AB242">
            <v>2.89</v>
          </cell>
          <cell r="AC242">
            <v>2.9049999999999998</v>
          </cell>
        </row>
        <row r="243">
          <cell r="A243">
            <v>36645</v>
          </cell>
          <cell r="B243">
            <v>2.8050000000000002</v>
          </cell>
          <cell r="C243">
            <v>2.7050000000000001</v>
          </cell>
          <cell r="D243">
            <v>2.9849999999999999</v>
          </cell>
          <cell r="E243">
            <v>2.6549999999999998</v>
          </cell>
          <cell r="F243">
            <v>2.895</v>
          </cell>
          <cell r="G243">
            <v>0.17999999999999972</v>
          </cell>
          <cell r="H243">
            <v>0.2799999999999998</v>
          </cell>
          <cell r="I243">
            <v>0.10000000000000009</v>
          </cell>
          <cell r="J243">
            <v>8.9999999999999858E-2</v>
          </cell>
          <cell r="K243">
            <v>0.18999999999999995</v>
          </cell>
          <cell r="L243">
            <v>5.0000000000000266E-2</v>
          </cell>
          <cell r="M243">
            <v>2.895</v>
          </cell>
          <cell r="N243">
            <v>3.0550000000000002</v>
          </cell>
          <cell r="O243">
            <v>3.86</v>
          </cell>
          <cell r="P243">
            <v>2.67</v>
          </cell>
          <cell r="Q243">
            <v>2.7949999999999999</v>
          </cell>
          <cell r="R243">
            <v>7.0000000000000284E-2</v>
          </cell>
          <cell r="S243">
            <v>0.16000000000000014</v>
          </cell>
          <cell r="T243">
            <v>2.74</v>
          </cell>
          <cell r="U243">
            <v>3.09</v>
          </cell>
          <cell r="V243">
            <v>2.5499999999999998</v>
          </cell>
          <cell r="W243">
            <v>2.5950000000000002</v>
          </cell>
          <cell r="X243">
            <v>2.66</v>
          </cell>
          <cell r="Y243">
            <v>3.105</v>
          </cell>
          <cell r="Z243">
            <v>3.01</v>
          </cell>
          <cell r="AA243">
            <v>2.895</v>
          </cell>
          <cell r="AB243">
            <v>2.9</v>
          </cell>
          <cell r="AC243">
            <v>2.91</v>
          </cell>
        </row>
        <row r="244">
          <cell r="A244">
            <v>36646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36647</v>
          </cell>
          <cell r="B245">
            <v>2.835</v>
          </cell>
          <cell r="C245">
            <v>2.7450000000000001</v>
          </cell>
          <cell r="D245">
            <v>3.04</v>
          </cell>
          <cell r="E245">
            <v>2.67</v>
          </cell>
          <cell r="F245">
            <v>2.92</v>
          </cell>
          <cell r="G245">
            <v>0.20500000000000007</v>
          </cell>
          <cell r="H245">
            <v>0.29499999999999993</v>
          </cell>
          <cell r="I245">
            <v>8.9999999999999858E-2</v>
          </cell>
          <cell r="J245">
            <v>8.4999999999999964E-2</v>
          </cell>
          <cell r="K245">
            <v>0.17499999999999982</v>
          </cell>
          <cell r="L245">
            <v>7.5000000000000178E-2</v>
          </cell>
          <cell r="M245">
            <v>2.92</v>
          </cell>
          <cell r="N245">
            <v>3.1</v>
          </cell>
          <cell r="O245">
            <v>3.855</v>
          </cell>
          <cell r="P245">
            <v>2.6850000000000001</v>
          </cell>
          <cell r="Q245">
            <v>2.81</v>
          </cell>
          <cell r="R245">
            <v>6.0000000000000053E-2</v>
          </cell>
          <cell r="S245">
            <v>0.18000000000000016</v>
          </cell>
          <cell r="T245">
            <v>2.74</v>
          </cell>
          <cell r="U245">
            <v>3.12</v>
          </cell>
          <cell r="V245">
            <v>2.5750000000000002</v>
          </cell>
          <cell r="W245">
            <v>2.5249999999999999</v>
          </cell>
          <cell r="X245">
            <v>2.67</v>
          </cell>
          <cell r="Y245">
            <v>3.165</v>
          </cell>
          <cell r="Z245">
            <v>3.0249999999999999</v>
          </cell>
          <cell r="AA245">
            <v>2.9049999999999998</v>
          </cell>
          <cell r="AB245">
            <v>2.92</v>
          </cell>
          <cell r="AC245">
            <v>2.92</v>
          </cell>
        </row>
        <row r="246">
          <cell r="A246">
            <v>36648</v>
          </cell>
          <cell r="B246">
            <v>2.94</v>
          </cell>
          <cell r="C246">
            <v>2.8450000000000002</v>
          </cell>
          <cell r="D246">
            <v>3.145</v>
          </cell>
          <cell r="E246">
            <v>2.7450000000000001</v>
          </cell>
          <cell r="F246">
            <v>3</v>
          </cell>
          <cell r="G246">
            <v>0.20500000000000007</v>
          </cell>
          <cell r="H246">
            <v>0.29999999999999982</v>
          </cell>
          <cell r="I246">
            <v>9.4999999999999751E-2</v>
          </cell>
          <cell r="J246">
            <v>6.0000000000000053E-2</v>
          </cell>
          <cell r="K246">
            <v>0.1549999999999998</v>
          </cell>
          <cell r="L246">
            <v>0.10000000000000009</v>
          </cell>
          <cell r="M246">
            <v>2.98</v>
          </cell>
          <cell r="N246">
            <v>3.2149999999999999</v>
          </cell>
          <cell r="O246">
            <v>3.8849999999999998</v>
          </cell>
          <cell r="P246">
            <v>2.75</v>
          </cell>
          <cell r="Q246">
            <v>2.855</v>
          </cell>
          <cell r="R246">
            <v>6.999999999999984E-2</v>
          </cell>
          <cell r="S246">
            <v>0.23499999999999988</v>
          </cell>
          <cell r="T246">
            <v>2.7749999999999999</v>
          </cell>
          <cell r="U246">
            <v>3.16</v>
          </cell>
          <cell r="V246">
            <v>2.6549999999999998</v>
          </cell>
          <cell r="W246">
            <v>2.645</v>
          </cell>
          <cell r="X246">
            <v>2.7549999999999999</v>
          </cell>
          <cell r="Y246">
            <v>3.2050000000000001</v>
          </cell>
          <cell r="Z246">
            <v>3.0950000000000002</v>
          </cell>
          <cell r="AA246">
            <v>2.9849999999999999</v>
          </cell>
          <cell r="AB246">
            <v>3.0150000000000001</v>
          </cell>
          <cell r="AC246">
            <v>2.9950000000000001</v>
          </cell>
        </row>
        <row r="247">
          <cell r="A247">
            <v>36649</v>
          </cell>
          <cell r="B247">
            <v>2.97</v>
          </cell>
          <cell r="C247">
            <v>2.8650000000000002</v>
          </cell>
          <cell r="D247">
            <v>3.21</v>
          </cell>
          <cell r="E247">
            <v>2.8</v>
          </cell>
          <cell r="F247">
            <v>3.0249999999999999</v>
          </cell>
          <cell r="G247">
            <v>0.23999999999999977</v>
          </cell>
          <cell r="H247">
            <v>0.34499999999999975</v>
          </cell>
          <cell r="I247">
            <v>0.10499999999999998</v>
          </cell>
          <cell r="J247">
            <v>5.4999999999999716E-2</v>
          </cell>
          <cell r="K247">
            <v>0.1599999999999997</v>
          </cell>
          <cell r="L247">
            <v>6.5000000000000391E-2</v>
          </cell>
          <cell r="M247">
            <v>3.0350000000000001</v>
          </cell>
          <cell r="N247">
            <v>3.2749999999999999</v>
          </cell>
          <cell r="O247">
            <v>3.9950000000000001</v>
          </cell>
          <cell r="P247">
            <v>2.81</v>
          </cell>
          <cell r="Q247">
            <v>2.91</v>
          </cell>
          <cell r="R247">
            <v>6.4999999999999947E-2</v>
          </cell>
          <cell r="S247">
            <v>0.23999999999999977</v>
          </cell>
          <cell r="T247">
            <v>2.8849999999999998</v>
          </cell>
          <cell r="U247">
            <v>3.2050000000000001</v>
          </cell>
          <cell r="V247">
            <v>2.7250000000000001</v>
          </cell>
          <cell r="W247">
            <v>2.7450000000000001</v>
          </cell>
          <cell r="X247">
            <v>2.81</v>
          </cell>
          <cell r="Y247">
            <v>3.2349999999999999</v>
          </cell>
          <cell r="Z247">
            <v>3.125</v>
          </cell>
          <cell r="AA247">
            <v>3.0150000000000001</v>
          </cell>
          <cell r="AB247">
            <v>3.03</v>
          </cell>
          <cell r="AC247">
            <v>3.02</v>
          </cell>
        </row>
        <row r="248">
          <cell r="A248">
            <v>36650</v>
          </cell>
          <cell r="B248">
            <v>2.94</v>
          </cell>
          <cell r="C248">
            <v>2.83</v>
          </cell>
          <cell r="D248">
            <v>3.1749999999999998</v>
          </cell>
          <cell r="E248">
            <v>2.7650000000000001</v>
          </cell>
          <cell r="F248">
            <v>3</v>
          </cell>
          <cell r="G248">
            <v>0.23499999999999988</v>
          </cell>
          <cell r="H248">
            <v>0.34499999999999975</v>
          </cell>
          <cell r="I248">
            <v>0.10999999999999988</v>
          </cell>
          <cell r="J248">
            <v>6.0000000000000053E-2</v>
          </cell>
          <cell r="K248">
            <v>0.16999999999999993</v>
          </cell>
          <cell r="L248">
            <v>6.4999999999999947E-2</v>
          </cell>
          <cell r="M248">
            <v>3.01</v>
          </cell>
          <cell r="N248">
            <v>3.2549999999999999</v>
          </cell>
          <cell r="O248">
            <v>3.9550000000000001</v>
          </cell>
          <cell r="P248">
            <v>2.7749999999999999</v>
          </cell>
          <cell r="Q248">
            <v>2.87</v>
          </cell>
          <cell r="R248">
            <v>8.0000000000000071E-2</v>
          </cell>
          <cell r="S248">
            <v>0.24500000000000011</v>
          </cell>
          <cell r="T248">
            <v>2.84</v>
          </cell>
          <cell r="U248">
            <v>3.18</v>
          </cell>
          <cell r="V248">
            <v>2.6949999999999998</v>
          </cell>
          <cell r="W248">
            <v>2.6850000000000001</v>
          </cell>
          <cell r="X248">
            <v>2.7650000000000001</v>
          </cell>
          <cell r="Y248">
            <v>3.2149999999999999</v>
          </cell>
          <cell r="Z248">
            <v>3.105</v>
          </cell>
          <cell r="AA248">
            <v>3</v>
          </cell>
          <cell r="AB248">
            <v>3.01</v>
          </cell>
          <cell r="AC248">
            <v>3</v>
          </cell>
        </row>
        <row r="249">
          <cell r="A249">
            <v>36651</v>
          </cell>
          <cell r="B249">
            <v>2.895</v>
          </cell>
          <cell r="C249">
            <v>2.7549999999999999</v>
          </cell>
          <cell r="D249">
            <v>3.1549999999999998</v>
          </cell>
          <cell r="E249">
            <v>2.69</v>
          </cell>
          <cell r="F249">
            <v>2.9649999999999999</v>
          </cell>
          <cell r="G249">
            <v>0.25999999999999979</v>
          </cell>
          <cell r="H249">
            <v>0.39999999999999991</v>
          </cell>
          <cell r="I249">
            <v>0.14000000000000012</v>
          </cell>
          <cell r="J249">
            <v>6.999999999999984E-2</v>
          </cell>
          <cell r="K249">
            <v>0.20999999999999996</v>
          </cell>
          <cell r="L249">
            <v>6.4999999999999947E-2</v>
          </cell>
          <cell r="M249">
            <v>2.9350000000000001</v>
          </cell>
          <cell r="N249">
            <v>3.1850000000000001</v>
          </cell>
          <cell r="O249">
            <v>3.83</v>
          </cell>
          <cell r="P249">
            <v>2.69</v>
          </cell>
          <cell r="Q249">
            <v>2.8</v>
          </cell>
          <cell r="R249">
            <v>3.0000000000000249E-2</v>
          </cell>
          <cell r="S249">
            <v>0.25</v>
          </cell>
          <cell r="T249">
            <v>2.7450000000000001</v>
          </cell>
          <cell r="U249">
            <v>3.085</v>
          </cell>
          <cell r="V249">
            <v>2.6349999999999998</v>
          </cell>
          <cell r="W249">
            <v>2.585</v>
          </cell>
          <cell r="X249">
            <v>2.69</v>
          </cell>
          <cell r="Y249">
            <v>3.145</v>
          </cell>
          <cell r="Z249">
            <v>3.0550000000000002</v>
          </cell>
          <cell r="AA249">
            <v>2.93</v>
          </cell>
          <cell r="AB249">
            <v>2.9550000000000001</v>
          </cell>
          <cell r="AC249">
            <v>2.94</v>
          </cell>
        </row>
        <row r="250">
          <cell r="A250">
            <v>36652</v>
          </cell>
          <cell r="B250">
            <v>2.87</v>
          </cell>
          <cell r="C250">
            <v>2.71</v>
          </cell>
          <cell r="D250">
            <v>3.0550000000000002</v>
          </cell>
          <cell r="E250">
            <v>2.665</v>
          </cell>
          <cell r="F250">
            <v>2.9449999999999998</v>
          </cell>
          <cell r="G250">
            <v>0.18500000000000005</v>
          </cell>
          <cell r="H250">
            <v>0.3450000000000002</v>
          </cell>
          <cell r="I250">
            <v>0.16000000000000014</v>
          </cell>
          <cell r="J250">
            <v>7.4999999999999734E-2</v>
          </cell>
          <cell r="K250">
            <v>0.23499999999999988</v>
          </cell>
          <cell r="L250">
            <v>4.4999999999999929E-2</v>
          </cell>
          <cell r="M250">
            <v>2.87</v>
          </cell>
          <cell r="N250">
            <v>3.1</v>
          </cell>
          <cell r="O250">
            <v>3.7749999999999999</v>
          </cell>
          <cell r="P250">
            <v>2.6749999999999998</v>
          </cell>
          <cell r="Q250">
            <v>2.7650000000000001</v>
          </cell>
          <cell r="R250">
            <v>4.4999999999999929E-2</v>
          </cell>
          <cell r="S250">
            <v>0.22999999999999998</v>
          </cell>
          <cell r="T250">
            <v>2.7</v>
          </cell>
          <cell r="U250">
            <v>3.11</v>
          </cell>
          <cell r="V250">
            <v>2.6</v>
          </cell>
          <cell r="W250">
            <v>2.5649999999999999</v>
          </cell>
          <cell r="X250">
            <v>2.665</v>
          </cell>
          <cell r="Y250">
            <v>3.15</v>
          </cell>
          <cell r="Z250">
            <v>3.0649999999999999</v>
          </cell>
          <cell r="AA250">
            <v>2.94</v>
          </cell>
          <cell r="AB250">
            <v>2.95</v>
          </cell>
          <cell r="AC250">
            <v>2.9350000000000001</v>
          </cell>
        </row>
        <row r="251">
          <cell r="A251">
            <v>36653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36654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36655</v>
          </cell>
          <cell r="B253">
            <v>2.92</v>
          </cell>
          <cell r="C253">
            <v>2.76</v>
          </cell>
          <cell r="D253">
            <v>3.12</v>
          </cell>
          <cell r="E253">
            <v>2.68</v>
          </cell>
          <cell r="F253">
            <v>2.9950000000000001</v>
          </cell>
          <cell r="G253">
            <v>0.20000000000000018</v>
          </cell>
          <cell r="H253">
            <v>0.36000000000000032</v>
          </cell>
          <cell r="I253">
            <v>0.16000000000000014</v>
          </cell>
          <cell r="J253">
            <v>7.5000000000000178E-2</v>
          </cell>
          <cell r="K253">
            <v>0.23500000000000032</v>
          </cell>
          <cell r="L253">
            <v>7.9999999999999627E-2</v>
          </cell>
          <cell r="M253">
            <v>2.8650000000000002</v>
          </cell>
          <cell r="N253">
            <v>3.2050000000000001</v>
          </cell>
          <cell r="O253">
            <v>3.8149999999999999</v>
          </cell>
          <cell r="P253">
            <v>2.6749999999999998</v>
          </cell>
          <cell r="Q253">
            <v>2.7650000000000001</v>
          </cell>
          <cell r="R253">
            <v>8.4999999999999964E-2</v>
          </cell>
          <cell r="S253">
            <v>0.33999999999999986</v>
          </cell>
          <cell r="T253">
            <v>2.73</v>
          </cell>
          <cell r="U253">
            <v>3.12</v>
          </cell>
          <cell r="V253">
            <v>2.6150000000000002</v>
          </cell>
          <cell r="W253">
            <v>2.5750000000000002</v>
          </cell>
          <cell r="X253">
            <v>2.69</v>
          </cell>
          <cell r="Y253">
            <v>3.16</v>
          </cell>
          <cell r="Z253">
            <v>3.08</v>
          </cell>
          <cell r="AA253">
            <v>2.9550000000000001</v>
          </cell>
          <cell r="AB253">
            <v>2.9649999999999999</v>
          </cell>
          <cell r="AC253">
            <v>2.96</v>
          </cell>
        </row>
        <row r="254">
          <cell r="A254">
            <v>36656</v>
          </cell>
          <cell r="B254">
            <v>3.0350000000000001</v>
          </cell>
          <cell r="C254">
            <v>2.835</v>
          </cell>
          <cell r="D254">
            <v>3.1949999999999998</v>
          </cell>
          <cell r="E254">
            <v>2.7549999999999999</v>
          </cell>
          <cell r="F254">
            <v>3.09</v>
          </cell>
          <cell r="G254">
            <v>0.1599999999999997</v>
          </cell>
          <cell r="H254">
            <v>0.35999999999999988</v>
          </cell>
          <cell r="I254">
            <v>0.20000000000000018</v>
          </cell>
          <cell r="J254">
            <v>5.4999999999999716E-2</v>
          </cell>
          <cell r="K254">
            <v>0.25499999999999989</v>
          </cell>
          <cell r="L254">
            <v>8.0000000000000071E-2</v>
          </cell>
          <cell r="M254">
            <v>2.93</v>
          </cell>
          <cell r="N254">
            <v>3.3149999999999999</v>
          </cell>
          <cell r="O254">
            <v>3.84</v>
          </cell>
          <cell r="P254">
            <v>2.76</v>
          </cell>
          <cell r="Q254">
            <v>2.82</v>
          </cell>
          <cell r="R254">
            <v>0.12000000000000011</v>
          </cell>
          <cell r="S254">
            <v>0.38499999999999979</v>
          </cell>
          <cell r="T254">
            <v>2.7650000000000001</v>
          </cell>
          <cell r="U254">
            <v>3.25</v>
          </cell>
          <cell r="V254">
            <v>2.69</v>
          </cell>
          <cell r="W254">
            <v>2.6349999999999998</v>
          </cell>
          <cell r="X254">
            <v>2.7650000000000001</v>
          </cell>
          <cell r="Y254">
            <v>3.3</v>
          </cell>
          <cell r="Z254">
            <v>3.2050000000000001</v>
          </cell>
          <cell r="AA254">
            <v>3.08</v>
          </cell>
          <cell r="AB254">
            <v>3.085</v>
          </cell>
          <cell r="AC254">
            <v>3.085</v>
          </cell>
        </row>
        <row r="255">
          <cell r="A255">
            <v>36657</v>
          </cell>
          <cell r="B255">
            <v>3.01</v>
          </cell>
          <cell r="C255">
            <v>2.7850000000000001</v>
          </cell>
          <cell r="D255">
            <v>3.165</v>
          </cell>
          <cell r="E255">
            <v>2.7050000000000001</v>
          </cell>
          <cell r="F255">
            <v>3.0550000000000002</v>
          </cell>
          <cell r="G255">
            <v>0.15500000000000025</v>
          </cell>
          <cell r="H255">
            <v>0.37999999999999989</v>
          </cell>
          <cell r="I255">
            <v>0.22499999999999964</v>
          </cell>
          <cell r="J255">
            <v>4.5000000000000373E-2</v>
          </cell>
          <cell r="K255">
            <v>0.27</v>
          </cell>
          <cell r="L255">
            <v>8.0000000000000071E-2</v>
          </cell>
          <cell r="M255">
            <v>2.875</v>
          </cell>
          <cell r="N255">
            <v>3.3</v>
          </cell>
          <cell r="O255">
            <v>3.82</v>
          </cell>
          <cell r="P255">
            <v>2.7050000000000001</v>
          </cell>
          <cell r="Q255">
            <v>2.77</v>
          </cell>
          <cell r="R255">
            <v>0.13499999999999979</v>
          </cell>
          <cell r="S255">
            <v>0.42499999999999982</v>
          </cell>
          <cell r="T255">
            <v>2.7149999999999999</v>
          </cell>
          <cell r="U255">
            <v>3.1949999999999998</v>
          </cell>
          <cell r="V255">
            <v>2.6349999999999998</v>
          </cell>
          <cell r="W255">
            <v>2.59</v>
          </cell>
          <cell r="X255">
            <v>2.71</v>
          </cell>
          <cell r="Y255">
            <v>3.2349999999999999</v>
          </cell>
          <cell r="Z255">
            <v>3.17</v>
          </cell>
          <cell r="AA255">
            <v>3.03</v>
          </cell>
          <cell r="AB255">
            <v>3.0350000000000001</v>
          </cell>
          <cell r="AC255">
            <v>3.0350000000000001</v>
          </cell>
        </row>
        <row r="256">
          <cell r="A256">
            <v>36658</v>
          </cell>
          <cell r="B256">
            <v>3.125</v>
          </cell>
          <cell r="C256">
            <v>2.9249999999999998</v>
          </cell>
          <cell r="D256">
            <v>3.2650000000000001</v>
          </cell>
          <cell r="E256">
            <v>2.8250000000000002</v>
          </cell>
          <cell r="F256">
            <v>3.2050000000000001</v>
          </cell>
          <cell r="G256">
            <v>0.14000000000000012</v>
          </cell>
          <cell r="H256">
            <v>0.3400000000000003</v>
          </cell>
          <cell r="I256">
            <v>0.20000000000000018</v>
          </cell>
          <cell r="J256">
            <v>8.0000000000000071E-2</v>
          </cell>
          <cell r="K256">
            <v>0.28000000000000025</v>
          </cell>
          <cell r="L256">
            <v>9.9999999999999645E-2</v>
          </cell>
          <cell r="M256">
            <v>3.01</v>
          </cell>
          <cell r="N256">
            <v>3.25</v>
          </cell>
          <cell r="O256">
            <v>4.03</v>
          </cell>
          <cell r="P256">
            <v>2.8250000000000002</v>
          </cell>
          <cell r="Q256">
            <v>2.93</v>
          </cell>
          <cell r="R256">
            <v>-1.5000000000000124E-2</v>
          </cell>
          <cell r="S256">
            <v>0.24000000000000021</v>
          </cell>
          <cell r="T256">
            <v>2.8849999999999998</v>
          </cell>
          <cell r="U256">
            <v>3.3650000000000002</v>
          </cell>
          <cell r="V256">
            <v>2.74</v>
          </cell>
          <cell r="W256">
            <v>2.7050000000000001</v>
          </cell>
          <cell r="X256">
            <v>2.83</v>
          </cell>
          <cell r="Y256">
            <v>3.4049999999999998</v>
          </cell>
          <cell r="Z256">
            <v>3.32</v>
          </cell>
          <cell r="AA256">
            <v>3.18</v>
          </cell>
          <cell r="AB256">
            <v>3.1749999999999998</v>
          </cell>
          <cell r="AC256">
            <v>3.19</v>
          </cell>
        </row>
        <row r="257">
          <cell r="A257">
            <v>36659</v>
          </cell>
          <cell r="B257">
            <v>3.08</v>
          </cell>
          <cell r="C257">
            <v>2.875</v>
          </cell>
          <cell r="D257">
            <v>3.22</v>
          </cell>
          <cell r="E257">
            <v>2.82</v>
          </cell>
          <cell r="F257">
            <v>3.1549999999999998</v>
          </cell>
          <cell r="G257">
            <v>0.14000000000000012</v>
          </cell>
          <cell r="H257">
            <v>0.3450000000000002</v>
          </cell>
          <cell r="I257">
            <v>0.20500000000000007</v>
          </cell>
          <cell r="J257">
            <v>7.4999999999999734E-2</v>
          </cell>
          <cell r="K257">
            <v>0.2799999999999998</v>
          </cell>
          <cell r="L257">
            <v>5.500000000000016E-2</v>
          </cell>
          <cell r="M257">
            <v>3.03</v>
          </cell>
          <cell r="N257">
            <v>3.38</v>
          </cell>
          <cell r="O257">
            <v>4.03</v>
          </cell>
          <cell r="P257">
            <v>2.835</v>
          </cell>
          <cell r="Q257">
            <v>2.9350000000000001</v>
          </cell>
          <cell r="R257">
            <v>0.1599999999999997</v>
          </cell>
          <cell r="S257">
            <v>0.35000000000000009</v>
          </cell>
          <cell r="T257">
            <v>2.89</v>
          </cell>
          <cell r="U257">
            <v>3.35</v>
          </cell>
          <cell r="V257">
            <v>2.7149999999999999</v>
          </cell>
          <cell r="W257">
            <v>2.66</v>
          </cell>
          <cell r="X257">
            <v>2.8250000000000002</v>
          </cell>
          <cell r="Y257">
            <v>3.4</v>
          </cell>
          <cell r="Z257">
            <v>3.28</v>
          </cell>
          <cell r="AA257">
            <v>3.145</v>
          </cell>
          <cell r="AB257">
            <v>3.145</v>
          </cell>
          <cell r="AC257">
            <v>3.1549999999999998</v>
          </cell>
        </row>
        <row r="258">
          <cell r="A258">
            <v>36660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36661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36662</v>
          </cell>
          <cell r="B260">
            <v>3.13</v>
          </cell>
          <cell r="C260">
            <v>2.91</v>
          </cell>
          <cell r="D260">
            <v>3.29</v>
          </cell>
          <cell r="E260">
            <v>2.83</v>
          </cell>
          <cell r="F260">
            <v>3.2050000000000001</v>
          </cell>
          <cell r="G260">
            <v>0.16000000000000014</v>
          </cell>
          <cell r="H260">
            <v>0.37999999999999989</v>
          </cell>
          <cell r="I260">
            <v>0.21999999999999975</v>
          </cell>
          <cell r="J260">
            <v>7.5000000000000178E-2</v>
          </cell>
          <cell r="K260">
            <v>0.29499999999999993</v>
          </cell>
          <cell r="L260">
            <v>8.0000000000000071E-2</v>
          </cell>
          <cell r="M260">
            <v>3.04</v>
          </cell>
          <cell r="N260">
            <v>3.4249999999999998</v>
          </cell>
          <cell r="O260">
            <v>4.0750000000000002</v>
          </cell>
          <cell r="P260">
            <v>2.835</v>
          </cell>
          <cell r="Q260">
            <v>2.93</v>
          </cell>
          <cell r="R260">
            <v>0.13499999999999979</v>
          </cell>
          <cell r="S260">
            <v>0.38499999999999979</v>
          </cell>
          <cell r="T260">
            <v>2.89</v>
          </cell>
          <cell r="U260">
            <v>3.3650000000000002</v>
          </cell>
          <cell r="V260">
            <v>2.71</v>
          </cell>
          <cell r="W260">
            <v>2.6850000000000001</v>
          </cell>
          <cell r="X260">
            <v>2.84</v>
          </cell>
          <cell r="Y260">
            <v>3.4350000000000001</v>
          </cell>
          <cell r="Z260">
            <v>3.33</v>
          </cell>
          <cell r="AA260">
            <v>3.18</v>
          </cell>
          <cell r="AB260">
            <v>3.1749999999999998</v>
          </cell>
          <cell r="AC260">
            <v>3.19</v>
          </cell>
        </row>
        <row r="261">
          <cell r="A261">
            <v>36663</v>
          </cell>
          <cell r="B261">
            <v>3.25</v>
          </cell>
          <cell r="C261">
            <v>3.01</v>
          </cell>
          <cell r="D261">
            <v>3.4249999999999998</v>
          </cell>
          <cell r="E261">
            <v>2.91</v>
          </cell>
          <cell r="F261">
            <v>3.32</v>
          </cell>
          <cell r="G261">
            <v>0.17499999999999982</v>
          </cell>
          <cell r="H261">
            <v>0.41500000000000004</v>
          </cell>
          <cell r="I261">
            <v>0.24000000000000021</v>
          </cell>
          <cell r="J261">
            <v>6.999999999999984E-2</v>
          </cell>
          <cell r="K261">
            <v>0.31000000000000005</v>
          </cell>
          <cell r="L261">
            <v>9.9999999999999645E-2</v>
          </cell>
          <cell r="M261">
            <v>3.1549999999999998</v>
          </cell>
          <cell r="N261">
            <v>3.54</v>
          </cell>
          <cell r="O261">
            <v>4.1399999999999997</v>
          </cell>
          <cell r="P261">
            <v>2.93</v>
          </cell>
          <cell r="Q261">
            <v>3.03</v>
          </cell>
          <cell r="R261">
            <v>0.11500000000000021</v>
          </cell>
          <cell r="S261">
            <v>0.38500000000000023</v>
          </cell>
          <cell r="T261">
            <v>2.97</v>
          </cell>
          <cell r="U261">
            <v>3.4550000000000001</v>
          </cell>
          <cell r="V261">
            <v>2.83</v>
          </cell>
          <cell r="W261">
            <v>2.8050000000000002</v>
          </cell>
          <cell r="X261">
            <v>2.92</v>
          </cell>
          <cell r="Y261">
            <v>3.51</v>
          </cell>
          <cell r="Z261">
            <v>3.4249999999999998</v>
          </cell>
          <cell r="AA261">
            <v>3.2850000000000001</v>
          </cell>
          <cell r="AB261">
            <v>3.2850000000000001</v>
          </cell>
          <cell r="AC261">
            <v>3.29</v>
          </cell>
        </row>
        <row r="262">
          <cell r="A262">
            <v>36664</v>
          </cell>
          <cell r="B262">
            <v>3.3050000000000002</v>
          </cell>
          <cell r="C262">
            <v>3.06</v>
          </cell>
          <cell r="D262">
            <v>3.4950000000000001</v>
          </cell>
          <cell r="E262">
            <v>2.9449999999999998</v>
          </cell>
          <cell r="F262">
            <v>3.37</v>
          </cell>
          <cell r="G262">
            <v>0.18999999999999995</v>
          </cell>
          <cell r="H262">
            <v>0.43500000000000005</v>
          </cell>
          <cell r="I262">
            <v>0.24500000000000011</v>
          </cell>
          <cell r="J262">
            <v>6.4999999999999947E-2</v>
          </cell>
          <cell r="K262">
            <v>0.31000000000000005</v>
          </cell>
          <cell r="L262">
            <v>0.11500000000000021</v>
          </cell>
          <cell r="M262">
            <v>3.2050000000000001</v>
          </cell>
          <cell r="N262">
            <v>3.605</v>
          </cell>
          <cell r="O262">
            <v>4.2</v>
          </cell>
          <cell r="P262">
            <v>2.96</v>
          </cell>
          <cell r="Q262">
            <v>3.05</v>
          </cell>
          <cell r="R262">
            <v>0.10999999999999988</v>
          </cell>
          <cell r="S262">
            <v>0.39999999999999991</v>
          </cell>
          <cell r="T262">
            <v>3</v>
          </cell>
          <cell r="U262">
            <v>3.4950000000000001</v>
          </cell>
          <cell r="V262">
            <v>2.9</v>
          </cell>
          <cell r="W262">
            <v>2.8650000000000002</v>
          </cell>
          <cell r="X262">
            <v>2.9550000000000001</v>
          </cell>
          <cell r="Y262">
            <v>3.5449999999999999</v>
          </cell>
          <cell r="Z262">
            <v>3.4550000000000001</v>
          </cell>
          <cell r="AA262">
            <v>3.3149999999999999</v>
          </cell>
          <cell r="AB262">
            <v>3.3050000000000002</v>
          </cell>
          <cell r="AC262">
            <v>3.3250000000000002</v>
          </cell>
        </row>
        <row r="263">
          <cell r="A263">
            <v>36665</v>
          </cell>
          <cell r="B263">
            <v>3.5649999999999999</v>
          </cell>
          <cell r="C263">
            <v>3.34</v>
          </cell>
          <cell r="D263">
            <v>3.8250000000000002</v>
          </cell>
          <cell r="E263">
            <v>3.2349999999999999</v>
          </cell>
          <cell r="F263">
            <v>3.64</v>
          </cell>
          <cell r="G263">
            <v>0.26000000000000023</v>
          </cell>
          <cell r="H263">
            <v>0.48500000000000032</v>
          </cell>
          <cell r="I263">
            <v>0.22500000000000009</v>
          </cell>
          <cell r="J263">
            <v>7.5000000000000178E-2</v>
          </cell>
          <cell r="K263">
            <v>0.30000000000000027</v>
          </cell>
          <cell r="L263">
            <v>0.10499999999999998</v>
          </cell>
          <cell r="M263">
            <v>3.48</v>
          </cell>
          <cell r="N263">
            <v>3.89</v>
          </cell>
          <cell r="O263">
            <v>4.5049999999999999</v>
          </cell>
          <cell r="P263">
            <v>3.2250000000000001</v>
          </cell>
          <cell r="Q263">
            <v>3.335</v>
          </cell>
          <cell r="R263">
            <v>6.4999999999999947E-2</v>
          </cell>
          <cell r="S263">
            <v>0.41000000000000014</v>
          </cell>
          <cell r="T263">
            <v>3.27</v>
          </cell>
          <cell r="U263">
            <v>3.7349999999999999</v>
          </cell>
          <cell r="V263">
            <v>3.17</v>
          </cell>
          <cell r="W263">
            <v>3.0950000000000002</v>
          </cell>
          <cell r="X263">
            <v>3.24</v>
          </cell>
          <cell r="Y263">
            <v>3.8</v>
          </cell>
          <cell r="Z263">
            <v>3.69</v>
          </cell>
          <cell r="AA263">
            <v>3.5350000000000001</v>
          </cell>
          <cell r="AB263">
            <v>3.5350000000000001</v>
          </cell>
          <cell r="AC263">
            <v>3.5449999999999999</v>
          </cell>
        </row>
        <row r="264">
          <cell r="A264">
            <v>36666</v>
          </cell>
          <cell r="B264">
            <v>3.5350000000000001</v>
          </cell>
          <cell r="C264">
            <v>3.3650000000000002</v>
          </cell>
          <cell r="D264">
            <v>3.9449999999999998</v>
          </cell>
          <cell r="E264">
            <v>3.2450000000000001</v>
          </cell>
          <cell r="F264">
            <v>3.625</v>
          </cell>
          <cell r="G264">
            <v>0.4099999999999997</v>
          </cell>
          <cell r="H264">
            <v>0.57999999999999963</v>
          </cell>
          <cell r="I264">
            <v>0.16999999999999993</v>
          </cell>
          <cell r="J264">
            <v>8.9999999999999858E-2</v>
          </cell>
          <cell r="K264">
            <v>0.25999999999999979</v>
          </cell>
          <cell r="L264">
            <v>0.12000000000000011</v>
          </cell>
          <cell r="M264">
            <v>3.55</v>
          </cell>
          <cell r="N264">
            <v>4.0049999999999999</v>
          </cell>
          <cell r="O264">
            <v>4.4950000000000001</v>
          </cell>
          <cell r="P264">
            <v>3.2450000000000001</v>
          </cell>
          <cell r="Q264">
            <v>3.335</v>
          </cell>
          <cell r="R264">
            <v>6.0000000000000053E-2</v>
          </cell>
          <cell r="S264">
            <v>0.45500000000000007</v>
          </cell>
          <cell r="T264">
            <v>3.27</v>
          </cell>
          <cell r="U264">
            <v>3.7650000000000001</v>
          </cell>
          <cell r="V264">
            <v>3.18</v>
          </cell>
          <cell r="W264">
            <v>3.1150000000000002</v>
          </cell>
          <cell r="X264">
            <v>3.2650000000000001</v>
          </cell>
          <cell r="Y264">
            <v>3.7949999999999999</v>
          </cell>
          <cell r="Z264">
            <v>3.7149999999999999</v>
          </cell>
          <cell r="AA264">
            <v>3.5449999999999999</v>
          </cell>
          <cell r="AB264">
            <v>3.54</v>
          </cell>
          <cell r="AC264">
            <v>3.5550000000000002</v>
          </cell>
        </row>
        <row r="265">
          <cell r="A265">
            <v>36667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36668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36669</v>
          </cell>
          <cell r="B267">
            <v>3.97</v>
          </cell>
          <cell r="C267">
            <v>3.8450000000000002</v>
          </cell>
          <cell r="D267">
            <v>4.8650000000000002</v>
          </cell>
          <cell r="E267">
            <v>3.61</v>
          </cell>
          <cell r="F267">
            <v>3.98</v>
          </cell>
          <cell r="G267">
            <v>0.89500000000000002</v>
          </cell>
          <cell r="H267">
            <v>1.02</v>
          </cell>
          <cell r="I267">
            <v>0.125</v>
          </cell>
          <cell r="J267">
            <v>9.9999999999997868E-3</v>
          </cell>
          <cell r="K267">
            <v>0.13499999999999979</v>
          </cell>
          <cell r="L267">
            <v>0.23500000000000032</v>
          </cell>
          <cell r="M267">
            <v>4.1100000000000003</v>
          </cell>
          <cell r="N267">
            <v>4.8449999999999998</v>
          </cell>
          <cell r="O267">
            <v>4.9800000000000004</v>
          </cell>
          <cell r="P267">
            <v>3.5550000000000002</v>
          </cell>
          <cell r="Q267">
            <v>3.77</v>
          </cell>
          <cell r="R267">
            <v>-2.0000000000000462E-2</v>
          </cell>
          <cell r="S267">
            <v>0.73499999999999943</v>
          </cell>
          <cell r="T267">
            <v>3.57</v>
          </cell>
          <cell r="U267">
            <v>3.9750000000000001</v>
          </cell>
          <cell r="V267">
            <v>3.5249999999999999</v>
          </cell>
          <cell r="W267">
            <v>3.395</v>
          </cell>
          <cell r="X267">
            <v>3.6150000000000002</v>
          </cell>
          <cell r="Y267">
            <v>4.0149999999999997</v>
          </cell>
          <cell r="Z267">
            <v>4</v>
          </cell>
          <cell r="AA267">
            <v>3.84</v>
          </cell>
          <cell r="AB267">
            <v>3.8250000000000002</v>
          </cell>
          <cell r="AC267">
            <v>3.84</v>
          </cell>
        </row>
        <row r="268">
          <cell r="A268">
            <v>36670</v>
          </cell>
          <cell r="B268">
            <v>3.7749999999999999</v>
          </cell>
          <cell r="C268">
            <v>3.63</v>
          </cell>
          <cell r="D268">
            <v>4.2149999999999999</v>
          </cell>
          <cell r="E268">
            <v>3.4</v>
          </cell>
          <cell r="F268">
            <v>3.8</v>
          </cell>
          <cell r="G268">
            <v>0.43999999999999995</v>
          </cell>
          <cell r="H268">
            <v>0.58499999999999996</v>
          </cell>
          <cell r="I268">
            <v>0.14500000000000002</v>
          </cell>
          <cell r="J268">
            <v>2.4999999999999911E-2</v>
          </cell>
          <cell r="K268">
            <v>0.16999999999999993</v>
          </cell>
          <cell r="L268">
            <v>0.22999999999999998</v>
          </cell>
          <cell r="M268">
            <v>3.7050000000000001</v>
          </cell>
          <cell r="N268">
            <v>4.1849999999999996</v>
          </cell>
          <cell r="O268">
            <v>4.7750000000000004</v>
          </cell>
          <cell r="P268">
            <v>3.375</v>
          </cell>
          <cell r="Q268">
            <v>3.5649999999999999</v>
          </cell>
          <cell r="R268">
            <v>-3.0000000000000249E-2</v>
          </cell>
          <cell r="S268">
            <v>0.47999999999999954</v>
          </cell>
          <cell r="T268">
            <v>3.43</v>
          </cell>
          <cell r="U268">
            <v>3.8450000000000002</v>
          </cell>
          <cell r="V268">
            <v>3.33</v>
          </cell>
          <cell r="W268">
            <v>3.2349999999999999</v>
          </cell>
          <cell r="X268">
            <v>3.4049999999999998</v>
          </cell>
          <cell r="Y268">
            <v>3.89</v>
          </cell>
          <cell r="Z268">
            <v>3.8250000000000002</v>
          </cell>
          <cell r="AA268">
            <v>3.69</v>
          </cell>
          <cell r="AB268">
            <v>3.6850000000000001</v>
          </cell>
          <cell r="AC268">
            <v>3.6949999999999998</v>
          </cell>
        </row>
        <row r="269">
          <cell r="A269">
            <v>36671</v>
          </cell>
          <cell r="B269">
            <v>3.7949999999999999</v>
          </cell>
          <cell r="C269">
            <v>3.645</v>
          </cell>
          <cell r="D269">
            <v>4.1500000000000004</v>
          </cell>
          <cell r="E269">
            <v>3.395</v>
          </cell>
          <cell r="F269">
            <v>3.85</v>
          </cell>
          <cell r="G269">
            <v>0.35500000000000043</v>
          </cell>
          <cell r="H269">
            <v>0.50500000000000034</v>
          </cell>
          <cell r="I269">
            <v>0.14999999999999991</v>
          </cell>
          <cell r="J269">
            <v>5.500000000000016E-2</v>
          </cell>
          <cell r="K269">
            <v>0.20500000000000007</v>
          </cell>
          <cell r="L269">
            <v>0.25</v>
          </cell>
          <cell r="M269">
            <v>3.67</v>
          </cell>
          <cell r="N269">
            <v>4.21</v>
          </cell>
          <cell r="O269">
            <v>4.915</v>
          </cell>
          <cell r="P269">
            <v>3.39</v>
          </cell>
          <cell r="Q269">
            <v>3.52</v>
          </cell>
          <cell r="R269">
            <v>5.9999999999999609E-2</v>
          </cell>
          <cell r="S269">
            <v>0.54</v>
          </cell>
          <cell r="T269">
            <v>3.46</v>
          </cell>
          <cell r="U269">
            <v>3.9350000000000001</v>
          </cell>
          <cell r="V269">
            <v>3.31</v>
          </cell>
          <cell r="W269">
            <v>3.2450000000000001</v>
          </cell>
          <cell r="X269">
            <v>3.4</v>
          </cell>
          <cell r="Y269">
            <v>3.9849999999999999</v>
          </cell>
          <cell r="Z269">
            <v>3.91</v>
          </cell>
          <cell r="AA269">
            <v>3.75</v>
          </cell>
          <cell r="AB269">
            <v>3.7650000000000001</v>
          </cell>
          <cell r="AC269">
            <v>3.77</v>
          </cell>
        </row>
        <row r="270">
          <cell r="A270">
            <v>36672</v>
          </cell>
          <cell r="B270">
            <v>4.04</v>
          </cell>
          <cell r="C270">
            <v>3.8650000000000002</v>
          </cell>
          <cell r="D270">
            <v>4.3</v>
          </cell>
          <cell r="E270">
            <v>3.56</v>
          </cell>
          <cell r="F270">
            <v>4.07</v>
          </cell>
          <cell r="G270">
            <v>0.25999999999999979</v>
          </cell>
          <cell r="H270">
            <v>0.43499999999999961</v>
          </cell>
          <cell r="I270">
            <v>0.17499999999999982</v>
          </cell>
          <cell r="J270">
            <v>3.0000000000000249E-2</v>
          </cell>
          <cell r="K270">
            <v>0.20500000000000007</v>
          </cell>
          <cell r="L270">
            <v>0.30500000000000016</v>
          </cell>
          <cell r="M270">
            <v>3.79</v>
          </cell>
          <cell r="N270">
            <v>4.4550000000000001</v>
          </cell>
          <cell r="O270">
            <v>5.0599999999999996</v>
          </cell>
          <cell r="P270">
            <v>3.5449999999999999</v>
          </cell>
          <cell r="Q270">
            <v>3.6549999999999998</v>
          </cell>
          <cell r="R270">
            <v>0.15500000000000025</v>
          </cell>
          <cell r="S270">
            <v>0.66500000000000004</v>
          </cell>
          <cell r="T270">
            <v>3.58</v>
          </cell>
          <cell r="U270">
            <v>4.1749999999999998</v>
          </cell>
          <cell r="V270">
            <v>3.4849999999999999</v>
          </cell>
          <cell r="W270">
            <v>3.4049999999999998</v>
          </cell>
          <cell r="X270">
            <v>3.5649999999999999</v>
          </cell>
          <cell r="Y270">
            <v>4.2300000000000004</v>
          </cell>
          <cell r="Z270">
            <v>4.12</v>
          </cell>
          <cell r="AA270">
            <v>3.97</v>
          </cell>
          <cell r="AB270">
            <v>3.9649999999999999</v>
          </cell>
          <cell r="AC270">
            <v>3.99</v>
          </cell>
        </row>
        <row r="271">
          <cell r="A271">
            <v>36673</v>
          </cell>
          <cell r="B271">
            <v>4.0199999999999996</v>
          </cell>
          <cell r="C271">
            <v>3.75</v>
          </cell>
          <cell r="D271">
            <v>4.2249999999999996</v>
          </cell>
          <cell r="E271">
            <v>3.5950000000000002</v>
          </cell>
          <cell r="F271">
            <v>4.1050000000000004</v>
          </cell>
          <cell r="G271">
            <v>0.20500000000000007</v>
          </cell>
          <cell r="H271">
            <v>0.47499999999999964</v>
          </cell>
          <cell r="I271">
            <v>0.26999999999999957</v>
          </cell>
          <cell r="J271">
            <v>8.5000000000000853E-2</v>
          </cell>
          <cell r="K271">
            <v>0.35500000000000043</v>
          </cell>
          <cell r="L271">
            <v>0.1549999999999998</v>
          </cell>
          <cell r="M271">
            <v>3.7650000000000001</v>
          </cell>
          <cell r="N271">
            <v>4.12</v>
          </cell>
          <cell r="O271">
            <v>5.1349999999999998</v>
          </cell>
          <cell r="P271">
            <v>3.58</v>
          </cell>
          <cell r="Q271">
            <v>3.66</v>
          </cell>
          <cell r="R271">
            <v>-0.10499999999999954</v>
          </cell>
          <cell r="S271">
            <v>0.35499999999999998</v>
          </cell>
          <cell r="T271">
            <v>3.61</v>
          </cell>
          <cell r="U271">
            <v>4.2850000000000001</v>
          </cell>
          <cell r="V271">
            <v>3.5150000000000001</v>
          </cell>
          <cell r="W271">
            <v>3.35</v>
          </cell>
          <cell r="X271">
            <v>3.5950000000000002</v>
          </cell>
          <cell r="Y271">
            <v>4.33</v>
          </cell>
          <cell r="Z271">
            <v>4.2249999999999996</v>
          </cell>
          <cell r="AA271">
            <v>4.0650000000000004</v>
          </cell>
          <cell r="AB271">
            <v>4.0650000000000004</v>
          </cell>
          <cell r="AC271">
            <v>4.09</v>
          </cell>
        </row>
        <row r="272">
          <cell r="A272">
            <v>36674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36675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36676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36677</v>
          </cell>
          <cell r="B275">
            <v>4.26</v>
          </cell>
          <cell r="C275">
            <v>4.0449999999999999</v>
          </cell>
          <cell r="D275">
            <v>4.76</v>
          </cell>
          <cell r="E275">
            <v>3.8050000000000002</v>
          </cell>
          <cell r="F275">
            <v>4.29</v>
          </cell>
          <cell r="G275">
            <v>0.5</v>
          </cell>
          <cell r="H275">
            <v>0.71499999999999986</v>
          </cell>
          <cell r="I275">
            <v>0.21499999999999986</v>
          </cell>
          <cell r="J275">
            <v>3.0000000000000249E-2</v>
          </cell>
          <cell r="K275">
            <v>0.24500000000000011</v>
          </cell>
          <cell r="L275">
            <v>0.23999999999999977</v>
          </cell>
          <cell r="M275">
            <v>4.0650000000000004</v>
          </cell>
          <cell r="N275">
            <v>4.82</v>
          </cell>
          <cell r="O275">
            <v>5.52</v>
          </cell>
          <cell r="P275">
            <v>3.8</v>
          </cell>
          <cell r="Q275">
            <v>3.9550000000000001</v>
          </cell>
          <cell r="R275">
            <v>6.0000000000000497E-2</v>
          </cell>
          <cell r="S275">
            <v>0.75499999999999989</v>
          </cell>
          <cell r="T275">
            <v>3.86</v>
          </cell>
          <cell r="U275">
            <v>4.3449999999999998</v>
          </cell>
          <cell r="V275">
            <v>3.7749999999999999</v>
          </cell>
          <cell r="W275">
            <v>3.55</v>
          </cell>
          <cell r="X275">
            <v>3.81</v>
          </cell>
          <cell r="Y275">
            <v>4.4249999999999998</v>
          </cell>
          <cell r="Z275">
            <v>4.32</v>
          </cell>
          <cell r="AA275">
            <v>4.1349999999999998</v>
          </cell>
          <cell r="AB275">
            <v>4.165</v>
          </cell>
          <cell r="AC275">
            <v>4.17</v>
          </cell>
        </row>
        <row r="276">
          <cell r="A276">
            <v>36678</v>
          </cell>
          <cell r="B276">
            <v>4.3499999999999996</v>
          </cell>
          <cell r="C276">
            <v>4.24</v>
          </cell>
          <cell r="D276">
            <v>4.8250000000000002</v>
          </cell>
          <cell r="E276">
            <v>4.0999999999999996</v>
          </cell>
          <cell r="F276">
            <v>4.4450000000000003</v>
          </cell>
          <cell r="G276">
            <v>0.47500000000000053</v>
          </cell>
          <cell r="H276">
            <v>0.58499999999999996</v>
          </cell>
          <cell r="I276">
            <v>0.10999999999999943</v>
          </cell>
          <cell r="J276">
            <v>9.5000000000000639E-2</v>
          </cell>
          <cell r="K276">
            <v>0.20500000000000007</v>
          </cell>
          <cell r="L276">
            <v>0.14000000000000057</v>
          </cell>
          <cell r="M276">
            <v>4.3250000000000002</v>
          </cell>
          <cell r="N276">
            <v>4.8899999999999997</v>
          </cell>
          <cell r="O276">
            <v>5.915</v>
          </cell>
          <cell r="P276">
            <v>4.0999999999999996</v>
          </cell>
          <cell r="Q276">
            <v>4.2300000000000004</v>
          </cell>
          <cell r="R276">
            <v>6.4999999999999503E-2</v>
          </cell>
          <cell r="S276">
            <v>0.5649999999999995</v>
          </cell>
          <cell r="T276">
            <v>4.21</v>
          </cell>
          <cell r="U276">
            <v>4.5</v>
          </cell>
          <cell r="V276">
            <v>4.0049999999999999</v>
          </cell>
          <cell r="W276">
            <v>3.98</v>
          </cell>
          <cell r="X276">
            <v>4.0999999999999996</v>
          </cell>
          <cell r="Y276">
            <v>4.6100000000000003</v>
          </cell>
          <cell r="Z276">
            <v>4.4800000000000004</v>
          </cell>
          <cell r="AA276">
            <v>4.3499999999999996</v>
          </cell>
          <cell r="AB276">
            <v>4.3600000000000003</v>
          </cell>
          <cell r="AC276">
            <v>4.3550000000000004</v>
          </cell>
        </row>
        <row r="277">
          <cell r="A277">
            <v>36679</v>
          </cell>
          <cell r="B277">
            <v>4.2649999999999997</v>
          </cell>
          <cell r="C277">
            <v>4.165</v>
          </cell>
          <cell r="D277">
            <v>4.72</v>
          </cell>
          <cell r="E277">
            <v>4.0449999999999999</v>
          </cell>
          <cell r="F277">
            <v>4.3250000000000002</v>
          </cell>
          <cell r="G277">
            <v>0.45500000000000007</v>
          </cell>
          <cell r="H277">
            <v>0.55499999999999972</v>
          </cell>
          <cell r="I277">
            <v>9.9999999999999645E-2</v>
          </cell>
          <cell r="J277">
            <v>6.0000000000000497E-2</v>
          </cell>
          <cell r="K277">
            <v>0.16000000000000014</v>
          </cell>
          <cell r="L277">
            <v>0.12000000000000011</v>
          </cell>
          <cell r="M277">
            <v>4.2750000000000004</v>
          </cell>
          <cell r="N277">
            <v>4.665</v>
          </cell>
          <cell r="O277">
            <v>5.335</v>
          </cell>
          <cell r="P277">
            <v>3.96</v>
          </cell>
          <cell r="Q277">
            <v>4.09</v>
          </cell>
          <cell r="R277">
            <v>-5.4999999999999716E-2</v>
          </cell>
          <cell r="S277">
            <v>0.38999999999999968</v>
          </cell>
          <cell r="T277">
            <v>4.05</v>
          </cell>
          <cell r="U277">
            <v>4.4000000000000004</v>
          </cell>
          <cell r="V277">
            <v>3.98</v>
          </cell>
          <cell r="W277">
            <v>3.9049999999999998</v>
          </cell>
          <cell r="X277">
            <v>4.04</v>
          </cell>
          <cell r="Y277">
            <v>4.4800000000000004</v>
          </cell>
          <cell r="Z277">
            <v>4.37</v>
          </cell>
          <cell r="AA277">
            <v>4.2050000000000001</v>
          </cell>
          <cell r="AB277">
            <v>4.2350000000000003</v>
          </cell>
          <cell r="AC277">
            <v>4.2149999999999999</v>
          </cell>
        </row>
        <row r="278">
          <cell r="A278">
            <v>36680</v>
          </cell>
          <cell r="B278">
            <v>4.03</v>
          </cell>
          <cell r="C278">
            <v>3.85</v>
          </cell>
          <cell r="D278">
            <v>4.22</v>
          </cell>
          <cell r="E278">
            <v>3.69</v>
          </cell>
          <cell r="F278">
            <v>4.0949999999999998</v>
          </cell>
          <cell r="G278">
            <v>0.1899999999999995</v>
          </cell>
          <cell r="H278">
            <v>0.36999999999999966</v>
          </cell>
          <cell r="I278">
            <v>0.18000000000000016</v>
          </cell>
          <cell r="J278">
            <v>6.4999999999999503E-2</v>
          </cell>
          <cell r="K278">
            <v>0.24499999999999966</v>
          </cell>
          <cell r="L278">
            <v>0.16000000000000014</v>
          </cell>
          <cell r="M278">
            <v>3.99</v>
          </cell>
          <cell r="N278">
            <v>4.375</v>
          </cell>
          <cell r="O278">
            <v>5.05</v>
          </cell>
          <cell r="P278">
            <v>3.585</v>
          </cell>
          <cell r="Q278">
            <v>3.7549999999999999</v>
          </cell>
          <cell r="R278">
            <v>0.15500000000000025</v>
          </cell>
          <cell r="S278">
            <v>0.38499999999999979</v>
          </cell>
          <cell r="T278">
            <v>3.6749999999999998</v>
          </cell>
          <cell r="U278">
            <v>4.2</v>
          </cell>
          <cell r="V278">
            <v>3.605</v>
          </cell>
          <cell r="W278">
            <v>3.55</v>
          </cell>
          <cell r="X278">
            <v>3.69</v>
          </cell>
          <cell r="Y278">
            <v>4.2549999999999999</v>
          </cell>
          <cell r="Z278">
            <v>4.16</v>
          </cell>
          <cell r="AA278">
            <v>4.0199999999999996</v>
          </cell>
          <cell r="AB278">
            <v>4.0549999999999997</v>
          </cell>
          <cell r="AC278">
            <v>4.0350000000000001</v>
          </cell>
        </row>
        <row r="279">
          <cell r="A279">
            <v>36681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36682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36683</v>
          </cell>
          <cell r="B281">
            <v>4.0599999999999996</v>
          </cell>
          <cell r="C281">
            <v>3.97</v>
          </cell>
          <cell r="D281">
            <v>4.4550000000000001</v>
          </cell>
          <cell r="E281">
            <v>3.835</v>
          </cell>
          <cell r="F281">
            <v>4.0750000000000002</v>
          </cell>
          <cell r="G281">
            <v>0.39500000000000046</v>
          </cell>
          <cell r="H281">
            <v>0.48499999999999988</v>
          </cell>
          <cell r="I281">
            <v>8.9999999999999414E-2</v>
          </cell>
          <cell r="J281">
            <v>1.5000000000000568E-2</v>
          </cell>
          <cell r="K281">
            <v>0.10499999999999998</v>
          </cell>
          <cell r="L281">
            <v>0.13500000000000023</v>
          </cell>
          <cell r="M281">
            <v>3.98</v>
          </cell>
          <cell r="N281">
            <v>4.5999999999999996</v>
          </cell>
          <cell r="O281">
            <v>5.125</v>
          </cell>
          <cell r="P281">
            <v>3.5649999999999999</v>
          </cell>
          <cell r="Q281">
            <v>3.7850000000000001</v>
          </cell>
          <cell r="R281">
            <v>0.14499999999999957</v>
          </cell>
          <cell r="S281">
            <v>0.61999999999999966</v>
          </cell>
          <cell r="T281">
            <v>3.67</v>
          </cell>
          <cell r="U281">
            <v>4.17</v>
          </cell>
          <cell r="V281">
            <v>3.74</v>
          </cell>
          <cell r="W281">
            <v>3.65</v>
          </cell>
          <cell r="X281">
            <v>3.85</v>
          </cell>
          <cell r="Y281">
            <v>4.2350000000000003</v>
          </cell>
          <cell r="Z281">
            <v>4.125</v>
          </cell>
          <cell r="AA281">
            <v>4</v>
          </cell>
          <cell r="AB281">
            <v>4.03</v>
          </cell>
          <cell r="AC281">
            <v>3.9950000000000001</v>
          </cell>
        </row>
        <row r="282">
          <cell r="A282">
            <v>36684</v>
          </cell>
          <cell r="B282">
            <v>4.3250000000000002</v>
          </cell>
          <cell r="C282">
            <v>4.1900000000000004</v>
          </cell>
          <cell r="D282">
            <v>4.67</v>
          </cell>
          <cell r="E282">
            <v>3.93</v>
          </cell>
          <cell r="F282">
            <v>4.38</v>
          </cell>
          <cell r="G282">
            <v>0.34499999999999975</v>
          </cell>
          <cell r="H282">
            <v>0.47999999999999954</v>
          </cell>
          <cell r="I282">
            <v>0.13499999999999979</v>
          </cell>
          <cell r="J282">
            <v>5.4999999999999716E-2</v>
          </cell>
          <cell r="K282">
            <v>0.1899999999999995</v>
          </cell>
          <cell r="L282">
            <v>0.26000000000000023</v>
          </cell>
          <cell r="M282">
            <v>4.2450000000000001</v>
          </cell>
          <cell r="N282">
            <v>4.76</v>
          </cell>
          <cell r="O282">
            <v>5.42</v>
          </cell>
          <cell r="P282">
            <v>3.7250000000000001</v>
          </cell>
          <cell r="Q282">
            <v>4.01</v>
          </cell>
          <cell r="R282">
            <v>8.9999999999999858E-2</v>
          </cell>
          <cell r="S282">
            <v>0.51499999999999968</v>
          </cell>
          <cell r="T282">
            <v>3.9649999999999999</v>
          </cell>
          <cell r="U282">
            <v>4.49</v>
          </cell>
          <cell r="V282">
            <v>3.835</v>
          </cell>
          <cell r="W282">
            <v>3.8</v>
          </cell>
          <cell r="X282">
            <v>3.9449999999999998</v>
          </cell>
          <cell r="Y282">
            <v>4.5650000000000004</v>
          </cell>
          <cell r="Z282">
            <v>4.4400000000000004</v>
          </cell>
          <cell r="AA282">
            <v>4.3049999999999997</v>
          </cell>
          <cell r="AB282">
            <v>4.33</v>
          </cell>
          <cell r="AC282">
            <v>4.3099999999999996</v>
          </cell>
        </row>
        <row r="283">
          <cell r="A283">
            <v>36685</v>
          </cell>
          <cell r="B283">
            <v>4.04</v>
          </cell>
          <cell r="C283">
            <v>3.94</v>
          </cell>
          <cell r="D283">
            <v>4.45</v>
          </cell>
          <cell r="E283">
            <v>3.66</v>
          </cell>
          <cell r="F283">
            <v>4.085</v>
          </cell>
          <cell r="G283">
            <v>0.41000000000000014</v>
          </cell>
          <cell r="H283">
            <v>0.51000000000000023</v>
          </cell>
          <cell r="I283">
            <v>0.10000000000000009</v>
          </cell>
          <cell r="J283">
            <v>4.4999999999999929E-2</v>
          </cell>
          <cell r="K283">
            <v>0.14500000000000002</v>
          </cell>
          <cell r="L283">
            <v>0.2799999999999998</v>
          </cell>
          <cell r="M283">
            <v>4</v>
          </cell>
          <cell r="N283">
            <v>4.42</v>
          </cell>
          <cell r="O283">
            <v>5.07</v>
          </cell>
          <cell r="P283">
            <v>3.5750000000000002</v>
          </cell>
          <cell r="Q283">
            <v>3.7450000000000001</v>
          </cell>
          <cell r="R283">
            <v>-3.0000000000000249E-2</v>
          </cell>
          <cell r="S283">
            <v>0.41999999999999993</v>
          </cell>
          <cell r="T283">
            <v>3.7149999999999999</v>
          </cell>
          <cell r="U283">
            <v>4.2249999999999996</v>
          </cell>
          <cell r="V283">
            <v>3.585</v>
          </cell>
          <cell r="W283">
            <v>3.53</v>
          </cell>
          <cell r="X283">
            <v>3.68</v>
          </cell>
          <cell r="Y283">
            <v>4.29</v>
          </cell>
          <cell r="Z283">
            <v>4.1550000000000002</v>
          </cell>
          <cell r="AA283">
            <v>4.0250000000000004</v>
          </cell>
          <cell r="AB283">
            <v>4.08</v>
          </cell>
          <cell r="AC283">
            <v>4.03</v>
          </cell>
        </row>
        <row r="284">
          <cell r="A284">
            <v>36686</v>
          </cell>
          <cell r="B284">
            <v>3.8149999999999999</v>
          </cell>
          <cell r="C284">
            <v>3.7149999999999999</v>
          </cell>
          <cell r="D284">
            <v>4.3650000000000002</v>
          </cell>
          <cell r="E284">
            <v>3.51</v>
          </cell>
          <cell r="F284">
            <v>3.85</v>
          </cell>
          <cell r="G284">
            <v>0.55000000000000027</v>
          </cell>
          <cell r="H284">
            <v>0.65000000000000036</v>
          </cell>
          <cell r="I284">
            <v>0.10000000000000009</v>
          </cell>
          <cell r="J284">
            <v>3.5000000000000142E-2</v>
          </cell>
          <cell r="K284">
            <v>0.13500000000000023</v>
          </cell>
          <cell r="L284">
            <v>0.20500000000000007</v>
          </cell>
          <cell r="M284">
            <v>3.8050000000000002</v>
          </cell>
          <cell r="N284">
            <v>4.2649999999999997</v>
          </cell>
          <cell r="O284">
            <v>4.9550000000000001</v>
          </cell>
          <cell r="P284">
            <v>3.45</v>
          </cell>
          <cell r="Q284">
            <v>3.5550000000000002</v>
          </cell>
          <cell r="R284">
            <v>-0.10000000000000053</v>
          </cell>
          <cell r="S284">
            <v>0.45999999999999952</v>
          </cell>
          <cell r="T284">
            <v>3.4950000000000001</v>
          </cell>
          <cell r="U284">
            <v>3.9550000000000001</v>
          </cell>
          <cell r="V284">
            <v>3.4</v>
          </cell>
          <cell r="W284">
            <v>3.33</v>
          </cell>
          <cell r="X284">
            <v>3.4950000000000001</v>
          </cell>
          <cell r="Y284">
            <v>4.0049999999999999</v>
          </cell>
          <cell r="Z284">
            <v>3.87</v>
          </cell>
          <cell r="AA284">
            <v>3.74</v>
          </cell>
          <cell r="AB284">
            <v>3.8250000000000002</v>
          </cell>
          <cell r="AC284">
            <v>3.7450000000000001</v>
          </cell>
        </row>
        <row r="285">
          <cell r="A285">
            <v>36687</v>
          </cell>
          <cell r="B285">
            <v>4.0049999999999999</v>
          </cell>
          <cell r="C285">
            <v>3.86</v>
          </cell>
          <cell r="D285">
            <v>4.43</v>
          </cell>
          <cell r="E285">
            <v>3.6349999999999998</v>
          </cell>
          <cell r="F285">
            <v>4.07</v>
          </cell>
          <cell r="G285">
            <v>0.42499999999999982</v>
          </cell>
          <cell r="H285">
            <v>0.56999999999999984</v>
          </cell>
          <cell r="I285">
            <v>0.14500000000000002</v>
          </cell>
          <cell r="J285">
            <v>6.5000000000000391E-2</v>
          </cell>
          <cell r="K285">
            <v>0.21000000000000041</v>
          </cell>
          <cell r="L285">
            <v>0.22500000000000009</v>
          </cell>
          <cell r="M285">
            <v>3.9950000000000001</v>
          </cell>
          <cell r="N285">
            <v>4.6349999999999998</v>
          </cell>
          <cell r="O285">
            <v>5.09</v>
          </cell>
          <cell r="P285">
            <v>3.605</v>
          </cell>
          <cell r="Q285">
            <v>3.76</v>
          </cell>
          <cell r="R285">
            <v>0.20500000000000007</v>
          </cell>
          <cell r="S285">
            <v>0.63999999999999968</v>
          </cell>
          <cell r="T285">
            <v>3.6949999999999998</v>
          </cell>
          <cell r="U285">
            <v>4.1449999999999996</v>
          </cell>
          <cell r="V285">
            <v>3.52</v>
          </cell>
          <cell r="W285">
            <v>3.52</v>
          </cell>
          <cell r="X285">
            <v>3.6349999999999998</v>
          </cell>
          <cell r="Y285">
            <v>4.26</v>
          </cell>
          <cell r="Z285">
            <v>4.13</v>
          </cell>
          <cell r="AA285">
            <v>3.98</v>
          </cell>
          <cell r="AB285">
            <v>4.05</v>
          </cell>
          <cell r="AC285">
            <v>3.98</v>
          </cell>
        </row>
        <row r="286">
          <cell r="A286">
            <v>36688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36689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36690</v>
          </cell>
          <cell r="B288">
            <v>4.1349999999999998</v>
          </cell>
          <cell r="C288">
            <v>3.98</v>
          </cell>
          <cell r="D288">
            <v>4.83</v>
          </cell>
          <cell r="E288">
            <v>3.71</v>
          </cell>
          <cell r="F288">
            <v>4.1349999999999998</v>
          </cell>
          <cell r="G288">
            <v>0.69500000000000028</v>
          </cell>
          <cell r="H288">
            <v>0.85000000000000009</v>
          </cell>
          <cell r="I288">
            <v>0.1549999999999998</v>
          </cell>
          <cell r="J288">
            <v>0</v>
          </cell>
          <cell r="K288">
            <v>0.1549999999999998</v>
          </cell>
          <cell r="L288">
            <v>0.27</v>
          </cell>
          <cell r="M288">
            <v>4.125</v>
          </cell>
          <cell r="N288">
            <v>4.8049999999999997</v>
          </cell>
          <cell r="O288">
            <v>5.0549999999999997</v>
          </cell>
          <cell r="P288">
            <v>3.6749999999999998</v>
          </cell>
          <cell r="Q288">
            <v>3.79</v>
          </cell>
          <cell r="R288">
            <v>-2.5000000000000355E-2</v>
          </cell>
          <cell r="S288">
            <v>0.67999999999999972</v>
          </cell>
          <cell r="T288">
            <v>3.67</v>
          </cell>
          <cell r="U288">
            <v>4.1950000000000003</v>
          </cell>
          <cell r="V288">
            <v>3.625</v>
          </cell>
          <cell r="W288">
            <v>3.625</v>
          </cell>
          <cell r="X288">
            <v>3.7349999999999999</v>
          </cell>
          <cell r="Y288">
            <v>4.28</v>
          </cell>
          <cell r="Z288">
            <v>4.16</v>
          </cell>
          <cell r="AA288">
            <v>4.0049999999999999</v>
          </cell>
          <cell r="AB288">
            <v>4.08</v>
          </cell>
          <cell r="AC288">
            <v>4.01</v>
          </cell>
        </row>
        <row r="289">
          <cell r="A289">
            <v>36691</v>
          </cell>
          <cell r="B289">
            <v>4.2</v>
          </cell>
          <cell r="C289">
            <v>4.04</v>
          </cell>
          <cell r="D289">
            <v>4.8049999999999997</v>
          </cell>
          <cell r="E289">
            <v>3.7149999999999999</v>
          </cell>
          <cell r="F289">
            <v>4.21</v>
          </cell>
          <cell r="G289">
            <v>0.60499999999999954</v>
          </cell>
          <cell r="H289">
            <v>0.76499999999999968</v>
          </cell>
          <cell r="I289">
            <v>0.16000000000000014</v>
          </cell>
          <cell r="J289">
            <v>9.9999999999997868E-3</v>
          </cell>
          <cell r="K289">
            <v>0.16999999999999993</v>
          </cell>
          <cell r="L289">
            <v>0.32500000000000018</v>
          </cell>
          <cell r="M289">
            <v>4.18</v>
          </cell>
          <cell r="N289">
            <v>4.8049999999999997</v>
          </cell>
          <cell r="O289">
            <v>4.99</v>
          </cell>
          <cell r="P289">
            <v>3.68</v>
          </cell>
          <cell r="Q289">
            <v>3.78</v>
          </cell>
          <cell r="R289">
            <v>0</v>
          </cell>
          <cell r="S289">
            <v>0.625</v>
          </cell>
          <cell r="T289">
            <v>3.68</v>
          </cell>
          <cell r="U289">
            <v>4.28</v>
          </cell>
          <cell r="V289">
            <v>3.6150000000000002</v>
          </cell>
          <cell r="W289">
            <v>3.5449999999999999</v>
          </cell>
          <cell r="X289">
            <v>3.73</v>
          </cell>
          <cell r="Y289">
            <v>4.3650000000000002</v>
          </cell>
          <cell r="Z289">
            <v>4.2350000000000003</v>
          </cell>
          <cell r="AA289">
            <v>4.0999999999999996</v>
          </cell>
          <cell r="AB289">
            <v>4.165</v>
          </cell>
          <cell r="AC289">
            <v>4.1100000000000003</v>
          </cell>
        </row>
        <row r="290">
          <cell r="A290">
            <v>36692</v>
          </cell>
          <cell r="B290">
            <v>4.07</v>
          </cell>
          <cell r="C290">
            <v>3.9</v>
          </cell>
          <cell r="D290">
            <v>4.6849999999999996</v>
          </cell>
          <cell r="E290">
            <v>3.63</v>
          </cell>
          <cell r="F290">
            <v>4.0999999999999996</v>
          </cell>
          <cell r="G290">
            <v>0.61499999999999932</v>
          </cell>
          <cell r="H290">
            <v>0.7849999999999997</v>
          </cell>
          <cell r="I290">
            <v>0.17000000000000037</v>
          </cell>
          <cell r="J290">
            <v>2.9999999999999361E-2</v>
          </cell>
          <cell r="K290">
            <v>0.19999999999999973</v>
          </cell>
          <cell r="L290">
            <v>0.27</v>
          </cell>
          <cell r="M290">
            <v>4.1399999999999997</v>
          </cell>
          <cell r="N290">
            <v>4.67</v>
          </cell>
          <cell r="O290">
            <v>4.8600000000000003</v>
          </cell>
          <cell r="P290">
            <v>3.5750000000000002</v>
          </cell>
          <cell r="Q290">
            <v>3.7050000000000001</v>
          </cell>
          <cell r="R290">
            <v>-1.499999999999968E-2</v>
          </cell>
          <cell r="S290">
            <v>0.53000000000000025</v>
          </cell>
          <cell r="T290">
            <v>3.5750000000000002</v>
          </cell>
          <cell r="U290">
            <v>4.17</v>
          </cell>
          <cell r="V290">
            <v>3.53</v>
          </cell>
          <cell r="W290">
            <v>3.4750000000000001</v>
          </cell>
          <cell r="X290">
            <v>3.64</v>
          </cell>
          <cell r="Y290">
            <v>4.2300000000000004</v>
          </cell>
          <cell r="Z290">
            <v>4.125</v>
          </cell>
          <cell r="AA290">
            <v>3.97</v>
          </cell>
          <cell r="AB290">
            <v>4.0449999999999999</v>
          </cell>
          <cell r="AC290">
            <v>3.9849999999999999</v>
          </cell>
        </row>
        <row r="291">
          <cell r="A291">
            <v>36693</v>
          </cell>
          <cell r="B291">
            <v>4.21</v>
          </cell>
          <cell r="C291">
            <v>4.03</v>
          </cell>
          <cell r="D291">
            <v>4.7750000000000004</v>
          </cell>
          <cell r="E291">
            <v>3.8250000000000002</v>
          </cell>
          <cell r="F291">
            <v>4.25</v>
          </cell>
          <cell r="G291">
            <v>0.56500000000000039</v>
          </cell>
          <cell r="H291">
            <v>0.74500000000000011</v>
          </cell>
          <cell r="I291">
            <v>0.17999999999999972</v>
          </cell>
          <cell r="J291">
            <v>4.0000000000000036E-2</v>
          </cell>
          <cell r="K291">
            <v>0.21999999999999975</v>
          </cell>
          <cell r="L291">
            <v>0.20500000000000007</v>
          </cell>
          <cell r="M291">
            <v>4.3099999999999996</v>
          </cell>
          <cell r="N291">
            <v>4.7850000000000001</v>
          </cell>
          <cell r="O291">
            <v>5.15</v>
          </cell>
          <cell r="P291">
            <v>3.82</v>
          </cell>
          <cell r="Q291">
            <v>3.9049999999999998</v>
          </cell>
          <cell r="R291">
            <v>9.9999999999997868E-3</v>
          </cell>
          <cell r="S291">
            <v>0.47500000000000053</v>
          </cell>
          <cell r="T291">
            <v>3.8450000000000002</v>
          </cell>
          <cell r="U291">
            <v>4.375</v>
          </cell>
          <cell r="V291">
            <v>3.73</v>
          </cell>
          <cell r="W291">
            <v>3.68</v>
          </cell>
          <cell r="X291">
            <v>3.8450000000000002</v>
          </cell>
          <cell r="Y291">
            <v>4.4400000000000004</v>
          </cell>
          <cell r="Z291">
            <v>4.3099999999999996</v>
          </cell>
          <cell r="AA291">
            <v>4.165</v>
          </cell>
          <cell r="AB291">
            <v>4.21</v>
          </cell>
          <cell r="AC291">
            <v>4.1849999999999996</v>
          </cell>
        </row>
        <row r="292">
          <cell r="A292">
            <v>36694</v>
          </cell>
          <cell r="B292">
            <v>4.1849999999999996</v>
          </cell>
          <cell r="C292">
            <v>3.99</v>
          </cell>
          <cell r="D292">
            <v>4.67</v>
          </cell>
          <cell r="E292">
            <v>3.79</v>
          </cell>
          <cell r="F292">
            <v>4.2549999999999999</v>
          </cell>
          <cell r="G292">
            <v>0.48500000000000032</v>
          </cell>
          <cell r="H292">
            <v>0.67999999999999972</v>
          </cell>
          <cell r="I292">
            <v>0.1949999999999994</v>
          </cell>
          <cell r="J292">
            <v>7.0000000000000284E-2</v>
          </cell>
          <cell r="K292">
            <v>0.26499999999999968</v>
          </cell>
          <cell r="L292">
            <v>0.20000000000000018</v>
          </cell>
          <cell r="M292">
            <v>4.2549999999999999</v>
          </cell>
          <cell r="N292">
            <v>4.6749999999999998</v>
          </cell>
          <cell r="O292">
            <v>5.1849999999999996</v>
          </cell>
          <cell r="P292">
            <v>3.75</v>
          </cell>
          <cell r="Q292">
            <v>3.8650000000000002</v>
          </cell>
          <cell r="R292">
            <v>4.9999999999998934E-3</v>
          </cell>
          <cell r="S292">
            <v>0.41999999999999993</v>
          </cell>
          <cell r="T292">
            <v>3.7749999999999999</v>
          </cell>
          <cell r="U292">
            <v>4.45</v>
          </cell>
          <cell r="V292">
            <v>3.65</v>
          </cell>
          <cell r="W292">
            <v>3.7349999999999999</v>
          </cell>
          <cell r="X292">
            <v>3.8250000000000002</v>
          </cell>
          <cell r="Y292">
            <v>4.5199999999999996</v>
          </cell>
          <cell r="Z292">
            <v>4.34</v>
          </cell>
          <cell r="AA292">
            <v>4.21</v>
          </cell>
          <cell r="AB292">
            <v>4.24</v>
          </cell>
          <cell r="AC292">
            <v>4.2249999999999996</v>
          </cell>
        </row>
        <row r="293">
          <cell r="A293">
            <v>36695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36696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36697</v>
          </cell>
          <cell r="B295">
            <v>4.1900000000000004</v>
          </cell>
          <cell r="C295">
            <v>4.0250000000000004</v>
          </cell>
          <cell r="D295">
            <v>4.72</v>
          </cell>
          <cell r="E295">
            <v>3.78</v>
          </cell>
          <cell r="F295">
            <v>4.26</v>
          </cell>
          <cell r="G295">
            <v>0.52999999999999936</v>
          </cell>
          <cell r="H295">
            <v>0.6949999999999994</v>
          </cell>
          <cell r="I295">
            <v>0.16500000000000004</v>
          </cell>
          <cell r="J295">
            <v>6.9999999999999396E-2</v>
          </cell>
          <cell r="K295">
            <v>0.23499999999999943</v>
          </cell>
          <cell r="L295">
            <v>0.24500000000000055</v>
          </cell>
          <cell r="M295">
            <v>4.21</v>
          </cell>
          <cell r="N295">
            <v>4.71</v>
          </cell>
          <cell r="O295">
            <v>5.01</v>
          </cell>
          <cell r="P295">
            <v>3.7</v>
          </cell>
          <cell r="Q295">
            <v>3.83</v>
          </cell>
          <cell r="R295">
            <v>-9.9999999999997868E-3</v>
          </cell>
          <cell r="S295">
            <v>0.5</v>
          </cell>
          <cell r="T295">
            <v>3.76</v>
          </cell>
          <cell r="U295">
            <v>4.3899999999999997</v>
          </cell>
          <cell r="V295">
            <v>3.67</v>
          </cell>
          <cell r="W295">
            <v>3.5</v>
          </cell>
          <cell r="X295">
            <v>3.8050000000000002</v>
          </cell>
          <cell r="Y295">
            <v>4.4400000000000004</v>
          </cell>
          <cell r="Z295">
            <v>4.3150000000000004</v>
          </cell>
          <cell r="AA295">
            <v>4.1449999999999996</v>
          </cell>
          <cell r="AB295">
            <v>4.18</v>
          </cell>
          <cell r="AC295">
            <v>4.17</v>
          </cell>
        </row>
        <row r="296">
          <cell r="A296">
            <v>36698</v>
          </cell>
          <cell r="B296">
            <v>3.9</v>
          </cell>
          <cell r="C296">
            <v>3.7450000000000001</v>
          </cell>
          <cell r="D296">
            <v>4.41</v>
          </cell>
          <cell r="E296">
            <v>3.48</v>
          </cell>
          <cell r="F296">
            <v>3.96</v>
          </cell>
          <cell r="G296">
            <v>0.51000000000000023</v>
          </cell>
          <cell r="H296">
            <v>0.66500000000000004</v>
          </cell>
          <cell r="I296">
            <v>0.1549999999999998</v>
          </cell>
          <cell r="J296">
            <v>6.0000000000000053E-2</v>
          </cell>
          <cell r="K296">
            <v>0.21499999999999986</v>
          </cell>
          <cell r="L296">
            <v>0.26500000000000012</v>
          </cell>
          <cell r="M296">
            <v>3.86</v>
          </cell>
          <cell r="N296">
            <v>4.4249999999999998</v>
          </cell>
          <cell r="O296">
            <v>4.67</v>
          </cell>
          <cell r="P296">
            <v>3.4249999999999998</v>
          </cell>
          <cell r="Q296">
            <v>3.55</v>
          </cell>
          <cell r="R296">
            <v>1.499999999999968E-2</v>
          </cell>
          <cell r="S296">
            <v>0.56499999999999995</v>
          </cell>
          <cell r="T296">
            <v>3.37</v>
          </cell>
          <cell r="U296">
            <v>4.04</v>
          </cell>
          <cell r="V296">
            <v>3.4350000000000001</v>
          </cell>
          <cell r="W296">
            <v>3.36</v>
          </cell>
          <cell r="X296">
            <v>3.5</v>
          </cell>
          <cell r="Y296">
            <v>4.0949999999999998</v>
          </cell>
          <cell r="Z296">
            <v>3.98</v>
          </cell>
          <cell r="AA296">
            <v>3.84</v>
          </cell>
          <cell r="AB296">
            <v>3.92</v>
          </cell>
          <cell r="AC296">
            <v>3.85</v>
          </cell>
        </row>
        <row r="297">
          <cell r="A297">
            <v>36699</v>
          </cell>
          <cell r="B297">
            <v>4.0599999999999996</v>
          </cell>
          <cell r="C297">
            <v>3.84</v>
          </cell>
          <cell r="D297">
            <v>4.47</v>
          </cell>
          <cell r="E297">
            <v>3.5449999999999999</v>
          </cell>
          <cell r="F297">
            <v>4.085</v>
          </cell>
          <cell r="G297">
            <v>0.41000000000000014</v>
          </cell>
          <cell r="H297">
            <v>0.62999999999999989</v>
          </cell>
          <cell r="I297">
            <v>0.21999999999999975</v>
          </cell>
          <cell r="J297">
            <v>2.5000000000000355E-2</v>
          </cell>
          <cell r="K297">
            <v>0.24500000000000011</v>
          </cell>
          <cell r="L297">
            <v>0.29499999999999993</v>
          </cell>
          <cell r="M297">
            <v>4.0049999999999999</v>
          </cell>
          <cell r="N297">
            <v>4.5549999999999997</v>
          </cell>
          <cell r="O297">
            <v>4.9400000000000004</v>
          </cell>
          <cell r="P297">
            <v>3.5350000000000001</v>
          </cell>
          <cell r="Q297">
            <v>3.66</v>
          </cell>
          <cell r="R297">
            <v>8.4999999999999964E-2</v>
          </cell>
          <cell r="S297">
            <v>0.54999999999999982</v>
          </cell>
          <cell r="T297">
            <v>3.61</v>
          </cell>
          <cell r="U297">
            <v>4.13</v>
          </cell>
          <cell r="V297">
            <v>3.51</v>
          </cell>
          <cell r="W297">
            <v>3.4</v>
          </cell>
          <cell r="X297">
            <v>3.5550000000000002</v>
          </cell>
          <cell r="Y297">
            <v>4.21</v>
          </cell>
          <cell r="Z297">
            <v>4.1150000000000002</v>
          </cell>
          <cell r="AA297">
            <v>3.9849999999999999</v>
          </cell>
          <cell r="AB297">
            <v>4.0250000000000004</v>
          </cell>
          <cell r="AC297">
            <v>4.0049999999999999</v>
          </cell>
        </row>
        <row r="298">
          <cell r="A298">
            <v>36700</v>
          </cell>
          <cell r="B298">
            <v>4.3650000000000002</v>
          </cell>
          <cell r="C298">
            <v>4.125</v>
          </cell>
          <cell r="D298">
            <v>4.875</v>
          </cell>
          <cell r="E298">
            <v>3.875</v>
          </cell>
          <cell r="F298">
            <v>4.38</v>
          </cell>
          <cell r="G298">
            <v>0.50999999999999979</v>
          </cell>
          <cell r="H298">
            <v>0.75</v>
          </cell>
          <cell r="I298">
            <v>0.24000000000000021</v>
          </cell>
          <cell r="J298">
            <v>1.499999999999968E-2</v>
          </cell>
          <cell r="K298">
            <v>0.25499999999999989</v>
          </cell>
          <cell r="L298">
            <v>0.25</v>
          </cell>
          <cell r="M298">
            <v>4.4400000000000004</v>
          </cell>
          <cell r="N298">
            <v>4.88</v>
          </cell>
          <cell r="O298">
            <v>5.32</v>
          </cell>
          <cell r="P298">
            <v>3.8650000000000002</v>
          </cell>
          <cell r="Q298">
            <v>4.01</v>
          </cell>
          <cell r="R298">
            <v>4.9999999999998934E-3</v>
          </cell>
          <cell r="S298">
            <v>0.4399999999999995</v>
          </cell>
          <cell r="T298">
            <v>3.92</v>
          </cell>
          <cell r="U298">
            <v>4.4249999999999998</v>
          </cell>
          <cell r="V298">
            <v>3.8050000000000002</v>
          </cell>
          <cell r="W298">
            <v>3.73</v>
          </cell>
          <cell r="X298">
            <v>3.89</v>
          </cell>
          <cell r="Y298">
            <v>4.5149999999999997</v>
          </cell>
          <cell r="Z298">
            <v>4.3949999999999996</v>
          </cell>
          <cell r="AA298">
            <v>4.26</v>
          </cell>
          <cell r="AB298">
            <v>4.28</v>
          </cell>
          <cell r="AC298">
            <v>4.2649999999999997</v>
          </cell>
        </row>
        <row r="299">
          <cell r="A299">
            <v>36701</v>
          </cell>
          <cell r="B299">
            <v>4.2300000000000004</v>
          </cell>
          <cell r="C299">
            <v>3.94</v>
          </cell>
          <cell r="D299">
            <v>4.6849999999999996</v>
          </cell>
          <cell r="E299">
            <v>3.75</v>
          </cell>
          <cell r="F299">
            <v>4.26</v>
          </cell>
          <cell r="G299">
            <v>0.45499999999999918</v>
          </cell>
          <cell r="H299">
            <v>0.74499999999999966</v>
          </cell>
          <cell r="I299">
            <v>0.29000000000000048</v>
          </cell>
          <cell r="J299">
            <v>2.9999999999999361E-2</v>
          </cell>
          <cell r="K299">
            <v>0.31999999999999984</v>
          </cell>
          <cell r="L299">
            <v>0.18999999999999995</v>
          </cell>
          <cell r="M299">
            <v>4.3049999999999997</v>
          </cell>
          <cell r="N299">
            <v>4.7149999999999999</v>
          </cell>
          <cell r="O299">
            <v>4.97</v>
          </cell>
          <cell r="P299">
            <v>3.74</v>
          </cell>
          <cell r="Q299">
            <v>3.8450000000000002</v>
          </cell>
          <cell r="R299">
            <v>3.0000000000000249E-2</v>
          </cell>
          <cell r="S299">
            <v>0.41000000000000014</v>
          </cell>
          <cell r="T299">
            <v>3.69</v>
          </cell>
          <cell r="U299">
            <v>4.415</v>
          </cell>
          <cell r="V299">
            <v>3.66</v>
          </cell>
          <cell r="W299">
            <v>3.7149999999999999</v>
          </cell>
          <cell r="X299">
            <v>3.78</v>
          </cell>
          <cell r="Y299">
            <v>4.5049999999999999</v>
          </cell>
          <cell r="Z299">
            <v>4.3250000000000002</v>
          </cell>
          <cell r="AA299">
            <v>4.2149999999999999</v>
          </cell>
          <cell r="AB299">
            <v>4.25</v>
          </cell>
          <cell r="AC299">
            <v>4.2300000000000004</v>
          </cell>
        </row>
        <row r="300">
          <cell r="A300">
            <v>36702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36703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36704</v>
          </cell>
          <cell r="B302">
            <v>4.2850000000000001</v>
          </cell>
          <cell r="C302">
            <v>4.0449999999999999</v>
          </cell>
          <cell r="D302">
            <v>4.83</v>
          </cell>
          <cell r="E302">
            <v>3.76</v>
          </cell>
          <cell r="F302">
            <v>4.3150000000000004</v>
          </cell>
          <cell r="G302">
            <v>0.54499999999999993</v>
          </cell>
          <cell r="H302">
            <v>0.78500000000000014</v>
          </cell>
          <cell r="I302">
            <v>0.24000000000000021</v>
          </cell>
          <cell r="J302">
            <v>3.0000000000000249E-2</v>
          </cell>
          <cell r="K302">
            <v>0.27000000000000046</v>
          </cell>
          <cell r="L302">
            <v>0.28500000000000014</v>
          </cell>
          <cell r="M302">
            <v>3.76</v>
          </cell>
          <cell r="N302">
            <v>4.8049999999999997</v>
          </cell>
          <cell r="O302">
            <v>5.0149999999999997</v>
          </cell>
          <cell r="P302">
            <v>3.75</v>
          </cell>
          <cell r="Q302">
            <v>3.855</v>
          </cell>
          <cell r="R302">
            <v>-2.5000000000000355E-2</v>
          </cell>
          <cell r="S302">
            <v>1.0449999999999999</v>
          </cell>
          <cell r="T302">
            <v>3.7450000000000001</v>
          </cell>
          <cell r="U302">
            <v>4.3650000000000002</v>
          </cell>
          <cell r="V302">
            <v>3.7050000000000001</v>
          </cell>
          <cell r="W302">
            <v>3.6</v>
          </cell>
          <cell r="X302">
            <v>3.79</v>
          </cell>
          <cell r="Y302">
            <v>4.4349999999999996</v>
          </cell>
          <cell r="Z302">
            <v>4.3150000000000004</v>
          </cell>
          <cell r="AA302">
            <v>4.1849999999999996</v>
          </cell>
          <cell r="AB302">
            <v>4.21</v>
          </cell>
          <cell r="AC302">
            <v>4.2050000000000001</v>
          </cell>
        </row>
        <row r="303">
          <cell r="A303">
            <v>36705</v>
          </cell>
          <cell r="B303">
            <v>4.4950000000000001</v>
          </cell>
          <cell r="C303">
            <v>4.2149999999999999</v>
          </cell>
          <cell r="D303">
            <v>5.09</v>
          </cell>
          <cell r="E303">
            <v>3.9049999999999998</v>
          </cell>
          <cell r="F303">
            <v>4.5199999999999996</v>
          </cell>
          <cell r="G303">
            <v>0.59499999999999975</v>
          </cell>
          <cell r="H303">
            <v>0.875</v>
          </cell>
          <cell r="I303">
            <v>0.28000000000000025</v>
          </cell>
          <cell r="J303">
            <v>2.4999999999999467E-2</v>
          </cell>
          <cell r="K303">
            <v>0.30499999999999972</v>
          </cell>
          <cell r="L303">
            <v>0.31000000000000005</v>
          </cell>
          <cell r="M303">
            <v>4.5650000000000004</v>
          </cell>
          <cell r="N303">
            <v>4.7750000000000004</v>
          </cell>
          <cell r="O303">
            <v>5.2649999999999997</v>
          </cell>
          <cell r="P303">
            <v>3.86</v>
          </cell>
          <cell r="Q303">
            <v>3.95</v>
          </cell>
          <cell r="R303">
            <v>-0.3149999999999995</v>
          </cell>
          <cell r="S303">
            <v>0.20999999999999996</v>
          </cell>
          <cell r="T303">
            <v>3.8650000000000002</v>
          </cell>
          <cell r="U303">
            <v>4.5549999999999997</v>
          </cell>
          <cell r="V303">
            <v>3.83</v>
          </cell>
          <cell r="W303">
            <v>3.4</v>
          </cell>
          <cell r="X303">
            <v>3.9750000000000001</v>
          </cell>
          <cell r="Y303">
            <v>4.6449999999999996</v>
          </cell>
          <cell r="Z303">
            <v>4.51</v>
          </cell>
          <cell r="AA303">
            <v>4.3849999999999998</v>
          </cell>
          <cell r="AB303">
            <v>4.38</v>
          </cell>
          <cell r="AC303">
            <v>4.3899999999999997</v>
          </cell>
        </row>
        <row r="304">
          <cell r="A304">
            <v>36706</v>
          </cell>
          <cell r="B304">
            <v>4.45</v>
          </cell>
          <cell r="C304">
            <v>4.165</v>
          </cell>
          <cell r="D304">
            <v>5.1050000000000004</v>
          </cell>
          <cell r="E304">
            <v>3.82</v>
          </cell>
          <cell r="F304">
            <v>4.4550000000000001</v>
          </cell>
          <cell r="G304">
            <v>0.65500000000000025</v>
          </cell>
          <cell r="H304">
            <v>0.94000000000000039</v>
          </cell>
          <cell r="I304">
            <v>0.28500000000000014</v>
          </cell>
          <cell r="J304">
            <v>4.9999999999998934E-3</v>
          </cell>
          <cell r="K304">
            <v>0.29000000000000004</v>
          </cell>
          <cell r="L304">
            <v>0.3450000000000002</v>
          </cell>
          <cell r="M304">
            <v>4.57</v>
          </cell>
          <cell r="N304">
            <v>5.09</v>
          </cell>
          <cell r="O304">
            <v>5.2149999999999999</v>
          </cell>
          <cell r="P304">
            <v>3.8</v>
          </cell>
          <cell r="Q304">
            <v>3.9049999999999998</v>
          </cell>
          <cell r="R304">
            <v>-1.5000000000000568E-2</v>
          </cell>
          <cell r="S304">
            <v>0.51999999999999957</v>
          </cell>
          <cell r="T304">
            <v>3.79</v>
          </cell>
          <cell r="U304">
            <v>4.4749999999999996</v>
          </cell>
          <cell r="V304">
            <v>3.7749999999999999</v>
          </cell>
          <cell r="W304">
            <v>3.605</v>
          </cell>
          <cell r="X304">
            <v>3.85</v>
          </cell>
          <cell r="Y304">
            <v>4.55</v>
          </cell>
          <cell r="Z304">
            <v>4.45</v>
          </cell>
          <cell r="AA304">
            <v>4.32</v>
          </cell>
          <cell r="AB304">
            <v>4.3449999999999998</v>
          </cell>
          <cell r="AC304">
            <v>4.34</v>
          </cell>
        </row>
        <row r="305">
          <cell r="A305">
            <v>36707</v>
          </cell>
          <cell r="B305">
            <v>4.1900000000000004</v>
          </cell>
          <cell r="C305">
            <v>3.91</v>
          </cell>
          <cell r="D305">
            <v>4.8250000000000002</v>
          </cell>
          <cell r="E305">
            <v>3.69</v>
          </cell>
          <cell r="F305">
            <v>4.2450000000000001</v>
          </cell>
          <cell r="G305">
            <v>0.63499999999999979</v>
          </cell>
          <cell r="H305">
            <v>0.91500000000000004</v>
          </cell>
          <cell r="I305">
            <v>0.28000000000000025</v>
          </cell>
          <cell r="J305">
            <v>5.4999999999999716E-2</v>
          </cell>
          <cell r="K305">
            <v>0.33499999999999996</v>
          </cell>
          <cell r="L305">
            <v>0.2200000000000002</v>
          </cell>
          <cell r="M305">
            <v>4.2450000000000001</v>
          </cell>
          <cell r="N305">
            <v>4.875</v>
          </cell>
          <cell r="O305">
            <v>5.0350000000000001</v>
          </cell>
          <cell r="P305">
            <v>3.6349999999999998</v>
          </cell>
          <cell r="Q305">
            <v>3.7450000000000001</v>
          </cell>
          <cell r="R305">
            <v>4.9999999999999822E-2</v>
          </cell>
          <cell r="S305">
            <v>0.62999999999999989</v>
          </cell>
          <cell r="T305">
            <v>3.62</v>
          </cell>
          <cell r="U305">
            <v>4.2649999999999997</v>
          </cell>
          <cell r="V305">
            <v>3.6</v>
          </cell>
          <cell r="W305">
            <v>3.4849999999999999</v>
          </cell>
          <cell r="X305">
            <v>3.69</v>
          </cell>
          <cell r="Y305">
            <v>4.3499999999999996</v>
          </cell>
          <cell r="Z305">
            <v>4.2249999999999996</v>
          </cell>
          <cell r="AA305">
            <v>4.0999999999999996</v>
          </cell>
          <cell r="AB305">
            <v>4.17</v>
          </cell>
          <cell r="AC305">
            <v>4.1050000000000004</v>
          </cell>
        </row>
        <row r="306">
          <cell r="A306">
            <v>36708</v>
          </cell>
          <cell r="B306">
            <v>4.2149999999999999</v>
          </cell>
          <cell r="C306">
            <v>3.9449999999999998</v>
          </cell>
          <cell r="D306">
            <v>4.7300000000000004</v>
          </cell>
          <cell r="E306">
            <v>3.74</v>
          </cell>
          <cell r="F306">
            <v>4.29</v>
          </cell>
          <cell r="G306">
            <v>0.51500000000000057</v>
          </cell>
          <cell r="H306">
            <v>0.78500000000000059</v>
          </cell>
          <cell r="I306">
            <v>0.27</v>
          </cell>
          <cell r="J306">
            <v>7.5000000000000178E-2</v>
          </cell>
          <cell r="K306">
            <v>0.3450000000000002</v>
          </cell>
          <cell r="L306">
            <v>0.20499999999999963</v>
          </cell>
          <cell r="M306">
            <v>4.1449999999999996</v>
          </cell>
          <cell r="N306">
            <v>4.7300000000000004</v>
          </cell>
          <cell r="O306">
            <v>5.0449999999999999</v>
          </cell>
          <cell r="P306">
            <v>3.8250000000000002</v>
          </cell>
          <cell r="Q306">
            <v>3.895</v>
          </cell>
          <cell r="R306">
            <v>0</v>
          </cell>
          <cell r="S306">
            <v>0.58500000000000085</v>
          </cell>
          <cell r="T306">
            <v>3.6850000000000001</v>
          </cell>
          <cell r="U306">
            <v>4.335</v>
          </cell>
          <cell r="V306">
            <v>3.66</v>
          </cell>
          <cell r="W306">
            <v>3.5150000000000001</v>
          </cell>
          <cell r="X306">
            <v>3.79</v>
          </cell>
          <cell r="Y306">
            <v>4.4000000000000004</v>
          </cell>
          <cell r="Z306">
            <v>4.3250000000000002</v>
          </cell>
          <cell r="AA306">
            <v>4.1349999999999998</v>
          </cell>
          <cell r="AB306">
            <v>4.1900000000000004</v>
          </cell>
          <cell r="AC306">
            <v>4.165</v>
          </cell>
        </row>
        <row r="307">
          <cell r="A307">
            <v>36709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36710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36711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36712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36713</v>
          </cell>
          <cell r="B311">
            <v>4.16</v>
          </cell>
          <cell r="C311">
            <v>3.96</v>
          </cell>
          <cell r="D311">
            <v>4.84</v>
          </cell>
          <cell r="E311">
            <v>3.86</v>
          </cell>
          <cell r="F311">
            <v>4.2</v>
          </cell>
          <cell r="G311">
            <v>0.67999999999999972</v>
          </cell>
          <cell r="H311">
            <v>0.87999999999999989</v>
          </cell>
          <cell r="I311">
            <v>0.20000000000000018</v>
          </cell>
          <cell r="J311">
            <v>4.0000000000000036E-2</v>
          </cell>
          <cell r="K311">
            <v>0.24000000000000021</v>
          </cell>
          <cell r="L311">
            <v>0.10000000000000009</v>
          </cell>
          <cell r="M311">
            <v>4.1399999999999997</v>
          </cell>
          <cell r="N311">
            <v>4.49</v>
          </cell>
          <cell r="O311">
            <v>4.7350000000000003</v>
          </cell>
          <cell r="P311">
            <v>3.875</v>
          </cell>
          <cell r="Q311">
            <v>3.9049999999999998</v>
          </cell>
          <cell r="R311">
            <v>-0.34999999999999964</v>
          </cell>
          <cell r="S311">
            <v>0.35000000000000053</v>
          </cell>
          <cell r="T311">
            <v>3.7250000000000001</v>
          </cell>
          <cell r="U311">
            <v>4.24</v>
          </cell>
          <cell r="V311">
            <v>3.76</v>
          </cell>
          <cell r="W311">
            <v>3.5649999999999999</v>
          </cell>
          <cell r="X311">
            <v>3.855</v>
          </cell>
          <cell r="Y311">
            <v>4.2750000000000004</v>
          </cell>
          <cell r="Z311">
            <v>4.25</v>
          </cell>
          <cell r="AA311">
            <v>4.0350000000000001</v>
          </cell>
          <cell r="AB311">
            <v>4.1349999999999998</v>
          </cell>
          <cell r="AC311">
            <v>4.07</v>
          </cell>
        </row>
        <row r="312">
          <cell r="A312">
            <v>36714</v>
          </cell>
          <cell r="B312">
            <v>3.94</v>
          </cell>
          <cell r="C312">
            <v>3.6549999999999998</v>
          </cell>
          <cell r="D312">
            <v>4.5549999999999997</v>
          </cell>
          <cell r="E312">
            <v>3.57</v>
          </cell>
          <cell r="F312">
            <v>3.97</v>
          </cell>
          <cell r="G312">
            <v>0.61499999999999977</v>
          </cell>
          <cell r="H312">
            <v>0.89999999999999991</v>
          </cell>
          <cell r="I312">
            <v>0.28500000000000014</v>
          </cell>
          <cell r="J312">
            <v>3.0000000000000249E-2</v>
          </cell>
          <cell r="K312">
            <v>0.31500000000000039</v>
          </cell>
          <cell r="L312">
            <v>8.4999999999999964E-2</v>
          </cell>
          <cell r="M312">
            <v>3.75</v>
          </cell>
          <cell r="N312">
            <v>4.1349999999999998</v>
          </cell>
          <cell r="O312">
            <v>4.7050000000000001</v>
          </cell>
          <cell r="P312">
            <v>3.605</v>
          </cell>
          <cell r="Q312">
            <v>3.625</v>
          </cell>
          <cell r="R312">
            <v>-0.41999999999999993</v>
          </cell>
          <cell r="S312">
            <v>0.38499999999999979</v>
          </cell>
          <cell r="T312">
            <v>3.51</v>
          </cell>
          <cell r="U312">
            <v>4.03</v>
          </cell>
          <cell r="V312">
            <v>3.4950000000000001</v>
          </cell>
          <cell r="W312">
            <v>3.375</v>
          </cell>
          <cell r="X312">
            <v>3.5649999999999999</v>
          </cell>
          <cell r="Y312">
            <v>4.085</v>
          </cell>
          <cell r="Z312">
            <v>4.03</v>
          </cell>
          <cell r="AA312">
            <v>3.83</v>
          </cell>
          <cell r="AB312">
            <v>3.95</v>
          </cell>
          <cell r="AC312">
            <v>3.855</v>
          </cell>
        </row>
        <row r="313">
          <cell r="A313">
            <v>36715</v>
          </cell>
          <cell r="B313">
            <v>3.7450000000000001</v>
          </cell>
          <cell r="C313">
            <v>3.39</v>
          </cell>
          <cell r="D313">
            <v>4.1349999999999998</v>
          </cell>
          <cell r="E313">
            <v>3.34</v>
          </cell>
          <cell r="F313">
            <v>3.85</v>
          </cell>
          <cell r="G313">
            <v>0.38999999999999968</v>
          </cell>
          <cell r="H313">
            <v>0.74499999999999966</v>
          </cell>
          <cell r="I313">
            <v>0.35499999999999998</v>
          </cell>
          <cell r="J313">
            <v>0.10499999999999998</v>
          </cell>
          <cell r="K313">
            <v>0.45999999999999996</v>
          </cell>
          <cell r="L313">
            <v>5.0000000000000266E-2</v>
          </cell>
          <cell r="M313">
            <v>3.415</v>
          </cell>
          <cell r="N313">
            <v>3.5950000000000002</v>
          </cell>
          <cell r="O313">
            <v>4.4800000000000004</v>
          </cell>
          <cell r="P313">
            <v>3.36</v>
          </cell>
          <cell r="Q313">
            <v>3.39</v>
          </cell>
          <cell r="R313">
            <v>-0.53999999999999959</v>
          </cell>
          <cell r="S313">
            <v>0.18000000000000016</v>
          </cell>
          <cell r="T313">
            <v>3.25</v>
          </cell>
          <cell r="U313">
            <v>3.9950000000000001</v>
          </cell>
          <cell r="V313">
            <v>3.27</v>
          </cell>
          <cell r="W313">
            <v>3.08</v>
          </cell>
          <cell r="X313">
            <v>3.36</v>
          </cell>
          <cell r="Y313">
            <v>4.0449999999999999</v>
          </cell>
          <cell r="Z313">
            <v>3.94</v>
          </cell>
          <cell r="AA313">
            <v>3.79</v>
          </cell>
          <cell r="AB313">
            <v>3.9049999999999998</v>
          </cell>
          <cell r="AC313">
            <v>3.82</v>
          </cell>
        </row>
        <row r="314">
          <cell r="A314">
            <v>36716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36717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36718</v>
          </cell>
          <cell r="B316">
            <v>4.0650000000000004</v>
          </cell>
          <cell r="C316">
            <v>3.82</v>
          </cell>
          <cell r="D316">
            <v>4.74</v>
          </cell>
          <cell r="E316">
            <v>3.65</v>
          </cell>
          <cell r="F316">
            <v>4.16</v>
          </cell>
          <cell r="G316">
            <v>0.67499999999999982</v>
          </cell>
          <cell r="H316">
            <v>0.92000000000000037</v>
          </cell>
          <cell r="I316">
            <v>0.24500000000000055</v>
          </cell>
          <cell r="J316">
            <v>9.4999999999999751E-2</v>
          </cell>
          <cell r="K316">
            <v>0.3400000000000003</v>
          </cell>
          <cell r="L316">
            <v>0.16999999999999993</v>
          </cell>
          <cell r="M316">
            <v>4.0449999999999999</v>
          </cell>
          <cell r="N316">
            <v>4.49</v>
          </cell>
          <cell r="O316">
            <v>4.8049999999999997</v>
          </cell>
          <cell r="P316">
            <v>3.7149999999999999</v>
          </cell>
          <cell r="Q316">
            <v>3.72</v>
          </cell>
          <cell r="R316">
            <v>-0.25</v>
          </cell>
          <cell r="S316">
            <v>0.44500000000000028</v>
          </cell>
          <cell r="T316">
            <v>3.66</v>
          </cell>
          <cell r="U316">
            <v>4.18</v>
          </cell>
          <cell r="V316">
            <v>3.5950000000000002</v>
          </cell>
          <cell r="W316">
            <v>3.34</v>
          </cell>
          <cell r="X316">
            <v>3.68</v>
          </cell>
          <cell r="Y316">
            <v>4.1950000000000003</v>
          </cell>
          <cell r="Z316">
            <v>4.1849999999999996</v>
          </cell>
          <cell r="AA316">
            <v>3.9849999999999999</v>
          </cell>
          <cell r="AB316">
            <v>4.0999999999999996</v>
          </cell>
          <cell r="AC316">
            <v>4.0049999999999999</v>
          </cell>
        </row>
        <row r="317">
          <cell r="A317">
            <v>36719</v>
          </cell>
          <cell r="B317">
            <v>4.1399999999999997</v>
          </cell>
          <cell r="C317">
            <v>3.835</v>
          </cell>
          <cell r="D317">
            <v>4.6500000000000004</v>
          </cell>
          <cell r="E317">
            <v>3.7349999999999999</v>
          </cell>
          <cell r="F317">
            <v>4.1849999999999996</v>
          </cell>
          <cell r="G317">
            <v>0.51000000000000068</v>
          </cell>
          <cell r="H317">
            <v>0.81500000000000039</v>
          </cell>
          <cell r="I317">
            <v>0.30499999999999972</v>
          </cell>
          <cell r="J317">
            <v>4.4999999999999929E-2</v>
          </cell>
          <cell r="K317">
            <v>0.34999999999999964</v>
          </cell>
          <cell r="L317">
            <v>0.10000000000000009</v>
          </cell>
          <cell r="M317">
            <v>4.0049999999999999</v>
          </cell>
          <cell r="N317">
            <v>4.5250000000000004</v>
          </cell>
          <cell r="O317">
            <v>4.6900000000000004</v>
          </cell>
          <cell r="P317">
            <v>3.72</v>
          </cell>
          <cell r="Q317">
            <v>3.81</v>
          </cell>
          <cell r="R317">
            <v>-0.125</v>
          </cell>
          <cell r="S317">
            <v>0.52000000000000046</v>
          </cell>
          <cell r="T317">
            <v>3.61</v>
          </cell>
          <cell r="U317">
            <v>4.165</v>
          </cell>
          <cell r="V317">
            <v>3.7050000000000001</v>
          </cell>
          <cell r="W317">
            <v>3.52</v>
          </cell>
          <cell r="X317">
            <v>3.7650000000000001</v>
          </cell>
          <cell r="Y317">
            <v>4.21</v>
          </cell>
          <cell r="Z317">
            <v>4.1950000000000003</v>
          </cell>
          <cell r="AA317">
            <v>4.01</v>
          </cell>
          <cell r="AB317">
            <v>4.12</v>
          </cell>
          <cell r="AC317">
            <v>4.0199999999999996</v>
          </cell>
        </row>
        <row r="318">
          <cell r="A318">
            <v>36720</v>
          </cell>
          <cell r="B318">
            <v>4.2649999999999997</v>
          </cell>
          <cell r="C318">
            <v>3.97</v>
          </cell>
          <cell r="D318">
            <v>4.8049999999999997</v>
          </cell>
          <cell r="E318">
            <v>3.79</v>
          </cell>
          <cell r="F318">
            <v>4.3099999999999996</v>
          </cell>
          <cell r="G318">
            <v>0.54</v>
          </cell>
          <cell r="H318">
            <v>0.83499999999999952</v>
          </cell>
          <cell r="I318">
            <v>0.29499999999999948</v>
          </cell>
          <cell r="J318">
            <v>4.4999999999999929E-2</v>
          </cell>
          <cell r="K318">
            <v>0.33999999999999941</v>
          </cell>
          <cell r="L318">
            <v>0.18000000000000016</v>
          </cell>
          <cell r="M318">
            <v>4.1150000000000002</v>
          </cell>
          <cell r="N318">
            <v>4.6550000000000002</v>
          </cell>
          <cell r="O318">
            <v>4.8899999999999997</v>
          </cell>
          <cell r="P318">
            <v>3.8650000000000002</v>
          </cell>
          <cell r="Q318">
            <v>3.88</v>
          </cell>
          <cell r="R318">
            <v>-0.14999999999999947</v>
          </cell>
          <cell r="S318">
            <v>0.54</v>
          </cell>
          <cell r="T318">
            <v>3.7050000000000001</v>
          </cell>
          <cell r="U318">
            <v>4.2850000000000001</v>
          </cell>
          <cell r="V318">
            <v>3.74</v>
          </cell>
          <cell r="W318">
            <v>3.6349999999999998</v>
          </cell>
          <cell r="X318">
            <v>3.855</v>
          </cell>
          <cell r="Y318">
            <v>4.3449999999999998</v>
          </cell>
          <cell r="Z318">
            <v>4.3250000000000002</v>
          </cell>
          <cell r="AA318">
            <v>4.1550000000000002</v>
          </cell>
          <cell r="AB318">
            <v>4.22</v>
          </cell>
          <cell r="AC318">
            <v>4.1550000000000002</v>
          </cell>
        </row>
        <row r="319">
          <cell r="A319">
            <v>36721</v>
          </cell>
          <cell r="B319">
            <v>4.0650000000000004</v>
          </cell>
          <cell r="C319">
            <v>3.6949999999999998</v>
          </cell>
          <cell r="D319">
            <v>4.72</v>
          </cell>
          <cell r="E319">
            <v>3.585</v>
          </cell>
          <cell r="F319">
            <v>4.0949999999999998</v>
          </cell>
          <cell r="G319">
            <v>0.65499999999999936</v>
          </cell>
          <cell r="H319">
            <v>1.0249999999999999</v>
          </cell>
          <cell r="I319">
            <v>0.37000000000000055</v>
          </cell>
          <cell r="J319">
            <v>2.9999999999999361E-2</v>
          </cell>
          <cell r="K319">
            <v>0.39999999999999991</v>
          </cell>
          <cell r="L319">
            <v>0.10999999999999988</v>
          </cell>
          <cell r="M319">
            <v>3.88</v>
          </cell>
          <cell r="N319">
            <v>4.4349999999999996</v>
          </cell>
          <cell r="O319">
            <v>4.67</v>
          </cell>
          <cell r="P319">
            <v>3.59</v>
          </cell>
          <cell r="Q319">
            <v>3.645</v>
          </cell>
          <cell r="R319">
            <v>-0.28500000000000014</v>
          </cell>
          <cell r="S319">
            <v>0.55499999999999972</v>
          </cell>
          <cell r="T319">
            <v>3.48</v>
          </cell>
          <cell r="U319">
            <v>4.07</v>
          </cell>
          <cell r="V319">
            <v>3.5350000000000001</v>
          </cell>
          <cell r="W319">
            <v>3.3250000000000002</v>
          </cell>
          <cell r="X319">
            <v>3.62</v>
          </cell>
          <cell r="Y319">
            <v>4.0999999999999996</v>
          </cell>
          <cell r="Z319">
            <v>4.0949999999999998</v>
          </cell>
          <cell r="AA319">
            <v>3.93</v>
          </cell>
          <cell r="AB319">
            <v>4.0250000000000004</v>
          </cell>
          <cell r="AC319">
            <v>3.9449999999999998</v>
          </cell>
        </row>
        <row r="320">
          <cell r="A320">
            <v>36722</v>
          </cell>
          <cell r="B320">
            <v>4.0750000000000002</v>
          </cell>
          <cell r="C320">
            <v>3.5350000000000001</v>
          </cell>
          <cell r="D320">
            <v>4.6550000000000002</v>
          </cell>
          <cell r="E320">
            <v>3.41</v>
          </cell>
          <cell r="F320">
            <v>4.1550000000000002</v>
          </cell>
          <cell r="G320">
            <v>0.58000000000000007</v>
          </cell>
          <cell r="H320">
            <v>1.1200000000000001</v>
          </cell>
          <cell r="I320">
            <v>0.54</v>
          </cell>
          <cell r="J320">
            <v>8.0000000000000071E-2</v>
          </cell>
          <cell r="K320">
            <v>0.62000000000000011</v>
          </cell>
          <cell r="L320">
            <v>0.125</v>
          </cell>
          <cell r="M320">
            <v>3.7</v>
          </cell>
          <cell r="N320">
            <v>4.18</v>
          </cell>
          <cell r="O320">
            <v>4.7549999999999999</v>
          </cell>
          <cell r="P320">
            <v>3.51</v>
          </cell>
          <cell r="Q320">
            <v>3.5350000000000001</v>
          </cell>
          <cell r="R320">
            <v>-0.47500000000000053</v>
          </cell>
          <cell r="S320">
            <v>0.47999999999999954</v>
          </cell>
          <cell r="T320">
            <v>3.4649999999999999</v>
          </cell>
          <cell r="U320">
            <v>4.18</v>
          </cell>
          <cell r="V320">
            <v>3.4049999999999998</v>
          </cell>
          <cell r="W320">
            <v>3.2050000000000001</v>
          </cell>
          <cell r="X320">
            <v>3.45</v>
          </cell>
          <cell r="Y320">
            <v>4.22</v>
          </cell>
          <cell r="Z320">
            <v>4.1900000000000004</v>
          </cell>
          <cell r="AA320">
            <v>3.99</v>
          </cell>
          <cell r="AB320">
            <v>4.0949999999999998</v>
          </cell>
          <cell r="AC320">
            <v>4.0049999999999999</v>
          </cell>
        </row>
        <row r="321">
          <cell r="A321">
            <v>36723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36724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36725</v>
          </cell>
          <cell r="B323">
            <v>4.12</v>
          </cell>
          <cell r="C323">
            <v>3.73</v>
          </cell>
          <cell r="D323">
            <v>4.7050000000000001</v>
          </cell>
          <cell r="E323">
            <v>3.47</v>
          </cell>
          <cell r="F323">
            <v>4.1399999999999997</v>
          </cell>
          <cell r="G323">
            <v>0.58499999999999996</v>
          </cell>
          <cell r="H323">
            <v>0.97500000000000009</v>
          </cell>
          <cell r="I323">
            <v>0.39000000000000012</v>
          </cell>
          <cell r="J323">
            <v>1.9999999999999574E-2</v>
          </cell>
          <cell r="K323">
            <v>0.4099999999999997</v>
          </cell>
          <cell r="L323">
            <v>0.25999999999999979</v>
          </cell>
          <cell r="M323">
            <v>3.92</v>
          </cell>
          <cell r="N323">
            <v>4.58</v>
          </cell>
          <cell r="O323">
            <v>4.4349999999999996</v>
          </cell>
          <cell r="P323">
            <v>3.4449999999999998</v>
          </cell>
          <cell r="Q323">
            <v>3.5150000000000001</v>
          </cell>
          <cell r="R323">
            <v>-0.125</v>
          </cell>
          <cell r="S323">
            <v>0.66000000000000014</v>
          </cell>
          <cell r="T323">
            <v>3.415</v>
          </cell>
          <cell r="U323">
            <v>4.1349999999999998</v>
          </cell>
          <cell r="V323" t="str">
            <v>3..42</v>
          </cell>
          <cell r="W323">
            <v>3.1850000000000001</v>
          </cell>
          <cell r="X323">
            <v>3.4950000000000001</v>
          </cell>
          <cell r="Y323">
            <v>4.1550000000000002</v>
          </cell>
          <cell r="Z323">
            <v>4.1550000000000002</v>
          </cell>
          <cell r="AA323">
            <v>3.98</v>
          </cell>
          <cell r="AB323">
            <v>4.04</v>
          </cell>
          <cell r="AC323">
            <v>3.98</v>
          </cell>
        </row>
        <row r="324">
          <cell r="A324">
            <v>36726</v>
          </cell>
          <cell r="B324">
            <v>3.95</v>
          </cell>
          <cell r="C324">
            <v>3.6349999999999998</v>
          </cell>
          <cell r="D324">
            <v>4.6749999999999998</v>
          </cell>
          <cell r="E324">
            <v>3.23</v>
          </cell>
          <cell r="F324">
            <v>3.98</v>
          </cell>
          <cell r="G324">
            <v>0.72499999999999964</v>
          </cell>
          <cell r="H324">
            <v>1.04</v>
          </cell>
          <cell r="I324">
            <v>0.31500000000000039</v>
          </cell>
          <cell r="J324">
            <v>2.9999999999999805E-2</v>
          </cell>
          <cell r="K324">
            <v>0.3450000000000002</v>
          </cell>
          <cell r="L324">
            <v>0.4049999999999998</v>
          </cell>
          <cell r="M324">
            <v>3.7250000000000001</v>
          </cell>
          <cell r="N324">
            <v>4.4550000000000001</v>
          </cell>
          <cell r="O324">
            <v>4.2450000000000001</v>
          </cell>
          <cell r="P324">
            <v>3.24</v>
          </cell>
          <cell r="Q324">
            <v>3.2949999999999999</v>
          </cell>
          <cell r="R324">
            <v>-0.21999999999999975</v>
          </cell>
          <cell r="S324">
            <v>0.73</v>
          </cell>
          <cell r="T324">
            <v>3.145</v>
          </cell>
          <cell r="U324">
            <v>3.99</v>
          </cell>
          <cell r="V324">
            <v>3.19</v>
          </cell>
          <cell r="W324">
            <v>3.01</v>
          </cell>
          <cell r="X324">
            <v>3.2549999999999999</v>
          </cell>
          <cell r="Y324">
            <v>4.0149999999999997</v>
          </cell>
          <cell r="Z324">
            <v>3.99</v>
          </cell>
          <cell r="AA324">
            <v>3.82</v>
          </cell>
          <cell r="AB324">
            <v>3.88</v>
          </cell>
          <cell r="AC324">
            <v>3.83</v>
          </cell>
        </row>
        <row r="325">
          <cell r="A325">
            <v>36727</v>
          </cell>
          <cell r="B325">
            <v>4.04</v>
          </cell>
          <cell r="C325">
            <v>3.7250000000000001</v>
          </cell>
          <cell r="D325">
            <v>4.76</v>
          </cell>
          <cell r="E325">
            <v>3.28</v>
          </cell>
          <cell r="F325">
            <v>4.0750000000000002</v>
          </cell>
          <cell r="G325">
            <v>0.71999999999999975</v>
          </cell>
          <cell r="H325">
            <v>1.0349999999999997</v>
          </cell>
          <cell r="I325">
            <v>0.31499999999999995</v>
          </cell>
          <cell r="J325">
            <v>3.5000000000000142E-2</v>
          </cell>
          <cell r="K325">
            <v>0.35000000000000009</v>
          </cell>
          <cell r="L325">
            <v>0.44500000000000028</v>
          </cell>
          <cell r="M325">
            <v>3.99</v>
          </cell>
          <cell r="N325">
            <v>4.53</v>
          </cell>
          <cell r="O325">
            <v>4.4349999999999996</v>
          </cell>
          <cell r="P325">
            <v>3.3050000000000002</v>
          </cell>
          <cell r="Q325">
            <v>3.4049999999999998</v>
          </cell>
          <cell r="R325">
            <v>-0.22999999999999954</v>
          </cell>
          <cell r="S325">
            <v>0.54</v>
          </cell>
          <cell r="T325">
            <v>3.32</v>
          </cell>
          <cell r="U325">
            <v>4.0650000000000004</v>
          </cell>
          <cell r="V325">
            <v>3.24</v>
          </cell>
          <cell r="W325">
            <v>3.0350000000000001</v>
          </cell>
          <cell r="X325">
            <v>3.3</v>
          </cell>
          <cell r="Y325">
            <v>4.0999999999999996</v>
          </cell>
          <cell r="Z325">
            <v>4.085</v>
          </cell>
          <cell r="AA325">
            <v>3.92</v>
          </cell>
          <cell r="AB325">
            <v>3.98</v>
          </cell>
          <cell r="AC325">
            <v>3.92</v>
          </cell>
        </row>
        <row r="326">
          <cell r="A326">
            <v>36728</v>
          </cell>
          <cell r="B326">
            <v>3.9049999999999998</v>
          </cell>
          <cell r="C326">
            <v>3.6150000000000002</v>
          </cell>
          <cell r="D326">
            <v>4.625</v>
          </cell>
          <cell r="E326">
            <v>3.19</v>
          </cell>
          <cell r="F326">
            <v>3.95</v>
          </cell>
          <cell r="G326">
            <v>0.7200000000000002</v>
          </cell>
          <cell r="H326">
            <v>1.0099999999999998</v>
          </cell>
          <cell r="I326">
            <v>0.28999999999999959</v>
          </cell>
          <cell r="J326">
            <v>4.5000000000000373E-2</v>
          </cell>
          <cell r="K326">
            <v>0.33499999999999996</v>
          </cell>
          <cell r="L326">
            <v>0.42500000000000027</v>
          </cell>
          <cell r="M326">
            <v>4.0250000000000004</v>
          </cell>
          <cell r="N326">
            <v>4.4850000000000003</v>
          </cell>
          <cell r="O326">
            <v>4.2450000000000001</v>
          </cell>
          <cell r="P326">
            <v>3.19</v>
          </cell>
          <cell r="Q326">
            <v>3.2949999999999999</v>
          </cell>
          <cell r="R326">
            <v>-0.13999999999999968</v>
          </cell>
          <cell r="S326">
            <v>0.45999999999999996</v>
          </cell>
          <cell r="T326">
            <v>3.165</v>
          </cell>
          <cell r="U326">
            <v>3.8650000000000002</v>
          </cell>
          <cell r="V326">
            <v>3.145</v>
          </cell>
          <cell r="W326">
            <v>3.0350000000000001</v>
          </cell>
          <cell r="X326">
            <v>3.2149999999999999</v>
          </cell>
          <cell r="Y326">
            <v>3.91</v>
          </cell>
          <cell r="Z326">
            <v>3.915</v>
          </cell>
          <cell r="AA326">
            <v>3.75</v>
          </cell>
          <cell r="AB326">
            <v>3.82</v>
          </cell>
          <cell r="AC326">
            <v>3.7549999999999999</v>
          </cell>
        </row>
        <row r="327">
          <cell r="A327">
            <v>36729</v>
          </cell>
          <cell r="B327">
            <v>3.9249999999999998</v>
          </cell>
          <cell r="C327">
            <v>3.4950000000000001</v>
          </cell>
          <cell r="D327">
            <v>4.62</v>
          </cell>
          <cell r="E327">
            <v>3.2050000000000001</v>
          </cell>
          <cell r="F327">
            <v>3.97</v>
          </cell>
          <cell r="G327">
            <v>0.69500000000000028</v>
          </cell>
          <cell r="H327">
            <v>1.125</v>
          </cell>
          <cell r="I327">
            <v>0.42999999999999972</v>
          </cell>
          <cell r="J327">
            <v>4.5000000000000373E-2</v>
          </cell>
          <cell r="K327">
            <v>0.47500000000000009</v>
          </cell>
          <cell r="L327">
            <v>0.29000000000000004</v>
          </cell>
          <cell r="M327">
            <v>4.03</v>
          </cell>
          <cell r="N327">
            <v>4.47</v>
          </cell>
          <cell r="O327">
            <v>4.2450000000000001</v>
          </cell>
          <cell r="P327">
            <v>3.22</v>
          </cell>
          <cell r="Q327">
            <v>3.3050000000000002</v>
          </cell>
          <cell r="R327">
            <v>-0.15000000000000036</v>
          </cell>
          <cell r="S327">
            <v>0.4399999999999995</v>
          </cell>
          <cell r="T327">
            <v>3.165</v>
          </cell>
          <cell r="U327">
            <v>3.88</v>
          </cell>
          <cell r="V327">
            <v>3.17</v>
          </cell>
          <cell r="W327">
            <v>3.0750000000000002</v>
          </cell>
          <cell r="X327">
            <v>3.23</v>
          </cell>
          <cell r="Y327">
            <v>3.9249999999999998</v>
          </cell>
          <cell r="Z327">
            <v>3.9550000000000001</v>
          </cell>
          <cell r="AA327">
            <v>3.75</v>
          </cell>
          <cell r="AB327">
            <v>3.83</v>
          </cell>
          <cell r="AC327">
            <v>3.7549999999999999</v>
          </cell>
        </row>
        <row r="328">
          <cell r="A328">
            <v>36730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36731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36732</v>
          </cell>
          <cell r="B330">
            <v>3.8</v>
          </cell>
          <cell r="C330">
            <v>3.5750000000000002</v>
          </cell>
          <cell r="D330">
            <v>4.625</v>
          </cell>
          <cell r="E330">
            <v>2.9849999999999999</v>
          </cell>
          <cell r="F330">
            <v>3.8</v>
          </cell>
          <cell r="G330">
            <v>0.82500000000000018</v>
          </cell>
          <cell r="H330">
            <v>1.0499999999999998</v>
          </cell>
          <cell r="I330">
            <v>0.22499999999999964</v>
          </cell>
          <cell r="J330">
            <v>0</v>
          </cell>
          <cell r="K330">
            <v>0.22499999999999964</v>
          </cell>
          <cell r="L330">
            <v>0.5900000000000003</v>
          </cell>
          <cell r="M330">
            <v>4.04</v>
          </cell>
          <cell r="N330">
            <v>4.585</v>
          </cell>
          <cell r="O330">
            <v>3.895</v>
          </cell>
          <cell r="P330">
            <v>2.96</v>
          </cell>
          <cell r="Q330">
            <v>3.09</v>
          </cell>
          <cell r="R330">
            <v>-4.0000000000000036E-2</v>
          </cell>
          <cell r="S330">
            <v>0.54499999999999993</v>
          </cell>
          <cell r="T330">
            <v>2.9550000000000001</v>
          </cell>
          <cell r="U330">
            <v>3.74</v>
          </cell>
          <cell r="V330">
            <v>2.9950000000000001</v>
          </cell>
          <cell r="W330">
            <v>2.91</v>
          </cell>
          <cell r="X330">
            <v>3.02</v>
          </cell>
          <cell r="Y330">
            <v>3.7749999999999999</v>
          </cell>
          <cell r="Z330">
            <v>3.77</v>
          </cell>
          <cell r="AA330">
            <v>3.59</v>
          </cell>
          <cell r="AB330">
            <v>3.69</v>
          </cell>
          <cell r="AC330">
            <v>3.6</v>
          </cell>
        </row>
        <row r="331">
          <cell r="A331">
            <v>36733</v>
          </cell>
          <cell r="B331">
            <v>3.7</v>
          </cell>
          <cell r="C331">
            <v>3.4750000000000001</v>
          </cell>
          <cell r="D331">
            <v>4.53</v>
          </cell>
          <cell r="E331">
            <v>2.94</v>
          </cell>
          <cell r="F331">
            <v>3.7050000000000001</v>
          </cell>
          <cell r="G331">
            <v>0.83000000000000007</v>
          </cell>
          <cell r="H331">
            <v>1.0550000000000002</v>
          </cell>
          <cell r="I331">
            <v>0.22500000000000009</v>
          </cell>
          <cell r="J331">
            <v>4.9999999999998934E-3</v>
          </cell>
          <cell r="K331">
            <v>0.22999999999999998</v>
          </cell>
          <cell r="L331">
            <v>0.53500000000000014</v>
          </cell>
          <cell r="M331">
            <v>3.9750000000000001</v>
          </cell>
          <cell r="N331">
            <v>4.4349999999999996</v>
          </cell>
          <cell r="O331">
            <v>4.0599999999999996</v>
          </cell>
          <cell r="P331">
            <v>2.9</v>
          </cell>
          <cell r="Q331">
            <v>3.04</v>
          </cell>
          <cell r="R331">
            <v>-9.5000000000000639E-2</v>
          </cell>
          <cell r="S331">
            <v>0.45999999999999952</v>
          </cell>
          <cell r="T331">
            <v>2.9750000000000001</v>
          </cell>
          <cell r="U331">
            <v>3.6349999999999998</v>
          </cell>
          <cell r="V331">
            <v>2.915</v>
          </cell>
          <cell r="W331">
            <v>2.83</v>
          </cell>
          <cell r="X331">
            <v>2.96</v>
          </cell>
          <cell r="Y331">
            <v>3.67</v>
          </cell>
          <cell r="Z331">
            <v>3.68</v>
          </cell>
          <cell r="AA331">
            <v>3.4849999999999999</v>
          </cell>
          <cell r="AB331">
            <v>3.58</v>
          </cell>
          <cell r="AC331">
            <v>3.49</v>
          </cell>
        </row>
        <row r="332">
          <cell r="A332">
            <v>36734</v>
          </cell>
          <cell r="B332">
            <v>3.7050000000000001</v>
          </cell>
          <cell r="C332">
            <v>3.46</v>
          </cell>
          <cell r="D332">
            <v>4.53</v>
          </cell>
          <cell r="E332">
            <v>2.9049999999999998</v>
          </cell>
          <cell r="F332">
            <v>3.6949999999999998</v>
          </cell>
          <cell r="G332">
            <v>0.82500000000000018</v>
          </cell>
          <cell r="H332">
            <v>1.0700000000000003</v>
          </cell>
          <cell r="I332">
            <v>0.24500000000000011</v>
          </cell>
          <cell r="J332">
            <v>-1.0000000000000231E-2</v>
          </cell>
          <cell r="K332">
            <v>0.23499999999999988</v>
          </cell>
          <cell r="L332">
            <v>0.55500000000000016</v>
          </cell>
          <cell r="M332">
            <v>3.9849999999999999</v>
          </cell>
          <cell r="N332">
            <v>4.3</v>
          </cell>
          <cell r="O332">
            <v>4.05</v>
          </cell>
          <cell r="P332">
            <v>2.88</v>
          </cell>
          <cell r="Q332">
            <v>3.0249999999999999</v>
          </cell>
          <cell r="R332">
            <v>-0.23000000000000043</v>
          </cell>
          <cell r="S332">
            <v>0.31499999999999995</v>
          </cell>
          <cell r="T332">
            <v>2.97</v>
          </cell>
          <cell r="U332">
            <v>3.58</v>
          </cell>
          <cell r="V332">
            <v>2.91</v>
          </cell>
          <cell r="W332">
            <v>2.79</v>
          </cell>
          <cell r="X332">
            <v>2.92</v>
          </cell>
          <cell r="Y332">
            <v>3.65</v>
          </cell>
          <cell r="Z332">
            <v>3.6549999999999998</v>
          </cell>
          <cell r="AA332">
            <v>3.47</v>
          </cell>
          <cell r="AB332">
            <v>3.57</v>
          </cell>
          <cell r="AC332">
            <v>3.47</v>
          </cell>
        </row>
        <row r="333">
          <cell r="A333">
            <v>36735</v>
          </cell>
          <cell r="B333">
            <v>3.855</v>
          </cell>
          <cell r="C333">
            <v>3.53</v>
          </cell>
          <cell r="D333">
            <v>4.62</v>
          </cell>
          <cell r="E333">
            <v>3.06</v>
          </cell>
          <cell r="F333">
            <v>3.86</v>
          </cell>
          <cell r="G333">
            <v>0.76500000000000012</v>
          </cell>
          <cell r="H333">
            <v>1.0900000000000003</v>
          </cell>
          <cell r="I333">
            <v>0.32500000000000018</v>
          </cell>
          <cell r="J333">
            <v>4.9999999999998934E-3</v>
          </cell>
          <cell r="K333">
            <v>0.33000000000000007</v>
          </cell>
          <cell r="L333">
            <v>0.46999999999999975</v>
          </cell>
          <cell r="M333">
            <v>4.0549999999999997</v>
          </cell>
          <cell r="N333">
            <v>4.3849999999999998</v>
          </cell>
          <cell r="O333">
            <v>4.2350000000000003</v>
          </cell>
          <cell r="P333">
            <v>3.085</v>
          </cell>
          <cell r="Q333">
            <v>3.1949999999999998</v>
          </cell>
          <cell r="R333">
            <v>-0.23500000000000032</v>
          </cell>
          <cell r="S333">
            <v>0.33000000000000007</v>
          </cell>
          <cell r="T333">
            <v>3.09</v>
          </cell>
          <cell r="U333">
            <v>3.7549999999999999</v>
          </cell>
          <cell r="V333">
            <v>3.0350000000000001</v>
          </cell>
          <cell r="W333">
            <v>2.92</v>
          </cell>
          <cell r="X333">
            <v>3.09</v>
          </cell>
          <cell r="Y333">
            <v>3.82</v>
          </cell>
          <cell r="Z333">
            <v>3.83</v>
          </cell>
          <cell r="AA333">
            <v>3.645</v>
          </cell>
          <cell r="AB333">
            <v>3.74</v>
          </cell>
          <cell r="AC333">
            <v>3.645</v>
          </cell>
        </row>
        <row r="334">
          <cell r="A334">
            <v>36736</v>
          </cell>
          <cell r="B334">
            <v>3.9049999999999998</v>
          </cell>
          <cell r="C334">
            <v>3.5049999999999999</v>
          </cell>
          <cell r="D334">
            <v>4.6050000000000004</v>
          </cell>
          <cell r="E334">
            <v>3.1349999999999998</v>
          </cell>
          <cell r="F334">
            <v>3.89</v>
          </cell>
          <cell r="G334">
            <v>0.70000000000000062</v>
          </cell>
          <cell r="H334">
            <v>1.1000000000000005</v>
          </cell>
          <cell r="I334">
            <v>0.39999999999999991</v>
          </cell>
          <cell r="J334">
            <v>-1.499999999999968E-2</v>
          </cell>
          <cell r="K334">
            <v>0.38500000000000023</v>
          </cell>
          <cell r="L334">
            <v>0.37000000000000011</v>
          </cell>
          <cell r="M334">
            <v>4.09</v>
          </cell>
          <cell r="N334">
            <v>4.46</v>
          </cell>
          <cell r="O334">
            <v>4.2850000000000001</v>
          </cell>
          <cell r="P334">
            <v>3.1150000000000002</v>
          </cell>
          <cell r="Q334">
            <v>3.23</v>
          </cell>
          <cell r="R334">
            <v>-0.14500000000000046</v>
          </cell>
          <cell r="S334">
            <v>0.37000000000000011</v>
          </cell>
          <cell r="T334">
            <v>3.18</v>
          </cell>
          <cell r="U334">
            <v>3.8849999999999998</v>
          </cell>
          <cell r="V334">
            <v>3.085</v>
          </cell>
          <cell r="W334">
            <v>3.03</v>
          </cell>
          <cell r="X334">
            <v>3.1549999999999998</v>
          </cell>
          <cell r="Y334">
            <v>3.9550000000000001</v>
          </cell>
          <cell r="Z334">
            <v>3.915</v>
          </cell>
          <cell r="AA334">
            <v>3.77</v>
          </cell>
          <cell r="AB334">
            <v>3.855</v>
          </cell>
          <cell r="AC334">
            <v>3.7749999999999999</v>
          </cell>
        </row>
        <row r="335">
          <cell r="A335">
            <v>36737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36738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36739</v>
          </cell>
          <cell r="B337">
            <v>3.7549999999999999</v>
          </cell>
          <cell r="C337">
            <v>3.5150000000000001</v>
          </cell>
          <cell r="D337">
            <v>4.6150000000000002</v>
          </cell>
          <cell r="E337">
            <v>3.05</v>
          </cell>
          <cell r="F337">
            <v>3.76</v>
          </cell>
          <cell r="G337">
            <v>0.86000000000000032</v>
          </cell>
          <cell r="H337">
            <v>1.1000000000000001</v>
          </cell>
          <cell r="I337">
            <v>0.23999999999999977</v>
          </cell>
          <cell r="J337">
            <v>4.9999999999998934E-3</v>
          </cell>
          <cell r="K337">
            <v>0.24499999999999966</v>
          </cell>
          <cell r="L337">
            <v>0.4650000000000003</v>
          </cell>
          <cell r="M337">
            <v>3.8450000000000002</v>
          </cell>
          <cell r="N337">
            <v>3.92</v>
          </cell>
          <cell r="O337">
            <v>4.2149999999999999</v>
          </cell>
          <cell r="P337">
            <v>3.0150000000000001</v>
          </cell>
          <cell r="Q337">
            <v>3.12</v>
          </cell>
          <cell r="R337">
            <v>-0.69500000000000028</v>
          </cell>
          <cell r="S337">
            <v>7.4999999999999734E-2</v>
          </cell>
          <cell r="T337">
            <v>3.0950000000000002</v>
          </cell>
          <cell r="U337">
            <v>3.76</v>
          </cell>
          <cell r="V337">
            <v>3.01</v>
          </cell>
          <cell r="W337">
            <v>3.04</v>
          </cell>
          <cell r="X337">
            <v>3.0750000000000002</v>
          </cell>
          <cell r="Y337">
            <v>3.855</v>
          </cell>
          <cell r="Z337">
            <v>3.7850000000000001</v>
          </cell>
          <cell r="AA337">
            <v>3.68</v>
          </cell>
          <cell r="AB337">
            <v>3.72</v>
          </cell>
          <cell r="AC337">
            <v>3.6749999999999998</v>
          </cell>
        </row>
        <row r="338">
          <cell r="A338">
            <v>36740</v>
          </cell>
          <cell r="B338">
            <v>3.76</v>
          </cell>
          <cell r="C338">
            <v>3.4950000000000001</v>
          </cell>
          <cell r="D338">
            <v>4.5350000000000001</v>
          </cell>
          <cell r="E338">
            <v>3.01</v>
          </cell>
          <cell r="F338">
            <v>3.78</v>
          </cell>
          <cell r="G338">
            <v>0.77500000000000036</v>
          </cell>
          <cell r="H338">
            <v>1.04</v>
          </cell>
          <cell r="I338">
            <v>0.26499999999999968</v>
          </cell>
          <cell r="J338">
            <v>2.0000000000000018E-2</v>
          </cell>
          <cell r="K338">
            <v>0.2849999999999997</v>
          </cell>
          <cell r="L338">
            <v>0.48500000000000032</v>
          </cell>
          <cell r="M338">
            <v>3.7</v>
          </cell>
          <cell r="N338">
            <v>4.33</v>
          </cell>
          <cell r="O338">
            <v>4.2850000000000001</v>
          </cell>
          <cell r="P338">
            <v>3</v>
          </cell>
          <cell r="Q338">
            <v>3.165</v>
          </cell>
          <cell r="R338">
            <v>-0.20500000000000007</v>
          </cell>
          <cell r="S338">
            <v>0.62999999999999989</v>
          </cell>
          <cell r="T338">
            <v>3.11</v>
          </cell>
          <cell r="U338">
            <v>3.74</v>
          </cell>
          <cell r="V338">
            <v>2.9849999999999999</v>
          </cell>
          <cell r="W338">
            <v>2.97</v>
          </cell>
          <cell r="X338">
            <v>3.03</v>
          </cell>
          <cell r="Y338">
            <v>3.8650000000000002</v>
          </cell>
          <cell r="Z338">
            <v>3.7949999999999999</v>
          </cell>
          <cell r="AA338">
            <v>3.68</v>
          </cell>
          <cell r="AB338">
            <v>3.7250000000000001</v>
          </cell>
          <cell r="AC338">
            <v>3.6850000000000001</v>
          </cell>
        </row>
        <row r="339">
          <cell r="A339">
            <v>36741</v>
          </cell>
          <cell r="B339">
            <v>3.9849999999999999</v>
          </cell>
          <cell r="C339">
            <v>3.625</v>
          </cell>
          <cell r="D339">
            <v>4.6449999999999996</v>
          </cell>
          <cell r="E339">
            <v>3.13</v>
          </cell>
          <cell r="F339">
            <v>4.0549999999999997</v>
          </cell>
          <cell r="G339">
            <v>0.6599999999999997</v>
          </cell>
          <cell r="H339">
            <v>1.0199999999999996</v>
          </cell>
          <cell r="I339">
            <v>0.35999999999999988</v>
          </cell>
          <cell r="J339">
            <v>6.999999999999984E-2</v>
          </cell>
          <cell r="K339">
            <v>0.42999999999999972</v>
          </cell>
          <cell r="L339">
            <v>0.49500000000000011</v>
          </cell>
          <cell r="M339">
            <v>3.7250000000000001</v>
          </cell>
          <cell r="N339">
            <v>4.4400000000000004</v>
          </cell>
          <cell r="O339">
            <v>4.4749999999999996</v>
          </cell>
          <cell r="P339">
            <v>3.16</v>
          </cell>
          <cell r="Q339">
            <v>3.27</v>
          </cell>
          <cell r="R339">
            <v>-0.20499999999999918</v>
          </cell>
          <cell r="S339">
            <v>0.7150000000000003</v>
          </cell>
          <cell r="T339">
            <v>3.2850000000000001</v>
          </cell>
          <cell r="U339">
            <v>4.04</v>
          </cell>
          <cell r="V339">
            <v>3.1</v>
          </cell>
          <cell r="W339">
            <v>3.08</v>
          </cell>
          <cell r="X339">
            <v>3.1549999999999998</v>
          </cell>
          <cell r="Y339">
            <v>4.16</v>
          </cell>
          <cell r="Z339">
            <v>4.08</v>
          </cell>
          <cell r="AA339">
            <v>3.9550000000000001</v>
          </cell>
          <cell r="AB339">
            <v>3.99</v>
          </cell>
          <cell r="AC339">
            <v>3.9550000000000001</v>
          </cell>
        </row>
        <row r="340">
          <cell r="A340">
            <v>36742</v>
          </cell>
          <cell r="B340">
            <v>4.1449999999999996</v>
          </cell>
          <cell r="C340">
            <v>3.4750000000000001</v>
          </cell>
          <cell r="D340">
            <v>4.7549999999999999</v>
          </cell>
          <cell r="E340">
            <v>3.23</v>
          </cell>
          <cell r="F340">
            <v>4.1900000000000004</v>
          </cell>
          <cell r="G340">
            <v>0.61000000000000032</v>
          </cell>
          <cell r="H340">
            <v>1.2799999999999998</v>
          </cell>
          <cell r="I340">
            <v>0.66999999999999948</v>
          </cell>
          <cell r="J340">
            <v>4.5000000000000817E-2</v>
          </cell>
          <cell r="K340">
            <v>0.7150000000000003</v>
          </cell>
          <cell r="L340">
            <v>0.24500000000000011</v>
          </cell>
          <cell r="M340">
            <v>3.7850000000000001</v>
          </cell>
          <cell r="N340">
            <v>4.5350000000000001</v>
          </cell>
          <cell r="O340">
            <v>4.6500000000000004</v>
          </cell>
          <cell r="P340">
            <v>3.24</v>
          </cell>
          <cell r="Q340">
            <v>3.41</v>
          </cell>
          <cell r="R340">
            <v>-0.21999999999999975</v>
          </cell>
          <cell r="S340">
            <v>0.75</v>
          </cell>
          <cell r="T340">
            <v>3.41</v>
          </cell>
          <cell r="U340">
            <v>4.22</v>
          </cell>
          <cell r="V340">
            <v>3.17</v>
          </cell>
          <cell r="W340">
            <v>3.1850000000000001</v>
          </cell>
          <cell r="X340">
            <v>3.25</v>
          </cell>
          <cell r="Y340">
            <v>4.29</v>
          </cell>
          <cell r="Z340">
            <v>4.2149999999999999</v>
          </cell>
          <cell r="AA340">
            <v>4.1050000000000004</v>
          </cell>
          <cell r="AB340">
            <v>4.1349999999999998</v>
          </cell>
          <cell r="AC340">
            <v>4.0999999999999996</v>
          </cell>
        </row>
        <row r="341">
          <cell r="A341">
            <v>36743</v>
          </cell>
          <cell r="B341">
            <v>4.1900000000000004</v>
          </cell>
          <cell r="C341">
            <v>3.29</v>
          </cell>
          <cell r="D341">
            <v>4.75</v>
          </cell>
          <cell r="E341">
            <v>3.15</v>
          </cell>
          <cell r="F341">
            <v>4.2249999999999996</v>
          </cell>
          <cell r="G341">
            <v>0.55999999999999961</v>
          </cell>
          <cell r="H341">
            <v>1.46</v>
          </cell>
          <cell r="I341">
            <v>0.90000000000000036</v>
          </cell>
          <cell r="J341">
            <v>3.4999999999999254E-2</v>
          </cell>
          <cell r="K341">
            <v>0.93499999999999961</v>
          </cell>
          <cell r="L341">
            <v>0.14000000000000012</v>
          </cell>
          <cell r="M341">
            <v>3.7949999999999999</v>
          </cell>
          <cell r="N341">
            <v>4.5449999999999999</v>
          </cell>
          <cell r="O341">
            <v>4.5750000000000002</v>
          </cell>
          <cell r="P341">
            <v>3.17</v>
          </cell>
          <cell r="Q341">
            <v>3.33</v>
          </cell>
          <cell r="R341">
            <v>-0.20500000000000007</v>
          </cell>
          <cell r="S341">
            <v>0.75</v>
          </cell>
          <cell r="T341">
            <v>3.37</v>
          </cell>
          <cell r="U341">
            <v>4.25</v>
          </cell>
          <cell r="V341">
            <v>3.125</v>
          </cell>
          <cell r="W341">
            <v>3.1549999999999998</v>
          </cell>
          <cell r="X341">
            <v>3.2050000000000001</v>
          </cell>
          <cell r="Y341">
            <v>4.32</v>
          </cell>
          <cell r="Z341">
            <v>4.2549999999999999</v>
          </cell>
          <cell r="AA341">
            <v>4.13</v>
          </cell>
          <cell r="AB341">
            <v>4.1500000000000004</v>
          </cell>
          <cell r="AC341">
            <v>4.1399999999999997</v>
          </cell>
        </row>
        <row r="342">
          <cell r="A342">
            <v>36744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36745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36746</v>
          </cell>
          <cell r="B344">
            <v>4.37</v>
          </cell>
          <cell r="C344">
            <v>3.4449999999999998</v>
          </cell>
          <cell r="D344">
            <v>4.87</v>
          </cell>
          <cell r="E344">
            <v>3.2749999999999999</v>
          </cell>
          <cell r="F344">
            <v>4.3849999999999998</v>
          </cell>
          <cell r="G344">
            <v>0.5</v>
          </cell>
          <cell r="H344">
            <v>1.4250000000000003</v>
          </cell>
          <cell r="I344">
            <v>0.92500000000000027</v>
          </cell>
          <cell r="J344">
            <v>1.499999999999968E-2</v>
          </cell>
          <cell r="K344">
            <v>0.94</v>
          </cell>
          <cell r="L344">
            <v>0.16999999999999993</v>
          </cell>
          <cell r="M344">
            <v>3.82</v>
          </cell>
          <cell r="N344">
            <v>4.585</v>
          </cell>
          <cell r="O344">
            <v>4.5750000000000002</v>
          </cell>
          <cell r="P344">
            <v>3.1749999999999998</v>
          </cell>
          <cell r="Q344">
            <v>3.4449999999999998</v>
          </cell>
          <cell r="R344">
            <v>-0.28500000000000014</v>
          </cell>
          <cell r="S344">
            <v>0.76500000000000012</v>
          </cell>
          <cell r="T344">
            <v>3.375</v>
          </cell>
          <cell r="U344">
            <v>4.3849999999999998</v>
          </cell>
          <cell r="V344">
            <v>3.2149999999999999</v>
          </cell>
          <cell r="W344">
            <v>3.1549999999999998</v>
          </cell>
          <cell r="X344">
            <v>3.3050000000000002</v>
          </cell>
          <cell r="Y344">
            <v>4.4850000000000003</v>
          </cell>
          <cell r="Z344">
            <v>4.3849999999999998</v>
          </cell>
          <cell r="AA344">
            <v>4.28</v>
          </cell>
          <cell r="AB344">
            <v>4.2850000000000001</v>
          </cell>
          <cell r="AC344">
            <v>4.2699999999999996</v>
          </cell>
        </row>
        <row r="345">
          <cell r="A345">
            <v>36747</v>
          </cell>
          <cell r="B345">
            <v>4.3949999999999996</v>
          </cell>
          <cell r="C345">
            <v>3.45</v>
          </cell>
          <cell r="D345">
            <v>4.875</v>
          </cell>
          <cell r="E345">
            <v>3.3149999999999999</v>
          </cell>
          <cell r="F345">
            <v>4.4450000000000003</v>
          </cell>
          <cell r="G345">
            <v>0.48000000000000043</v>
          </cell>
          <cell r="H345">
            <v>1.4249999999999998</v>
          </cell>
          <cell r="I345">
            <v>0.9449999999999994</v>
          </cell>
          <cell r="J345">
            <v>5.0000000000000711E-2</v>
          </cell>
          <cell r="K345">
            <v>0.99500000000000011</v>
          </cell>
          <cell r="L345">
            <v>0.13500000000000023</v>
          </cell>
          <cell r="M345">
            <v>3.9449999999999998</v>
          </cell>
          <cell r="N345">
            <v>4.66</v>
          </cell>
          <cell r="O345">
            <v>4.5049999999999999</v>
          </cell>
          <cell r="P345">
            <v>3.2749999999999999</v>
          </cell>
          <cell r="Q345">
            <v>3.45</v>
          </cell>
          <cell r="R345">
            <v>-0.21499999999999986</v>
          </cell>
          <cell r="S345">
            <v>0.7150000000000003</v>
          </cell>
          <cell r="T345">
            <v>3.375</v>
          </cell>
          <cell r="U345">
            <v>4.45</v>
          </cell>
          <cell r="V345">
            <v>3.27</v>
          </cell>
          <cell r="W345">
            <v>3.2650000000000001</v>
          </cell>
          <cell r="X345">
            <v>3.34</v>
          </cell>
          <cell r="Y345">
            <v>4.57</v>
          </cell>
          <cell r="Z345">
            <v>4.4550000000000001</v>
          </cell>
          <cell r="AA345">
            <v>4.3449999999999998</v>
          </cell>
          <cell r="AB345">
            <v>4.3650000000000002</v>
          </cell>
          <cell r="AC345">
            <v>4.3499999999999996</v>
          </cell>
        </row>
        <row r="346">
          <cell r="A346">
            <v>36748</v>
          </cell>
          <cell r="B346">
            <v>4.3899999999999997</v>
          </cell>
          <cell r="C346">
            <v>3.5049999999999999</v>
          </cell>
          <cell r="D346">
            <v>4.7699999999999996</v>
          </cell>
          <cell r="E346">
            <v>3.165</v>
          </cell>
          <cell r="F346">
            <v>4.46</v>
          </cell>
          <cell r="G346">
            <v>0.37999999999999989</v>
          </cell>
          <cell r="H346">
            <v>1.2649999999999997</v>
          </cell>
          <cell r="I346">
            <v>0.88499999999999979</v>
          </cell>
          <cell r="J346">
            <v>7.0000000000000284E-2</v>
          </cell>
          <cell r="K346">
            <v>0.95500000000000007</v>
          </cell>
          <cell r="L346">
            <v>0.33999999999999986</v>
          </cell>
          <cell r="M346">
            <v>4.08</v>
          </cell>
          <cell r="N346">
            <v>4.6100000000000003</v>
          </cell>
          <cell r="O346">
            <v>4.3250000000000002</v>
          </cell>
          <cell r="P346">
            <v>3.1749999999999998</v>
          </cell>
          <cell r="Q346">
            <v>3.3450000000000002</v>
          </cell>
          <cell r="R346">
            <v>-0.15999999999999925</v>
          </cell>
          <cell r="S346">
            <v>0.53000000000000025</v>
          </cell>
          <cell r="T346">
            <v>3.375</v>
          </cell>
          <cell r="U346">
            <v>4.4749999999999996</v>
          </cell>
          <cell r="V346">
            <v>3.17</v>
          </cell>
          <cell r="W346">
            <v>3.125</v>
          </cell>
          <cell r="X346">
            <v>3.2050000000000001</v>
          </cell>
          <cell r="Y346">
            <v>4.57</v>
          </cell>
          <cell r="Z346">
            <v>4.4649999999999999</v>
          </cell>
          <cell r="AA346">
            <v>4.3449999999999998</v>
          </cell>
          <cell r="AB346">
            <v>4.37</v>
          </cell>
          <cell r="AC346">
            <v>4.3550000000000004</v>
          </cell>
        </row>
        <row r="347">
          <cell r="A347">
            <v>36749</v>
          </cell>
          <cell r="B347">
            <v>4.3550000000000004</v>
          </cell>
          <cell r="C347">
            <v>3.51</v>
          </cell>
          <cell r="D347">
            <v>4.7649999999999997</v>
          </cell>
          <cell r="E347">
            <v>2.9550000000000001</v>
          </cell>
          <cell r="F347">
            <v>4.41</v>
          </cell>
          <cell r="G347">
            <v>0.40999999999999925</v>
          </cell>
          <cell r="H347">
            <v>1.2549999999999999</v>
          </cell>
          <cell r="I347">
            <v>0.84500000000000064</v>
          </cell>
          <cell r="J347">
            <v>5.4999999999999716E-2</v>
          </cell>
          <cell r="K347">
            <v>0.90000000000000036</v>
          </cell>
          <cell r="L347">
            <v>0.55499999999999972</v>
          </cell>
          <cell r="M347">
            <v>4.1749999999999998</v>
          </cell>
          <cell r="N347">
            <v>4.585</v>
          </cell>
          <cell r="O347">
            <v>4.0449999999999999</v>
          </cell>
          <cell r="P347">
            <v>2.92</v>
          </cell>
          <cell r="Q347">
            <v>3.16</v>
          </cell>
          <cell r="R347">
            <v>-0.17999999999999972</v>
          </cell>
          <cell r="S347">
            <v>0.41000000000000014</v>
          </cell>
          <cell r="T347">
            <v>3.375</v>
          </cell>
          <cell r="U347">
            <v>4.43</v>
          </cell>
          <cell r="V347">
            <v>2.93</v>
          </cell>
          <cell r="W347">
            <v>2.85</v>
          </cell>
          <cell r="X347">
            <v>2.99</v>
          </cell>
          <cell r="Y347">
            <v>4.49</v>
          </cell>
          <cell r="Z347">
            <v>4.42</v>
          </cell>
          <cell r="AA347">
            <v>4.29</v>
          </cell>
          <cell r="AB347">
            <v>4.3150000000000004</v>
          </cell>
          <cell r="AC347">
            <v>4.3</v>
          </cell>
        </row>
        <row r="348">
          <cell r="A348">
            <v>36750</v>
          </cell>
          <cell r="B348">
            <v>4.3600000000000003</v>
          </cell>
          <cell r="C348">
            <v>3.3650000000000002</v>
          </cell>
          <cell r="D348">
            <v>4.74</v>
          </cell>
          <cell r="E348">
            <v>2.8450000000000002</v>
          </cell>
          <cell r="F348">
            <v>4.41</v>
          </cell>
          <cell r="G348">
            <v>0.37999999999999989</v>
          </cell>
          <cell r="H348">
            <v>1.375</v>
          </cell>
          <cell r="I348">
            <v>0.99500000000000011</v>
          </cell>
          <cell r="J348">
            <v>4.9999999999999822E-2</v>
          </cell>
          <cell r="K348">
            <v>1.0449999999999999</v>
          </cell>
          <cell r="L348">
            <v>0.52</v>
          </cell>
          <cell r="M348">
            <v>3.9649999999999999</v>
          </cell>
          <cell r="N348">
            <v>4.5750000000000002</v>
          </cell>
          <cell r="O348">
            <v>4.0949999999999998</v>
          </cell>
          <cell r="P348">
            <v>2.855</v>
          </cell>
          <cell r="Q348">
            <v>3.03</v>
          </cell>
          <cell r="R348">
            <v>-0.16500000000000004</v>
          </cell>
          <cell r="S348">
            <v>0.61000000000000032</v>
          </cell>
          <cell r="T348">
            <v>2.96</v>
          </cell>
          <cell r="U348">
            <v>4.4450000000000003</v>
          </cell>
          <cell r="V348">
            <v>2.84</v>
          </cell>
          <cell r="W348">
            <v>2.85</v>
          </cell>
          <cell r="X348">
            <v>2.855</v>
          </cell>
          <cell r="Y348">
            <v>4.5049999999999999</v>
          </cell>
          <cell r="Z348">
            <v>4.4349999999999996</v>
          </cell>
          <cell r="AA348">
            <v>4.2949999999999999</v>
          </cell>
          <cell r="AB348">
            <v>4.3150000000000004</v>
          </cell>
          <cell r="AC348">
            <v>4.3099999999999996</v>
          </cell>
        </row>
        <row r="349">
          <cell r="A349">
            <v>36751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36752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36753</v>
          </cell>
          <cell r="B351">
            <v>4.3499999999999996</v>
          </cell>
          <cell r="C351">
            <v>3.46</v>
          </cell>
          <cell r="D351">
            <v>4.7649999999999997</v>
          </cell>
          <cell r="E351">
            <v>2.94</v>
          </cell>
          <cell r="F351">
            <v>4.4050000000000002</v>
          </cell>
          <cell r="G351">
            <v>0.41500000000000004</v>
          </cell>
          <cell r="H351">
            <v>1.3049999999999997</v>
          </cell>
          <cell r="I351">
            <v>0.88999999999999968</v>
          </cell>
          <cell r="J351">
            <v>5.5000000000000604E-2</v>
          </cell>
          <cell r="K351">
            <v>0.94500000000000028</v>
          </cell>
          <cell r="L351">
            <v>0.52</v>
          </cell>
          <cell r="M351">
            <v>4.0599999999999996</v>
          </cell>
          <cell r="N351">
            <v>4.5750000000000002</v>
          </cell>
          <cell r="O351">
            <v>4.1349999999999998</v>
          </cell>
          <cell r="P351">
            <v>2.92</v>
          </cell>
          <cell r="Q351">
            <v>3.09</v>
          </cell>
          <cell r="R351">
            <v>-0.1899999999999995</v>
          </cell>
          <cell r="S351">
            <v>0.51500000000000057</v>
          </cell>
          <cell r="T351">
            <v>3.01</v>
          </cell>
          <cell r="U351">
            <v>4.43</v>
          </cell>
          <cell r="V351">
            <v>2.9350000000000001</v>
          </cell>
          <cell r="W351">
            <v>2.9350000000000001</v>
          </cell>
          <cell r="X351">
            <v>2.97</v>
          </cell>
          <cell r="Y351">
            <v>4.4749999999999996</v>
          </cell>
          <cell r="Z351">
            <v>4.415</v>
          </cell>
          <cell r="AA351">
            <v>4.2850000000000001</v>
          </cell>
          <cell r="AB351">
            <v>4.3099999999999996</v>
          </cell>
          <cell r="AC351">
            <v>4.3</v>
          </cell>
        </row>
        <row r="352">
          <cell r="A352">
            <v>36754</v>
          </cell>
          <cell r="B352">
            <v>4.1900000000000004</v>
          </cell>
          <cell r="C352">
            <v>3.41</v>
          </cell>
          <cell r="D352">
            <v>4.68</v>
          </cell>
          <cell r="E352">
            <v>2.9550000000000001</v>
          </cell>
          <cell r="F352">
            <v>4.2300000000000004</v>
          </cell>
          <cell r="G352">
            <v>0.48999999999999932</v>
          </cell>
          <cell r="H352">
            <v>1.2699999999999996</v>
          </cell>
          <cell r="I352">
            <v>0.78000000000000025</v>
          </cell>
          <cell r="J352">
            <v>4.0000000000000036E-2</v>
          </cell>
          <cell r="K352">
            <v>0.82000000000000028</v>
          </cell>
          <cell r="L352">
            <v>0.45500000000000007</v>
          </cell>
          <cell r="M352">
            <v>4.0999999999999996</v>
          </cell>
          <cell r="N352">
            <v>4.49</v>
          </cell>
          <cell r="O352">
            <v>4.1900000000000004</v>
          </cell>
          <cell r="P352">
            <v>2.9249999999999998</v>
          </cell>
          <cell r="Q352">
            <v>3.1</v>
          </cell>
          <cell r="R352">
            <v>-0.1899999999999995</v>
          </cell>
          <cell r="S352">
            <v>0.39000000000000057</v>
          </cell>
          <cell r="T352">
            <v>3.06</v>
          </cell>
          <cell r="U352">
            <v>4.24</v>
          </cell>
          <cell r="V352">
            <v>2.93</v>
          </cell>
          <cell r="W352">
            <v>2.9350000000000001</v>
          </cell>
          <cell r="X352">
            <v>2.97</v>
          </cell>
          <cell r="Y352">
            <v>4.3150000000000004</v>
          </cell>
          <cell r="Z352">
            <v>4.24</v>
          </cell>
          <cell r="AA352">
            <v>4.1150000000000002</v>
          </cell>
          <cell r="AB352">
            <v>4.13</v>
          </cell>
          <cell r="AC352">
            <v>4.125</v>
          </cell>
        </row>
        <row r="353">
          <cell r="A353">
            <v>36755</v>
          </cell>
          <cell r="B353">
            <v>4.2249999999999996</v>
          </cell>
          <cell r="C353">
            <v>3.41</v>
          </cell>
          <cell r="D353">
            <v>4.7300000000000004</v>
          </cell>
          <cell r="E353">
            <v>3.05</v>
          </cell>
          <cell r="F353">
            <v>4.2450000000000001</v>
          </cell>
          <cell r="G353">
            <v>0.50500000000000078</v>
          </cell>
          <cell r="H353">
            <v>1.3200000000000003</v>
          </cell>
          <cell r="I353">
            <v>0.8149999999999995</v>
          </cell>
          <cell r="J353">
            <v>2.0000000000000462E-2</v>
          </cell>
          <cell r="K353">
            <v>0.83499999999999996</v>
          </cell>
          <cell r="L353">
            <v>0.36000000000000032</v>
          </cell>
          <cell r="M353">
            <v>4.0650000000000004</v>
          </cell>
          <cell r="N353">
            <v>4.46</v>
          </cell>
          <cell r="O353">
            <v>4.3150000000000004</v>
          </cell>
          <cell r="P353">
            <v>3.04</v>
          </cell>
          <cell r="Q353">
            <v>3.18</v>
          </cell>
          <cell r="R353">
            <v>-0.27000000000000046</v>
          </cell>
          <cell r="S353">
            <v>0.39499999999999957</v>
          </cell>
          <cell r="T353">
            <v>3.06</v>
          </cell>
          <cell r="U353">
            <v>4.2350000000000003</v>
          </cell>
          <cell r="V353">
            <v>3.0150000000000001</v>
          </cell>
          <cell r="W353">
            <v>3.04</v>
          </cell>
          <cell r="X353">
            <v>3.07</v>
          </cell>
          <cell r="Y353">
            <v>4.3099999999999996</v>
          </cell>
          <cell r="Z353">
            <v>4.24</v>
          </cell>
          <cell r="AA353">
            <v>4.1150000000000002</v>
          </cell>
          <cell r="AB353">
            <v>4.1399999999999997</v>
          </cell>
          <cell r="AC353">
            <v>4.13</v>
          </cell>
        </row>
        <row r="354">
          <cell r="A354">
            <v>36756</v>
          </cell>
          <cell r="B354">
            <v>4.335</v>
          </cell>
          <cell r="C354">
            <v>3.4449999999999998</v>
          </cell>
          <cell r="D354">
            <v>4.9249999999999998</v>
          </cell>
          <cell r="E354">
            <v>3.26</v>
          </cell>
          <cell r="F354">
            <v>4.375</v>
          </cell>
          <cell r="G354">
            <v>0.58999999999999986</v>
          </cell>
          <cell r="H354">
            <v>1.48</v>
          </cell>
          <cell r="I354">
            <v>0.89000000000000012</v>
          </cell>
          <cell r="J354">
            <v>4.0000000000000036E-2</v>
          </cell>
          <cell r="K354">
            <v>0.93000000000000016</v>
          </cell>
          <cell r="L354">
            <v>0.18500000000000005</v>
          </cell>
          <cell r="M354">
            <v>4.3150000000000004</v>
          </cell>
          <cell r="N354">
            <v>4.6150000000000002</v>
          </cell>
          <cell r="O354">
            <v>4.6500000000000004</v>
          </cell>
          <cell r="P354">
            <v>3.2149999999999999</v>
          </cell>
          <cell r="Q354">
            <v>3.42</v>
          </cell>
          <cell r="R354">
            <v>-0.30999999999999961</v>
          </cell>
          <cell r="S354">
            <v>0.29999999999999982</v>
          </cell>
          <cell r="T354">
            <v>3.4</v>
          </cell>
          <cell r="U354">
            <v>4.3650000000000002</v>
          </cell>
          <cell r="V354">
            <v>3.23</v>
          </cell>
          <cell r="W354">
            <v>3.26</v>
          </cell>
          <cell r="X354">
            <v>3.29</v>
          </cell>
          <cell r="Y354">
            <v>4.4400000000000004</v>
          </cell>
          <cell r="Z354">
            <v>4.37</v>
          </cell>
          <cell r="AA354">
            <v>4.2450000000000001</v>
          </cell>
          <cell r="AB354">
            <v>4.2750000000000004</v>
          </cell>
          <cell r="AC354">
            <v>4.26</v>
          </cell>
        </row>
        <row r="355">
          <cell r="A355">
            <v>36757</v>
          </cell>
          <cell r="B355">
            <v>4.3150000000000004</v>
          </cell>
          <cell r="C355">
            <v>3.3149999999999999</v>
          </cell>
          <cell r="D355">
            <v>4.9249999999999998</v>
          </cell>
          <cell r="E355">
            <v>3.28</v>
          </cell>
          <cell r="F355">
            <v>4.38</v>
          </cell>
          <cell r="G355">
            <v>0.60999999999999943</v>
          </cell>
          <cell r="H355">
            <v>1.6099999999999999</v>
          </cell>
          <cell r="I355">
            <v>1.0000000000000004</v>
          </cell>
          <cell r="J355">
            <v>6.4999999999999503E-2</v>
          </cell>
          <cell r="K355">
            <v>1.0649999999999999</v>
          </cell>
          <cell r="L355">
            <v>3.5000000000000142E-2</v>
          </cell>
          <cell r="M355">
            <v>4.26</v>
          </cell>
          <cell r="N355">
            <v>4.62</v>
          </cell>
          <cell r="O355">
            <v>4.7300000000000004</v>
          </cell>
          <cell r="P355">
            <v>3.23</v>
          </cell>
          <cell r="Q355">
            <v>3.48</v>
          </cell>
          <cell r="R355">
            <v>-0.30499999999999972</v>
          </cell>
          <cell r="S355">
            <v>0.36000000000000032</v>
          </cell>
          <cell r="T355">
            <v>3.395</v>
          </cell>
          <cell r="U355">
            <v>4.3849999999999998</v>
          </cell>
          <cell r="V355">
            <v>3.1949999999999998</v>
          </cell>
          <cell r="W355">
            <v>3.24</v>
          </cell>
          <cell r="X355">
            <v>3.3149999999999999</v>
          </cell>
          <cell r="Y355">
            <v>4.4450000000000003</v>
          </cell>
          <cell r="Z355">
            <v>4.3949999999999996</v>
          </cell>
          <cell r="AA355">
            <v>4.2549999999999999</v>
          </cell>
          <cell r="AB355">
            <v>4.2949999999999999</v>
          </cell>
          <cell r="AC355">
            <v>4.2699999999999996</v>
          </cell>
        </row>
        <row r="356">
          <cell r="A356">
            <v>36758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36759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36760</v>
          </cell>
          <cell r="B358">
            <v>4.5149999999999997</v>
          </cell>
          <cell r="C358">
            <v>3.5649999999999999</v>
          </cell>
          <cell r="D358">
            <v>5.29</v>
          </cell>
          <cell r="E358">
            <v>3.41</v>
          </cell>
          <cell r="F358">
            <v>4.66</v>
          </cell>
          <cell r="G358">
            <v>0.77500000000000036</v>
          </cell>
          <cell r="H358">
            <v>1.7250000000000001</v>
          </cell>
          <cell r="I358">
            <v>0.94999999999999973</v>
          </cell>
          <cell r="J358">
            <v>0.14500000000000046</v>
          </cell>
          <cell r="K358">
            <v>1.0950000000000002</v>
          </cell>
          <cell r="L358">
            <v>0.1549999999999998</v>
          </cell>
          <cell r="M358">
            <v>4.62</v>
          </cell>
          <cell r="N358">
            <v>4.96</v>
          </cell>
          <cell r="O358">
            <v>4.87</v>
          </cell>
          <cell r="P358">
            <v>3.32</v>
          </cell>
          <cell r="Q358">
            <v>3.59</v>
          </cell>
          <cell r="R358">
            <v>-0.33000000000000007</v>
          </cell>
          <cell r="S358">
            <v>0.33999999999999986</v>
          </cell>
          <cell r="T358">
            <v>3.49</v>
          </cell>
          <cell r="U358">
            <v>4.5750000000000002</v>
          </cell>
          <cell r="V358">
            <v>3.3450000000000002</v>
          </cell>
          <cell r="W358">
            <v>3.375</v>
          </cell>
          <cell r="X358">
            <v>3.48</v>
          </cell>
          <cell r="Y358">
            <v>4.6399999999999997</v>
          </cell>
          <cell r="Z358">
            <v>4.625</v>
          </cell>
          <cell r="AA358">
            <v>4.4349999999999996</v>
          </cell>
          <cell r="AB358">
            <v>4.5049999999999999</v>
          </cell>
          <cell r="AC358">
            <v>4.4649999999999999</v>
          </cell>
        </row>
        <row r="359">
          <cell r="A359">
            <v>36761</v>
          </cell>
          <cell r="B359">
            <v>4.6849999999999996</v>
          </cell>
          <cell r="C359">
            <v>3.68</v>
          </cell>
          <cell r="D359">
            <v>5.7750000000000004</v>
          </cell>
          <cell r="E359">
            <v>3.5750000000000002</v>
          </cell>
          <cell r="F359">
            <v>4.8049999999999997</v>
          </cell>
          <cell r="G359">
            <v>1.0900000000000007</v>
          </cell>
          <cell r="H359">
            <v>2.0950000000000002</v>
          </cell>
          <cell r="I359">
            <v>1.0049999999999994</v>
          </cell>
          <cell r="J359">
            <v>0.12000000000000011</v>
          </cell>
          <cell r="K359">
            <v>1.1249999999999996</v>
          </cell>
          <cell r="L359">
            <v>0.10499999999999998</v>
          </cell>
          <cell r="M359">
            <v>5.1550000000000002</v>
          </cell>
          <cell r="N359">
            <v>5.52</v>
          </cell>
          <cell r="O359">
            <v>4.8449999999999998</v>
          </cell>
          <cell r="P359">
            <v>3.47</v>
          </cell>
          <cell r="Q359">
            <v>3.7</v>
          </cell>
          <cell r="R359">
            <v>-0.25500000000000078</v>
          </cell>
          <cell r="S359">
            <v>0.36499999999999932</v>
          </cell>
          <cell r="T359">
            <v>3.49</v>
          </cell>
          <cell r="U359">
            <v>4.7850000000000001</v>
          </cell>
          <cell r="V359">
            <v>3.49</v>
          </cell>
          <cell r="W359">
            <v>3.49</v>
          </cell>
          <cell r="X359">
            <v>3.605</v>
          </cell>
          <cell r="Y359">
            <v>4.82</v>
          </cell>
          <cell r="Z359">
            <v>4.8099999999999996</v>
          </cell>
          <cell r="AA359">
            <v>4.6550000000000002</v>
          </cell>
          <cell r="AB359">
            <v>4.6950000000000003</v>
          </cell>
          <cell r="AC359">
            <v>4.6849999999999996</v>
          </cell>
        </row>
        <row r="360">
          <cell r="A360">
            <v>36762</v>
          </cell>
          <cell r="B360">
            <v>4.6050000000000004</v>
          </cell>
          <cell r="C360">
            <v>3.6</v>
          </cell>
          <cell r="D360">
            <v>5.76</v>
          </cell>
          <cell r="E360">
            <v>3.4350000000000001</v>
          </cell>
          <cell r="F360">
            <v>4.67</v>
          </cell>
          <cell r="G360">
            <v>1.1549999999999994</v>
          </cell>
          <cell r="H360">
            <v>2.1599999999999997</v>
          </cell>
          <cell r="I360">
            <v>1.0050000000000003</v>
          </cell>
          <cell r="J360">
            <v>6.4999999999999503E-2</v>
          </cell>
          <cell r="K360">
            <v>1.0699999999999998</v>
          </cell>
          <cell r="L360">
            <v>0.16500000000000004</v>
          </cell>
          <cell r="M360">
            <v>5.21</v>
          </cell>
          <cell r="N360">
            <v>5.4249999999999998</v>
          </cell>
          <cell r="O360">
            <v>4.6950000000000003</v>
          </cell>
          <cell r="P360">
            <v>3.3849999999999998</v>
          </cell>
          <cell r="Q360">
            <v>3.61</v>
          </cell>
          <cell r="R360">
            <v>-0.33499999999999996</v>
          </cell>
          <cell r="S360">
            <v>0.21499999999999986</v>
          </cell>
          <cell r="T360">
            <v>3.4350000000000001</v>
          </cell>
          <cell r="U360">
            <v>4.67</v>
          </cell>
          <cell r="V360">
            <v>3.3650000000000002</v>
          </cell>
          <cell r="W360">
            <v>3.395</v>
          </cell>
          <cell r="X360">
            <v>3.47</v>
          </cell>
          <cell r="Y360">
            <v>4.72</v>
          </cell>
          <cell r="Z360">
            <v>4.6550000000000002</v>
          </cell>
          <cell r="AA360">
            <v>4.5250000000000004</v>
          </cell>
          <cell r="AB360">
            <v>4.57</v>
          </cell>
          <cell r="AC360">
            <v>4.55</v>
          </cell>
        </row>
        <row r="361">
          <cell r="A361">
            <v>36763</v>
          </cell>
          <cell r="B361">
            <v>4.3499999999999996</v>
          </cell>
          <cell r="C361">
            <v>3.32</v>
          </cell>
          <cell r="D361">
            <v>5.75</v>
          </cell>
          <cell r="E361">
            <v>3.145</v>
          </cell>
          <cell r="F361">
            <v>4.4450000000000003</v>
          </cell>
          <cell r="G361">
            <v>1.4000000000000004</v>
          </cell>
          <cell r="H361">
            <v>2.4300000000000002</v>
          </cell>
          <cell r="I361">
            <v>1.0299999999999998</v>
          </cell>
          <cell r="J361">
            <v>9.5000000000000639E-2</v>
          </cell>
          <cell r="K361">
            <v>1.1250000000000004</v>
          </cell>
          <cell r="L361">
            <v>0.17499999999999982</v>
          </cell>
          <cell r="M361">
            <v>5.16</v>
          </cell>
          <cell r="N361">
            <v>5.2549999999999999</v>
          </cell>
          <cell r="O361">
            <v>4.375</v>
          </cell>
          <cell r="P361">
            <v>3.12</v>
          </cell>
          <cell r="Q361">
            <v>3.2450000000000001</v>
          </cell>
          <cell r="R361">
            <v>-0.49500000000000011</v>
          </cell>
          <cell r="S361">
            <v>9.4999999999999751E-2</v>
          </cell>
          <cell r="T361">
            <v>3.16</v>
          </cell>
          <cell r="U361">
            <v>4.4649999999999999</v>
          </cell>
          <cell r="V361">
            <v>3.04</v>
          </cell>
          <cell r="W361">
            <v>3.14</v>
          </cell>
          <cell r="X361">
            <v>3.165</v>
          </cell>
          <cell r="Y361">
            <v>4.5149999999999997</v>
          </cell>
          <cell r="Z361">
            <v>4.4400000000000004</v>
          </cell>
          <cell r="AA361">
            <v>4.32</v>
          </cell>
          <cell r="AB361">
            <v>4.3449999999999998</v>
          </cell>
          <cell r="AC361">
            <v>4.34</v>
          </cell>
        </row>
        <row r="362">
          <cell r="A362">
            <v>36764</v>
          </cell>
          <cell r="B362">
            <v>4.4550000000000001</v>
          </cell>
          <cell r="C362">
            <v>3.1949999999999998</v>
          </cell>
          <cell r="D362">
            <v>6.4749999999999996</v>
          </cell>
          <cell r="E362">
            <v>3.12</v>
          </cell>
          <cell r="F362">
            <v>4.5350000000000001</v>
          </cell>
          <cell r="G362">
            <v>2.0199999999999996</v>
          </cell>
          <cell r="H362">
            <v>3.28</v>
          </cell>
          <cell r="I362">
            <v>1.2600000000000002</v>
          </cell>
          <cell r="J362">
            <v>8.0000000000000071E-2</v>
          </cell>
          <cell r="K362">
            <v>1.3400000000000003</v>
          </cell>
          <cell r="L362">
            <v>7.4999999999999734E-2</v>
          </cell>
          <cell r="M362">
            <v>5.26</v>
          </cell>
          <cell r="N362">
            <v>5.46</v>
          </cell>
          <cell r="O362">
            <v>4.4349999999999996</v>
          </cell>
          <cell r="P362">
            <v>3.13</v>
          </cell>
          <cell r="Q362">
            <v>3.2450000000000001</v>
          </cell>
          <cell r="R362">
            <v>-1.0149999999999997</v>
          </cell>
          <cell r="S362">
            <v>0.20000000000000018</v>
          </cell>
          <cell r="T362">
            <v>3.18</v>
          </cell>
          <cell r="U362">
            <v>4.53</v>
          </cell>
          <cell r="V362">
            <v>3.03</v>
          </cell>
          <cell r="W362">
            <v>3.0950000000000002</v>
          </cell>
          <cell r="X362">
            <v>3.145</v>
          </cell>
          <cell r="Y362">
            <v>4.5999999999999996</v>
          </cell>
          <cell r="Z362">
            <v>4.5250000000000004</v>
          </cell>
          <cell r="AA362">
            <v>4.4000000000000004</v>
          </cell>
          <cell r="AB362">
            <v>4.4400000000000004</v>
          </cell>
          <cell r="AC362">
            <v>4.4249999999999998</v>
          </cell>
        </row>
        <row r="363">
          <cell r="A363">
            <v>36765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36766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36767</v>
          </cell>
          <cell r="B365">
            <v>4.5199999999999996</v>
          </cell>
          <cell r="C365">
            <v>3.335</v>
          </cell>
          <cell r="D365">
            <v>6.9249999999999998</v>
          </cell>
          <cell r="E365">
            <v>3.2349999999999999</v>
          </cell>
          <cell r="F365">
            <v>4.625</v>
          </cell>
          <cell r="G365">
            <v>2.4050000000000002</v>
          </cell>
          <cell r="H365">
            <v>3.59</v>
          </cell>
          <cell r="I365">
            <v>1.1849999999999996</v>
          </cell>
          <cell r="J365">
            <v>0.10500000000000043</v>
          </cell>
          <cell r="K365">
            <v>1.29</v>
          </cell>
          <cell r="L365">
            <v>0.10000000000000009</v>
          </cell>
          <cell r="M365">
            <v>5.51</v>
          </cell>
          <cell r="N365">
            <v>5.835</v>
          </cell>
          <cell r="O365">
            <v>4.7450000000000001</v>
          </cell>
          <cell r="P365">
            <v>3.2450000000000001</v>
          </cell>
          <cell r="Q365">
            <v>3.47</v>
          </cell>
          <cell r="R365">
            <v>-1.0899999999999999</v>
          </cell>
          <cell r="S365">
            <v>0.32500000000000018</v>
          </cell>
          <cell r="T365">
            <v>3.4249999999999998</v>
          </cell>
          <cell r="U365">
            <v>4.6150000000000002</v>
          </cell>
          <cell r="V365">
            <v>3.145</v>
          </cell>
          <cell r="W365">
            <v>3.1949999999999998</v>
          </cell>
          <cell r="X365">
            <v>3.27</v>
          </cell>
          <cell r="Y365">
            <v>4.7</v>
          </cell>
          <cell r="Z365">
            <v>4.6050000000000004</v>
          </cell>
          <cell r="AA365">
            <v>4.4749999999999996</v>
          </cell>
          <cell r="AB365">
            <v>4.4950000000000001</v>
          </cell>
          <cell r="AC365">
            <v>4.51</v>
          </cell>
        </row>
        <row r="366">
          <cell r="A366">
            <v>36768</v>
          </cell>
          <cell r="B366">
            <v>4.5049999999999999</v>
          </cell>
          <cell r="C366">
            <v>3.4449999999999998</v>
          </cell>
          <cell r="D366">
            <v>7.2850000000000001</v>
          </cell>
          <cell r="E366">
            <v>3.355</v>
          </cell>
          <cell r="F366">
            <v>4.665</v>
          </cell>
          <cell r="G366">
            <v>2.7800000000000002</v>
          </cell>
          <cell r="H366">
            <v>3.8400000000000003</v>
          </cell>
          <cell r="I366">
            <v>1.06</v>
          </cell>
          <cell r="J366">
            <v>0.16000000000000014</v>
          </cell>
          <cell r="K366">
            <v>1.2200000000000002</v>
          </cell>
          <cell r="L366">
            <v>8.9999999999999858E-2</v>
          </cell>
          <cell r="M366">
            <v>6.25</v>
          </cell>
          <cell r="N366">
            <v>6.8550000000000004</v>
          </cell>
          <cell r="O366">
            <v>4.93</v>
          </cell>
          <cell r="P366">
            <v>3.41</v>
          </cell>
          <cell r="Q366">
            <v>3.62</v>
          </cell>
          <cell r="R366">
            <v>-0.42999999999999972</v>
          </cell>
          <cell r="S366">
            <v>0.60500000000000043</v>
          </cell>
          <cell r="T366">
            <v>3.52</v>
          </cell>
          <cell r="U366">
            <v>4.62</v>
          </cell>
          <cell r="V366">
            <v>3.29</v>
          </cell>
          <cell r="W366">
            <v>3.4</v>
          </cell>
          <cell r="X366">
            <v>3.4449999999999998</v>
          </cell>
          <cell r="Y366">
            <v>4.71</v>
          </cell>
          <cell r="Z366">
            <v>4.63</v>
          </cell>
          <cell r="AA366">
            <v>4.51</v>
          </cell>
          <cell r="AB366">
            <v>4.54</v>
          </cell>
          <cell r="AC366">
            <v>4.5449999999999999</v>
          </cell>
        </row>
        <row r="367">
          <cell r="A367">
            <v>36769</v>
          </cell>
          <cell r="B367">
            <v>4.54</v>
          </cell>
          <cell r="C367">
            <v>3.56</v>
          </cell>
          <cell r="D367">
            <v>6.13</v>
          </cell>
          <cell r="E367">
            <v>3.5649999999999999</v>
          </cell>
          <cell r="F367">
            <v>4.6100000000000003</v>
          </cell>
          <cell r="G367">
            <v>1.5899999999999999</v>
          </cell>
          <cell r="H367">
            <v>2.57</v>
          </cell>
          <cell r="I367">
            <v>0.98</v>
          </cell>
          <cell r="J367">
            <v>7.0000000000000284E-2</v>
          </cell>
          <cell r="K367">
            <v>1.0500000000000003</v>
          </cell>
          <cell r="L367">
            <v>-4.9999999999998934E-3</v>
          </cell>
          <cell r="M367">
            <v>5.3150000000000004</v>
          </cell>
          <cell r="N367">
            <v>5.53</v>
          </cell>
          <cell r="O367">
            <v>5.3049999999999997</v>
          </cell>
          <cell r="P367">
            <v>3.63</v>
          </cell>
          <cell r="Q367">
            <v>3.87</v>
          </cell>
          <cell r="R367">
            <v>-0.59999999999999964</v>
          </cell>
          <cell r="S367">
            <v>0.21499999999999986</v>
          </cell>
          <cell r="T367">
            <v>3.8149999999999999</v>
          </cell>
          <cell r="U367">
            <v>4.5949999999999998</v>
          </cell>
          <cell r="V367">
            <v>3.52</v>
          </cell>
          <cell r="W367">
            <v>3.3</v>
          </cell>
          <cell r="X367">
            <v>3.6150000000000002</v>
          </cell>
          <cell r="Y367">
            <v>4.7050000000000001</v>
          </cell>
          <cell r="Z367">
            <v>4.5999999999999996</v>
          </cell>
          <cell r="AA367">
            <v>4.49</v>
          </cell>
          <cell r="AB367">
            <v>4.54</v>
          </cell>
          <cell r="AC367">
            <v>4.53</v>
          </cell>
        </row>
        <row r="368">
          <cell r="A368">
            <v>36770</v>
          </cell>
          <cell r="B368">
            <v>4.6550000000000002</v>
          </cell>
          <cell r="C368">
            <v>3.625</v>
          </cell>
          <cell r="D368">
            <v>6.18</v>
          </cell>
          <cell r="E368">
            <v>3.55</v>
          </cell>
          <cell r="F368">
            <v>4.7850000000000001</v>
          </cell>
          <cell r="G368">
            <v>1.5249999999999995</v>
          </cell>
          <cell r="H368">
            <v>2.5549999999999997</v>
          </cell>
          <cell r="I368">
            <v>1.0300000000000002</v>
          </cell>
          <cell r="J368">
            <v>0.12999999999999989</v>
          </cell>
          <cell r="K368">
            <v>1.1600000000000001</v>
          </cell>
          <cell r="L368">
            <v>7.5000000000000178E-2</v>
          </cell>
          <cell r="M368">
            <v>5.0599999999999996</v>
          </cell>
          <cell r="N368">
            <v>5.415</v>
          </cell>
          <cell r="O368">
            <v>5.6550000000000002</v>
          </cell>
          <cell r="P368">
            <v>3.75</v>
          </cell>
          <cell r="Q368">
            <v>4.1050000000000004</v>
          </cell>
          <cell r="R368">
            <v>-0.76499999999999968</v>
          </cell>
          <cell r="S368">
            <v>0.35500000000000043</v>
          </cell>
          <cell r="T368">
            <v>4.1150000000000002</v>
          </cell>
          <cell r="U368">
            <v>4.76</v>
          </cell>
          <cell r="V368">
            <v>3.49</v>
          </cell>
          <cell r="W368">
            <v>3.43</v>
          </cell>
          <cell r="X368">
            <v>3.59</v>
          </cell>
          <cell r="Y368">
            <v>4.875</v>
          </cell>
          <cell r="Z368">
            <v>4.8</v>
          </cell>
          <cell r="AA368">
            <v>4.625</v>
          </cell>
          <cell r="AB368">
            <v>4.7249999999999996</v>
          </cell>
          <cell r="AC368">
            <v>4.6849999999999996</v>
          </cell>
        </row>
        <row r="369">
          <cell r="A369">
            <v>36771</v>
          </cell>
          <cell r="B369">
            <v>4.6050000000000004</v>
          </cell>
          <cell r="C369">
            <v>3.62</v>
          </cell>
          <cell r="D369">
            <v>5.875</v>
          </cell>
          <cell r="E369">
            <v>3.47</v>
          </cell>
          <cell r="F369">
            <v>4.75</v>
          </cell>
          <cell r="G369">
            <v>1.2699999999999996</v>
          </cell>
          <cell r="H369">
            <v>2.2549999999999999</v>
          </cell>
          <cell r="I369">
            <v>0.98500000000000032</v>
          </cell>
          <cell r="J369">
            <v>0.14499999999999957</v>
          </cell>
          <cell r="K369">
            <v>1.1299999999999999</v>
          </cell>
          <cell r="L369">
            <v>0.14999999999999991</v>
          </cell>
          <cell r="M369">
            <v>5.18</v>
          </cell>
          <cell r="N369">
            <v>5.5250000000000004</v>
          </cell>
          <cell r="O369">
            <v>5.6150000000000002</v>
          </cell>
          <cell r="P369">
            <v>3.7850000000000001</v>
          </cell>
          <cell r="Q369">
            <v>4.1399999999999997</v>
          </cell>
          <cell r="R369">
            <v>-0.34999999999999964</v>
          </cell>
          <cell r="S369">
            <v>0.34500000000000064</v>
          </cell>
          <cell r="T369">
            <v>4.1050000000000004</v>
          </cell>
          <cell r="U369">
            <v>4.7</v>
          </cell>
          <cell r="V369">
            <v>3.4249999999999998</v>
          </cell>
          <cell r="W369">
            <v>3.335</v>
          </cell>
          <cell r="X369">
            <v>3.55</v>
          </cell>
          <cell r="Y369">
            <v>4.84</v>
          </cell>
          <cell r="Z369">
            <v>4.75</v>
          </cell>
          <cell r="AA369">
            <v>4.55</v>
          </cell>
          <cell r="AB369">
            <v>4.6449999999999996</v>
          </cell>
          <cell r="AC369">
            <v>4.63</v>
          </cell>
        </row>
        <row r="370">
          <cell r="A370">
            <v>36772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36773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36774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36775</v>
          </cell>
          <cell r="B373">
            <v>4.8099999999999996</v>
          </cell>
          <cell r="C373">
            <v>4.1500000000000004</v>
          </cell>
          <cell r="D373">
            <v>6.2050000000000001</v>
          </cell>
          <cell r="E373">
            <v>3.8250000000000002</v>
          </cell>
          <cell r="F373">
            <v>4.88</v>
          </cell>
          <cell r="G373">
            <v>1.3950000000000005</v>
          </cell>
          <cell r="H373">
            <v>2.0549999999999997</v>
          </cell>
          <cell r="I373">
            <v>0.65999999999999925</v>
          </cell>
          <cell r="J373">
            <v>7.0000000000000284E-2</v>
          </cell>
          <cell r="K373">
            <v>0.72999999999999954</v>
          </cell>
          <cell r="L373">
            <v>0.32500000000000018</v>
          </cell>
          <cell r="M373">
            <v>5.3849999999999998</v>
          </cell>
          <cell r="N373">
            <v>5.8550000000000004</v>
          </cell>
          <cell r="O373">
            <v>6.1449999999999996</v>
          </cell>
          <cell r="P373">
            <v>4.3099999999999996</v>
          </cell>
          <cell r="Q373">
            <v>4.5549999999999997</v>
          </cell>
          <cell r="R373">
            <v>-0.34999999999999964</v>
          </cell>
          <cell r="S373">
            <v>0.47000000000000064</v>
          </cell>
          <cell r="T373">
            <v>4.34</v>
          </cell>
          <cell r="U373">
            <v>4.8049999999999997</v>
          </cell>
          <cell r="V373">
            <v>3.79</v>
          </cell>
          <cell r="W373">
            <v>3.81</v>
          </cell>
          <cell r="X373">
            <v>3.85</v>
          </cell>
          <cell r="Y373">
            <v>4.92</v>
          </cell>
          <cell r="Z373">
            <v>4.84</v>
          </cell>
          <cell r="AA373">
            <v>4.665</v>
          </cell>
          <cell r="AB373">
            <v>4.7649999999999997</v>
          </cell>
          <cell r="AC373">
            <v>4.7300000000000004</v>
          </cell>
        </row>
        <row r="374">
          <cell r="A374">
            <v>36776</v>
          </cell>
          <cell r="B374">
            <v>4.8849999999999998</v>
          </cell>
          <cell r="C374">
            <v>4.58</v>
          </cell>
          <cell r="D374">
            <v>6.34</v>
          </cell>
          <cell r="E374">
            <v>4.33</v>
          </cell>
          <cell r="F374">
            <v>4.9400000000000004</v>
          </cell>
          <cell r="G374">
            <v>1.4550000000000001</v>
          </cell>
          <cell r="H374">
            <v>1.7599999999999998</v>
          </cell>
          <cell r="I374">
            <v>0.30499999999999972</v>
          </cell>
          <cell r="J374">
            <v>5.5000000000000604E-2</v>
          </cell>
          <cell r="K374">
            <v>0.36000000000000032</v>
          </cell>
          <cell r="L374">
            <v>0.25</v>
          </cell>
          <cell r="M374">
            <v>5.89</v>
          </cell>
          <cell r="N374">
            <v>6.2649999999999997</v>
          </cell>
          <cell r="O374">
            <v>6.415</v>
          </cell>
          <cell r="P374">
            <v>4.6100000000000003</v>
          </cell>
          <cell r="Q374">
            <v>4.76</v>
          </cell>
          <cell r="R374">
            <v>-7.5000000000000178E-2</v>
          </cell>
          <cell r="S374">
            <v>0.375</v>
          </cell>
          <cell r="T374">
            <v>4.6100000000000003</v>
          </cell>
          <cell r="U374">
            <v>4.8949999999999996</v>
          </cell>
          <cell r="V374">
            <v>4.24</v>
          </cell>
          <cell r="W374">
            <v>4.2249999999999996</v>
          </cell>
          <cell r="X374">
            <v>4.3449999999999998</v>
          </cell>
          <cell r="Y374">
            <v>5.0250000000000004</v>
          </cell>
          <cell r="Z374">
            <v>4.9450000000000003</v>
          </cell>
          <cell r="AA374">
            <v>4.78</v>
          </cell>
          <cell r="AB374">
            <v>4.8600000000000003</v>
          </cell>
          <cell r="AC374">
            <v>4.835</v>
          </cell>
        </row>
        <row r="375">
          <cell r="A375">
            <v>36777</v>
          </cell>
          <cell r="B375">
            <v>4.84</v>
          </cell>
          <cell r="C375">
            <v>4.53</v>
          </cell>
          <cell r="D375">
            <v>6.2249999999999996</v>
          </cell>
          <cell r="E375">
            <v>4.29</v>
          </cell>
          <cell r="F375">
            <v>4.8949999999999996</v>
          </cell>
          <cell r="G375">
            <v>1.3849999999999998</v>
          </cell>
          <cell r="H375">
            <v>1.6949999999999994</v>
          </cell>
          <cell r="I375">
            <v>0.30999999999999961</v>
          </cell>
          <cell r="J375">
            <v>5.4999999999999716E-2</v>
          </cell>
          <cell r="K375">
            <v>0.36499999999999932</v>
          </cell>
          <cell r="L375">
            <v>0.24000000000000021</v>
          </cell>
          <cell r="M375">
            <v>5.7149999999999999</v>
          </cell>
          <cell r="N375">
            <v>6.13</v>
          </cell>
          <cell r="O375">
            <v>6.0350000000000001</v>
          </cell>
          <cell r="P375">
            <v>4.5650000000000004</v>
          </cell>
          <cell r="Q375">
            <v>4.6150000000000002</v>
          </cell>
          <cell r="R375">
            <v>-9.4999999999999751E-2</v>
          </cell>
          <cell r="S375">
            <v>0.41500000000000004</v>
          </cell>
          <cell r="T375">
            <v>4.3499999999999996</v>
          </cell>
          <cell r="U375">
            <v>4.8550000000000004</v>
          </cell>
          <cell r="V375">
            <v>4.18</v>
          </cell>
          <cell r="W375">
            <v>4.1900000000000004</v>
          </cell>
          <cell r="X375">
            <v>4.32</v>
          </cell>
          <cell r="Y375">
            <v>4.96</v>
          </cell>
          <cell r="Z375">
            <v>4.8600000000000003</v>
          </cell>
          <cell r="AA375">
            <v>4.7350000000000003</v>
          </cell>
          <cell r="AB375">
            <v>4.8150000000000004</v>
          </cell>
          <cell r="AC375">
            <v>4.76</v>
          </cell>
        </row>
        <row r="376">
          <cell r="A376">
            <v>36778</v>
          </cell>
          <cell r="B376">
            <v>4.7</v>
          </cell>
          <cell r="C376">
            <v>4.3099999999999996</v>
          </cell>
          <cell r="D376">
            <v>6.15</v>
          </cell>
          <cell r="E376">
            <v>4.09</v>
          </cell>
          <cell r="F376">
            <v>4.78</v>
          </cell>
          <cell r="G376">
            <v>1.4500000000000002</v>
          </cell>
          <cell r="H376">
            <v>1.8400000000000007</v>
          </cell>
          <cell r="I376">
            <v>0.39000000000000057</v>
          </cell>
          <cell r="J376">
            <v>8.0000000000000071E-2</v>
          </cell>
          <cell r="K376">
            <v>0.47000000000000064</v>
          </cell>
          <cell r="L376">
            <v>0.21999999999999975</v>
          </cell>
          <cell r="M376">
            <v>5.45</v>
          </cell>
          <cell r="N376">
            <v>6.085</v>
          </cell>
          <cell r="O376">
            <v>5.9950000000000001</v>
          </cell>
          <cell r="P376">
            <v>4.4249999999999998</v>
          </cell>
          <cell r="Q376">
            <v>4.46</v>
          </cell>
          <cell r="R376">
            <v>-6.5000000000000391E-2</v>
          </cell>
          <cell r="S376">
            <v>0.63499999999999979</v>
          </cell>
          <cell r="T376">
            <v>4.375</v>
          </cell>
          <cell r="U376">
            <v>4.7450000000000001</v>
          </cell>
          <cell r="V376">
            <v>3.9350000000000001</v>
          </cell>
          <cell r="W376">
            <v>3.9950000000000001</v>
          </cell>
          <cell r="X376">
            <v>4.0999999999999996</v>
          </cell>
          <cell r="Y376">
            <v>4.9000000000000004</v>
          </cell>
          <cell r="Z376">
            <v>4.76</v>
          </cell>
          <cell r="AA376">
            <v>4.68</v>
          </cell>
          <cell r="AB376">
            <v>4.7350000000000003</v>
          </cell>
          <cell r="AC376">
            <v>4.72</v>
          </cell>
        </row>
        <row r="377">
          <cell r="A377">
            <v>36779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36780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36781</v>
          </cell>
          <cell r="B379">
            <v>4.8949999999999996</v>
          </cell>
          <cell r="C379">
            <v>4.5199999999999996</v>
          </cell>
          <cell r="D379">
            <v>6.3250000000000002</v>
          </cell>
          <cell r="E379">
            <v>4.2350000000000003</v>
          </cell>
          <cell r="F379">
            <v>4.9749999999999996</v>
          </cell>
          <cell r="G379">
            <v>1.4300000000000006</v>
          </cell>
          <cell r="H379">
            <v>1.8050000000000006</v>
          </cell>
          <cell r="I379">
            <v>0.375</v>
          </cell>
          <cell r="J379">
            <v>8.0000000000000071E-2</v>
          </cell>
          <cell r="K379">
            <v>0.45500000000000007</v>
          </cell>
          <cell r="L379">
            <v>0.28499999999999925</v>
          </cell>
          <cell r="M379">
            <v>5.49</v>
          </cell>
          <cell r="N379">
            <v>6.27</v>
          </cell>
          <cell r="O379">
            <v>6.1749999999999998</v>
          </cell>
          <cell r="P379">
            <v>4.4950000000000001</v>
          </cell>
          <cell r="Q379">
            <v>4.58</v>
          </cell>
          <cell r="R379">
            <v>-5.5000000000000604E-2</v>
          </cell>
          <cell r="S379">
            <v>0.77999999999999936</v>
          </cell>
          <cell r="T379">
            <v>4.45</v>
          </cell>
          <cell r="U379">
            <v>4.8550000000000004</v>
          </cell>
          <cell r="V379">
            <v>4.07</v>
          </cell>
          <cell r="W379">
            <v>4.1050000000000004</v>
          </cell>
          <cell r="X379">
            <v>4.24</v>
          </cell>
          <cell r="Y379">
            <v>5.0449999999999999</v>
          </cell>
          <cell r="Z379">
            <v>4.92</v>
          </cell>
          <cell r="AA379">
            <v>4.8</v>
          </cell>
          <cell r="AB379">
            <v>4.8949999999999996</v>
          </cell>
          <cell r="AC379">
            <v>4.83</v>
          </cell>
        </row>
        <row r="380">
          <cell r="A380">
            <v>36782</v>
          </cell>
          <cell r="B380">
            <v>4.99</v>
          </cell>
          <cell r="C380">
            <v>4.55</v>
          </cell>
          <cell r="D380">
            <v>6.36</v>
          </cell>
          <cell r="E380">
            <v>4.3550000000000004</v>
          </cell>
          <cell r="F380">
            <v>5.0449999999999999</v>
          </cell>
          <cell r="G380">
            <v>1.37</v>
          </cell>
          <cell r="H380">
            <v>1.8100000000000005</v>
          </cell>
          <cell r="I380">
            <v>0.44000000000000039</v>
          </cell>
          <cell r="J380">
            <v>5.4999999999999716E-2</v>
          </cell>
          <cell r="K380">
            <v>0.49500000000000011</v>
          </cell>
          <cell r="L380">
            <v>0.1949999999999994</v>
          </cell>
          <cell r="M380">
            <v>5.5149999999999997</v>
          </cell>
          <cell r="N380">
            <v>6.32</v>
          </cell>
          <cell r="O380">
            <v>6.21</v>
          </cell>
          <cell r="P380">
            <v>4.58</v>
          </cell>
          <cell r="Q380">
            <v>4.6449999999999996</v>
          </cell>
          <cell r="R380">
            <v>-4.0000000000000036E-2</v>
          </cell>
          <cell r="S380">
            <v>0.8050000000000006</v>
          </cell>
          <cell r="T380">
            <v>4.5449999999999999</v>
          </cell>
          <cell r="U380">
            <v>4.9749999999999996</v>
          </cell>
          <cell r="V380">
            <v>4.165</v>
          </cell>
          <cell r="W380">
            <v>4.2300000000000004</v>
          </cell>
          <cell r="X380">
            <v>4.3600000000000003</v>
          </cell>
          <cell r="Y380">
            <v>5.12</v>
          </cell>
          <cell r="Z380">
            <v>5.0250000000000004</v>
          </cell>
          <cell r="AA380">
            <v>4.875</v>
          </cell>
          <cell r="AB380">
            <v>4.95</v>
          </cell>
          <cell r="AC380">
            <v>4.92</v>
          </cell>
        </row>
        <row r="381">
          <cell r="A381">
            <v>36783</v>
          </cell>
          <cell r="B381">
            <v>5.05</v>
          </cell>
          <cell r="C381">
            <v>4.6449999999999996</v>
          </cell>
          <cell r="D381">
            <v>6.39</v>
          </cell>
          <cell r="E381">
            <v>4.4000000000000004</v>
          </cell>
          <cell r="F381">
            <v>5.0750000000000002</v>
          </cell>
          <cell r="G381">
            <v>1.3399999999999999</v>
          </cell>
          <cell r="H381">
            <v>1.7450000000000001</v>
          </cell>
          <cell r="I381">
            <v>0.40500000000000025</v>
          </cell>
          <cell r="J381">
            <v>2.5000000000000355E-2</v>
          </cell>
          <cell r="K381">
            <v>0.4300000000000006</v>
          </cell>
          <cell r="L381">
            <v>0.24499999999999922</v>
          </cell>
          <cell r="M381">
            <v>5.53</v>
          </cell>
          <cell r="N381">
            <v>6.2850000000000001</v>
          </cell>
          <cell r="O381">
            <v>6.33</v>
          </cell>
          <cell r="P381">
            <v>4.625</v>
          </cell>
          <cell r="Q381">
            <v>4.7249999999999996</v>
          </cell>
          <cell r="R381">
            <v>-0.10499999999999954</v>
          </cell>
          <cell r="S381">
            <v>0.75499999999999989</v>
          </cell>
          <cell r="T381">
            <v>4.6100000000000003</v>
          </cell>
          <cell r="U381">
            <v>5.0650000000000004</v>
          </cell>
          <cell r="V381">
            <v>4.24</v>
          </cell>
          <cell r="W381">
            <v>4.2149999999999999</v>
          </cell>
          <cell r="X381">
            <v>4.415</v>
          </cell>
          <cell r="Y381">
            <v>5.2</v>
          </cell>
          <cell r="Z381">
            <v>5.085</v>
          </cell>
          <cell r="AA381">
            <v>4.9349999999999996</v>
          </cell>
          <cell r="AB381">
            <v>5.01</v>
          </cell>
          <cell r="AC381">
            <v>4.9749999999999996</v>
          </cell>
        </row>
        <row r="382">
          <cell r="A382">
            <v>36784</v>
          </cell>
          <cell r="B382">
            <v>5.0449999999999999</v>
          </cell>
          <cell r="C382">
            <v>4.68</v>
          </cell>
          <cell r="D382">
            <v>6.37</v>
          </cell>
          <cell r="E382">
            <v>4.415</v>
          </cell>
          <cell r="F382">
            <v>5.09</v>
          </cell>
          <cell r="G382">
            <v>1.3250000000000002</v>
          </cell>
          <cell r="H382">
            <v>1.6900000000000004</v>
          </cell>
          <cell r="I382">
            <v>0.36500000000000021</v>
          </cell>
          <cell r="J382">
            <v>4.4999999999999929E-2</v>
          </cell>
          <cell r="K382">
            <v>0.41000000000000014</v>
          </cell>
          <cell r="L382">
            <v>0.26499999999999968</v>
          </cell>
          <cell r="M382">
            <v>5.4749999999999996</v>
          </cell>
          <cell r="N382">
            <v>6.32</v>
          </cell>
          <cell r="O382">
            <v>6.4649999999999999</v>
          </cell>
          <cell r="P382">
            <v>4.63</v>
          </cell>
          <cell r="Q382">
            <v>4.7649999999999997</v>
          </cell>
          <cell r="R382">
            <v>-4.9999999999999822E-2</v>
          </cell>
          <cell r="S382">
            <v>0.84500000000000064</v>
          </cell>
          <cell r="T382">
            <v>4.66</v>
          </cell>
          <cell r="U382">
            <v>5.0999999999999996</v>
          </cell>
          <cell r="V382">
            <v>4.24</v>
          </cell>
          <cell r="W382">
            <v>4.2750000000000004</v>
          </cell>
          <cell r="X382">
            <v>4.4400000000000004</v>
          </cell>
          <cell r="Y382">
            <v>5.22</v>
          </cell>
          <cell r="Z382">
            <v>5.0949999999999998</v>
          </cell>
          <cell r="AA382">
            <v>4.96</v>
          </cell>
          <cell r="AB382">
            <v>5.0350000000000001</v>
          </cell>
          <cell r="AC382">
            <v>4.9950000000000001</v>
          </cell>
        </row>
        <row r="383">
          <cell r="A383">
            <v>36785</v>
          </cell>
          <cell r="B383">
            <v>5.1050000000000004</v>
          </cell>
          <cell r="C383">
            <v>4.59</v>
          </cell>
          <cell r="D383">
            <v>6.3949999999999996</v>
          </cell>
          <cell r="E383">
            <v>4.22</v>
          </cell>
          <cell r="F383">
            <v>5.1849999999999996</v>
          </cell>
          <cell r="G383">
            <v>1.2899999999999991</v>
          </cell>
          <cell r="H383">
            <v>1.8049999999999997</v>
          </cell>
          <cell r="I383">
            <v>0.51500000000000057</v>
          </cell>
          <cell r="J383">
            <v>7.9999999999999183E-2</v>
          </cell>
          <cell r="K383">
            <v>0.59499999999999975</v>
          </cell>
          <cell r="L383">
            <v>0.37000000000000011</v>
          </cell>
          <cell r="M383">
            <v>5.47</v>
          </cell>
          <cell r="N383">
            <v>6.05</v>
          </cell>
          <cell r="O383">
            <v>6.68</v>
          </cell>
          <cell r="P383">
            <v>4.88</v>
          </cell>
          <cell r="Q383">
            <v>4.95</v>
          </cell>
          <cell r="R383">
            <v>-0.34499999999999975</v>
          </cell>
          <cell r="S383">
            <v>0.58000000000000007</v>
          </cell>
          <cell r="T383">
            <v>4.8600000000000003</v>
          </cell>
          <cell r="U383">
            <v>5.29</v>
          </cell>
          <cell r="V383">
            <v>4.165</v>
          </cell>
          <cell r="W383">
            <v>4.2050000000000001</v>
          </cell>
          <cell r="X383">
            <v>4.26</v>
          </cell>
          <cell r="Y383">
            <v>5.415</v>
          </cell>
          <cell r="Z383">
            <v>5.2350000000000003</v>
          </cell>
          <cell r="AA383">
            <v>5.1449999999999996</v>
          </cell>
          <cell r="AB383">
            <v>5.22</v>
          </cell>
          <cell r="AC383">
            <v>5.17</v>
          </cell>
        </row>
        <row r="384">
          <cell r="A384">
            <v>36786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36787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36788</v>
          </cell>
          <cell r="B386">
            <v>4.9450000000000003</v>
          </cell>
          <cell r="C386">
            <v>4.32</v>
          </cell>
          <cell r="D386">
            <v>6.31</v>
          </cell>
          <cell r="E386">
            <v>4.01</v>
          </cell>
          <cell r="F386">
            <v>5</v>
          </cell>
          <cell r="G386">
            <v>1.3649999999999993</v>
          </cell>
          <cell r="H386">
            <v>1.9899999999999993</v>
          </cell>
          <cell r="I386">
            <v>0.625</v>
          </cell>
          <cell r="J386">
            <v>5.4999999999999716E-2</v>
          </cell>
          <cell r="K386">
            <v>0.67999999999999972</v>
          </cell>
          <cell r="L386">
            <v>0.3100000000000005</v>
          </cell>
          <cell r="M386">
            <v>5.4850000000000003</v>
          </cell>
          <cell r="N386">
            <v>6.2750000000000004</v>
          </cell>
          <cell r="O386">
            <v>6.39</v>
          </cell>
          <cell r="P386">
            <v>4.6449999999999996</v>
          </cell>
          <cell r="Q386">
            <v>4.7649999999999997</v>
          </cell>
          <cell r="R386">
            <v>-3.4999999999999254E-2</v>
          </cell>
          <cell r="S386">
            <v>0.79</v>
          </cell>
          <cell r="T386">
            <v>4.6449999999999996</v>
          </cell>
          <cell r="U386">
            <v>5.0650000000000004</v>
          </cell>
          <cell r="V386">
            <v>3.82</v>
          </cell>
          <cell r="W386">
            <v>3.94</v>
          </cell>
          <cell r="X386">
            <v>4.0350000000000001</v>
          </cell>
          <cell r="Y386">
            <v>5.2249999999999996</v>
          </cell>
          <cell r="Z386">
            <v>5.05</v>
          </cell>
          <cell r="AA386">
            <v>4.9400000000000004</v>
          </cell>
          <cell r="AB386">
            <v>5.0049999999999999</v>
          </cell>
          <cell r="AC386">
            <v>4.9649999999999999</v>
          </cell>
        </row>
        <row r="387">
          <cell r="A387">
            <v>36789</v>
          </cell>
          <cell r="B387">
            <v>5.0199999999999996</v>
          </cell>
          <cell r="C387">
            <v>4.08</v>
          </cell>
          <cell r="D387">
            <v>6.25</v>
          </cell>
          <cell r="E387">
            <v>3.9249999999999998</v>
          </cell>
          <cell r="F387">
            <v>5.12</v>
          </cell>
          <cell r="G387">
            <v>1.2300000000000004</v>
          </cell>
          <cell r="H387">
            <v>2.17</v>
          </cell>
          <cell r="I387">
            <v>0.9399999999999995</v>
          </cell>
          <cell r="J387">
            <v>0.10000000000000053</v>
          </cell>
          <cell r="K387">
            <v>1.04</v>
          </cell>
          <cell r="L387">
            <v>0.15500000000000025</v>
          </cell>
          <cell r="M387">
            <v>5.4850000000000003</v>
          </cell>
          <cell r="N387">
            <v>6.2</v>
          </cell>
          <cell r="O387">
            <v>6.49</v>
          </cell>
          <cell r="P387">
            <v>4.6900000000000004</v>
          </cell>
          <cell r="Q387">
            <v>4.7850000000000001</v>
          </cell>
          <cell r="R387">
            <v>-4.9999999999999822E-2</v>
          </cell>
          <cell r="S387">
            <v>0.71499999999999986</v>
          </cell>
          <cell r="T387">
            <v>4.7050000000000001</v>
          </cell>
          <cell r="U387">
            <v>5.22</v>
          </cell>
          <cell r="V387">
            <v>3.73</v>
          </cell>
          <cell r="W387">
            <v>3.7549999999999999</v>
          </cell>
          <cell r="X387">
            <v>3.9249999999999998</v>
          </cell>
          <cell r="Y387">
            <v>5.38</v>
          </cell>
          <cell r="Z387">
            <v>5.18</v>
          </cell>
          <cell r="AA387">
            <v>5.0999999999999996</v>
          </cell>
          <cell r="AB387">
            <v>5.1950000000000003</v>
          </cell>
          <cell r="AC387">
            <v>5.1150000000000002</v>
          </cell>
        </row>
        <row r="388">
          <cell r="A388">
            <v>36790</v>
          </cell>
          <cell r="B388">
            <v>5.0750000000000002</v>
          </cell>
          <cell r="C388">
            <v>4.0149999999999997</v>
          </cell>
          <cell r="D388">
            <v>6.0750000000000002</v>
          </cell>
          <cell r="E388">
            <v>3.895</v>
          </cell>
          <cell r="F388">
            <v>5.18</v>
          </cell>
          <cell r="G388">
            <v>1</v>
          </cell>
          <cell r="H388">
            <v>2.0600000000000005</v>
          </cell>
          <cell r="I388">
            <v>1.0600000000000005</v>
          </cell>
          <cell r="J388">
            <v>0.10499999999999954</v>
          </cell>
          <cell r="K388">
            <v>1.165</v>
          </cell>
          <cell r="L388">
            <v>0.11999999999999966</v>
          </cell>
          <cell r="M388">
            <v>5.4349999999999996</v>
          </cell>
          <cell r="N388">
            <v>6.0449999999999999</v>
          </cell>
          <cell r="O388">
            <v>6.2050000000000001</v>
          </cell>
          <cell r="P388">
            <v>4.6950000000000003</v>
          </cell>
          <cell r="Q388">
            <v>4.7949999999999999</v>
          </cell>
          <cell r="R388">
            <v>-3.0000000000000249E-2</v>
          </cell>
          <cell r="S388">
            <v>0.61000000000000032</v>
          </cell>
          <cell r="T388">
            <v>4.7050000000000001</v>
          </cell>
          <cell r="U388">
            <v>5.2450000000000001</v>
          </cell>
          <cell r="V388">
            <v>3.6349999999999998</v>
          </cell>
          <cell r="W388">
            <v>3.625</v>
          </cell>
          <cell r="X388">
            <v>3.88</v>
          </cell>
          <cell r="Y388">
            <v>5.415</v>
          </cell>
          <cell r="Z388">
            <v>5.2249999999999996</v>
          </cell>
          <cell r="AA388">
            <v>5.15</v>
          </cell>
          <cell r="AB388">
            <v>5.2649999999999997</v>
          </cell>
          <cell r="AC388">
            <v>5.15</v>
          </cell>
        </row>
        <row r="389">
          <cell r="A389">
            <v>36791</v>
          </cell>
          <cell r="B389">
            <v>4.99</v>
          </cell>
          <cell r="C389">
            <v>3.95</v>
          </cell>
          <cell r="D389">
            <v>5.7</v>
          </cell>
          <cell r="E389">
            <v>3.79</v>
          </cell>
          <cell r="F389">
            <v>5.08</v>
          </cell>
          <cell r="G389">
            <v>0.71</v>
          </cell>
          <cell r="H389">
            <v>1.75</v>
          </cell>
          <cell r="I389">
            <v>1.04</v>
          </cell>
          <cell r="J389">
            <v>8.9999999999999858E-2</v>
          </cell>
          <cell r="K389">
            <v>1.1299999999999999</v>
          </cell>
          <cell r="L389">
            <v>0.16000000000000014</v>
          </cell>
          <cell r="M389">
            <v>5.165</v>
          </cell>
          <cell r="N389">
            <v>5.7450000000000001</v>
          </cell>
          <cell r="O389">
            <v>4.68</v>
          </cell>
          <cell r="P389">
            <v>4.71</v>
          </cell>
          <cell r="Q389">
            <v>4.8</v>
          </cell>
          <cell r="R389">
            <v>4.4999999999999929E-2</v>
          </cell>
          <cell r="S389">
            <v>0.58000000000000007</v>
          </cell>
          <cell r="T389">
            <v>4.7050000000000001</v>
          </cell>
          <cell r="U389">
            <v>5.16</v>
          </cell>
          <cell r="V389">
            <v>3.62</v>
          </cell>
          <cell r="W389">
            <v>3.62</v>
          </cell>
          <cell r="X389">
            <v>3.8149999999999999</v>
          </cell>
          <cell r="Y389">
            <v>5.34</v>
          </cell>
          <cell r="Z389">
            <v>5.14</v>
          </cell>
          <cell r="AA389">
            <v>5.0750000000000002</v>
          </cell>
          <cell r="AB389">
            <v>5.2</v>
          </cell>
          <cell r="AC389">
            <v>5.085</v>
          </cell>
        </row>
        <row r="390">
          <cell r="A390">
            <v>36792</v>
          </cell>
          <cell r="B390">
            <v>4.915</v>
          </cell>
          <cell r="C390">
            <v>3.79</v>
          </cell>
          <cell r="D390">
            <v>5.34</v>
          </cell>
          <cell r="E390">
            <v>3.7149999999999999</v>
          </cell>
          <cell r="F390">
            <v>5.0449999999999999</v>
          </cell>
          <cell r="G390">
            <v>0.42499999999999982</v>
          </cell>
          <cell r="H390">
            <v>1.5499999999999998</v>
          </cell>
          <cell r="I390">
            <v>1.125</v>
          </cell>
          <cell r="J390">
            <v>0.12999999999999989</v>
          </cell>
          <cell r="K390">
            <v>1.2549999999999999</v>
          </cell>
          <cell r="L390">
            <v>7.5000000000000178E-2</v>
          </cell>
          <cell r="M390">
            <v>4.87</v>
          </cell>
          <cell r="N390">
            <v>5.49</v>
          </cell>
          <cell r="O390">
            <v>6.5250000000000004</v>
          </cell>
          <cell r="P390">
            <v>4.7850000000000001</v>
          </cell>
          <cell r="Q390">
            <v>4.83</v>
          </cell>
          <cell r="R390">
            <v>0.15000000000000036</v>
          </cell>
          <cell r="S390">
            <v>0.62000000000000011</v>
          </cell>
          <cell r="T390">
            <v>4.7549999999999999</v>
          </cell>
          <cell r="U390">
            <v>5.165</v>
          </cell>
          <cell r="V390">
            <v>3.56</v>
          </cell>
          <cell r="W390">
            <v>3.5049999999999999</v>
          </cell>
          <cell r="X390">
            <v>3.7349999999999999</v>
          </cell>
          <cell r="Y390">
            <v>5.33</v>
          </cell>
          <cell r="Z390">
            <v>5.14</v>
          </cell>
          <cell r="AA390">
            <v>5.0549999999999997</v>
          </cell>
          <cell r="AB390">
            <v>5.18</v>
          </cell>
          <cell r="AC390">
            <v>5.07</v>
          </cell>
        </row>
        <row r="391">
          <cell r="A391">
            <v>36793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36794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36795</v>
          </cell>
          <cell r="B393">
            <v>4.9349999999999996</v>
          </cell>
          <cell r="C393">
            <v>3.9049999999999998</v>
          </cell>
          <cell r="D393">
            <v>5.415</v>
          </cell>
          <cell r="E393">
            <v>3.81</v>
          </cell>
          <cell r="F393">
            <v>5.0049999999999999</v>
          </cell>
          <cell r="G393">
            <v>0.48000000000000043</v>
          </cell>
          <cell r="H393">
            <v>1.5100000000000002</v>
          </cell>
          <cell r="I393">
            <v>1.0299999999999998</v>
          </cell>
          <cell r="J393">
            <v>7.0000000000000284E-2</v>
          </cell>
          <cell r="K393">
            <v>1.1000000000000001</v>
          </cell>
          <cell r="L393">
            <v>9.4999999999999751E-2</v>
          </cell>
          <cell r="M393">
            <v>4.88</v>
          </cell>
          <cell r="N393">
            <v>5.585</v>
          </cell>
          <cell r="O393">
            <v>6.44</v>
          </cell>
          <cell r="P393">
            <v>4.7149999999999999</v>
          </cell>
          <cell r="Q393">
            <v>4.79</v>
          </cell>
          <cell r="R393">
            <v>0.16999999999999993</v>
          </cell>
          <cell r="S393">
            <v>0.70500000000000007</v>
          </cell>
          <cell r="T393">
            <v>4.68</v>
          </cell>
          <cell r="U393">
            <v>5.09</v>
          </cell>
          <cell r="V393">
            <v>3.63</v>
          </cell>
          <cell r="W393">
            <v>3.59</v>
          </cell>
          <cell r="X393">
            <v>3.8250000000000002</v>
          </cell>
          <cell r="Y393">
            <v>5.28</v>
          </cell>
          <cell r="Z393">
            <v>5.0750000000000002</v>
          </cell>
          <cell r="AA393">
            <v>4.9850000000000003</v>
          </cell>
          <cell r="AB393">
            <v>5.1150000000000002</v>
          </cell>
          <cell r="AC393">
            <v>4.9950000000000001</v>
          </cell>
        </row>
        <row r="394">
          <cell r="A394">
            <v>36796</v>
          </cell>
          <cell r="B394">
            <v>5.1050000000000004</v>
          </cell>
          <cell r="C394">
            <v>4.1749999999999998</v>
          </cell>
          <cell r="D394">
            <v>5.64</v>
          </cell>
          <cell r="E394">
            <v>3.98</v>
          </cell>
          <cell r="F394">
            <v>5.1550000000000002</v>
          </cell>
          <cell r="G394">
            <v>0.53499999999999925</v>
          </cell>
          <cell r="H394">
            <v>1.4649999999999999</v>
          </cell>
          <cell r="I394">
            <v>0.9300000000000006</v>
          </cell>
          <cell r="J394">
            <v>4.9999999999999822E-2</v>
          </cell>
          <cell r="K394">
            <v>0.98000000000000043</v>
          </cell>
          <cell r="L394">
            <v>0.19499999999999984</v>
          </cell>
          <cell r="M394">
            <v>5.26</v>
          </cell>
          <cell r="N394">
            <v>5.9</v>
          </cell>
          <cell r="O394">
            <v>6.4450000000000003</v>
          </cell>
          <cell r="P394">
            <v>4.7350000000000003</v>
          </cell>
          <cell r="Q394">
            <v>4.8</v>
          </cell>
          <cell r="R394">
            <v>0.26000000000000068</v>
          </cell>
          <cell r="S394">
            <v>0.64000000000000057</v>
          </cell>
          <cell r="T394">
            <v>4.7050000000000001</v>
          </cell>
          <cell r="U394">
            <v>5.2750000000000004</v>
          </cell>
          <cell r="V394">
            <v>3.7850000000000001</v>
          </cell>
          <cell r="W394">
            <v>3.89</v>
          </cell>
          <cell r="X394">
            <v>4.0149999999999997</v>
          </cell>
          <cell r="Y394">
            <v>5.4550000000000001</v>
          </cell>
          <cell r="Z394">
            <v>5.2350000000000003</v>
          </cell>
          <cell r="AA394">
            <v>5.15</v>
          </cell>
          <cell r="AB394">
            <v>5.28</v>
          </cell>
          <cell r="AC394">
            <v>5.165</v>
          </cell>
        </row>
        <row r="395">
          <cell r="A395">
            <v>36797</v>
          </cell>
          <cell r="B395">
            <v>5.1749999999999998</v>
          </cell>
          <cell r="C395">
            <v>4.28</v>
          </cell>
          <cell r="D395">
            <v>5.75</v>
          </cell>
          <cell r="E395">
            <v>4.2249999999999996</v>
          </cell>
          <cell r="F395">
            <v>5.22</v>
          </cell>
          <cell r="G395">
            <v>0.57500000000000018</v>
          </cell>
          <cell r="H395">
            <v>1.4699999999999998</v>
          </cell>
          <cell r="I395">
            <v>0.89499999999999957</v>
          </cell>
          <cell r="J395">
            <v>4.4999999999999929E-2</v>
          </cell>
          <cell r="K395">
            <v>0.9399999999999995</v>
          </cell>
          <cell r="L395">
            <v>5.5000000000000604E-2</v>
          </cell>
          <cell r="M395">
            <v>5.47</v>
          </cell>
          <cell r="N395">
            <v>6.02</v>
          </cell>
          <cell r="O395">
            <v>6.5949999999999998</v>
          </cell>
          <cell r="P395">
            <v>4.8600000000000003</v>
          </cell>
          <cell r="Q395">
            <v>4.8949999999999996</v>
          </cell>
          <cell r="R395">
            <v>0.26999999999999957</v>
          </cell>
          <cell r="S395">
            <v>0.54999999999999982</v>
          </cell>
          <cell r="T395">
            <v>4.7699999999999996</v>
          </cell>
          <cell r="U395">
            <v>5.35</v>
          </cell>
          <cell r="V395">
            <v>3.99</v>
          </cell>
          <cell r="W395">
            <v>4.0199999999999996</v>
          </cell>
          <cell r="X395">
            <v>4.2350000000000003</v>
          </cell>
          <cell r="Y395">
            <v>5.5149999999999997</v>
          </cell>
          <cell r="Z395">
            <v>5.29</v>
          </cell>
          <cell r="AA395">
            <v>5.2050000000000001</v>
          </cell>
          <cell r="AB395">
            <v>5.35</v>
          </cell>
          <cell r="AC395">
            <v>5.23</v>
          </cell>
        </row>
        <row r="396">
          <cell r="A396">
            <v>36798</v>
          </cell>
          <cell r="B396">
            <v>5.0449999999999999</v>
          </cell>
          <cell r="C396">
            <v>4.33</v>
          </cell>
          <cell r="D396">
            <v>5.8449999999999998</v>
          </cell>
          <cell r="E396">
            <v>4.2050000000000001</v>
          </cell>
          <cell r="F396">
            <v>5.09</v>
          </cell>
          <cell r="G396">
            <v>0.79999999999999982</v>
          </cell>
          <cell r="H396">
            <v>1.5149999999999997</v>
          </cell>
          <cell r="I396">
            <v>0.71499999999999986</v>
          </cell>
          <cell r="J396">
            <v>4.4999999999999929E-2</v>
          </cell>
          <cell r="K396">
            <v>0.75999999999999979</v>
          </cell>
          <cell r="L396">
            <v>0.125</v>
          </cell>
          <cell r="M396">
            <v>5.3</v>
          </cell>
          <cell r="N396">
            <v>6.0449999999999999</v>
          </cell>
          <cell r="O396">
            <v>6.68</v>
          </cell>
          <cell r="P396">
            <v>4.9800000000000004</v>
          </cell>
          <cell r="Q396">
            <v>5.0199999999999996</v>
          </cell>
          <cell r="R396">
            <v>0.20000000000000018</v>
          </cell>
          <cell r="S396">
            <v>0.74500000000000011</v>
          </cell>
          <cell r="T396">
            <v>4.87</v>
          </cell>
          <cell r="U396">
            <v>5.2050000000000001</v>
          </cell>
          <cell r="V396">
            <v>4</v>
          </cell>
          <cell r="W396">
            <v>4.0449999999999999</v>
          </cell>
          <cell r="X396">
            <v>4.2149999999999999</v>
          </cell>
          <cell r="Y396">
            <v>5.39</v>
          </cell>
          <cell r="Z396">
            <v>5.15</v>
          </cell>
          <cell r="AA396">
            <v>5.07</v>
          </cell>
          <cell r="AB396">
            <v>5.22</v>
          </cell>
          <cell r="AC396">
            <v>5.0949999999999998</v>
          </cell>
        </row>
        <row r="397">
          <cell r="A397">
            <v>36799</v>
          </cell>
          <cell r="B397">
            <v>5.04</v>
          </cell>
          <cell r="C397">
            <v>4.8049999999999997</v>
          </cell>
          <cell r="D397">
            <v>5.6950000000000003</v>
          </cell>
          <cell r="E397">
            <v>4.3600000000000003</v>
          </cell>
          <cell r="F397">
            <v>5.08</v>
          </cell>
          <cell r="G397">
            <v>0.65500000000000025</v>
          </cell>
          <cell r="H397">
            <v>0.89000000000000057</v>
          </cell>
          <cell r="I397">
            <v>0.23500000000000032</v>
          </cell>
          <cell r="J397">
            <v>4.0000000000000036E-2</v>
          </cell>
          <cell r="K397">
            <v>0.27500000000000036</v>
          </cell>
          <cell r="L397">
            <v>0.4449999999999994</v>
          </cell>
          <cell r="M397">
            <v>5.25</v>
          </cell>
          <cell r="N397">
            <v>5.84</v>
          </cell>
          <cell r="O397">
            <v>6.625</v>
          </cell>
          <cell r="P397">
            <v>4.8550000000000004</v>
          </cell>
          <cell r="Q397">
            <v>4.9550000000000001</v>
          </cell>
          <cell r="R397">
            <v>0.14499999999999957</v>
          </cell>
          <cell r="S397">
            <v>0.58999999999999986</v>
          </cell>
          <cell r="T397">
            <v>4.83</v>
          </cell>
          <cell r="U397">
            <v>5.1050000000000004</v>
          </cell>
          <cell r="V397">
            <v>4.21</v>
          </cell>
          <cell r="W397">
            <v>4.34</v>
          </cell>
          <cell r="X397">
            <v>4.45</v>
          </cell>
          <cell r="Y397">
            <v>5.2750000000000004</v>
          </cell>
          <cell r="Z397">
            <v>5.08</v>
          </cell>
          <cell r="AA397">
            <v>5.04</v>
          </cell>
          <cell r="AB397">
            <v>5.13</v>
          </cell>
          <cell r="AC397">
            <v>5.0599999999999996</v>
          </cell>
        </row>
        <row r="398">
          <cell r="A398">
            <v>36800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36801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36802</v>
          </cell>
          <cell r="B400">
            <v>5.1950000000000003</v>
          </cell>
          <cell r="C400">
            <v>4.99</v>
          </cell>
          <cell r="D400">
            <v>5.9749999999999996</v>
          </cell>
          <cell r="E400">
            <v>4.6849999999999996</v>
          </cell>
          <cell r="F400">
            <v>5.21</v>
          </cell>
          <cell r="G400">
            <v>0.77999999999999936</v>
          </cell>
          <cell r="H400">
            <v>0.98499999999999943</v>
          </cell>
          <cell r="I400">
            <v>0.20500000000000007</v>
          </cell>
          <cell r="J400">
            <v>1.499999999999968E-2</v>
          </cell>
          <cell r="K400">
            <v>0.21999999999999975</v>
          </cell>
          <cell r="L400">
            <v>0.3050000000000006</v>
          </cell>
          <cell r="M400">
            <v>5.29</v>
          </cell>
          <cell r="N400">
            <v>5.9850000000000003</v>
          </cell>
          <cell r="O400">
            <v>6.65</v>
          </cell>
          <cell r="P400">
            <v>4.8</v>
          </cell>
          <cell r="Q400">
            <v>4.9649999999999999</v>
          </cell>
          <cell r="R400">
            <v>1.0000000000000675E-2</v>
          </cell>
          <cell r="S400">
            <v>0.69500000000000028</v>
          </cell>
          <cell r="T400">
            <v>4.8</v>
          </cell>
          <cell r="U400">
            <v>5.2350000000000003</v>
          </cell>
          <cell r="V400">
            <v>4.5250000000000004</v>
          </cell>
          <cell r="W400">
            <v>4.5949999999999998</v>
          </cell>
          <cell r="X400">
            <v>4.7050000000000001</v>
          </cell>
          <cell r="Y400">
            <v>5.37</v>
          </cell>
          <cell r="Z400">
            <v>5.23</v>
          </cell>
          <cell r="AA400">
            <v>5.1349999999999998</v>
          </cell>
          <cell r="AB400">
            <v>5.27</v>
          </cell>
          <cell r="AC400">
            <v>5.14</v>
          </cell>
        </row>
        <row r="401">
          <cell r="A401">
            <v>36803</v>
          </cell>
          <cell r="B401">
            <v>5.2050000000000001</v>
          </cell>
          <cell r="C401">
            <v>5.07</v>
          </cell>
          <cell r="D401">
            <v>6.01</v>
          </cell>
          <cell r="E401">
            <v>4.78</v>
          </cell>
          <cell r="F401">
            <v>5.25</v>
          </cell>
          <cell r="G401">
            <v>0.80499999999999972</v>
          </cell>
          <cell r="H401">
            <v>0.9399999999999995</v>
          </cell>
          <cell r="I401">
            <v>0.13499999999999979</v>
          </cell>
          <cell r="J401">
            <v>4.4999999999999929E-2</v>
          </cell>
          <cell r="K401">
            <v>0.17999999999999972</v>
          </cell>
          <cell r="L401">
            <v>0.29000000000000004</v>
          </cell>
          <cell r="M401">
            <v>5.2850000000000001</v>
          </cell>
          <cell r="N401">
            <v>5.8550000000000004</v>
          </cell>
          <cell r="O401">
            <v>6.7850000000000001</v>
          </cell>
          <cell r="P401">
            <v>4.83</v>
          </cell>
          <cell r="Q401">
            <v>4.9649999999999999</v>
          </cell>
          <cell r="R401">
            <v>-0.15499999999999936</v>
          </cell>
          <cell r="S401">
            <v>0.57000000000000028</v>
          </cell>
          <cell r="T401">
            <v>4.8499999999999996</v>
          </cell>
          <cell r="U401">
            <v>5.2350000000000003</v>
          </cell>
          <cell r="V401">
            <v>4.75</v>
          </cell>
          <cell r="W401">
            <v>4.665</v>
          </cell>
          <cell r="X401">
            <v>4.8150000000000004</v>
          </cell>
          <cell r="Y401">
            <v>5.3949999999999996</v>
          </cell>
          <cell r="Z401">
            <v>5.2350000000000003</v>
          </cell>
          <cell r="AA401">
            <v>5.15</v>
          </cell>
          <cell r="AB401">
            <v>5.29</v>
          </cell>
          <cell r="AC401">
            <v>5.1550000000000002</v>
          </cell>
        </row>
        <row r="402">
          <cell r="A402">
            <v>36804</v>
          </cell>
          <cell r="B402">
            <v>5.16</v>
          </cell>
          <cell r="C402">
            <v>5.03</v>
          </cell>
          <cell r="D402">
            <v>6.02</v>
          </cell>
          <cell r="E402">
            <v>4.79</v>
          </cell>
          <cell r="F402">
            <v>5.2149999999999999</v>
          </cell>
          <cell r="G402">
            <v>0.85999999999999943</v>
          </cell>
          <cell r="H402">
            <v>0.98999999999999932</v>
          </cell>
          <cell r="I402">
            <v>0.12999999999999989</v>
          </cell>
          <cell r="J402">
            <v>5.4999999999999716E-2</v>
          </cell>
          <cell r="K402">
            <v>0.18499999999999961</v>
          </cell>
          <cell r="L402">
            <v>0.24000000000000021</v>
          </cell>
          <cell r="M402">
            <v>5.375</v>
          </cell>
          <cell r="N402">
            <v>5.8250000000000002</v>
          </cell>
          <cell r="O402">
            <v>6.7750000000000004</v>
          </cell>
          <cell r="P402">
            <v>4.8550000000000004</v>
          </cell>
          <cell r="Q402">
            <v>4.99</v>
          </cell>
          <cell r="R402">
            <v>-0.1949999999999994</v>
          </cell>
          <cell r="S402">
            <v>0.45000000000000018</v>
          </cell>
          <cell r="T402">
            <v>4.875</v>
          </cell>
          <cell r="U402">
            <v>5.2149999999999999</v>
          </cell>
          <cell r="V402">
            <v>4.75</v>
          </cell>
          <cell r="W402">
            <v>4.74</v>
          </cell>
          <cell r="X402">
            <v>4.8099999999999996</v>
          </cell>
          <cell r="Y402">
            <v>5.39</v>
          </cell>
          <cell r="Z402">
            <v>5.2050000000000001</v>
          </cell>
          <cell r="AA402">
            <v>5.15</v>
          </cell>
          <cell r="AB402">
            <v>5.29</v>
          </cell>
          <cell r="AC402">
            <v>5.16</v>
          </cell>
        </row>
        <row r="403">
          <cell r="A403">
            <v>36805</v>
          </cell>
          <cell r="B403">
            <v>5.09</v>
          </cell>
          <cell r="C403">
            <v>4.7949999999999999</v>
          </cell>
          <cell r="D403">
            <v>6</v>
          </cell>
          <cell r="E403">
            <v>4.7</v>
          </cell>
          <cell r="F403">
            <v>5.1749999999999998</v>
          </cell>
          <cell r="G403">
            <v>0.91000000000000014</v>
          </cell>
          <cell r="H403">
            <v>1.2050000000000001</v>
          </cell>
          <cell r="I403">
            <v>0.29499999999999993</v>
          </cell>
          <cell r="J403">
            <v>8.4999999999999964E-2</v>
          </cell>
          <cell r="K403">
            <v>0.37999999999999989</v>
          </cell>
          <cell r="L403">
            <v>9.4999999999999751E-2</v>
          </cell>
          <cell r="M403">
            <v>5.67</v>
          </cell>
          <cell r="N403">
            <v>5.8650000000000002</v>
          </cell>
          <cell r="O403">
            <v>6.6449999999999996</v>
          </cell>
          <cell r="P403">
            <v>4.9550000000000001</v>
          </cell>
          <cell r="Q403">
            <v>5.0750000000000002</v>
          </cell>
          <cell r="R403">
            <v>-0.13499999999999979</v>
          </cell>
          <cell r="S403">
            <v>0.19500000000000028</v>
          </cell>
          <cell r="T403">
            <v>4.9450000000000003</v>
          </cell>
          <cell r="U403">
            <v>5.25</v>
          </cell>
          <cell r="V403">
            <v>4.67</v>
          </cell>
          <cell r="W403">
            <v>4.59</v>
          </cell>
          <cell r="X403">
            <v>4.71</v>
          </cell>
          <cell r="Y403">
            <v>5.4050000000000002</v>
          </cell>
          <cell r="Z403">
            <v>5.19</v>
          </cell>
          <cell r="AA403">
            <v>5.16</v>
          </cell>
          <cell r="AB403">
            <v>5.2949999999999999</v>
          </cell>
          <cell r="AC403">
            <v>5.1749999999999998</v>
          </cell>
        </row>
        <row r="404">
          <cell r="A404">
            <v>36806</v>
          </cell>
          <cell r="B404">
            <v>4.8600000000000003</v>
          </cell>
          <cell r="C404">
            <v>4.3150000000000004</v>
          </cell>
          <cell r="D404">
            <v>5.7649999999999997</v>
          </cell>
          <cell r="E404">
            <v>4.3600000000000003</v>
          </cell>
          <cell r="F404">
            <v>4.9649999999999999</v>
          </cell>
          <cell r="G404">
            <v>0.90499999999999936</v>
          </cell>
          <cell r="H404">
            <v>1.4499999999999993</v>
          </cell>
          <cell r="I404">
            <v>0.54499999999999993</v>
          </cell>
          <cell r="J404">
            <v>0.10499999999999954</v>
          </cell>
          <cell r="K404">
            <v>0.64999999999999947</v>
          </cell>
          <cell r="L404">
            <v>-4.4999999999999929E-2</v>
          </cell>
          <cell r="M404">
            <v>5.4050000000000002</v>
          </cell>
          <cell r="N404">
            <v>5.56</v>
          </cell>
          <cell r="O404">
            <v>6.2850000000000001</v>
          </cell>
          <cell r="P404">
            <v>4.8150000000000004</v>
          </cell>
          <cell r="Q404">
            <v>4.8849999999999998</v>
          </cell>
          <cell r="R404">
            <v>-0.20500000000000007</v>
          </cell>
          <cell r="S404">
            <v>0.15499999999999936</v>
          </cell>
          <cell r="T404">
            <v>4.8049999999999997</v>
          </cell>
          <cell r="U404">
            <v>5.0599999999999996</v>
          </cell>
          <cell r="V404">
            <v>4.3449999999999998</v>
          </cell>
          <cell r="W404">
            <v>4.3</v>
          </cell>
          <cell r="X404">
            <v>4.3499999999999996</v>
          </cell>
          <cell r="Y404">
            <v>5.24</v>
          </cell>
          <cell r="Z404">
            <v>5</v>
          </cell>
          <cell r="AA404">
            <v>4.99</v>
          </cell>
          <cell r="AB404">
            <v>5.1349999999999998</v>
          </cell>
          <cell r="AC404">
            <v>5</v>
          </cell>
        </row>
        <row r="405">
          <cell r="A405">
            <v>36807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36808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36809</v>
          </cell>
          <cell r="B407">
            <v>4.96</v>
          </cell>
          <cell r="C407">
            <v>4.5650000000000004</v>
          </cell>
          <cell r="D407">
            <v>5.8049999999999997</v>
          </cell>
          <cell r="E407">
            <v>4.42</v>
          </cell>
          <cell r="F407">
            <v>5.0199999999999996</v>
          </cell>
          <cell r="G407">
            <v>0.84499999999999975</v>
          </cell>
          <cell r="H407">
            <v>1.2399999999999993</v>
          </cell>
          <cell r="I407">
            <v>0.39499999999999957</v>
          </cell>
          <cell r="J407">
            <v>5.9999999999999609E-2</v>
          </cell>
          <cell r="K407">
            <v>0.45499999999999918</v>
          </cell>
          <cell r="L407">
            <v>0.14500000000000046</v>
          </cell>
          <cell r="M407">
            <v>5.4450000000000003</v>
          </cell>
          <cell r="N407">
            <v>5.5750000000000002</v>
          </cell>
          <cell r="O407">
            <v>6.2949999999999999</v>
          </cell>
          <cell r="P407">
            <v>4.8099999999999996</v>
          </cell>
          <cell r="Q407">
            <v>5.04</v>
          </cell>
          <cell r="R407">
            <v>-0.22999999999999954</v>
          </cell>
          <cell r="S407">
            <v>0.12999999999999989</v>
          </cell>
          <cell r="T407">
            <v>4.8049999999999997</v>
          </cell>
          <cell r="U407">
            <v>5.0549999999999997</v>
          </cell>
          <cell r="V407">
            <v>4.4550000000000001</v>
          </cell>
          <cell r="W407">
            <v>4.57</v>
          </cell>
          <cell r="X407">
            <v>4.5449999999999999</v>
          </cell>
          <cell r="Y407">
            <v>5.2149999999999999</v>
          </cell>
          <cell r="Z407">
            <v>5.0149999999999997</v>
          </cell>
          <cell r="AA407">
            <v>4.9950000000000001</v>
          </cell>
          <cell r="AB407">
            <v>5.125</v>
          </cell>
          <cell r="AC407">
            <v>5</v>
          </cell>
        </row>
        <row r="408">
          <cell r="A408">
            <v>36810</v>
          </cell>
          <cell r="B408">
            <v>5.0049999999999999</v>
          </cell>
          <cell r="C408">
            <v>4.5549999999999997</v>
          </cell>
          <cell r="D408">
            <v>5.75</v>
          </cell>
          <cell r="E408">
            <v>4.49</v>
          </cell>
          <cell r="F408">
            <v>5.0549999999999997</v>
          </cell>
          <cell r="G408">
            <v>0.74500000000000011</v>
          </cell>
          <cell r="H408">
            <v>1.1950000000000003</v>
          </cell>
          <cell r="I408">
            <v>0.45000000000000018</v>
          </cell>
          <cell r="J408">
            <v>4.9999999999999822E-2</v>
          </cell>
          <cell r="K408">
            <v>0.5</v>
          </cell>
          <cell r="L408">
            <v>6.4999999999999503E-2</v>
          </cell>
          <cell r="M408">
            <v>5.4450000000000003</v>
          </cell>
          <cell r="N408">
            <v>5.7149999999999999</v>
          </cell>
          <cell r="O408">
            <v>6.42</v>
          </cell>
          <cell r="P408">
            <v>4.8499999999999996</v>
          </cell>
          <cell r="Q408">
            <v>5.0449999999999999</v>
          </cell>
          <cell r="R408">
            <v>-3.5000000000000142E-2</v>
          </cell>
          <cell r="S408">
            <v>0.26999999999999957</v>
          </cell>
          <cell r="T408">
            <v>4.83</v>
          </cell>
          <cell r="U408">
            <v>5.08</v>
          </cell>
          <cell r="V408">
            <v>4.58</v>
          </cell>
          <cell r="W408">
            <v>4.5599999999999996</v>
          </cell>
          <cell r="X408">
            <v>4.5949999999999998</v>
          </cell>
          <cell r="Y408">
            <v>5.27</v>
          </cell>
          <cell r="Z408">
            <v>5.0750000000000002</v>
          </cell>
          <cell r="AA408">
            <v>5.0350000000000001</v>
          </cell>
          <cell r="AB408">
            <v>5.1449999999999996</v>
          </cell>
          <cell r="AC408">
            <v>5.0350000000000001</v>
          </cell>
        </row>
        <row r="409">
          <cell r="A409">
            <v>36811</v>
          </cell>
          <cell r="B409">
            <v>5.1050000000000004</v>
          </cell>
          <cell r="C409">
            <v>4.585</v>
          </cell>
          <cell r="D409">
            <v>5.63</v>
          </cell>
          <cell r="E409">
            <v>4.53</v>
          </cell>
          <cell r="F409">
            <v>5.12</v>
          </cell>
          <cell r="G409">
            <v>0.52499999999999947</v>
          </cell>
          <cell r="H409">
            <v>1.0449999999999999</v>
          </cell>
          <cell r="I409">
            <v>0.52000000000000046</v>
          </cell>
          <cell r="J409">
            <v>1.499999999999968E-2</v>
          </cell>
          <cell r="K409">
            <v>0.53500000000000014</v>
          </cell>
          <cell r="L409">
            <v>5.4999999999999716E-2</v>
          </cell>
          <cell r="M409">
            <v>5.44</v>
          </cell>
          <cell r="N409">
            <v>5.72</v>
          </cell>
          <cell r="O409">
            <v>6.5049999999999999</v>
          </cell>
          <cell r="P409">
            <v>4.9050000000000002</v>
          </cell>
          <cell r="Q409">
            <v>5.1050000000000004</v>
          </cell>
          <cell r="R409">
            <v>8.9999999999999858E-2</v>
          </cell>
          <cell r="S409">
            <v>0.27999999999999936</v>
          </cell>
          <cell r="T409">
            <v>4.91</v>
          </cell>
          <cell r="U409">
            <v>5.16</v>
          </cell>
          <cell r="V409">
            <v>4.63</v>
          </cell>
          <cell r="W409">
            <v>4.5199999999999996</v>
          </cell>
          <cell r="X409">
            <v>4.5949999999999998</v>
          </cell>
          <cell r="Y409">
            <v>5.35</v>
          </cell>
          <cell r="Z409">
            <v>5.13</v>
          </cell>
          <cell r="AA409">
            <v>5.1100000000000003</v>
          </cell>
          <cell r="AB409">
            <v>5.2249999999999996</v>
          </cell>
          <cell r="AC409">
            <v>5.1150000000000002</v>
          </cell>
        </row>
        <row r="410">
          <cell r="A410">
            <v>36812</v>
          </cell>
          <cell r="B410">
            <v>5.44</v>
          </cell>
          <cell r="C410">
            <v>4.8</v>
          </cell>
          <cell r="D410">
            <v>5.8150000000000004</v>
          </cell>
          <cell r="E410">
            <v>4.82</v>
          </cell>
          <cell r="F410">
            <v>5.49</v>
          </cell>
          <cell r="G410">
            <v>0.375</v>
          </cell>
          <cell r="H410">
            <v>1.0150000000000006</v>
          </cell>
          <cell r="I410">
            <v>0.64000000000000057</v>
          </cell>
          <cell r="J410">
            <v>4.9999999999999822E-2</v>
          </cell>
          <cell r="K410">
            <v>0.69000000000000039</v>
          </cell>
          <cell r="L410">
            <v>-2.0000000000000462E-2</v>
          </cell>
          <cell r="M410">
            <v>5.5350000000000001</v>
          </cell>
          <cell r="N410">
            <v>5.9649999999999999</v>
          </cell>
          <cell r="O410">
            <v>7.0049999999999999</v>
          </cell>
          <cell r="P410">
            <v>5.1050000000000004</v>
          </cell>
          <cell r="Q410">
            <v>5.1950000000000003</v>
          </cell>
          <cell r="R410">
            <v>0.14999999999999947</v>
          </cell>
          <cell r="S410">
            <v>0.42999999999999972</v>
          </cell>
          <cell r="T410">
            <v>5.14</v>
          </cell>
          <cell r="U410">
            <v>5.5449999999999999</v>
          </cell>
          <cell r="V410">
            <v>4.8949999999999996</v>
          </cell>
          <cell r="W410">
            <v>4.74</v>
          </cell>
          <cell r="X410">
            <v>4.9249999999999998</v>
          </cell>
          <cell r="Y410">
            <v>5.7249999999999996</v>
          </cell>
          <cell r="Z410">
            <v>5.51</v>
          </cell>
          <cell r="AA410">
            <v>5.46</v>
          </cell>
          <cell r="AB410">
            <v>5.56</v>
          </cell>
          <cell r="AC410">
            <v>5.4649999999999999</v>
          </cell>
          <cell r="AD410">
            <v>5.8550000000000004</v>
          </cell>
        </row>
        <row r="411">
          <cell r="A411">
            <v>36813</v>
          </cell>
          <cell r="B411">
            <v>5.29</v>
          </cell>
          <cell r="C411">
            <v>4.5650000000000004</v>
          </cell>
          <cell r="D411">
            <v>5.69</v>
          </cell>
          <cell r="E411">
            <v>4.62</v>
          </cell>
          <cell r="F411">
            <v>5.31</v>
          </cell>
          <cell r="G411">
            <v>0.40000000000000036</v>
          </cell>
          <cell r="H411">
            <v>1.125</v>
          </cell>
          <cell r="I411">
            <v>0.72499999999999964</v>
          </cell>
          <cell r="J411">
            <v>1.9999999999999574E-2</v>
          </cell>
          <cell r="K411">
            <v>0.74499999999999922</v>
          </cell>
          <cell r="L411">
            <v>-5.4999999999999716E-2</v>
          </cell>
          <cell r="M411">
            <v>5.41</v>
          </cell>
          <cell r="N411">
            <v>5.8250000000000002</v>
          </cell>
          <cell r="O411">
            <v>6.78</v>
          </cell>
          <cell r="P411">
            <v>4.8550000000000004</v>
          </cell>
          <cell r="Q411">
            <v>5.01</v>
          </cell>
          <cell r="R411">
            <v>0.13499999999999979</v>
          </cell>
          <cell r="S411">
            <v>0.41500000000000004</v>
          </cell>
          <cell r="T411">
            <v>4.83</v>
          </cell>
          <cell r="U411">
            <v>5.43</v>
          </cell>
          <cell r="V411">
            <v>4.6500000000000004</v>
          </cell>
          <cell r="W411">
            <v>4.5949999999999998</v>
          </cell>
          <cell r="X411">
            <v>4.665</v>
          </cell>
          <cell r="Y411">
            <v>5.57</v>
          </cell>
          <cell r="Z411">
            <v>5.3550000000000004</v>
          </cell>
          <cell r="AA411">
            <v>5.3449999999999998</v>
          </cell>
          <cell r="AB411">
            <v>5.44</v>
          </cell>
          <cell r="AC411">
            <v>5.35</v>
          </cell>
          <cell r="AD411">
            <v>5.68</v>
          </cell>
        </row>
        <row r="412">
          <cell r="A412">
            <v>36814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36815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36816</v>
          </cell>
          <cell r="B414">
            <v>5.24</v>
          </cell>
          <cell r="C414">
            <v>4.6449999999999996</v>
          </cell>
          <cell r="D414">
            <v>5.6849999999999996</v>
          </cell>
          <cell r="E414">
            <v>4.66</v>
          </cell>
          <cell r="F414">
            <v>5.2850000000000001</v>
          </cell>
          <cell r="G414">
            <v>0.4449999999999994</v>
          </cell>
          <cell r="H414">
            <v>1.04</v>
          </cell>
          <cell r="I414">
            <v>0.59500000000000064</v>
          </cell>
          <cell r="J414">
            <v>4.4999999999999929E-2</v>
          </cell>
          <cell r="K414">
            <v>0.64000000000000057</v>
          </cell>
          <cell r="L414">
            <v>-1.5000000000000568E-2</v>
          </cell>
          <cell r="M414">
            <v>5.33</v>
          </cell>
          <cell r="N414">
            <v>5.835</v>
          </cell>
          <cell r="O414">
            <v>6.8949999999999996</v>
          </cell>
          <cell r="P414">
            <v>4.79</v>
          </cell>
          <cell r="Q414">
            <v>4.9850000000000003</v>
          </cell>
          <cell r="R414">
            <v>0.15000000000000036</v>
          </cell>
          <cell r="S414">
            <v>0.50499999999999989</v>
          </cell>
          <cell r="T414">
            <v>4.9050000000000002</v>
          </cell>
          <cell r="U414">
            <v>5.34</v>
          </cell>
          <cell r="V414">
            <v>4.7</v>
          </cell>
          <cell r="W414">
            <v>4.75</v>
          </cell>
          <cell r="X414">
            <v>4.78</v>
          </cell>
          <cell r="Y414">
            <v>5.4749999999999996</v>
          </cell>
          <cell r="Z414">
            <v>5.2850000000000001</v>
          </cell>
          <cell r="AA414">
            <v>5.2549999999999999</v>
          </cell>
          <cell r="AB414">
            <v>5.3449999999999998</v>
          </cell>
          <cell r="AC414">
            <v>5.2649999999999997</v>
          </cell>
          <cell r="AD414">
            <v>5.59</v>
          </cell>
        </row>
        <row r="415">
          <cell r="A415">
            <v>36817</v>
          </cell>
          <cell r="B415">
            <v>5.1950000000000003</v>
          </cell>
          <cell r="C415">
            <v>4.78</v>
          </cell>
          <cell r="D415">
            <v>5.6550000000000002</v>
          </cell>
          <cell r="E415">
            <v>4.82</v>
          </cell>
          <cell r="F415">
            <v>5.2249999999999996</v>
          </cell>
          <cell r="G415">
            <v>0.45999999999999996</v>
          </cell>
          <cell r="H415">
            <v>0.875</v>
          </cell>
          <cell r="I415">
            <v>0.41500000000000004</v>
          </cell>
          <cell r="J415">
            <v>2.9999999999999361E-2</v>
          </cell>
          <cell r="K415">
            <v>0.4449999999999994</v>
          </cell>
          <cell r="L415">
            <v>-4.0000000000000036E-2</v>
          </cell>
          <cell r="M415">
            <v>5.38</v>
          </cell>
          <cell r="N415">
            <v>5.86</v>
          </cell>
          <cell r="O415">
            <v>6.93</v>
          </cell>
          <cell r="P415">
            <v>4.87</v>
          </cell>
          <cell r="Q415">
            <v>5.0350000000000001</v>
          </cell>
          <cell r="R415">
            <v>0.20500000000000007</v>
          </cell>
          <cell r="S415">
            <v>0.48000000000000043</v>
          </cell>
          <cell r="T415">
            <v>4.96</v>
          </cell>
          <cell r="U415">
            <v>5.27</v>
          </cell>
          <cell r="V415">
            <v>4.82</v>
          </cell>
          <cell r="W415">
            <v>4.78</v>
          </cell>
          <cell r="X415">
            <v>4.8550000000000004</v>
          </cell>
          <cell r="Y415">
            <v>5.42</v>
          </cell>
          <cell r="Z415">
            <v>5.23</v>
          </cell>
          <cell r="AA415">
            <v>5.1849999999999996</v>
          </cell>
          <cell r="AB415">
            <v>5.29</v>
          </cell>
          <cell r="AC415">
            <v>5.2</v>
          </cell>
          <cell r="AD415">
            <v>5.52</v>
          </cell>
        </row>
        <row r="416">
          <cell r="A416">
            <v>36818</v>
          </cell>
          <cell r="B416">
            <v>5.2850000000000001</v>
          </cell>
          <cell r="C416">
            <v>4.93</v>
          </cell>
          <cell r="D416">
            <v>5.7549999999999999</v>
          </cell>
          <cell r="E416">
            <v>4.9249999999999998</v>
          </cell>
          <cell r="F416">
            <v>5.32</v>
          </cell>
          <cell r="G416">
            <v>0.46999999999999975</v>
          </cell>
          <cell r="H416">
            <v>0.82500000000000018</v>
          </cell>
          <cell r="I416">
            <v>0.35500000000000043</v>
          </cell>
          <cell r="J416">
            <v>3.5000000000000142E-2</v>
          </cell>
          <cell r="K416">
            <v>0.39000000000000057</v>
          </cell>
          <cell r="L416">
            <v>4.9999999999998934E-3</v>
          </cell>
          <cell r="M416">
            <v>5.55</v>
          </cell>
          <cell r="N416">
            <v>5.95</v>
          </cell>
          <cell r="O416">
            <v>7.0350000000000001</v>
          </cell>
          <cell r="P416">
            <v>4.9550000000000001</v>
          </cell>
          <cell r="Q416">
            <v>5.1050000000000004</v>
          </cell>
          <cell r="R416">
            <v>0.19500000000000028</v>
          </cell>
          <cell r="S416">
            <v>0.40000000000000036</v>
          </cell>
          <cell r="T416">
            <v>5.0449999999999999</v>
          </cell>
          <cell r="U416">
            <v>5.38</v>
          </cell>
          <cell r="V416">
            <v>4.9649999999999999</v>
          </cell>
          <cell r="W416">
            <v>4.91</v>
          </cell>
          <cell r="X416">
            <v>4.99</v>
          </cell>
          <cell r="Y416">
            <v>5.5</v>
          </cell>
          <cell r="Z416">
            <v>5.32</v>
          </cell>
          <cell r="AA416">
            <v>5.2549999999999999</v>
          </cell>
          <cell r="AB416">
            <v>5.38</v>
          </cell>
          <cell r="AC416">
            <v>5.28</v>
          </cell>
          <cell r="AD416">
            <v>5.665</v>
          </cell>
        </row>
        <row r="417">
          <cell r="A417">
            <v>36819</v>
          </cell>
          <cell r="B417">
            <v>4.96</v>
          </cell>
          <cell r="C417">
            <v>4.6900000000000004</v>
          </cell>
          <cell r="D417">
            <v>5.58</v>
          </cell>
          <cell r="E417">
            <v>4.7</v>
          </cell>
          <cell r="F417">
            <v>4.9850000000000003</v>
          </cell>
          <cell r="G417">
            <v>0.62000000000000011</v>
          </cell>
          <cell r="H417">
            <v>0.88999999999999968</v>
          </cell>
          <cell r="I417">
            <v>0.26999999999999957</v>
          </cell>
          <cell r="J417">
            <v>2.5000000000000355E-2</v>
          </cell>
          <cell r="K417">
            <v>0.29499999999999993</v>
          </cell>
          <cell r="L417">
            <v>-9.9999999999997868E-3</v>
          </cell>
          <cell r="M417">
            <v>5.335</v>
          </cell>
          <cell r="N417">
            <v>5.5</v>
          </cell>
          <cell r="O417">
            <v>6.57</v>
          </cell>
          <cell r="P417">
            <v>4.8049999999999997</v>
          </cell>
          <cell r="Q417">
            <v>4.91</v>
          </cell>
          <cell r="R417">
            <v>-8.0000000000000071E-2</v>
          </cell>
          <cell r="S417">
            <v>0.16500000000000004</v>
          </cell>
          <cell r="T417">
            <v>4.79</v>
          </cell>
          <cell r="U417">
            <v>5.04</v>
          </cell>
          <cell r="V417">
            <v>4.7450000000000001</v>
          </cell>
          <cell r="W417">
            <v>4.6900000000000004</v>
          </cell>
          <cell r="X417">
            <v>4.7549999999999999</v>
          </cell>
          <cell r="Y417">
            <v>5.16</v>
          </cell>
          <cell r="Z417">
            <v>4.9950000000000001</v>
          </cell>
          <cell r="AA417">
            <v>4.9400000000000004</v>
          </cell>
          <cell r="AB417">
            <v>5.07</v>
          </cell>
          <cell r="AC417">
            <v>4.9649999999999999</v>
          </cell>
          <cell r="AD417">
            <v>5.2850000000000001</v>
          </cell>
        </row>
        <row r="418">
          <cell r="A418">
            <v>36820</v>
          </cell>
          <cell r="B418">
            <v>4.7300000000000004</v>
          </cell>
          <cell r="C418">
            <v>4.4850000000000003</v>
          </cell>
          <cell r="D418">
            <v>5.4050000000000002</v>
          </cell>
          <cell r="E418">
            <v>4.4950000000000001</v>
          </cell>
          <cell r="F418">
            <v>4.7549999999999999</v>
          </cell>
          <cell r="G418">
            <v>0.67499999999999982</v>
          </cell>
          <cell r="H418">
            <v>0.91999999999999993</v>
          </cell>
          <cell r="I418">
            <v>0.24500000000000011</v>
          </cell>
          <cell r="J418">
            <v>2.4999999999999467E-2</v>
          </cell>
          <cell r="K418">
            <v>0.26999999999999957</v>
          </cell>
          <cell r="L418">
            <v>-9.9999999999997868E-3</v>
          </cell>
          <cell r="M418">
            <v>5.1050000000000004</v>
          </cell>
          <cell r="N418">
            <v>5.23</v>
          </cell>
          <cell r="O418">
            <v>6.3</v>
          </cell>
          <cell r="P418">
            <v>4.5949999999999998</v>
          </cell>
          <cell r="Q418">
            <v>4.66</v>
          </cell>
          <cell r="R418">
            <v>-0.17499999999999982</v>
          </cell>
          <cell r="S418">
            <v>0.125</v>
          </cell>
          <cell r="T418">
            <v>4.55</v>
          </cell>
          <cell r="U418">
            <v>4.8449999999999998</v>
          </cell>
          <cell r="V418">
            <v>4.5250000000000004</v>
          </cell>
          <cell r="W418">
            <v>4.4950000000000001</v>
          </cell>
          <cell r="X418">
            <v>4.53</v>
          </cell>
          <cell r="Y418">
            <v>4.9649999999999999</v>
          </cell>
          <cell r="Z418">
            <v>4.8</v>
          </cell>
          <cell r="AA418">
            <v>4.7249999999999996</v>
          </cell>
          <cell r="AB418">
            <v>4.8499999999999996</v>
          </cell>
          <cell r="AC418">
            <v>4.7450000000000001</v>
          </cell>
          <cell r="AD418">
            <v>5.0750000000000002</v>
          </cell>
        </row>
        <row r="419">
          <cell r="A419">
            <v>36821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36822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36823</v>
          </cell>
          <cell r="B421">
            <v>4.7300000000000004</v>
          </cell>
          <cell r="C421">
            <v>4.57</v>
          </cell>
          <cell r="D421">
            <v>5.375</v>
          </cell>
          <cell r="E421">
            <v>4.53</v>
          </cell>
          <cell r="F421">
            <v>4.7750000000000004</v>
          </cell>
          <cell r="G421">
            <v>0.64499999999999957</v>
          </cell>
          <cell r="H421">
            <v>0.80499999999999972</v>
          </cell>
          <cell r="I421">
            <v>0.16000000000000014</v>
          </cell>
          <cell r="J421">
            <v>4.4999999999999929E-2</v>
          </cell>
          <cell r="K421">
            <v>0.20500000000000007</v>
          </cell>
          <cell r="L421">
            <v>4.0000000000000036E-2</v>
          </cell>
          <cell r="M421">
            <v>5.31</v>
          </cell>
          <cell r="N421">
            <v>5.46</v>
          </cell>
          <cell r="O421">
            <v>6.28</v>
          </cell>
          <cell r="P421">
            <v>4.59</v>
          </cell>
          <cell r="Q421">
            <v>4.6849999999999996</v>
          </cell>
          <cell r="R421">
            <v>8.4999999999999964E-2</v>
          </cell>
          <cell r="S421">
            <v>0.15000000000000036</v>
          </cell>
          <cell r="T421">
            <v>4.5250000000000004</v>
          </cell>
          <cell r="U421">
            <v>4.8150000000000004</v>
          </cell>
          <cell r="V421">
            <v>4.54</v>
          </cell>
          <cell r="W421">
            <v>4.47</v>
          </cell>
          <cell r="X421">
            <v>4.5949999999999998</v>
          </cell>
          <cell r="Y421">
            <v>4.92</v>
          </cell>
          <cell r="Z421">
            <v>4.76</v>
          </cell>
          <cell r="AA421">
            <v>4.6849999999999996</v>
          </cell>
          <cell r="AB421">
            <v>4.8250000000000002</v>
          </cell>
          <cell r="AC421">
            <v>4.7</v>
          </cell>
          <cell r="AD421">
            <v>5.03</v>
          </cell>
        </row>
        <row r="422">
          <cell r="A422">
            <v>36824</v>
          </cell>
          <cell r="B422">
            <v>4.79</v>
          </cell>
          <cell r="C422">
            <v>4.6900000000000004</v>
          </cell>
          <cell r="D422">
            <v>5.3449999999999998</v>
          </cell>
          <cell r="E422">
            <v>4.63</v>
          </cell>
          <cell r="F422">
            <v>4.83</v>
          </cell>
          <cell r="G422">
            <v>0.55499999999999972</v>
          </cell>
          <cell r="H422">
            <v>0.65499999999999936</v>
          </cell>
          <cell r="I422">
            <v>9.9999999999999645E-2</v>
          </cell>
          <cell r="J422">
            <v>4.0000000000000036E-2</v>
          </cell>
          <cell r="K422">
            <v>0.13999999999999968</v>
          </cell>
          <cell r="L422">
            <v>6.0000000000000497E-2</v>
          </cell>
          <cell r="M422">
            <v>5.26</v>
          </cell>
          <cell r="N422">
            <v>5.4649999999999999</v>
          </cell>
          <cell r="O422">
            <v>6.29</v>
          </cell>
          <cell r="P422">
            <v>4.6449999999999996</v>
          </cell>
          <cell r="Q422">
            <v>4.7149999999999999</v>
          </cell>
          <cell r="R422">
            <v>0.12000000000000011</v>
          </cell>
          <cell r="S422">
            <v>0.20500000000000007</v>
          </cell>
          <cell r="T422">
            <v>4.5599999999999996</v>
          </cell>
          <cell r="U422">
            <v>4.8449999999999998</v>
          </cell>
          <cell r="V422">
            <v>4.665</v>
          </cell>
          <cell r="W422">
            <v>4.57</v>
          </cell>
          <cell r="X422">
            <v>4.7050000000000001</v>
          </cell>
          <cell r="Y422">
            <v>4.9550000000000001</v>
          </cell>
          <cell r="Z422">
            <v>4.82</v>
          </cell>
          <cell r="AA422">
            <v>4.7149999999999999</v>
          </cell>
          <cell r="AB422">
            <v>4.8499999999999996</v>
          </cell>
          <cell r="AC422">
            <v>4.74</v>
          </cell>
          <cell r="AD422">
            <v>5.0599999999999996</v>
          </cell>
        </row>
        <row r="423">
          <cell r="A423">
            <v>36825</v>
          </cell>
          <cell r="B423">
            <v>4.6100000000000003</v>
          </cell>
          <cell r="C423">
            <v>4.5</v>
          </cell>
          <cell r="D423">
            <v>5.22</v>
          </cell>
          <cell r="E423">
            <v>4.415</v>
          </cell>
          <cell r="F423">
            <v>4.625</v>
          </cell>
          <cell r="G423">
            <v>0.60999999999999943</v>
          </cell>
          <cell r="H423">
            <v>0.71999999999999975</v>
          </cell>
          <cell r="I423">
            <v>0.11000000000000032</v>
          </cell>
          <cell r="J423">
            <v>1.499999999999968E-2</v>
          </cell>
          <cell r="K423">
            <v>0.125</v>
          </cell>
          <cell r="L423">
            <v>8.4999999999999964E-2</v>
          </cell>
          <cell r="M423">
            <v>5.1100000000000003</v>
          </cell>
          <cell r="N423">
            <v>5.335</v>
          </cell>
          <cell r="O423">
            <v>6.1</v>
          </cell>
          <cell r="P423">
            <v>4.5149999999999997</v>
          </cell>
          <cell r="Q423">
            <v>4.57</v>
          </cell>
          <cell r="R423">
            <v>0.11500000000000021</v>
          </cell>
          <cell r="S423">
            <v>0.22499999999999964</v>
          </cell>
          <cell r="T423">
            <v>4.47</v>
          </cell>
          <cell r="U423">
            <v>4.6550000000000002</v>
          </cell>
          <cell r="V423">
            <v>4.5049999999999999</v>
          </cell>
          <cell r="W423">
            <v>4.3550000000000004</v>
          </cell>
          <cell r="X423">
            <v>4.5199999999999996</v>
          </cell>
          <cell r="Y423">
            <v>4.7549999999999999</v>
          </cell>
          <cell r="Z423">
            <v>4.63</v>
          </cell>
          <cell r="AA423">
            <v>4.5350000000000001</v>
          </cell>
          <cell r="AB423">
            <v>4.665</v>
          </cell>
          <cell r="AC423">
            <v>4.55</v>
          </cell>
          <cell r="AD423">
            <v>4.8650000000000002</v>
          </cell>
        </row>
        <row r="424">
          <cell r="A424">
            <v>36826</v>
          </cell>
          <cell r="B424">
            <v>4.5949999999999998</v>
          </cell>
          <cell r="C424">
            <v>4.4550000000000001</v>
          </cell>
          <cell r="D424">
            <v>5.2050000000000001</v>
          </cell>
          <cell r="E424">
            <v>4.335</v>
          </cell>
          <cell r="F424">
            <v>4.5949999999999998</v>
          </cell>
          <cell r="G424">
            <v>0.61000000000000032</v>
          </cell>
          <cell r="H424">
            <v>0.75</v>
          </cell>
          <cell r="I424">
            <v>0.13999999999999968</v>
          </cell>
          <cell r="J424">
            <v>0</v>
          </cell>
          <cell r="K424">
            <v>0.13999999999999968</v>
          </cell>
          <cell r="L424">
            <v>0.12000000000000011</v>
          </cell>
          <cell r="M424">
            <v>5.08</v>
          </cell>
          <cell r="N424">
            <v>5.3250000000000002</v>
          </cell>
          <cell r="O424">
            <v>5.95</v>
          </cell>
          <cell r="P424">
            <v>4.375</v>
          </cell>
          <cell r="Q424">
            <v>4.4950000000000001</v>
          </cell>
          <cell r="R424">
            <v>0.12000000000000011</v>
          </cell>
          <cell r="S424">
            <v>0.24500000000000011</v>
          </cell>
          <cell r="T424">
            <v>4.3099999999999996</v>
          </cell>
          <cell r="U424">
            <v>4.6100000000000003</v>
          </cell>
          <cell r="V424">
            <v>4.38</v>
          </cell>
          <cell r="W424">
            <v>4.25</v>
          </cell>
          <cell r="X424">
            <v>4.3650000000000002</v>
          </cell>
          <cell r="Y424">
            <v>4.72</v>
          </cell>
          <cell r="Z424">
            <v>4.58</v>
          </cell>
          <cell r="AA424">
            <v>4.5049999999999999</v>
          </cell>
          <cell r="AB424">
            <v>4.6150000000000002</v>
          </cell>
          <cell r="AC424">
            <v>4.5199999999999996</v>
          </cell>
          <cell r="AD424">
            <v>4.84</v>
          </cell>
        </row>
        <row r="425">
          <cell r="A425">
            <v>36827</v>
          </cell>
          <cell r="B425">
            <v>4.3099999999999996</v>
          </cell>
          <cell r="C425">
            <v>4.1550000000000002</v>
          </cell>
          <cell r="D425">
            <v>4.9749999999999996</v>
          </cell>
          <cell r="E425">
            <v>4.1100000000000003</v>
          </cell>
          <cell r="F425">
            <v>4.3499999999999996</v>
          </cell>
          <cell r="G425">
            <v>0.66500000000000004</v>
          </cell>
          <cell r="H425">
            <v>0.8199999999999994</v>
          </cell>
          <cell r="I425">
            <v>0.15499999999999936</v>
          </cell>
          <cell r="J425">
            <v>4.0000000000000036E-2</v>
          </cell>
          <cell r="K425">
            <v>0.1949999999999994</v>
          </cell>
          <cell r="L425">
            <v>4.4999999999999929E-2</v>
          </cell>
          <cell r="M425">
            <v>4.7750000000000004</v>
          </cell>
          <cell r="N425">
            <v>5.0999999999999996</v>
          </cell>
          <cell r="O425">
            <v>5.7850000000000001</v>
          </cell>
          <cell r="P425">
            <v>4.2300000000000004</v>
          </cell>
          <cell r="Q425">
            <v>4.2750000000000004</v>
          </cell>
          <cell r="R425">
            <v>0.125</v>
          </cell>
          <cell r="S425">
            <v>0.32499999999999929</v>
          </cell>
          <cell r="T425">
            <v>4.1150000000000002</v>
          </cell>
          <cell r="U425">
            <v>4.5</v>
          </cell>
          <cell r="V425">
            <v>4.1500000000000004</v>
          </cell>
          <cell r="W425">
            <v>3.9950000000000001</v>
          </cell>
          <cell r="X425">
            <v>4.1550000000000002</v>
          </cell>
          <cell r="Y425">
            <v>4.57</v>
          </cell>
          <cell r="Z425">
            <v>4.41</v>
          </cell>
          <cell r="AA425">
            <v>4.32</v>
          </cell>
          <cell r="AB425">
            <v>4.46</v>
          </cell>
          <cell r="AC425">
            <v>4.33</v>
          </cell>
          <cell r="AD425">
            <v>4.7750000000000004</v>
          </cell>
        </row>
        <row r="426">
          <cell r="A426">
            <v>36828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36829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36830</v>
          </cell>
          <cell r="B428">
            <v>4.3650000000000002</v>
          </cell>
          <cell r="C428">
            <v>4.22</v>
          </cell>
          <cell r="D428">
            <v>5.1950000000000003</v>
          </cell>
          <cell r="E428">
            <v>4.165</v>
          </cell>
          <cell r="F428">
            <v>4.41</v>
          </cell>
          <cell r="G428">
            <v>0.83000000000000007</v>
          </cell>
          <cell r="H428">
            <v>0.97500000000000053</v>
          </cell>
          <cell r="I428">
            <v>0.14500000000000046</v>
          </cell>
          <cell r="J428">
            <v>4.4999999999999929E-2</v>
          </cell>
          <cell r="K428">
            <v>0.19000000000000039</v>
          </cell>
          <cell r="L428">
            <v>5.4999999999999716E-2</v>
          </cell>
          <cell r="M428">
            <v>4.9950000000000001</v>
          </cell>
          <cell r="N428">
            <v>5.33</v>
          </cell>
          <cell r="O428">
            <v>5.94</v>
          </cell>
          <cell r="P428">
            <v>4.45</v>
          </cell>
          <cell r="Q428">
            <v>4.5549999999999997</v>
          </cell>
          <cell r="R428">
            <v>0.13499999999999979</v>
          </cell>
          <cell r="S428">
            <v>0.33499999999999996</v>
          </cell>
          <cell r="T428">
            <v>4.29</v>
          </cell>
          <cell r="U428">
            <v>4.55</v>
          </cell>
          <cell r="V428">
            <v>4.1550000000000002</v>
          </cell>
          <cell r="W428">
            <v>4.09</v>
          </cell>
          <cell r="X428">
            <v>4.2</v>
          </cell>
          <cell r="Y428">
            <v>4.6150000000000002</v>
          </cell>
          <cell r="Z428">
            <v>4.4450000000000003</v>
          </cell>
          <cell r="AA428">
            <v>4.3600000000000003</v>
          </cell>
          <cell r="AB428">
            <v>4.4800000000000004</v>
          </cell>
          <cell r="AC428">
            <v>4.37</v>
          </cell>
          <cell r="AD428">
            <v>4.79</v>
          </cell>
        </row>
        <row r="429">
          <cell r="A429">
            <v>36831</v>
          </cell>
          <cell r="B429">
            <v>4.1950000000000003</v>
          </cell>
          <cell r="C429">
            <v>4</v>
          </cell>
          <cell r="D429">
            <v>5.2</v>
          </cell>
          <cell r="E429">
            <v>3.98</v>
          </cell>
          <cell r="F429">
            <v>4.29</v>
          </cell>
          <cell r="G429">
            <v>1.0049999999999999</v>
          </cell>
          <cell r="H429">
            <v>1.2000000000000002</v>
          </cell>
          <cell r="I429">
            <v>0.19500000000000028</v>
          </cell>
          <cell r="J429">
            <v>9.4999999999999751E-2</v>
          </cell>
          <cell r="K429">
            <v>0.29000000000000004</v>
          </cell>
          <cell r="L429">
            <v>2.0000000000000018E-2</v>
          </cell>
          <cell r="M429">
            <v>5.04</v>
          </cell>
          <cell r="N429">
            <v>5.18</v>
          </cell>
          <cell r="O429">
            <v>5.82</v>
          </cell>
          <cell r="P429">
            <v>4.4950000000000001</v>
          </cell>
          <cell r="Q429">
            <v>4.5650000000000004</v>
          </cell>
          <cell r="R429">
            <v>-2.0000000000000462E-2</v>
          </cell>
          <cell r="S429">
            <v>0.13999999999999968</v>
          </cell>
          <cell r="T429">
            <v>4.42</v>
          </cell>
          <cell r="U429">
            <v>4.38</v>
          </cell>
          <cell r="V429">
            <v>3.96</v>
          </cell>
          <cell r="W429">
            <v>3.85</v>
          </cell>
          <cell r="X429">
            <v>4.0599999999999996</v>
          </cell>
          <cell r="Y429">
            <v>4.415</v>
          </cell>
          <cell r="Z429">
            <v>4.37</v>
          </cell>
          <cell r="AA429">
            <v>4.0949999999999998</v>
          </cell>
          <cell r="AB429">
            <v>4.2649999999999997</v>
          </cell>
          <cell r="AC429">
            <v>4.1100000000000003</v>
          </cell>
          <cell r="AD429">
            <v>4.68</v>
          </cell>
        </row>
        <row r="430">
          <cell r="A430">
            <v>36832</v>
          </cell>
          <cell r="B430">
            <v>4.1449999999999996</v>
          </cell>
          <cell r="C430">
            <v>3.9550000000000001</v>
          </cell>
          <cell r="D430">
            <v>5.1950000000000003</v>
          </cell>
          <cell r="E430">
            <v>3.9049999999999998</v>
          </cell>
          <cell r="F430">
            <v>4.24</v>
          </cell>
          <cell r="G430">
            <v>1.0500000000000007</v>
          </cell>
          <cell r="H430">
            <v>1.2400000000000002</v>
          </cell>
          <cell r="I430">
            <v>0.1899999999999995</v>
          </cell>
          <cell r="J430">
            <v>9.5000000000000639E-2</v>
          </cell>
          <cell r="K430">
            <v>0.28500000000000014</v>
          </cell>
          <cell r="L430">
            <v>5.0000000000000266E-2</v>
          </cell>
          <cell r="M430">
            <v>5.0999999999999996</v>
          </cell>
          <cell r="N430">
            <v>5.2149999999999999</v>
          </cell>
          <cell r="O430">
            <v>5.6550000000000002</v>
          </cell>
          <cell r="P430">
            <v>4.8650000000000002</v>
          </cell>
          <cell r="Q430">
            <v>4.9000000000000004</v>
          </cell>
          <cell r="R430">
            <v>1.9999999999999574E-2</v>
          </cell>
          <cell r="S430">
            <v>0.11500000000000021</v>
          </cell>
          <cell r="T430">
            <v>4.8049999999999997</v>
          </cell>
          <cell r="U430">
            <v>4.3899999999999997</v>
          </cell>
          <cell r="V430">
            <v>3.9049999999999998</v>
          </cell>
          <cell r="W430">
            <v>3.8450000000000002</v>
          </cell>
          <cell r="X430">
            <v>3.95</v>
          </cell>
          <cell r="Y430">
            <v>4.43</v>
          </cell>
          <cell r="Z430">
            <v>4.335</v>
          </cell>
          <cell r="AA430">
            <v>4.09</v>
          </cell>
          <cell r="AB430">
            <v>4.26</v>
          </cell>
          <cell r="AC430">
            <v>4.1349999999999998</v>
          </cell>
          <cell r="AD430">
            <v>4.6449999999999996</v>
          </cell>
        </row>
        <row r="431">
          <cell r="A431">
            <v>36833</v>
          </cell>
          <cell r="B431">
            <v>4.2249999999999996</v>
          </cell>
          <cell r="C431">
            <v>4.1050000000000004</v>
          </cell>
          <cell r="D431">
            <v>5.3</v>
          </cell>
          <cell r="E431">
            <v>3.9849999999999999</v>
          </cell>
          <cell r="F431">
            <v>4.37</v>
          </cell>
          <cell r="G431">
            <v>1.0750000000000002</v>
          </cell>
          <cell r="H431">
            <v>1.1949999999999994</v>
          </cell>
          <cell r="I431">
            <v>0.11999999999999922</v>
          </cell>
          <cell r="J431">
            <v>0.14500000000000046</v>
          </cell>
          <cell r="K431">
            <v>0.26499999999999968</v>
          </cell>
          <cell r="L431">
            <v>0.12000000000000055</v>
          </cell>
          <cell r="M431">
            <v>5.1050000000000004</v>
          </cell>
          <cell r="N431">
            <v>5.34</v>
          </cell>
          <cell r="O431">
            <v>5.91</v>
          </cell>
          <cell r="P431">
            <v>4.9649999999999999</v>
          </cell>
          <cell r="Q431">
            <v>5.0549999999999997</v>
          </cell>
          <cell r="R431">
            <v>4.0000000000000036E-2</v>
          </cell>
          <cell r="S431">
            <v>0.23499999999999943</v>
          </cell>
          <cell r="T431">
            <v>4.8650000000000002</v>
          </cell>
          <cell r="U431">
            <v>4.47</v>
          </cell>
          <cell r="V431">
            <v>3.99</v>
          </cell>
          <cell r="W431">
            <v>3.9350000000000001</v>
          </cell>
          <cell r="X431">
            <v>4.0650000000000004</v>
          </cell>
          <cell r="Y431">
            <v>4.57</v>
          </cell>
          <cell r="Z431">
            <v>4.3949999999999996</v>
          </cell>
          <cell r="AA431">
            <v>4.2450000000000001</v>
          </cell>
          <cell r="AB431">
            <v>4.3849999999999998</v>
          </cell>
          <cell r="AC431">
            <v>4.25</v>
          </cell>
          <cell r="AD431">
            <v>4.78</v>
          </cell>
        </row>
        <row r="432">
          <cell r="A432">
            <v>36834</v>
          </cell>
          <cell r="B432">
            <v>4.4249999999999998</v>
          </cell>
          <cell r="C432">
            <v>4.2</v>
          </cell>
          <cell r="D432">
            <v>5.4450000000000003</v>
          </cell>
          <cell r="E432">
            <v>4.21</v>
          </cell>
          <cell r="F432">
            <v>4.5650000000000004</v>
          </cell>
          <cell r="G432">
            <v>1.0200000000000005</v>
          </cell>
          <cell r="H432">
            <v>1.2450000000000001</v>
          </cell>
          <cell r="I432">
            <v>0.22499999999999964</v>
          </cell>
          <cell r="J432">
            <v>0.14000000000000057</v>
          </cell>
          <cell r="K432">
            <v>0.36500000000000021</v>
          </cell>
          <cell r="L432">
            <v>-9.9999999999997868E-3</v>
          </cell>
          <cell r="M432">
            <v>5.38</v>
          </cell>
          <cell r="N432">
            <v>5.54</v>
          </cell>
          <cell r="O432">
            <v>5.98</v>
          </cell>
          <cell r="P432">
            <v>5.2450000000000001</v>
          </cell>
          <cell r="Q432">
            <v>5.3250000000000002</v>
          </cell>
          <cell r="R432">
            <v>9.4999999999999751E-2</v>
          </cell>
          <cell r="S432">
            <v>0.16000000000000014</v>
          </cell>
          <cell r="T432">
            <v>5.07</v>
          </cell>
          <cell r="U432">
            <v>4.63</v>
          </cell>
          <cell r="V432">
            <v>4.18</v>
          </cell>
          <cell r="W432">
            <v>4.21</v>
          </cell>
          <cell r="X432">
            <v>4.2649999999999997</v>
          </cell>
          <cell r="Y432">
            <v>4.7149999999999999</v>
          </cell>
          <cell r="Z432">
            <v>4.5750000000000002</v>
          </cell>
          <cell r="AA432">
            <v>4.4249999999999998</v>
          </cell>
          <cell r="AB432">
            <v>4.55</v>
          </cell>
          <cell r="AC432">
            <v>4.4550000000000001</v>
          </cell>
          <cell r="AD432">
            <v>4.92</v>
          </cell>
        </row>
        <row r="433">
          <cell r="A433">
            <v>36835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36836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36837</v>
          </cell>
          <cell r="B435">
            <v>4.5049999999999999</v>
          </cell>
          <cell r="C435">
            <v>4.4400000000000004</v>
          </cell>
          <cell r="D435">
            <v>5.4550000000000001</v>
          </cell>
          <cell r="E435">
            <v>4.2949999999999999</v>
          </cell>
          <cell r="F435">
            <v>4.5650000000000004</v>
          </cell>
          <cell r="G435">
            <v>0.95000000000000018</v>
          </cell>
          <cell r="H435">
            <v>1.0149999999999997</v>
          </cell>
          <cell r="I435">
            <v>6.4999999999999503E-2</v>
          </cell>
          <cell r="J435">
            <v>6.0000000000000497E-2</v>
          </cell>
          <cell r="K435">
            <v>0.125</v>
          </cell>
          <cell r="L435">
            <v>0.14500000000000046</v>
          </cell>
          <cell r="M435">
            <v>5.38</v>
          </cell>
          <cell r="N435">
            <v>5.5549999999999997</v>
          </cell>
          <cell r="O435">
            <v>6.17</v>
          </cell>
          <cell r="P435">
            <v>5.125</v>
          </cell>
          <cell r="Q435">
            <v>5.17</v>
          </cell>
          <cell r="R435">
            <v>9.9999999999999645E-2</v>
          </cell>
          <cell r="S435">
            <v>0.17499999999999982</v>
          </cell>
          <cell r="T435">
            <v>4.9850000000000003</v>
          </cell>
          <cell r="U435">
            <v>4.5999999999999996</v>
          </cell>
          <cell r="V435">
            <v>4.32</v>
          </cell>
          <cell r="W435">
            <v>4.4450000000000003</v>
          </cell>
          <cell r="X435">
            <v>4.4649999999999999</v>
          </cell>
          <cell r="Y435">
            <v>4.6849999999999996</v>
          </cell>
          <cell r="Z435">
            <v>4.55</v>
          </cell>
          <cell r="AA435">
            <v>4.4450000000000003</v>
          </cell>
          <cell r="AB435">
            <v>4.5449999999999999</v>
          </cell>
          <cell r="AC435">
            <v>4.4800000000000004</v>
          </cell>
          <cell r="AD435">
            <v>4.8550000000000004</v>
          </cell>
        </row>
        <row r="436">
          <cell r="A436">
            <v>36838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R436">
            <v>0</v>
          </cell>
          <cell r="S436">
            <v>0</v>
          </cell>
        </row>
        <row r="437">
          <cell r="A437">
            <v>36839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R437">
            <v>0</v>
          </cell>
          <cell r="S437">
            <v>0</v>
          </cell>
        </row>
        <row r="438">
          <cell r="A438">
            <v>36840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R438">
            <v>0</v>
          </cell>
          <cell r="S438">
            <v>0</v>
          </cell>
        </row>
        <row r="439">
          <cell r="A439">
            <v>36841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R439">
            <v>0</v>
          </cell>
          <cell r="S439">
            <v>0</v>
          </cell>
        </row>
        <row r="440">
          <cell r="A440">
            <v>36842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R440">
            <v>0</v>
          </cell>
          <cell r="S440">
            <v>0</v>
          </cell>
        </row>
        <row r="441">
          <cell r="A441">
            <v>36843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R441">
            <v>0</v>
          </cell>
          <cell r="S441">
            <v>0</v>
          </cell>
        </row>
        <row r="442">
          <cell r="A442">
            <v>36844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R442">
            <v>0</v>
          </cell>
          <cell r="S442">
            <v>0</v>
          </cell>
        </row>
        <row r="443">
          <cell r="A443">
            <v>36845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R443">
            <v>0</v>
          </cell>
          <cell r="S443">
            <v>0</v>
          </cell>
        </row>
        <row r="444">
          <cell r="A444">
            <v>36846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R444">
            <v>0</v>
          </cell>
          <cell r="S444">
            <v>0</v>
          </cell>
        </row>
        <row r="445">
          <cell r="A445">
            <v>36847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R445">
            <v>0</v>
          </cell>
          <cell r="S445">
            <v>0</v>
          </cell>
        </row>
        <row r="446">
          <cell r="A446">
            <v>36848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R446">
            <v>0</v>
          </cell>
          <cell r="S446">
            <v>0</v>
          </cell>
        </row>
        <row r="447">
          <cell r="A447">
            <v>36849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R447">
            <v>0</v>
          </cell>
          <cell r="S447">
            <v>0</v>
          </cell>
        </row>
        <row r="448">
          <cell r="A448">
            <v>36850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R448">
            <v>0</v>
          </cell>
          <cell r="S448">
            <v>0</v>
          </cell>
        </row>
        <row r="449">
          <cell r="A449">
            <v>36851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R449">
            <v>0</v>
          </cell>
          <cell r="S449">
            <v>0</v>
          </cell>
        </row>
        <row r="450">
          <cell r="A450">
            <v>36852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R450">
            <v>0</v>
          </cell>
          <cell r="S450">
            <v>0</v>
          </cell>
        </row>
        <row r="451">
          <cell r="A451">
            <v>36853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R451">
            <v>0</v>
          </cell>
          <cell r="S451">
            <v>0</v>
          </cell>
        </row>
        <row r="452">
          <cell r="A452">
            <v>36854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R452">
            <v>0</v>
          </cell>
          <cell r="S452">
            <v>0</v>
          </cell>
        </row>
        <row r="453">
          <cell r="A453">
            <v>36855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R453">
            <v>0</v>
          </cell>
          <cell r="S453">
            <v>0</v>
          </cell>
        </row>
        <row r="454">
          <cell r="A454">
            <v>36856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R454">
            <v>0</v>
          </cell>
          <cell r="S454">
            <v>0</v>
          </cell>
        </row>
        <row r="455">
          <cell r="A455">
            <v>36857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R455">
            <v>0</v>
          </cell>
          <cell r="S455">
            <v>0</v>
          </cell>
        </row>
        <row r="456">
          <cell r="A456">
            <v>36858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R456">
            <v>0</v>
          </cell>
          <cell r="S456">
            <v>0</v>
          </cell>
        </row>
        <row r="457">
          <cell r="A457">
            <v>36859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R457">
            <v>0</v>
          </cell>
          <cell r="S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R458">
            <v>0</v>
          </cell>
          <cell r="S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R459">
            <v>0</v>
          </cell>
          <cell r="S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R460">
            <v>0</v>
          </cell>
          <cell r="S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R461">
            <v>0</v>
          </cell>
          <cell r="S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R462">
            <v>0</v>
          </cell>
          <cell r="S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R463">
            <v>0</v>
          </cell>
          <cell r="S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R464">
            <v>0</v>
          </cell>
          <cell r="S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R465">
            <v>0</v>
          </cell>
          <cell r="S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  <row r="101">
          <cell r="D101">
            <v>39692</v>
          </cell>
          <cell r="E101">
            <v>3.8290000000000002</v>
          </cell>
          <cell r="F101">
            <v>-0.18</v>
          </cell>
          <cell r="G101">
            <v>-0.12</v>
          </cell>
          <cell r="H101">
            <v>-0.34499999999999997</v>
          </cell>
          <cell r="I101">
            <v>-0.64</v>
          </cell>
          <cell r="J101">
            <v>0.30499999999999999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6.9328956219476004E-2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0.185</v>
          </cell>
        </row>
        <row r="102">
          <cell r="D102">
            <v>39722</v>
          </cell>
          <cell r="E102">
            <v>3.8490000000000002</v>
          </cell>
          <cell r="F102">
            <v>-0.18</v>
          </cell>
          <cell r="G102">
            <v>-0.12</v>
          </cell>
          <cell r="H102">
            <v>-0.34499999999999997</v>
          </cell>
          <cell r="I102">
            <v>-0.64</v>
          </cell>
          <cell r="J102">
            <v>0.30499999999999999</v>
          </cell>
          <cell r="K102">
            <v>0.12</v>
          </cell>
          <cell r="L102">
            <v>0</v>
          </cell>
          <cell r="M102">
            <v>5.0000000000000001E-3</v>
          </cell>
          <cell r="N102">
            <v>6.9350365236305E-2</v>
          </cell>
          <cell r="O102">
            <v>-0.28999999999999998</v>
          </cell>
          <cell r="P102">
            <v>-0.14499999999999999</v>
          </cell>
          <cell r="Q102">
            <v>-0.13500000000000001</v>
          </cell>
          <cell r="R102">
            <v>0</v>
          </cell>
          <cell r="S102">
            <v>0.185</v>
          </cell>
        </row>
        <row r="103">
          <cell r="D103">
            <v>39753</v>
          </cell>
          <cell r="E103">
            <v>3.9870000000000001</v>
          </cell>
          <cell r="F103">
            <v>-0.19</v>
          </cell>
          <cell r="G103">
            <v>-0.13250000000000001</v>
          </cell>
          <cell r="H103">
            <v>-0.28999999999999998</v>
          </cell>
          <cell r="I103">
            <v>-0.56499999999999995</v>
          </cell>
          <cell r="J103">
            <v>0.12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6.9372487887188E-2</v>
          </cell>
          <cell r="O103">
            <v>0</v>
          </cell>
          <cell r="P103">
            <v>-0.14000000000000001</v>
          </cell>
          <cell r="Q103">
            <v>-0.13500000000000001</v>
          </cell>
          <cell r="R103">
            <v>0</v>
          </cell>
          <cell r="S103">
            <v>0.215</v>
          </cell>
        </row>
        <row r="104">
          <cell r="D104">
            <v>39783</v>
          </cell>
          <cell r="E104">
            <v>4.1280000000000001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0.12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6.9393896904326E-2</v>
          </cell>
          <cell r="O104">
            <v>0.06</v>
          </cell>
          <cell r="P104">
            <v>-0.14249999999999999</v>
          </cell>
          <cell r="Q104">
            <v>-0.13750000000000001</v>
          </cell>
          <cell r="R104">
            <v>0</v>
          </cell>
          <cell r="S104">
            <v>0.21</v>
          </cell>
        </row>
        <row r="105">
          <cell r="D105">
            <v>39814</v>
          </cell>
          <cell r="E105">
            <v>4.1970000000000001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0.12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6.9416019555526995E-2</v>
          </cell>
          <cell r="O105">
            <v>0.13</v>
          </cell>
          <cell r="P105">
            <v>-0.14499999999999999</v>
          </cell>
          <cell r="Q105">
            <v>-0.14000000000000001</v>
          </cell>
          <cell r="R105">
            <v>0</v>
          </cell>
          <cell r="S105">
            <v>0.22500000000000001</v>
          </cell>
        </row>
        <row r="106">
          <cell r="D106">
            <v>39845</v>
          </cell>
          <cell r="E106">
            <v>4.0869999999999997</v>
          </cell>
          <cell r="F106">
            <v>-0.19</v>
          </cell>
          <cell r="G106">
            <v>-0.1275</v>
          </cell>
          <cell r="H106">
            <v>-0.28999999999999998</v>
          </cell>
          <cell r="I106">
            <v>-0.56499999999999995</v>
          </cell>
          <cell r="J106">
            <v>0.12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6.9438142206889999E-2</v>
          </cell>
          <cell r="O106">
            <v>0</v>
          </cell>
          <cell r="P106">
            <v>-0.13750000000000001</v>
          </cell>
          <cell r="Q106">
            <v>-0.13250000000000001</v>
          </cell>
          <cell r="R106">
            <v>0</v>
          </cell>
          <cell r="S106">
            <v>0.28999999999999998</v>
          </cell>
        </row>
        <row r="107">
          <cell r="D107">
            <v>39873</v>
          </cell>
          <cell r="E107">
            <v>3.9769999999999999</v>
          </cell>
          <cell r="F107">
            <v>-0.19</v>
          </cell>
          <cell r="G107">
            <v>-0.13250000000000001</v>
          </cell>
          <cell r="H107">
            <v>-0.28999999999999998</v>
          </cell>
          <cell r="I107">
            <v>-0.56499999999999995</v>
          </cell>
          <cell r="J107">
            <v>0.12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6.9458123956649007E-2</v>
          </cell>
          <cell r="O107">
            <v>-0.18</v>
          </cell>
          <cell r="P107">
            <v>-0.13500000000000001</v>
          </cell>
          <cell r="Q107">
            <v>-0.13</v>
          </cell>
          <cell r="R107">
            <v>0</v>
          </cell>
          <cell r="S107">
            <v>0.28499999999999998</v>
          </cell>
        </row>
        <row r="108">
          <cell r="D108">
            <v>39904</v>
          </cell>
          <cell r="E108">
            <v>3.8620000000000001</v>
          </cell>
          <cell r="F108">
            <v>-0.18</v>
          </cell>
          <cell r="G108">
            <v>-0.12</v>
          </cell>
          <cell r="H108">
            <v>-0.34499999999999997</v>
          </cell>
          <cell r="I108">
            <v>-0.64</v>
          </cell>
          <cell r="J108">
            <v>0.30499999999999999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6.9480246608320001E-2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0.185</v>
          </cell>
        </row>
        <row r="109">
          <cell r="D109">
            <v>39934</v>
          </cell>
          <cell r="E109">
            <v>3.8210000000000002</v>
          </cell>
          <cell r="F109">
            <v>-0.18</v>
          </cell>
          <cell r="G109">
            <v>-0.12</v>
          </cell>
          <cell r="H109">
            <v>-0.34499999999999997</v>
          </cell>
          <cell r="I109">
            <v>-0.64</v>
          </cell>
          <cell r="J109">
            <v>0.30499999999999999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6.9501655626221001E-2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0.185</v>
          </cell>
        </row>
        <row r="110">
          <cell r="D110">
            <v>39965</v>
          </cell>
          <cell r="E110">
            <v>3.8359999999999999</v>
          </cell>
          <cell r="F110">
            <v>-0.18</v>
          </cell>
          <cell r="G110">
            <v>-0.12</v>
          </cell>
          <cell r="H110">
            <v>-0.34499999999999997</v>
          </cell>
          <cell r="I110">
            <v>-0.64</v>
          </cell>
          <cell r="J110">
            <v>0.30499999999999999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6.9523778278211004E-2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0.185</v>
          </cell>
        </row>
        <row r="111">
          <cell r="D111">
            <v>39995</v>
          </cell>
          <cell r="E111">
            <v>3.8439999999999999</v>
          </cell>
          <cell r="F111">
            <v>-0.18</v>
          </cell>
          <cell r="G111">
            <v>-0.12</v>
          </cell>
          <cell r="H111">
            <v>-0.34499999999999997</v>
          </cell>
          <cell r="I111">
            <v>-0.64</v>
          </cell>
          <cell r="J111">
            <v>0.30499999999999999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6.9545187296419994E-2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0.185</v>
          </cell>
        </row>
        <row r="112">
          <cell r="D112">
            <v>40026</v>
          </cell>
          <cell r="E112">
            <v>3.8610000000000002</v>
          </cell>
          <cell r="F112">
            <v>-0.18</v>
          </cell>
          <cell r="G112">
            <v>-0.12</v>
          </cell>
          <cell r="H112">
            <v>-0.34499999999999997</v>
          </cell>
          <cell r="I112">
            <v>-0.64</v>
          </cell>
          <cell r="J112">
            <v>0.30499999999999999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6.9567309948729006E-2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0.185</v>
          </cell>
        </row>
        <row r="113">
          <cell r="D113">
            <v>40057</v>
          </cell>
          <cell r="E113">
            <v>3.879</v>
          </cell>
          <cell r="F113">
            <v>-0.18</v>
          </cell>
          <cell r="G113">
            <v>-0.12</v>
          </cell>
          <cell r="H113">
            <v>-0.34499999999999997</v>
          </cell>
          <cell r="I113">
            <v>-0.64</v>
          </cell>
          <cell r="J113">
            <v>0.30499999999999999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6.9589432601199E-2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0.185</v>
          </cell>
        </row>
        <row r="114">
          <cell r="D114">
            <v>40087</v>
          </cell>
          <cell r="E114">
            <v>3.899</v>
          </cell>
          <cell r="F114">
            <v>-0.18</v>
          </cell>
          <cell r="G114">
            <v>-0.12</v>
          </cell>
          <cell r="H114">
            <v>-0.34499999999999997</v>
          </cell>
          <cell r="I114">
            <v>-0.64</v>
          </cell>
          <cell r="J114">
            <v>0.30499999999999999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6.9610841619873007E-2</v>
          </cell>
          <cell r="O114">
            <v>-0.28999999999999998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0.185</v>
          </cell>
        </row>
        <row r="115">
          <cell r="D115">
            <v>40118</v>
          </cell>
          <cell r="E115">
            <v>4.0369999999999999</v>
          </cell>
          <cell r="F115">
            <v>-0.19</v>
          </cell>
          <cell r="G115">
            <v>-0.13250000000000001</v>
          </cell>
          <cell r="H115">
            <v>-0.28999999999999998</v>
          </cell>
          <cell r="I115">
            <v>-0.625</v>
          </cell>
          <cell r="J115">
            <v>0.12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6.9632964272661996E-2</v>
          </cell>
          <cell r="O115">
            <v>0</v>
          </cell>
          <cell r="P115">
            <v>-0.14000000000000001</v>
          </cell>
          <cell r="Q115">
            <v>-0.13500000000000001</v>
          </cell>
          <cell r="R115">
            <v>0</v>
          </cell>
          <cell r="S115">
            <v>0.215</v>
          </cell>
        </row>
        <row r="116">
          <cell r="D116">
            <v>40148</v>
          </cell>
          <cell r="E116">
            <v>4.1779999999999999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0.12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6.9654373291644006E-2</v>
          </cell>
          <cell r="O116">
            <v>0.06</v>
          </cell>
          <cell r="P116">
            <v>-0.14249999999999999</v>
          </cell>
          <cell r="Q116">
            <v>-0.13750000000000001</v>
          </cell>
          <cell r="R116">
            <v>0</v>
          </cell>
          <cell r="S116">
            <v>0.21</v>
          </cell>
        </row>
        <row r="117">
          <cell r="D117">
            <v>40179</v>
          </cell>
          <cell r="E117">
            <v>4.2569999999999997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0.12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6.9676495944751005E-2</v>
          </cell>
          <cell r="O117">
            <v>0.13</v>
          </cell>
          <cell r="P117">
            <v>-0.14499999999999999</v>
          </cell>
          <cell r="Q117">
            <v>-0.14000000000000001</v>
          </cell>
          <cell r="R117">
            <v>0</v>
          </cell>
          <cell r="S117">
            <v>0.22500000000000001</v>
          </cell>
        </row>
        <row r="118">
          <cell r="D118">
            <v>40210</v>
          </cell>
          <cell r="E118">
            <v>4.1470000000000002</v>
          </cell>
          <cell r="F118">
            <v>-0.19</v>
          </cell>
          <cell r="G118">
            <v>-0.1275</v>
          </cell>
          <cell r="H118">
            <v>-0.28999999999999998</v>
          </cell>
          <cell r="I118">
            <v>-0.625</v>
          </cell>
          <cell r="J118">
            <v>0.12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6.9698618598020998E-2</v>
          </cell>
          <cell r="O118">
            <v>0</v>
          </cell>
          <cell r="P118">
            <v>-0.13750000000000001</v>
          </cell>
          <cell r="Q118">
            <v>-0.13250000000000001</v>
          </cell>
          <cell r="R118">
            <v>0</v>
          </cell>
          <cell r="S118">
            <v>0.28999999999999998</v>
          </cell>
        </row>
        <row r="119">
          <cell r="D119">
            <v>40238</v>
          </cell>
          <cell r="E119">
            <v>4.0369999999999999</v>
          </cell>
          <cell r="F119">
            <v>-0.19</v>
          </cell>
          <cell r="G119">
            <v>-0.13250000000000001</v>
          </cell>
          <cell r="H119">
            <v>-0.28999999999999998</v>
          </cell>
          <cell r="I119">
            <v>-0.625</v>
          </cell>
          <cell r="J119">
            <v>0.12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6.9718600349499005E-2</v>
          </cell>
          <cell r="O119">
            <v>-0.18</v>
          </cell>
          <cell r="P119">
            <v>-0.13500000000000001</v>
          </cell>
          <cell r="Q119">
            <v>-0.13</v>
          </cell>
          <cell r="R119">
            <v>0</v>
          </cell>
          <cell r="S119">
            <v>0.28499999999999998</v>
          </cell>
        </row>
        <row r="120">
          <cell r="D120">
            <v>40269</v>
          </cell>
          <cell r="E120">
            <v>3.9220000000000002</v>
          </cell>
          <cell r="F120">
            <v>-0.18</v>
          </cell>
          <cell r="G120">
            <v>-0.12</v>
          </cell>
          <cell r="H120">
            <v>-0.34499999999999997</v>
          </cell>
          <cell r="I120">
            <v>-0.625</v>
          </cell>
          <cell r="J120">
            <v>0.30499999999999999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6.9740723003077001E-2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0.185</v>
          </cell>
        </row>
        <row r="121">
          <cell r="D121">
            <v>40299</v>
          </cell>
          <cell r="E121">
            <v>3.8809999999999998</v>
          </cell>
          <cell r="F121">
            <v>-0.18</v>
          </cell>
          <cell r="G121">
            <v>-0.12</v>
          </cell>
          <cell r="H121">
            <v>-0.34499999999999997</v>
          </cell>
          <cell r="I121">
            <v>-0.625</v>
          </cell>
          <cell r="J121">
            <v>0.30499999999999999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6.9762132022821999E-2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0.185</v>
          </cell>
        </row>
        <row r="122">
          <cell r="D122">
            <v>40330</v>
          </cell>
          <cell r="E122">
            <v>3.8959999999999999</v>
          </cell>
          <cell r="F122">
            <v>-0.18</v>
          </cell>
          <cell r="G122">
            <v>-0.12</v>
          </cell>
          <cell r="H122">
            <v>-0.34499999999999997</v>
          </cell>
          <cell r="I122">
            <v>-0.625</v>
          </cell>
          <cell r="J122">
            <v>0.30499999999999999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6.9784254676717006E-2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0.185</v>
          </cell>
        </row>
        <row r="123">
          <cell r="D123">
            <v>40360</v>
          </cell>
          <cell r="E123">
            <v>3.9039999999999999</v>
          </cell>
          <cell r="F123">
            <v>-0.18</v>
          </cell>
          <cell r="G123">
            <v>-0.12</v>
          </cell>
          <cell r="H123">
            <v>-0.34499999999999997</v>
          </cell>
          <cell r="I123">
            <v>-0.625</v>
          </cell>
          <cell r="J123">
            <v>0.30499999999999999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6.9805663696771006E-2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0.185</v>
          </cell>
        </row>
        <row r="124">
          <cell r="D124">
            <v>40391</v>
          </cell>
          <cell r="E124">
            <v>3.9209999999999998</v>
          </cell>
          <cell r="F124">
            <v>-0.18</v>
          </cell>
          <cell r="G124">
            <v>-0.12</v>
          </cell>
          <cell r="H124">
            <v>-0.34499999999999997</v>
          </cell>
          <cell r="I124">
            <v>-0.625</v>
          </cell>
          <cell r="J124">
            <v>0.30499999999999999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6.9827786350984994E-2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0.185</v>
          </cell>
        </row>
        <row r="125">
          <cell r="D125">
            <v>40422</v>
          </cell>
          <cell r="E125">
            <v>3.9390000000000001</v>
          </cell>
          <cell r="F125">
            <v>-0.18</v>
          </cell>
          <cell r="G125">
            <v>-0.12</v>
          </cell>
          <cell r="H125">
            <v>-0.34499999999999997</v>
          </cell>
          <cell r="I125">
            <v>-0.625</v>
          </cell>
          <cell r="J125">
            <v>0.30499999999999999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6.9849909005361005E-2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0.185</v>
          </cell>
        </row>
        <row r="126">
          <cell r="D126">
            <v>40452</v>
          </cell>
          <cell r="E126">
            <v>3.9590000000000001</v>
          </cell>
          <cell r="F126">
            <v>-0.18</v>
          </cell>
          <cell r="G126">
            <v>-0.12</v>
          </cell>
          <cell r="H126">
            <v>-0.34499999999999997</v>
          </cell>
          <cell r="I126">
            <v>-0.625</v>
          </cell>
          <cell r="J126">
            <v>0.30499999999999999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6.9871318025878995E-2</v>
          </cell>
          <cell r="O126">
            <v>-0.28999999999999998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0.185</v>
          </cell>
        </row>
        <row r="127">
          <cell r="D127">
            <v>40483</v>
          </cell>
          <cell r="E127">
            <v>4.0970000000000004</v>
          </cell>
          <cell r="F127">
            <v>-0.19</v>
          </cell>
          <cell r="G127">
            <v>-0.13250000000000001</v>
          </cell>
          <cell r="H127">
            <v>-0.28999999999999998</v>
          </cell>
          <cell r="I127">
            <v>-0.625</v>
          </cell>
          <cell r="J127">
            <v>0.12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6.9893440680573002E-2</v>
          </cell>
          <cell r="O127">
            <v>0</v>
          </cell>
          <cell r="P127">
            <v>-0.14000000000000001</v>
          </cell>
          <cell r="Q127">
            <v>-0.13500000000000001</v>
          </cell>
          <cell r="R127">
            <v>0</v>
          </cell>
          <cell r="S127">
            <v>0.215</v>
          </cell>
        </row>
        <row r="128">
          <cell r="D128">
            <v>40513</v>
          </cell>
          <cell r="E128">
            <v>4.2380000000000004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0.12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6.9904339151624001E-2</v>
          </cell>
          <cell r="O128">
            <v>0.06</v>
          </cell>
          <cell r="P128">
            <v>-0.14249999999999999</v>
          </cell>
          <cell r="Q128">
            <v>-0.13750000000000001</v>
          </cell>
          <cell r="R128">
            <v>0</v>
          </cell>
          <cell r="S128">
            <v>0.21</v>
          </cell>
        </row>
        <row r="129">
          <cell r="D129">
            <v>40544</v>
          </cell>
          <cell r="E129">
            <v>4.327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0.12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6.9912295413339001E-2</v>
          </cell>
          <cell r="O129">
            <v>0.13</v>
          </cell>
          <cell r="P129">
            <v>-0.14499999999999999</v>
          </cell>
          <cell r="Q129">
            <v>-0.14000000000000001</v>
          </cell>
          <cell r="R129">
            <v>0</v>
          </cell>
          <cell r="S129">
            <v>0.22500000000000001</v>
          </cell>
        </row>
        <row r="130">
          <cell r="D130">
            <v>40575</v>
          </cell>
          <cell r="E130">
            <v>4.2169999999999996</v>
          </cell>
          <cell r="F130">
            <v>-0.19</v>
          </cell>
          <cell r="G130">
            <v>-0.1275</v>
          </cell>
          <cell r="H130">
            <v>-0.28999999999999998</v>
          </cell>
          <cell r="I130">
            <v>-0.625</v>
          </cell>
          <cell r="J130">
            <v>0.12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6.9920251675074999E-2</v>
          </cell>
          <cell r="O130">
            <v>0</v>
          </cell>
          <cell r="P130">
            <v>-0.13750000000000001</v>
          </cell>
          <cell r="Q130">
            <v>-0.13250000000000001</v>
          </cell>
          <cell r="R130">
            <v>0</v>
          </cell>
          <cell r="S130">
            <v>0.28999999999999998</v>
          </cell>
        </row>
        <row r="131">
          <cell r="D131">
            <v>40603</v>
          </cell>
          <cell r="E131">
            <v>4.1070000000000002</v>
          </cell>
          <cell r="F131">
            <v>-0.19</v>
          </cell>
          <cell r="G131">
            <v>-0.13250000000000001</v>
          </cell>
          <cell r="H131">
            <v>-0.28999999999999998</v>
          </cell>
          <cell r="I131">
            <v>-0.625</v>
          </cell>
          <cell r="J131">
            <v>0.12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6.9927437976015E-2</v>
          </cell>
          <cell r="O131">
            <v>-0.18</v>
          </cell>
          <cell r="P131">
            <v>-0.13500000000000001</v>
          </cell>
          <cell r="Q131">
            <v>-0.13</v>
          </cell>
          <cell r="R131">
            <v>0</v>
          </cell>
          <cell r="S131">
            <v>0.28499999999999998</v>
          </cell>
        </row>
        <row r="132">
          <cell r="D132">
            <v>40634</v>
          </cell>
          <cell r="E132">
            <v>3.992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0.29499999999999998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6.9935394237790993E-2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0.185</v>
          </cell>
        </row>
        <row r="133">
          <cell r="D133">
            <v>40664</v>
          </cell>
          <cell r="E133">
            <v>3.9510000000000001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0.29499999999999998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6.9943093845981005E-2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0.185</v>
          </cell>
        </row>
        <row r="134">
          <cell r="D134">
            <v>40695</v>
          </cell>
          <cell r="E134">
            <v>3.9660000000000002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0.29499999999999998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6.9951050107796994E-2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0.185</v>
          </cell>
        </row>
        <row r="135">
          <cell r="D135">
            <v>40725</v>
          </cell>
          <cell r="E135">
            <v>3.9740000000000002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0.29499999999999998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6.9958749716027002E-2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0.185</v>
          </cell>
        </row>
        <row r="136">
          <cell r="D136">
            <v>40756</v>
          </cell>
          <cell r="E136">
            <v>3.9910000000000001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0.29499999999999998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6.9966705977884999E-2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0.185</v>
          </cell>
        </row>
        <row r="137">
          <cell r="D137">
            <v>40787</v>
          </cell>
          <cell r="E137">
            <v>4.0090000000000003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0.29499999999999998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6.9974662239763993E-2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0.185</v>
          </cell>
        </row>
        <row r="138">
          <cell r="D138">
            <v>40817</v>
          </cell>
          <cell r="E138">
            <v>4.0289999999999999</v>
          </cell>
          <cell r="F138">
            <v>-0.19</v>
          </cell>
          <cell r="G138">
            <v>-0.12</v>
          </cell>
          <cell r="H138">
            <v>0</v>
          </cell>
          <cell r="I138">
            <v>-0.625</v>
          </cell>
          <cell r="J138">
            <v>0.29499999999999998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6.9982361848052996E-2</v>
          </cell>
          <cell r="O138">
            <v>-0.28999999999999998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0.185</v>
          </cell>
        </row>
        <row r="139">
          <cell r="D139">
            <v>40848</v>
          </cell>
          <cell r="E139">
            <v>4.1669999999999998</v>
          </cell>
          <cell r="F139">
            <v>-0.19</v>
          </cell>
          <cell r="G139">
            <v>-0.13250000000000001</v>
          </cell>
          <cell r="H139">
            <v>0</v>
          </cell>
          <cell r="I139">
            <v>-0.625</v>
          </cell>
          <cell r="J139">
            <v>0.12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6.9990318109973998E-2</v>
          </cell>
          <cell r="O139">
            <v>0</v>
          </cell>
          <cell r="P139">
            <v>-0.14000000000000001</v>
          </cell>
          <cell r="Q139">
            <v>-0.13500000000000001</v>
          </cell>
          <cell r="R139">
            <v>0</v>
          </cell>
          <cell r="S139">
            <v>0.215</v>
          </cell>
        </row>
        <row r="140">
          <cell r="D140">
            <v>40878</v>
          </cell>
          <cell r="E140">
            <v>4.3079999999999998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0.12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6.9998017718302996E-2</v>
          </cell>
          <cell r="O140">
            <v>0.06</v>
          </cell>
          <cell r="P140">
            <v>-0.14249999999999999</v>
          </cell>
          <cell r="Q140">
            <v>-0.13750000000000001</v>
          </cell>
          <cell r="R140">
            <v>0</v>
          </cell>
          <cell r="S140">
            <v>0.21</v>
          </cell>
        </row>
        <row r="141">
          <cell r="D141">
            <v>40909</v>
          </cell>
          <cell r="E141">
            <v>4.407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0.12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7.0005973980263994E-2</v>
          </cell>
          <cell r="O141">
            <v>0.13</v>
          </cell>
          <cell r="P141">
            <v>-0.14499999999999999</v>
          </cell>
          <cell r="Q141">
            <v>-0.14000000000000001</v>
          </cell>
          <cell r="R141">
            <v>0</v>
          </cell>
          <cell r="S141">
            <v>0.22500000000000001</v>
          </cell>
        </row>
        <row r="142">
          <cell r="D142">
            <v>40940</v>
          </cell>
          <cell r="E142">
            <v>4.2969999999999997</v>
          </cell>
          <cell r="F142">
            <v>-0.19</v>
          </cell>
          <cell r="G142">
            <v>-0.1275</v>
          </cell>
          <cell r="H142">
            <v>0</v>
          </cell>
          <cell r="I142">
            <v>-0.625</v>
          </cell>
          <cell r="J142">
            <v>0.12</v>
          </cell>
          <cell r="K142">
            <v>0</v>
          </cell>
          <cell r="L142">
            <v>0</v>
          </cell>
          <cell r="M142">
            <v>5.0000000000000001E-3</v>
          </cell>
          <cell r="N142">
            <v>7.0013930242247002E-2</v>
          </cell>
          <cell r="O142">
            <v>0</v>
          </cell>
          <cell r="P142">
            <v>-0.13750000000000001</v>
          </cell>
          <cell r="Q142">
            <v>-0.13250000000000001</v>
          </cell>
          <cell r="R142">
            <v>0</v>
          </cell>
          <cell r="S142">
            <v>0.28999999999999998</v>
          </cell>
        </row>
        <row r="143">
          <cell r="D143">
            <v>40969</v>
          </cell>
          <cell r="E143">
            <v>4.1870000000000003</v>
          </cell>
          <cell r="F143">
            <v>-0.19</v>
          </cell>
          <cell r="G143">
            <v>-0.13250000000000001</v>
          </cell>
          <cell r="H143">
            <v>0</v>
          </cell>
          <cell r="I143">
            <v>-0.625</v>
          </cell>
          <cell r="J143">
            <v>0.12</v>
          </cell>
          <cell r="K143">
            <v>0</v>
          </cell>
          <cell r="L143">
            <v>0</v>
          </cell>
          <cell r="M143">
            <v>5.0000000000000001E-3</v>
          </cell>
          <cell r="N143">
            <v>7.0021373197023007E-2</v>
          </cell>
          <cell r="O143">
            <v>-0.18</v>
          </cell>
          <cell r="P143">
            <v>-0.13500000000000001</v>
          </cell>
          <cell r="Q143">
            <v>-0.13</v>
          </cell>
          <cell r="R143">
            <v>0</v>
          </cell>
          <cell r="S143">
            <v>0.28499999999999998</v>
          </cell>
        </row>
        <row r="144">
          <cell r="D144">
            <v>41000</v>
          </cell>
          <cell r="E144">
            <v>4.0720000000000001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0.29499999999999998</v>
          </cell>
          <cell r="K144">
            <v>0</v>
          </cell>
          <cell r="L144">
            <v>0</v>
          </cell>
          <cell r="M144">
            <v>5.0000000000000001E-3</v>
          </cell>
          <cell r="N144">
            <v>7.0029329459045997E-2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0.185</v>
          </cell>
        </row>
        <row r="145">
          <cell r="D145">
            <v>41030</v>
          </cell>
          <cell r="E145">
            <v>4.0309999999999997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0.29499999999999998</v>
          </cell>
          <cell r="K145">
            <v>0</v>
          </cell>
          <cell r="L145">
            <v>0</v>
          </cell>
          <cell r="M145">
            <v>5.0000000000000001E-3</v>
          </cell>
          <cell r="N145">
            <v>7.0037029067474998E-2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0.185</v>
          </cell>
        </row>
        <row r="146">
          <cell r="D146">
            <v>41061</v>
          </cell>
          <cell r="E146">
            <v>4.0460000000000003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0.29499999999999998</v>
          </cell>
          <cell r="K146">
            <v>0</v>
          </cell>
          <cell r="L146">
            <v>0</v>
          </cell>
          <cell r="M146">
            <v>5.0000000000000001E-3</v>
          </cell>
          <cell r="N146">
            <v>7.0044985329538997E-2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0.185</v>
          </cell>
        </row>
        <row r="147">
          <cell r="D147">
            <v>41091</v>
          </cell>
          <cell r="E147">
            <v>4.0540000000000003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0.29499999999999998</v>
          </cell>
          <cell r="K147">
            <v>0</v>
          </cell>
          <cell r="L147">
            <v>0</v>
          </cell>
          <cell r="M147">
            <v>5.0000000000000001E-3</v>
          </cell>
          <cell r="N147">
            <v>7.0052684938006995E-2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0.185</v>
          </cell>
        </row>
        <row r="148">
          <cell r="D148">
            <v>41122</v>
          </cell>
          <cell r="E148">
            <v>4.0709999999999997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0.29499999999999998</v>
          </cell>
          <cell r="K148">
            <v>0</v>
          </cell>
          <cell r="L148">
            <v>0</v>
          </cell>
          <cell r="M148">
            <v>5.0000000000000001E-3</v>
          </cell>
          <cell r="N148">
            <v>7.0060641200112003E-2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0.185</v>
          </cell>
        </row>
        <row r="149">
          <cell r="D149">
            <v>41153</v>
          </cell>
          <cell r="E149">
            <v>4.0890000000000004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0.29499999999999998</v>
          </cell>
          <cell r="K149">
            <v>0</v>
          </cell>
          <cell r="L149">
            <v>0</v>
          </cell>
          <cell r="M149">
            <v>5.0000000000000001E-3</v>
          </cell>
          <cell r="N149">
            <v>7.0068597462237994E-2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0.185</v>
          </cell>
        </row>
        <row r="150">
          <cell r="D150">
            <v>41183</v>
          </cell>
          <cell r="E150">
            <v>4.109</v>
          </cell>
          <cell r="F150">
            <v>-0.19</v>
          </cell>
          <cell r="G150">
            <v>-0.12</v>
          </cell>
          <cell r="H150">
            <v>0</v>
          </cell>
          <cell r="I150">
            <v>-0.625</v>
          </cell>
          <cell r="J150">
            <v>0.29499999999999998</v>
          </cell>
          <cell r="K150">
            <v>0</v>
          </cell>
          <cell r="L150">
            <v>0</v>
          </cell>
          <cell r="M150">
            <v>5.0000000000000001E-3</v>
          </cell>
          <cell r="N150">
            <v>7.0076297070766999E-2</v>
          </cell>
          <cell r="O150">
            <v>-0.28999999999999998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0.185</v>
          </cell>
        </row>
        <row r="151">
          <cell r="D151">
            <v>41214</v>
          </cell>
          <cell r="E151">
            <v>4.2469999999999999</v>
          </cell>
          <cell r="F151">
            <v>-0.19</v>
          </cell>
          <cell r="G151">
            <v>-0.13250000000000001</v>
          </cell>
          <cell r="H151">
            <v>0</v>
          </cell>
          <cell r="I151">
            <v>-0.625</v>
          </cell>
          <cell r="J151">
            <v>0.12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7.0084253332933999E-2</v>
          </cell>
          <cell r="O151">
            <v>0</v>
          </cell>
          <cell r="P151">
            <v>-0.14000000000000001</v>
          </cell>
          <cell r="Q151">
            <v>-0.13500000000000001</v>
          </cell>
          <cell r="R151">
            <v>0</v>
          </cell>
          <cell r="S151">
            <v>0.215</v>
          </cell>
        </row>
        <row r="152">
          <cell r="D152">
            <v>41244</v>
          </cell>
          <cell r="E152">
            <v>4.3879999999999999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0.12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7.0091952941503E-2</v>
          </cell>
          <cell r="O152">
            <v>0.06</v>
          </cell>
          <cell r="P152">
            <v>-0.14249999999999999</v>
          </cell>
          <cell r="Q152">
            <v>-0.13750000000000001</v>
          </cell>
          <cell r="R152">
            <v>0</v>
          </cell>
          <cell r="S152">
            <v>0.21</v>
          </cell>
        </row>
        <row r="153">
          <cell r="D153">
            <v>41275</v>
          </cell>
          <cell r="E153">
            <v>4.492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0.12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7.0099909203710994E-2</v>
          </cell>
          <cell r="O153">
            <v>0.13</v>
          </cell>
          <cell r="P153">
            <v>-0.14499999999999999</v>
          </cell>
          <cell r="Q153">
            <v>-0.14000000000000001</v>
          </cell>
          <cell r="R153">
            <v>0</v>
          </cell>
          <cell r="S153">
            <v>0.22500000000000001</v>
          </cell>
        </row>
        <row r="154">
          <cell r="D154">
            <v>41306</v>
          </cell>
          <cell r="E154">
            <v>4.3819999999999997</v>
          </cell>
          <cell r="F154">
            <v>-0.19</v>
          </cell>
          <cell r="G154">
            <v>-0.1275</v>
          </cell>
          <cell r="H154">
            <v>0</v>
          </cell>
          <cell r="I154">
            <v>-0.625</v>
          </cell>
          <cell r="J154">
            <v>0.12</v>
          </cell>
          <cell r="K154">
            <v>0</v>
          </cell>
          <cell r="L154">
            <v>0</v>
          </cell>
          <cell r="M154">
            <v>5.0000000000000001E-3</v>
          </cell>
          <cell r="N154">
            <v>7.0107865465940999E-2</v>
          </cell>
          <cell r="O154">
            <v>0</v>
          </cell>
          <cell r="P154">
            <v>-0.13750000000000001</v>
          </cell>
          <cell r="Q154">
            <v>-0.13250000000000001</v>
          </cell>
          <cell r="R154">
            <v>0</v>
          </cell>
          <cell r="S154">
            <v>0.28999999999999998</v>
          </cell>
        </row>
        <row r="155">
          <cell r="D155">
            <v>41334</v>
          </cell>
          <cell r="E155">
            <v>4.2720000000000002</v>
          </cell>
          <cell r="F155">
            <v>-0.19</v>
          </cell>
          <cell r="G155">
            <v>-0.13250000000000001</v>
          </cell>
          <cell r="H155">
            <v>0</v>
          </cell>
          <cell r="I155">
            <v>-0.625</v>
          </cell>
          <cell r="J155">
            <v>0.12</v>
          </cell>
          <cell r="K155">
            <v>0</v>
          </cell>
          <cell r="L155">
            <v>0</v>
          </cell>
          <cell r="M155">
            <v>5.0000000000000001E-3</v>
          </cell>
          <cell r="N155">
            <v>7.0115051767327005E-2</v>
          </cell>
          <cell r="O155">
            <v>-0.18</v>
          </cell>
          <cell r="P155">
            <v>-0.13500000000000001</v>
          </cell>
          <cell r="Q155">
            <v>-0.13</v>
          </cell>
          <cell r="R155">
            <v>0</v>
          </cell>
          <cell r="S155">
            <v>0.28499999999999998</v>
          </cell>
        </row>
        <row r="156">
          <cell r="D156">
            <v>41365</v>
          </cell>
          <cell r="E156">
            <v>4.157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0.29499999999999998</v>
          </cell>
          <cell r="K156">
            <v>0</v>
          </cell>
          <cell r="L156">
            <v>0</v>
          </cell>
          <cell r="M156">
            <v>5.0000000000000001E-3</v>
          </cell>
          <cell r="N156">
            <v>7.0123008029596007E-2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0.185</v>
          </cell>
        </row>
        <row r="157">
          <cell r="D157">
            <v>41395</v>
          </cell>
          <cell r="E157">
            <v>4.1159999999999997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0.29499999999999998</v>
          </cell>
          <cell r="K157">
            <v>0</v>
          </cell>
          <cell r="L157">
            <v>0</v>
          </cell>
          <cell r="M157">
            <v>5.0000000000000001E-3</v>
          </cell>
          <cell r="N157">
            <v>7.0130707638262998E-2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0.185</v>
          </cell>
        </row>
        <row r="158">
          <cell r="D158">
            <v>41426</v>
          </cell>
          <cell r="E158">
            <v>4.1310000000000002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0.29499999999999998</v>
          </cell>
          <cell r="K158">
            <v>0</v>
          </cell>
          <cell r="L158">
            <v>0</v>
          </cell>
          <cell r="M158">
            <v>5.0000000000000001E-3</v>
          </cell>
          <cell r="N158">
            <v>7.0138663900573994E-2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0.185</v>
          </cell>
        </row>
        <row r="159">
          <cell r="D159">
            <v>41456</v>
          </cell>
          <cell r="E159">
            <v>4.1390000000000002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0.29499999999999998</v>
          </cell>
          <cell r="K159">
            <v>0</v>
          </cell>
          <cell r="L159">
            <v>0</v>
          </cell>
          <cell r="M159">
            <v>5.0000000000000001E-3</v>
          </cell>
          <cell r="N159">
            <v>7.0146363509280996E-2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0.185</v>
          </cell>
        </row>
        <row r="160">
          <cell r="D160">
            <v>41487</v>
          </cell>
          <cell r="E160">
            <v>4.1559999999999997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0.29499999999999998</v>
          </cell>
          <cell r="K160">
            <v>0</v>
          </cell>
          <cell r="L160">
            <v>0</v>
          </cell>
          <cell r="M160">
            <v>5.0000000000000001E-3</v>
          </cell>
          <cell r="N160">
            <v>7.0154319771632001E-2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0.185</v>
          </cell>
        </row>
        <row r="161">
          <cell r="D161">
            <v>41518</v>
          </cell>
          <cell r="E161">
            <v>4.1740000000000004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0.29499999999999998</v>
          </cell>
          <cell r="K161">
            <v>0</v>
          </cell>
          <cell r="L161">
            <v>0</v>
          </cell>
          <cell r="M161">
            <v>5.0000000000000001E-3</v>
          </cell>
          <cell r="N161">
            <v>7.0162276034005003E-2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0.185</v>
          </cell>
        </row>
        <row r="162">
          <cell r="D162">
            <v>41548</v>
          </cell>
          <cell r="E162">
            <v>4.194</v>
          </cell>
          <cell r="F162">
            <v>-0.19</v>
          </cell>
          <cell r="G162">
            <v>-0.12</v>
          </cell>
          <cell r="H162">
            <v>0</v>
          </cell>
          <cell r="I162">
            <v>-0.625</v>
          </cell>
          <cell r="J162">
            <v>0.29499999999999998</v>
          </cell>
          <cell r="K162">
            <v>0</v>
          </cell>
          <cell r="L162">
            <v>0</v>
          </cell>
          <cell r="M162">
            <v>5.0000000000000001E-3</v>
          </cell>
          <cell r="N162">
            <v>7.0169975642771998E-2</v>
          </cell>
          <cell r="O162">
            <v>-0.28999999999999998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0.185</v>
          </cell>
        </row>
        <row r="163">
          <cell r="D163">
            <v>41579</v>
          </cell>
          <cell r="E163">
            <v>4.3319999999999999</v>
          </cell>
          <cell r="F163">
            <v>-0.19</v>
          </cell>
          <cell r="G163">
            <v>-0.13250000000000001</v>
          </cell>
          <cell r="H163">
            <v>0</v>
          </cell>
          <cell r="I163">
            <v>-0.625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7.0177931905185995E-2</v>
          </cell>
          <cell r="O163">
            <v>0</v>
          </cell>
          <cell r="P163">
            <v>-0.14000000000000001</v>
          </cell>
          <cell r="Q163">
            <v>-0.13500000000000001</v>
          </cell>
          <cell r="R163">
            <v>0</v>
          </cell>
          <cell r="S163">
            <v>0.215</v>
          </cell>
        </row>
        <row r="164">
          <cell r="D164">
            <v>41609</v>
          </cell>
          <cell r="E164">
            <v>4.4729999999999999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7.0185631513999994E-2</v>
          </cell>
          <cell r="O164">
            <v>0.06</v>
          </cell>
          <cell r="P164">
            <v>-0.14249999999999999</v>
          </cell>
          <cell r="Q164">
            <v>-0.13750000000000001</v>
          </cell>
          <cell r="R164">
            <v>0</v>
          </cell>
          <cell r="S164">
            <v>0.21</v>
          </cell>
        </row>
        <row r="165">
          <cell r="D165">
            <v>41640</v>
          </cell>
          <cell r="E165">
            <v>4.5819999999999999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7.0193587776448005E-2</v>
          </cell>
          <cell r="O165">
            <v>0.13</v>
          </cell>
          <cell r="P165">
            <v>-0.14499999999999999</v>
          </cell>
          <cell r="Q165">
            <v>-0.14000000000000001</v>
          </cell>
          <cell r="R165">
            <v>0</v>
          </cell>
          <cell r="S165">
            <v>0.22500000000000001</v>
          </cell>
        </row>
        <row r="166">
          <cell r="D166">
            <v>41671</v>
          </cell>
          <cell r="E166">
            <v>4.4720000000000004</v>
          </cell>
          <cell r="F166">
            <v>-0.19</v>
          </cell>
          <cell r="G166">
            <v>-0.1275</v>
          </cell>
          <cell r="H166">
            <v>0</v>
          </cell>
          <cell r="I166">
            <v>-0.625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7.0201544038923994E-2</v>
          </cell>
          <cell r="O166">
            <v>0</v>
          </cell>
          <cell r="P166">
            <v>-0.13750000000000001</v>
          </cell>
          <cell r="Q166">
            <v>-0.13250000000000001</v>
          </cell>
          <cell r="R166">
            <v>0</v>
          </cell>
          <cell r="S166">
            <v>0.28999999999999998</v>
          </cell>
        </row>
        <row r="167">
          <cell r="D167">
            <v>41699</v>
          </cell>
          <cell r="E167">
            <v>4.3620000000000001</v>
          </cell>
          <cell r="F167">
            <v>-0.19</v>
          </cell>
          <cell r="G167">
            <v>-0.13250000000000001</v>
          </cell>
          <cell r="H167">
            <v>0</v>
          </cell>
          <cell r="I167">
            <v>-0.625</v>
          </cell>
          <cell r="J167">
            <v>0.12</v>
          </cell>
          <cell r="K167">
            <v>0</v>
          </cell>
          <cell r="L167">
            <v>0</v>
          </cell>
          <cell r="M167">
            <v>5.0000000000000001E-3</v>
          </cell>
          <cell r="N167">
            <v>7.0208730340533002E-2</v>
          </cell>
          <cell r="O167">
            <v>-0.18</v>
          </cell>
          <cell r="P167">
            <v>-0.13500000000000001</v>
          </cell>
          <cell r="Q167">
            <v>-0.13</v>
          </cell>
          <cell r="R167">
            <v>0</v>
          </cell>
          <cell r="S167">
            <v>0.28499999999999998</v>
          </cell>
        </row>
        <row r="168">
          <cell r="D168">
            <v>41730</v>
          </cell>
          <cell r="E168">
            <v>4.2469999999999999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7.0216686603048001E-2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0.185</v>
          </cell>
        </row>
        <row r="169">
          <cell r="D169">
            <v>41760</v>
          </cell>
          <cell r="E169">
            <v>4.2060000000000004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7.0224386211953996E-2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0.185</v>
          </cell>
        </row>
        <row r="170">
          <cell r="D170">
            <v>41791</v>
          </cell>
          <cell r="E170">
            <v>4.2210000000000001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7.0232342474511003E-2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0.185</v>
          </cell>
        </row>
        <row r="171">
          <cell r="D171">
            <v>41821</v>
          </cell>
          <cell r="E171">
            <v>4.2290000000000001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7.0240042083456994E-2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0.185</v>
          </cell>
        </row>
        <row r="172">
          <cell r="D172">
            <v>41852</v>
          </cell>
          <cell r="E172">
            <v>4.2460000000000004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7.0247998346053997E-2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0.185</v>
          </cell>
        </row>
        <row r="173">
          <cell r="D173">
            <v>41883</v>
          </cell>
          <cell r="E173">
            <v>4.2640000000000002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7.0255954608672996E-2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0.185</v>
          </cell>
        </row>
        <row r="174">
          <cell r="D174">
            <v>41913</v>
          </cell>
          <cell r="E174">
            <v>4.2839999999999998</v>
          </cell>
          <cell r="F174">
            <v>-0.19</v>
          </cell>
          <cell r="G174">
            <v>-0.12</v>
          </cell>
          <cell r="H174">
            <v>0</v>
          </cell>
          <cell r="I174">
            <v>-0.625</v>
          </cell>
          <cell r="J174">
            <v>0.29499999999999998</v>
          </cell>
          <cell r="K174">
            <v>0</v>
          </cell>
          <cell r="L174">
            <v>0</v>
          </cell>
          <cell r="M174">
            <v>5.0000000000000001E-3</v>
          </cell>
          <cell r="N174">
            <v>7.0263654217678995E-2</v>
          </cell>
          <cell r="O174">
            <v>-0.28999999999999998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0.185</v>
          </cell>
        </row>
        <row r="175">
          <cell r="D175">
            <v>41944</v>
          </cell>
          <cell r="E175">
            <v>4.4219999999999997</v>
          </cell>
          <cell r="F175">
            <v>-0.19</v>
          </cell>
          <cell r="G175">
            <v>-0.13250000000000001</v>
          </cell>
          <cell r="H175">
            <v>0</v>
          </cell>
          <cell r="I175">
            <v>-0.625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7.0271610480339003E-2</v>
          </cell>
          <cell r="O175">
            <v>0</v>
          </cell>
          <cell r="P175">
            <v>-0.14000000000000001</v>
          </cell>
          <cell r="Q175">
            <v>-0.13500000000000001</v>
          </cell>
          <cell r="R175">
            <v>0</v>
          </cell>
          <cell r="S175">
            <v>0</v>
          </cell>
        </row>
        <row r="176">
          <cell r="D176">
            <v>41974</v>
          </cell>
          <cell r="E176">
            <v>4.5629999999999997</v>
          </cell>
          <cell r="F176">
            <v>-0.19</v>
          </cell>
          <cell r="G176">
            <v>-0.1275</v>
          </cell>
          <cell r="H176">
            <v>0</v>
          </cell>
          <cell r="I176">
            <v>-0.625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7.0279310089384997E-2</v>
          </cell>
          <cell r="O176">
            <v>0.06</v>
          </cell>
          <cell r="P176">
            <v>-0.14249999999999999</v>
          </cell>
          <cell r="Q176">
            <v>-0.13750000000000001</v>
          </cell>
          <cell r="R176">
            <v>0</v>
          </cell>
          <cell r="S176">
            <v>0</v>
          </cell>
        </row>
        <row r="177">
          <cell r="D177">
            <v>42005</v>
          </cell>
          <cell r="E177">
            <v>4.6769999999999996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7.0287266352086E-2</v>
          </cell>
          <cell r="P177">
            <v>-0.14499999999999999</v>
          </cell>
          <cell r="Q177">
            <v>-0.14000000000000001</v>
          </cell>
          <cell r="R177">
            <v>0</v>
          </cell>
          <cell r="S177">
            <v>0</v>
          </cell>
        </row>
        <row r="178">
          <cell r="D178">
            <v>42036</v>
          </cell>
          <cell r="E178">
            <v>4.5670000000000002</v>
          </cell>
          <cell r="F178">
            <v>-0.19</v>
          </cell>
          <cell r="G178">
            <v>-0.1275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7.0295222614808001E-2</v>
          </cell>
          <cell r="P178">
            <v>-0.13750000000000001</v>
          </cell>
          <cell r="Q178">
            <v>-0.13250000000000001</v>
          </cell>
          <cell r="R178">
            <v>0</v>
          </cell>
          <cell r="S178">
            <v>0</v>
          </cell>
        </row>
        <row r="179">
          <cell r="D179">
            <v>42064</v>
          </cell>
          <cell r="E179">
            <v>4.4569999999999999</v>
          </cell>
          <cell r="F179">
            <v>-0.19</v>
          </cell>
          <cell r="G179">
            <v>-0.13250000000000001</v>
          </cell>
          <cell r="H179">
            <v>0</v>
          </cell>
          <cell r="J179">
            <v>0.12</v>
          </cell>
          <cell r="K179">
            <v>0</v>
          </cell>
          <cell r="L179">
            <v>0</v>
          </cell>
          <cell r="M179">
            <v>5.0000000000000001E-3</v>
          </cell>
          <cell r="N179">
            <v>7.0302408916638998E-2</v>
          </cell>
          <cell r="P179">
            <v>-0.13500000000000001</v>
          </cell>
          <cell r="Q179">
            <v>-0.13</v>
          </cell>
          <cell r="R179">
            <v>0</v>
          </cell>
          <cell r="S179">
            <v>0</v>
          </cell>
        </row>
        <row r="180">
          <cell r="D180">
            <v>42095</v>
          </cell>
          <cell r="E180">
            <v>4.3419999999999996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7.0310365179400994E-2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42125</v>
          </cell>
          <cell r="E181">
            <v>4.3010000000000002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7.0318064788546006E-2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42156</v>
          </cell>
          <cell r="E182">
            <v>4.3159999999999998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7.0326021051348997E-2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42186</v>
          </cell>
          <cell r="E183">
            <v>4.3239999999999998</v>
          </cell>
          <cell r="F183">
            <v>-0.19</v>
          </cell>
          <cell r="G183">
            <v>-0.12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7.0333720660533006E-2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42217</v>
          </cell>
          <cell r="E184">
            <v>4.3410000000000002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7.0341676923378005E-2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42248</v>
          </cell>
          <cell r="E185">
            <v>4.359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7.0349633186243002E-2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42278</v>
          </cell>
          <cell r="E186">
            <v>4.3789999999999996</v>
          </cell>
          <cell r="F186">
            <v>-0.19</v>
          </cell>
          <cell r="G186">
            <v>0</v>
          </cell>
          <cell r="H186">
            <v>0</v>
          </cell>
          <cell r="J186">
            <v>0.29499999999999998</v>
          </cell>
          <cell r="K186">
            <v>0</v>
          </cell>
          <cell r="L186">
            <v>0</v>
          </cell>
          <cell r="M186">
            <v>5.0000000000000001E-3</v>
          </cell>
          <cell r="N186">
            <v>7.0357332795487004E-2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42309</v>
          </cell>
          <cell r="E187">
            <v>4.5170000000000003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7.0365289058393996E-2</v>
          </cell>
          <cell r="P187">
            <v>-0.14000000000000001</v>
          </cell>
          <cell r="Q187">
            <v>-0.13500000000000001</v>
          </cell>
          <cell r="R187">
            <v>0</v>
          </cell>
          <cell r="S187">
            <v>0</v>
          </cell>
        </row>
        <row r="188">
          <cell r="D188">
            <v>42339</v>
          </cell>
          <cell r="E188">
            <v>4.6580000000000004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7.0372988667677994E-2</v>
          </cell>
          <cell r="P188">
            <v>-0.14249999999999999</v>
          </cell>
          <cell r="Q188">
            <v>-0.13750000000000001</v>
          </cell>
          <cell r="R188">
            <v>0</v>
          </cell>
          <cell r="S188">
            <v>0</v>
          </cell>
        </row>
        <row r="189">
          <cell r="D189">
            <v>42370</v>
          </cell>
          <cell r="E189">
            <v>4.7770000000000001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7.0380944930624995E-2</v>
          </cell>
          <cell r="P189">
            <v>-0.14499999999999999</v>
          </cell>
          <cell r="Q189">
            <v>-0.14000000000000001</v>
          </cell>
          <cell r="R189">
            <v>0</v>
          </cell>
          <cell r="S189">
            <v>0</v>
          </cell>
        </row>
        <row r="190">
          <cell r="D190">
            <v>42401</v>
          </cell>
          <cell r="E190">
            <v>4.6669999999999998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7.0388901193594006E-2</v>
          </cell>
          <cell r="P190">
            <v>-0.13750000000000001</v>
          </cell>
          <cell r="Q190">
            <v>-0.13250000000000001</v>
          </cell>
          <cell r="R190">
            <v>0</v>
          </cell>
          <cell r="S190">
            <v>0</v>
          </cell>
        </row>
        <row r="191">
          <cell r="D191">
            <v>42430</v>
          </cell>
          <cell r="E191">
            <v>4.5570000000000004</v>
          </cell>
          <cell r="F191">
            <v>-0.19</v>
          </cell>
          <cell r="G191">
            <v>0</v>
          </cell>
          <cell r="H191">
            <v>0</v>
          </cell>
          <cell r="J191">
            <v>0.12</v>
          </cell>
          <cell r="K191">
            <v>0</v>
          </cell>
          <cell r="L191">
            <v>0</v>
          </cell>
          <cell r="M191">
            <v>5.0000000000000001E-3</v>
          </cell>
          <cell r="N191">
            <v>7.0396344149292994E-2</v>
          </cell>
          <cell r="P191">
            <v>-0.13500000000000001</v>
          </cell>
          <cell r="Q191">
            <v>-0.13</v>
          </cell>
          <cell r="R191">
            <v>0</v>
          </cell>
          <cell r="S191">
            <v>0</v>
          </cell>
        </row>
        <row r="192">
          <cell r="D192">
            <v>42461</v>
          </cell>
          <cell r="E192">
            <v>4.4420000000000002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7.0404300412302001E-2</v>
          </cell>
          <cell r="P192">
            <v>-0.14000000000000001</v>
          </cell>
          <cell r="Q192">
            <v>-0.13500000000000001</v>
          </cell>
          <cell r="R192">
            <v>0</v>
          </cell>
          <cell r="S192">
            <v>0</v>
          </cell>
        </row>
        <row r="193">
          <cell r="D193">
            <v>42491</v>
          </cell>
          <cell r="E193">
            <v>4.4009999999999998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7.0412000021685003E-2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42522</v>
          </cell>
          <cell r="E194">
            <v>4.4160000000000004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7.0419956284736004E-2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42552</v>
          </cell>
          <cell r="E195">
            <v>4.4240000000000004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7.0427655894159003E-2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42583</v>
          </cell>
          <cell r="E196">
            <v>4.4409999999999998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7.0435612157249999E-2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42614</v>
          </cell>
          <cell r="E197">
            <v>4.4589999999999996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7.0443568420361993E-2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42644</v>
          </cell>
          <cell r="E198">
            <v>4.4790000000000001</v>
          </cell>
          <cell r="F198">
            <v>-0.19</v>
          </cell>
          <cell r="G198">
            <v>0</v>
          </cell>
          <cell r="H198">
            <v>0</v>
          </cell>
          <cell r="J198">
            <v>0.29499999999999998</v>
          </cell>
          <cell r="K198">
            <v>0</v>
          </cell>
          <cell r="L198">
            <v>0</v>
          </cell>
          <cell r="M198">
            <v>5.0000000000000001E-3</v>
          </cell>
          <cell r="N198">
            <v>7.0451268029845998E-2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42675</v>
          </cell>
          <cell r="E199">
            <v>4.617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7.0459224293E-2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42705</v>
          </cell>
          <cell r="E200">
            <v>4.758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7.0466923902523002E-2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42736</v>
          </cell>
          <cell r="E201">
            <v>4.8795000000000002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7.0474880165716999E-2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42767</v>
          </cell>
          <cell r="E202">
            <v>4.7694999999999999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5.0000000000000001E-3</v>
          </cell>
          <cell r="N202">
            <v>7.0482836428932993E-2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42795</v>
          </cell>
          <cell r="E203">
            <v>4.6595000000000004</v>
          </cell>
          <cell r="F203">
            <v>-0.19</v>
          </cell>
          <cell r="G203">
            <v>0</v>
          </cell>
          <cell r="H203">
            <v>0</v>
          </cell>
          <cell r="J203">
            <v>0.12</v>
          </cell>
          <cell r="K203">
            <v>0</v>
          </cell>
          <cell r="L203">
            <v>0</v>
          </cell>
          <cell r="M203">
            <v>0</v>
          </cell>
          <cell r="N203">
            <v>7.0490022731210994E-2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42826</v>
          </cell>
          <cell r="E204">
            <v>4.5445000000000002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7.0497978994465998E-2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42856</v>
          </cell>
          <cell r="E205">
            <v>4.5034999999999998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7.0505678604088004E-2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42887</v>
          </cell>
          <cell r="E206">
            <v>4.5185000000000004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7.0513634867384004E-2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42917</v>
          </cell>
          <cell r="E207">
            <v>4.5265000000000004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7.0521334477046005E-2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42948</v>
          </cell>
          <cell r="E208">
            <v>4.5434999999999999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7.0529290740383999E-2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42979</v>
          </cell>
          <cell r="E209">
            <v>4.5614999999999997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7.0537247003743003E-2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43009</v>
          </cell>
          <cell r="E210">
            <v>4.5815000000000001</v>
          </cell>
          <cell r="F210">
            <v>-0.19</v>
          </cell>
          <cell r="G210">
            <v>0</v>
          </cell>
          <cell r="H210">
            <v>0</v>
          </cell>
          <cell r="J210">
            <v>0.29499999999999998</v>
          </cell>
          <cell r="K210">
            <v>0</v>
          </cell>
          <cell r="L210">
            <v>0</v>
          </cell>
          <cell r="M210">
            <v>0</v>
          </cell>
          <cell r="N210">
            <v>7.0544946613463999E-2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D211">
            <v>43040</v>
          </cell>
          <cell r="E211">
            <v>4.7195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7.0552902876863999E-2</v>
          </cell>
          <cell r="R211">
            <v>0</v>
          </cell>
        </row>
        <row r="212">
          <cell r="D212">
            <v>43070</v>
          </cell>
          <cell r="E212">
            <v>4.8605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7.0560602486626003E-2</v>
          </cell>
          <cell r="R212">
            <v>0</v>
          </cell>
        </row>
        <row r="213">
          <cell r="D213">
            <v>43101</v>
          </cell>
          <cell r="E213">
            <v>4.9844999999999997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7.0568558750066998E-2</v>
          </cell>
          <cell r="R213">
            <v>0</v>
          </cell>
        </row>
        <row r="214">
          <cell r="D214">
            <v>43132</v>
          </cell>
          <cell r="E214">
            <v>4.8745000000000003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7.0576515013529004E-2</v>
          </cell>
          <cell r="R214">
            <v>0</v>
          </cell>
        </row>
        <row r="215">
          <cell r="D215">
            <v>43160</v>
          </cell>
          <cell r="E215">
            <v>4.7645</v>
          </cell>
          <cell r="F215">
            <v>-0.19</v>
          </cell>
          <cell r="G215">
            <v>0</v>
          </cell>
          <cell r="H215">
            <v>0</v>
          </cell>
          <cell r="J215">
            <v>0.12</v>
          </cell>
          <cell r="K215">
            <v>0</v>
          </cell>
          <cell r="L215">
            <v>0</v>
          </cell>
          <cell r="M215">
            <v>0</v>
          </cell>
          <cell r="N215">
            <v>7.0583701316028993E-2</v>
          </cell>
          <cell r="R215">
            <v>0</v>
          </cell>
        </row>
        <row r="216">
          <cell r="D216">
            <v>43191</v>
          </cell>
          <cell r="E216">
            <v>4.6494999999999997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7.0591657579530995E-2</v>
          </cell>
          <cell r="R216">
            <v>0</v>
          </cell>
        </row>
        <row r="217">
          <cell r="D217">
            <v>43221</v>
          </cell>
          <cell r="E217">
            <v>4.6085000000000003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7.0599357189391004E-2</v>
          </cell>
          <cell r="R217">
            <v>0</v>
          </cell>
        </row>
        <row r="218">
          <cell r="D218">
            <v>43252</v>
          </cell>
          <cell r="E218">
            <v>4.6234999999999999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7.0607313452934001E-2</v>
          </cell>
          <cell r="R218">
            <v>0</v>
          </cell>
        </row>
        <row r="219">
          <cell r="D219">
            <v>43282</v>
          </cell>
          <cell r="E219">
            <v>4.6315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7.0615013062834006E-2</v>
          </cell>
          <cell r="R219">
            <v>0</v>
          </cell>
        </row>
        <row r="220">
          <cell r="D220">
            <v>43313</v>
          </cell>
          <cell r="E220">
            <v>4.6485000000000003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7.0622969326418997E-2</v>
          </cell>
          <cell r="R220">
            <v>0</v>
          </cell>
        </row>
        <row r="221">
          <cell r="D221">
            <v>43344</v>
          </cell>
          <cell r="E221">
            <v>4.6665000000000001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7.0630925590023999E-2</v>
          </cell>
          <cell r="R221">
            <v>0</v>
          </cell>
        </row>
        <row r="222">
          <cell r="D222">
            <v>43374</v>
          </cell>
          <cell r="E222">
            <v>4.6864999999999997</v>
          </cell>
          <cell r="F222">
            <v>-0.19</v>
          </cell>
          <cell r="G222">
            <v>0</v>
          </cell>
          <cell r="H222">
            <v>0</v>
          </cell>
          <cell r="J222">
            <v>0.29499999999999998</v>
          </cell>
          <cell r="K222">
            <v>0</v>
          </cell>
          <cell r="L222">
            <v>0</v>
          </cell>
          <cell r="M222">
            <v>0</v>
          </cell>
          <cell r="N222">
            <v>7.0638625199983998E-2</v>
          </cell>
          <cell r="R222">
            <v>0</v>
          </cell>
        </row>
        <row r="223">
          <cell r="D223">
            <v>43405</v>
          </cell>
          <cell r="E223">
            <v>4.8244999999999996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7.0646581463629995E-2</v>
          </cell>
          <cell r="R223">
            <v>0</v>
          </cell>
        </row>
        <row r="224">
          <cell r="D224">
            <v>43435</v>
          </cell>
          <cell r="E224">
            <v>4.9654999999999996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7.0654281073630004E-2</v>
          </cell>
          <cell r="R224">
            <v>0</v>
          </cell>
        </row>
        <row r="225">
          <cell r="D225">
            <v>43466</v>
          </cell>
          <cell r="E225">
            <v>5.0919999999999996</v>
          </cell>
          <cell r="F225">
            <v>-0.19</v>
          </cell>
          <cell r="G225">
            <v>0</v>
          </cell>
          <cell r="H225">
            <v>0</v>
          </cell>
          <cell r="J225">
            <v>0.12</v>
          </cell>
          <cell r="K225">
            <v>0</v>
          </cell>
          <cell r="L225">
            <v>0</v>
          </cell>
          <cell r="M225">
            <v>0</v>
          </cell>
          <cell r="N225">
            <v>7.0662237337317996E-2</v>
          </cell>
          <cell r="R225">
            <v>0</v>
          </cell>
        </row>
        <row r="226">
          <cell r="D226">
            <v>43497</v>
          </cell>
          <cell r="E226">
            <v>4.9820000000000002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7.0670193601025999E-2</v>
          </cell>
          <cell r="R226">
            <v>0</v>
          </cell>
        </row>
        <row r="227">
          <cell r="D227">
            <v>43525</v>
          </cell>
          <cell r="E227">
            <v>4.8719999999999999</v>
          </cell>
          <cell r="F227">
            <v>0</v>
          </cell>
          <cell r="G227">
            <v>0</v>
          </cell>
          <cell r="H227">
            <v>0</v>
          </cell>
          <cell r="J227">
            <v>0.31</v>
          </cell>
          <cell r="K227">
            <v>0</v>
          </cell>
          <cell r="L227">
            <v>0</v>
          </cell>
          <cell r="M227">
            <v>0</v>
          </cell>
          <cell r="N227">
            <v>7.0677379903748005E-2</v>
          </cell>
          <cell r="R227">
            <v>0</v>
          </cell>
        </row>
        <row r="228">
          <cell r="D228">
            <v>43556</v>
          </cell>
          <cell r="E228">
            <v>4.7569999999999997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7.0685336167497004E-2</v>
          </cell>
          <cell r="R228">
            <v>0</v>
          </cell>
        </row>
        <row r="229">
          <cell r="D229">
            <v>43586</v>
          </cell>
          <cell r="E229">
            <v>4.7160000000000002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7.0693035777595004E-2</v>
          </cell>
          <cell r="R229">
            <v>0</v>
          </cell>
        </row>
        <row r="230">
          <cell r="D230">
            <v>43617</v>
          </cell>
          <cell r="E230">
            <v>4.7309999999999999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7.0700992041383998E-2</v>
          </cell>
          <cell r="R230">
            <v>0</v>
          </cell>
        </row>
        <row r="231">
          <cell r="D231">
            <v>43647</v>
          </cell>
          <cell r="E231">
            <v>4.7389999999999999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7.0708691651523006E-2</v>
          </cell>
          <cell r="R231">
            <v>0</v>
          </cell>
        </row>
        <row r="232">
          <cell r="D232">
            <v>43678</v>
          </cell>
          <cell r="E232">
            <v>4.7560000000000002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7.0716647915353995E-2</v>
          </cell>
          <cell r="R232">
            <v>0</v>
          </cell>
        </row>
        <row r="233">
          <cell r="D233">
            <v>43709</v>
          </cell>
          <cell r="E233">
            <v>4.774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7.0724604179204995E-2</v>
          </cell>
          <cell r="R233">
            <v>0</v>
          </cell>
        </row>
        <row r="234">
          <cell r="D234">
            <v>43739</v>
          </cell>
          <cell r="E234">
            <v>4.7939999999999996</v>
          </cell>
          <cell r="F234">
            <v>0</v>
          </cell>
          <cell r="G234">
            <v>0</v>
          </cell>
          <cell r="H234">
            <v>0</v>
          </cell>
          <cell r="J234">
            <v>0.3775</v>
          </cell>
          <cell r="K234">
            <v>0</v>
          </cell>
          <cell r="L234">
            <v>0</v>
          </cell>
          <cell r="M234">
            <v>0</v>
          </cell>
          <cell r="N234">
            <v>7.0732303789403997E-2</v>
          </cell>
          <cell r="R234">
            <v>0</v>
          </cell>
        </row>
        <row r="235">
          <cell r="D235">
            <v>43770</v>
          </cell>
          <cell r="E235">
            <v>4.9320000000000004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7.0740260053297005E-2</v>
          </cell>
          <cell r="R235">
            <v>0</v>
          </cell>
        </row>
        <row r="236">
          <cell r="D236">
            <v>43800</v>
          </cell>
          <cell r="E236">
            <v>5.0730000000000004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7.0747959663535004E-2</v>
          </cell>
          <cell r="R236">
            <v>0</v>
          </cell>
        </row>
        <row r="237">
          <cell r="D237">
            <v>43831</v>
          </cell>
          <cell r="E237">
            <v>5.202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7.0755915927470006E-2</v>
          </cell>
          <cell r="R237">
            <v>0</v>
          </cell>
        </row>
        <row r="238">
          <cell r="D238">
            <v>43862</v>
          </cell>
          <cell r="E238">
            <v>5.0919999999999996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7.0763872191423993E-2</v>
          </cell>
          <cell r="R238">
            <v>0</v>
          </cell>
        </row>
        <row r="239">
          <cell r="D239">
            <v>43891</v>
          </cell>
          <cell r="E239">
            <v>4.9820000000000002</v>
          </cell>
          <cell r="F239">
            <v>0</v>
          </cell>
          <cell r="G239">
            <v>0</v>
          </cell>
          <cell r="H239">
            <v>0</v>
          </cell>
          <cell r="J239">
            <v>0.31</v>
          </cell>
          <cell r="K239">
            <v>0</v>
          </cell>
          <cell r="L239">
            <v>0</v>
          </cell>
          <cell r="M239">
            <v>0</v>
          </cell>
          <cell r="N239">
            <v>7.0771315148045993E-2</v>
          </cell>
          <cell r="R239">
            <v>0</v>
          </cell>
        </row>
        <row r="240">
          <cell r="D240">
            <v>43922</v>
          </cell>
          <cell r="E240">
            <v>4.867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7.0779271412041003E-2</v>
          </cell>
          <cell r="R240">
            <v>0</v>
          </cell>
        </row>
        <row r="241">
          <cell r="D241">
            <v>43952</v>
          </cell>
          <cell r="E241">
            <v>4.8259999999999996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7.0786971022379006E-2</v>
          </cell>
          <cell r="R241">
            <v>0</v>
          </cell>
        </row>
        <row r="242">
          <cell r="D242">
            <v>43983</v>
          </cell>
          <cell r="E242">
            <v>4.8410000000000002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7.0794927286414996E-2</v>
          </cell>
          <cell r="R242">
            <v>0</v>
          </cell>
        </row>
        <row r="243">
          <cell r="D243">
            <v>44013</v>
          </cell>
          <cell r="E243">
            <v>4.8490000000000002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7.0802626896792994E-2</v>
          </cell>
          <cell r="R243">
            <v>0</v>
          </cell>
        </row>
        <row r="244">
          <cell r="D244">
            <v>44044</v>
          </cell>
          <cell r="E244">
            <v>4.8659999999999997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7.0810583160869994E-2</v>
          </cell>
          <cell r="R244">
            <v>0</v>
          </cell>
        </row>
        <row r="245">
          <cell r="D245">
            <v>44075</v>
          </cell>
          <cell r="E245">
            <v>4.8840000000000003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7.0818539424969004E-2</v>
          </cell>
          <cell r="R245">
            <v>0</v>
          </cell>
        </row>
        <row r="246">
          <cell r="D246">
            <v>44105</v>
          </cell>
          <cell r="E246">
            <v>4.9039999999999999</v>
          </cell>
          <cell r="F246">
            <v>0</v>
          </cell>
          <cell r="G246">
            <v>0</v>
          </cell>
          <cell r="H246">
            <v>0</v>
          </cell>
          <cell r="J246">
            <v>0.3775</v>
          </cell>
          <cell r="K246">
            <v>0</v>
          </cell>
          <cell r="L246">
            <v>0</v>
          </cell>
          <cell r="M246">
            <v>0</v>
          </cell>
          <cell r="N246">
            <v>7.0826239035406996E-2</v>
          </cell>
          <cell r="R246">
            <v>0</v>
          </cell>
        </row>
        <row r="247">
          <cell r="D247">
            <v>44136</v>
          </cell>
          <cell r="E247">
            <v>5.0419999999999998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7.0834195299547001E-2</v>
          </cell>
          <cell r="R247">
            <v>0</v>
          </cell>
        </row>
        <row r="248">
          <cell r="D248">
            <v>44166</v>
          </cell>
          <cell r="E248">
            <v>5.1829999999999998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7.0832186215562004E-2</v>
          </cell>
          <cell r="R248">
            <v>0</v>
          </cell>
        </row>
        <row r="249">
          <cell r="D249">
            <v>44197</v>
          </cell>
          <cell r="E249">
            <v>5.3144999999999998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N249">
            <v>7.0826462046628999E-2</v>
          </cell>
          <cell r="R249">
            <v>0</v>
          </cell>
        </row>
        <row r="250">
          <cell r="D250">
            <v>44228</v>
          </cell>
          <cell r="E250">
            <v>5.2045000000000003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N250">
            <v>7.0820737877706999E-2</v>
          </cell>
          <cell r="R250">
            <v>0</v>
          </cell>
        </row>
        <row r="251">
          <cell r="D251">
            <v>44256</v>
          </cell>
          <cell r="E251">
            <v>5.0945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N251">
            <v>7.0815567660624995E-2</v>
          </cell>
          <cell r="R251">
            <v>0</v>
          </cell>
        </row>
        <row r="252">
          <cell r="D252">
            <v>44287</v>
          </cell>
          <cell r="E252">
            <v>4.9794999999999998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N252">
            <v>7.0809843491724006E-2</v>
          </cell>
          <cell r="R252">
            <v>0</v>
          </cell>
        </row>
        <row r="253">
          <cell r="D253">
            <v>44317</v>
          </cell>
          <cell r="E253">
            <v>4.9385000000000003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N253">
            <v>7.0804303973442007E-2</v>
          </cell>
          <cell r="R253">
            <v>0</v>
          </cell>
        </row>
        <row r="254">
          <cell r="D254">
            <v>44348</v>
          </cell>
          <cell r="E254">
            <v>4.9535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N254">
            <v>7.0798579804562001E-2</v>
          </cell>
          <cell r="R254">
            <v>0</v>
          </cell>
        </row>
        <row r="255">
          <cell r="D255">
            <v>44378</v>
          </cell>
          <cell r="E255">
            <v>4.9615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N255">
            <v>7.0793040286300998E-2</v>
          </cell>
          <cell r="R255">
            <v>0</v>
          </cell>
        </row>
        <row r="256">
          <cell r="D256">
            <v>44409</v>
          </cell>
          <cell r="E256">
            <v>4.9785000000000004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N256">
            <v>7.0787316117442003E-2</v>
          </cell>
          <cell r="R256">
            <v>0</v>
          </cell>
        </row>
        <row r="257">
          <cell r="D257">
            <v>44440</v>
          </cell>
          <cell r="E257">
            <v>4.9965000000000002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N257">
            <v>7.0781591948594E-2</v>
          </cell>
          <cell r="R257">
            <v>0</v>
          </cell>
        </row>
        <row r="258">
          <cell r="D258">
            <v>44470</v>
          </cell>
          <cell r="E258">
            <v>5.0164999999999997</v>
          </cell>
          <cell r="F258">
            <v>0</v>
          </cell>
          <cell r="G258">
            <v>0</v>
          </cell>
          <cell r="H258">
            <v>0</v>
          </cell>
          <cell r="J258">
            <v>0.33</v>
          </cell>
          <cell r="K258">
            <v>0</v>
          </cell>
          <cell r="L258">
            <v>0</v>
          </cell>
          <cell r="N258">
            <v>7.0776052430364E-2</v>
          </cell>
          <cell r="R258">
            <v>0</v>
          </cell>
        </row>
        <row r="259">
          <cell r="D259">
            <v>44501</v>
          </cell>
          <cell r="E259">
            <v>5.1544999999999996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7.0770328261536994E-2</v>
          </cell>
          <cell r="R259">
            <v>0</v>
          </cell>
        </row>
        <row r="260">
          <cell r="D260">
            <v>44531</v>
          </cell>
          <cell r="E260">
            <v>5.2954999999999997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7.0764788743328005E-2</v>
          </cell>
          <cell r="R260">
            <v>0</v>
          </cell>
        </row>
        <row r="261">
          <cell r="D261">
            <v>44562</v>
          </cell>
          <cell r="E261">
            <v>5.4295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7.0759064574521996E-2</v>
          </cell>
          <cell r="R261">
            <v>0</v>
          </cell>
        </row>
        <row r="262">
          <cell r="D262">
            <v>44593</v>
          </cell>
          <cell r="E262">
            <v>5.3194999999999997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7.0753340405728005E-2</v>
          </cell>
          <cell r="R262">
            <v>0</v>
          </cell>
        </row>
        <row r="263">
          <cell r="D263">
            <v>44621</v>
          </cell>
          <cell r="E263">
            <v>5.2095000000000002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7.0748170188761006E-2</v>
          </cell>
          <cell r="R263">
            <v>0</v>
          </cell>
        </row>
        <row r="264">
          <cell r="D264">
            <v>44652</v>
          </cell>
          <cell r="E264">
            <v>5.0945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7.0742446019986999E-2</v>
          </cell>
          <cell r="R264">
            <v>0</v>
          </cell>
        </row>
        <row r="265">
          <cell r="D265">
            <v>44682</v>
          </cell>
          <cell r="E265">
            <v>5.0534999999999997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7.0736906501828997E-2</v>
          </cell>
          <cell r="R265">
            <v>0</v>
          </cell>
        </row>
        <row r="266">
          <cell r="D266">
            <v>44713</v>
          </cell>
          <cell r="E266">
            <v>5.0685000000000002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7.0731182333077E-2</v>
          </cell>
          <cell r="R266">
            <v>0</v>
          </cell>
        </row>
        <row r="267">
          <cell r="D267">
            <v>44743</v>
          </cell>
          <cell r="E267">
            <v>5.0765000000000002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7.0725642814938997E-2</v>
          </cell>
          <cell r="R267">
            <v>0</v>
          </cell>
        </row>
        <row r="268">
          <cell r="D268">
            <v>44774</v>
          </cell>
          <cell r="E268">
            <v>5.0934999999999997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7.0719918646206997E-2</v>
          </cell>
          <cell r="R268">
            <v>0</v>
          </cell>
        </row>
        <row r="269">
          <cell r="D269">
            <v>44805</v>
          </cell>
          <cell r="E269">
            <v>5.1115000000000004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7.0714194477487002E-2</v>
          </cell>
          <cell r="R269">
            <v>0</v>
          </cell>
        </row>
        <row r="270">
          <cell r="D270">
            <v>44835</v>
          </cell>
          <cell r="E270">
            <v>5.1315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7.0708654959380002E-2</v>
          </cell>
          <cell r="R270">
            <v>0</v>
          </cell>
        </row>
        <row r="271">
          <cell r="D271">
            <v>44866</v>
          </cell>
          <cell r="E271">
            <v>5.2694999999999999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7.0702930790681004E-2</v>
          </cell>
          <cell r="R271">
            <v>0</v>
          </cell>
        </row>
        <row r="272">
          <cell r="D272">
            <v>44896</v>
          </cell>
          <cell r="E272">
            <v>5.4104999999999999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7.0697391272595E-2</v>
          </cell>
          <cell r="R272">
            <v>0</v>
          </cell>
        </row>
        <row r="273">
          <cell r="D273">
            <v>44927</v>
          </cell>
          <cell r="E273">
            <v>5.5469999999999997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7.0691667103917E-2</v>
          </cell>
          <cell r="R273">
            <v>0</v>
          </cell>
        </row>
        <row r="274">
          <cell r="D274">
            <v>44958</v>
          </cell>
          <cell r="E274">
            <v>5.4370000000000003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7.0685942935250004E-2</v>
          </cell>
          <cell r="R274">
            <v>0</v>
          </cell>
        </row>
        <row r="275">
          <cell r="D275">
            <v>44986</v>
          </cell>
          <cell r="E275">
            <v>5.327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7.0680772718397997E-2</v>
          </cell>
          <cell r="R275">
            <v>0</v>
          </cell>
        </row>
        <row r="276">
          <cell r="D276">
            <v>45017</v>
          </cell>
          <cell r="E276">
            <v>5.2119999999999997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7.0675048549751998E-2</v>
          </cell>
          <cell r="R276">
            <v>0</v>
          </cell>
        </row>
        <row r="277">
          <cell r="D277">
            <v>45047</v>
          </cell>
          <cell r="E277">
            <v>5.1710000000000003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7.0669509031716995E-2</v>
          </cell>
          <cell r="R277">
            <v>0</v>
          </cell>
        </row>
        <row r="278">
          <cell r="D278">
            <v>45078</v>
          </cell>
          <cell r="E278">
            <v>5.1859999999999999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7.0663784863091994E-2</v>
          </cell>
          <cell r="R278">
            <v>0</v>
          </cell>
        </row>
        <row r="279">
          <cell r="D279">
            <v>45108</v>
          </cell>
          <cell r="E279">
            <v>5.194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7.0658245345078002E-2</v>
          </cell>
          <cell r="R279">
            <v>0</v>
          </cell>
        </row>
        <row r="280">
          <cell r="D280">
            <v>45139</v>
          </cell>
          <cell r="E280">
            <v>5.2110000000000003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7.0652521176473998E-2</v>
          </cell>
          <cell r="R280">
            <v>0</v>
          </cell>
        </row>
        <row r="281">
          <cell r="D281">
            <v>45170</v>
          </cell>
          <cell r="E281">
            <v>5.2290000000000001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7.0646797007880999E-2</v>
          </cell>
          <cell r="R281">
            <v>0</v>
          </cell>
        </row>
        <row r="282">
          <cell r="D282">
            <v>45200</v>
          </cell>
          <cell r="E282">
            <v>5.2489999999999997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7.0641257489896997E-2</v>
          </cell>
          <cell r="R282">
            <v>0</v>
          </cell>
        </row>
        <row r="283">
          <cell r="D283">
            <v>45231</v>
          </cell>
          <cell r="E283">
            <v>5.3869999999999996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7.0635533321325994E-2</v>
          </cell>
          <cell r="R283">
            <v>0</v>
          </cell>
        </row>
        <row r="284">
          <cell r="D284">
            <v>45261</v>
          </cell>
          <cell r="E284">
            <v>5.5279999999999996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7.0629993803364002E-2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7.0624269634812997E-2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7.0618545466272997E-2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7.0613190598940001E-2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7.0607466430421997E-2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7.0601926912509994E-2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7.0596202744013001E-2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7.0590663226122993E-2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7.0584939057646998E-2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7.0579214889180994E-2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7.0573675371322003E-2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7.0567951202877996E-2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7.0562411685040002E-2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7.0556687516617006E-2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7.0550963348206E-2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7.0545793131584003E-2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7.0540068963192995E-2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7.0534529445406002E-2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7.0528805277036005E-2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7.0523265759268997E-2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7.0517541590919997E-2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7.0511817422583001E-2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7.0506277904846995E-2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7.0500553736529997E-2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7.0495014218815003E-2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7.0489290050520001E-2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7.0483565882236004E-2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7.0478395665730997E-2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7.0472671497466999E-2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7.0467131979803005E-2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7.0461407811561003E-2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7.0455868293917007E-2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7.0450144125696001E-2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7.0444419957486001E-2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7.0438880439873994E-2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7.0433156271685005E-2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7.0427616754092995E-2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7.0421892585926002E-2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7.0416168417769001E-2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7.0410998201378E-2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7.0405274033241996E-2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7.0399734515702E-2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7.0394010347586994E-2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7.0388470830066996E-2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7.0382746661973E-2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7.0377022493890995E-2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7.0371482976402E-2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7.0365758808340007E-2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7.0360219290871995E-2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7.0354495122831998E-2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7.0348770954803005E-2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7.0343416087947003E-2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7.0337691919937995E-2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7.0332152402521997E-2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7.0326428234534999E-2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7.0320888717138999E-2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7.0315164549172998E-2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7.0309440381219002E-2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7.0303900863853006E-2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7.0298176695920006E-2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7.0292637178574993E-2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7.0286913010663005E-2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7.0281188842760994E-2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7.0276018626602002E-2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7.0270294458722002E-2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7.0264754941428004E-2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7.0259030773569001E-2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7.0253491256296E-2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7.0247767088457994E-2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7.0242042920631007E-2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7.0236503403388995E-2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7.0230779235583005E-2</v>
          </cell>
          <cell r="R355">
            <v>0</v>
          </cell>
        </row>
        <row r="356">
          <cell r="F356">
            <v>0</v>
          </cell>
          <cell r="G356">
            <v>0</v>
          </cell>
          <cell r="H356">
            <v>0</v>
          </cell>
          <cell r="J356">
            <v>0</v>
          </cell>
          <cell r="K356">
            <v>0</v>
          </cell>
          <cell r="L356">
            <v>0</v>
          </cell>
          <cell r="N356">
            <v>7.0225239718362004E-2</v>
          </cell>
          <cell r="R356">
            <v>0</v>
          </cell>
        </row>
        <row r="357">
          <cell r="N357">
            <v>7.0219515550576997E-2</v>
          </cell>
        </row>
        <row r="358">
          <cell r="N358">
            <v>7.0213791382802995E-2</v>
          </cell>
        </row>
        <row r="359">
          <cell r="N359">
            <v>7.0208621166758994E-2</v>
          </cell>
        </row>
        <row r="360">
          <cell r="N360">
            <v>7.0202896999006004E-2</v>
          </cell>
        </row>
        <row r="361">
          <cell r="N361">
            <v>7.0197357481836004E-2</v>
          </cell>
        </row>
        <row r="362">
          <cell r="N362">
            <v>7.0191633314104995E-2</v>
          </cell>
        </row>
        <row r="363">
          <cell r="N363">
            <v>7.0186093796955007E-2</v>
          </cell>
        </row>
        <row r="364">
          <cell r="N364">
            <v>7.0180369629244996E-2</v>
          </cell>
        </row>
        <row r="365">
          <cell r="N365">
            <v>7.0174645461545004E-2</v>
          </cell>
        </row>
        <row r="366">
          <cell r="N366">
            <v>7.0169105944426005E-2</v>
          </cell>
        </row>
        <row r="367">
          <cell r="N367">
            <v>7.0163381776747996E-2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D1" workbookViewId="0">
      <selection activeCell="H17" sqref="H17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5">
        <f ca="1">TODAY()</f>
        <v>41887</v>
      </c>
    </row>
    <row r="2" spans="1:15" x14ac:dyDescent="0.2">
      <c r="A2" s="286">
        <f ca="1">DATE(YEAR($A$1),MONTH($A$1)+1,1)</f>
        <v>41913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7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e">
        <f ca="1">VLOOKUP($A$1,Data!$A$1:$X$40000,15,0)</f>
        <v>#N/A</v>
      </c>
      <c r="C4" s="187" t="e">
        <f ca="1">B4-$B$15</f>
        <v>#N/A</v>
      </c>
      <c r="D4" s="187">
        <f ca="1">VLOOKUP($A$2,[4]CurveFetch!$D$8:$R$1200,7)</f>
        <v>0.29499999999999998</v>
      </c>
      <c r="E4" s="187" t="e">
        <f ca="1">HLOOKUP($A4,Map!$D$90:$R$106,17,0)</f>
        <v>#N/A</v>
      </c>
      <c r="F4" s="187" t="e">
        <f ca="1">HLOOKUP($A4,Map!$D$90:$R$106,16,0)</f>
        <v>#N/A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e">
        <f ca="1">VLOOKUP($A$1,Data!$A$1:$X$40000,13,0)</f>
        <v>#N/A</v>
      </c>
      <c r="C5" s="187" t="e">
        <f t="shared" ref="C5:C15" ca="1" si="0">B5-$B$15</f>
        <v>#N/A</v>
      </c>
      <c r="D5" s="187">
        <f ca="1">VLOOKUP($A$2,[4]CurveFetch!$D$8:$R$1200,9)</f>
        <v>0</v>
      </c>
      <c r="E5" s="187" t="e">
        <f ca="1">HLOOKUP($A5,Map!$D$90:$R$106,17,0)</f>
        <v>#N/A</v>
      </c>
      <c r="F5" s="187" t="e">
        <f ca="1">HLOOKUP($A5,Map!$D$90:$R$106,16,0)</f>
        <v>#N/A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e">
        <f ca="1">VLOOKUP($A$1,Data!$A$1:$X$40000,10,0)</f>
        <v>#N/A</v>
      </c>
      <c r="C6" s="187" t="e">
        <f t="shared" ca="1" si="0"/>
        <v>#N/A</v>
      </c>
      <c r="D6" s="187">
        <f ca="1">VLOOKUP($A$2,[4]CurveFetch!$D$8:$R$1200,8)</f>
        <v>0</v>
      </c>
      <c r="E6" s="187" t="e">
        <f ca="1">HLOOKUP($A6,Map!$D$90:$R$106,17,0)</f>
        <v>#N/A</v>
      </c>
      <c r="F6" s="187" t="e">
        <f ca="1">HLOOKUP($A6,Map!$D$90:$R$106,16,0)</f>
        <v>#N/A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e">
        <f ca="1">VLOOKUP($A$1,Data!$A$1:$X$40000,8,0)</f>
        <v>#N/A</v>
      </c>
      <c r="C7" s="187" t="e">
        <f t="shared" ca="1" si="0"/>
        <v>#N/A</v>
      </c>
      <c r="D7" s="187">
        <f ca="1">VLOOKUP($A$2,[4]CurveFetch!$D$8:$R$1200,3)</f>
        <v>-0.19</v>
      </c>
      <c r="E7" s="187" t="e">
        <f ca="1">HLOOKUP($A7,Map!$D$90:$R$106,17,0)</f>
        <v>#N/A</v>
      </c>
      <c r="F7" s="187" t="e">
        <f ca="1">HLOOKUP($A7,Map!$D$90:$R$106,16,0)</f>
        <v>#N/A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e">
        <f ca="1">VLOOKUP($A$1,Data!$A$1:$X$40000,7,0)</f>
        <v>#N/A</v>
      </c>
      <c r="C8" s="187" t="e">
        <f t="shared" ca="1" si="0"/>
        <v>#N/A</v>
      </c>
      <c r="D8" s="187">
        <f ca="1">VLOOKUP($A$2,[4]CurveFetch!$D$8:$R$1200,7)</f>
        <v>0.29499999999999998</v>
      </c>
      <c r="E8" s="187" t="e">
        <f ca="1">HLOOKUP($A8,Map!$D$90:$R$106,17,0)</f>
        <v>#N/A</v>
      </c>
      <c r="F8" s="187" t="e">
        <f ca="1">HLOOKUP($A8,Map!$D$90:$R$106,16,0)</f>
        <v>#N/A</v>
      </c>
      <c r="J8" s="3" t="s">
        <v>32</v>
      </c>
      <c r="K8" s="10">
        <v>1.2999999999999999E-2</v>
      </c>
      <c r="L8" s="1"/>
      <c r="M8" s="1"/>
      <c r="N8" s="1"/>
      <c r="O8" s="1"/>
    </row>
    <row r="9" spans="1:15" x14ac:dyDescent="0.2">
      <c r="A9" s="29" t="s">
        <v>179</v>
      </c>
      <c r="B9" s="187" t="e">
        <f ca="1">VLOOKUP($A$1,Data!$A$1:$X$40000,11,0)</f>
        <v>#N/A</v>
      </c>
      <c r="C9" s="187" t="e">
        <f t="shared" ca="1" si="0"/>
        <v>#N/A</v>
      </c>
      <c r="D9" s="187">
        <f ca="1">VLOOKUP($A$2,[4]CurveFetch!$D$8:$R$1200,5)</f>
        <v>0</v>
      </c>
      <c r="E9" s="187" t="e">
        <f ca="1">HLOOKUP($A9,Map!$D$90:$R$106,17,0)</f>
        <v>#N/A</v>
      </c>
      <c r="F9" s="187" t="e">
        <f ca="1">HLOOKUP($A9,Map!$D$90:$R$106,16,0)</f>
        <v>#N/A</v>
      </c>
      <c r="J9" s="3" t="s">
        <v>33</v>
      </c>
      <c r="K9" s="10">
        <v>1.2999999999999999E-2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e">
        <f ca="1">VLOOKUP($A$1,Data!$A$1:$X$40000,5,0)</f>
        <v>#N/A</v>
      </c>
      <c r="C10" s="187" t="e">
        <f t="shared" ca="1" si="0"/>
        <v>#N/A</v>
      </c>
      <c r="D10" s="187">
        <f ca="1">VLOOKUP($A$2,[4]CurveFetch!$D$8:$R$1200,12)</f>
        <v>-0.28999999999999998</v>
      </c>
      <c r="E10" s="187" t="e">
        <f ca="1">HLOOKUP($A10,Map!$D$90:$R$106,17,0)</f>
        <v>#N/A</v>
      </c>
      <c r="F10" s="187" t="e">
        <f ca="1">HLOOKUP($A10,Map!$D$90:$R$106,16,0)</f>
        <v>#N/A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e">
        <f ca="1">VLOOKUP($A$1,Data!$A$1:$X$40000,4,0)</f>
        <v>#N/A</v>
      </c>
      <c r="C11" s="187" t="e">
        <f t="shared" ca="1" si="0"/>
        <v>#N/A</v>
      </c>
      <c r="D11" s="187">
        <f ca="1">VLOOKUP($A$2,[4]CurveFetch!$D$8:$R$1200,6)</f>
        <v>-0.625</v>
      </c>
      <c r="E11" s="187" t="e">
        <f ca="1">HLOOKUP($A11,Map!$D$90:$R$106,17,0)</f>
        <v>#N/A</v>
      </c>
      <c r="F11" s="187" t="e">
        <f ca="1">HLOOKUP($A11,Map!$D$90:$R$106,16,0)</f>
        <v>#N/A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e">
        <f ca="1">VLOOKUP($A$1,Data!$A$1:$X$40000,16,0)</f>
        <v>#N/A</v>
      </c>
      <c r="C12" s="187" t="e">
        <f t="shared" ca="1" si="0"/>
        <v>#N/A</v>
      </c>
      <c r="D12" s="187">
        <f ca="1">VLOOKUP($A$2,[4]CurveFetch!$D$8:$R$1200,15)</f>
        <v>0</v>
      </c>
      <c r="E12" s="187" t="e">
        <f ca="1">HLOOKUP($A12,Map!$D$90:$R$106,17,0)</f>
        <v>#N/A</v>
      </c>
      <c r="F12" s="187" t="e">
        <f ca="1">HLOOKUP($A12,Map!$D$90:$R$106,16,0)</f>
        <v>#N/A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e">
        <f ca="1">VLOOKUP($A$1,Data!$A$1:$X$40000,23,0)</f>
        <v>#N/A</v>
      </c>
      <c r="C13" s="187" t="e">
        <f t="shared" ca="1" si="0"/>
        <v>#N/A</v>
      </c>
      <c r="D13" s="187">
        <f ca="1">VLOOKUP($A$2,[4]CurveFetch!$D$8:$R$1200,14)</f>
        <v>-0.13500000000000001</v>
      </c>
      <c r="E13" s="187" t="e">
        <f ca="1">HLOOKUP($A13,Map!$D$90:$R$106,17,0)</f>
        <v>#N/A</v>
      </c>
      <c r="F13" s="187" t="e">
        <f ca="1">HLOOKUP($A13,Map!$D$90:$R$106,16,0)</f>
        <v>#N/A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e">
        <f ca="1">VLOOKUP($A$1,Data!$A$1:$X$40000,24,0)</f>
        <v>#N/A</v>
      </c>
      <c r="C14" s="187" t="e">
        <f t="shared" ca="1" si="0"/>
        <v>#N/A</v>
      </c>
      <c r="D14" s="187">
        <f ca="1">VLOOKUP($A$2,[4]CurveFetch!$D$8:$T$1200,16)</f>
        <v>0.185</v>
      </c>
      <c r="E14" s="187" t="e">
        <f ca="1">HLOOKUP($A14,Map!$D$90:$R$106,17,0)</f>
        <v>#N/A</v>
      </c>
      <c r="F14" s="187" t="e">
        <f ca="1">HLOOKUP($A14,Map!$D$90:$T$106,16,0)</f>
        <v>#N/A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e">
        <f ca="1">VLOOKUP($A$1,Data!$A$1:$X$40000,9,0)</f>
        <v>#N/A</v>
      </c>
      <c r="C15" s="187" t="e">
        <f t="shared" ca="1" si="0"/>
        <v>#N/A</v>
      </c>
      <c r="D15" s="18">
        <f ca="1">VLOOKUP($A$2,[4]CurveFetch!$D$8:$R$1200,2)</f>
        <v>4.2839999999999998</v>
      </c>
      <c r="E15" s="187" t="e">
        <f ca="1">Map!$E$106</f>
        <v>#N/A</v>
      </c>
      <c r="F15" s="187" t="e">
        <f ca="1">Map!$E$105</f>
        <v>#N/A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2" t="s">
        <v>206</v>
      </c>
      <c r="B17" s="187"/>
      <c r="C17" s="288" t="s">
        <v>223</v>
      </c>
      <c r="D17" s="187"/>
      <c r="E17" s="282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81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81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81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81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81" t="s">
        <v>41</v>
      </c>
      <c r="B22" s="187"/>
      <c r="C22" s="187" t="e">
        <f ca="1">VLOOKUP(Spreads!$A$1,Data!$A$1:$Y$20000,12)*Sheet2!$K$13*Sheet2!$O$13+Sheet2!$M$13</f>
        <v>#VALUE!</v>
      </c>
      <c r="D22" s="187"/>
      <c r="F22" s="187"/>
    </row>
    <row r="23" spans="1:15" x14ac:dyDescent="0.2">
      <c r="A23" s="281" t="s">
        <v>39</v>
      </c>
      <c r="B23" s="187"/>
      <c r="C23" s="249" t="e">
        <f ca="1">VLOOKUP(Spreads!$A$1,Data!$A$1:$W$30000,17)*Sheet2!$K$11*Sheet2!$O$11+Sheet2!$M$11</f>
        <v>#VALUE!</v>
      </c>
      <c r="D23" s="187"/>
      <c r="F23" s="187"/>
      <c r="J23" s="287" t="s">
        <v>221</v>
      </c>
    </row>
    <row r="24" spans="1:15" x14ac:dyDescent="0.2">
      <c r="A24" s="281" t="s">
        <v>40</v>
      </c>
      <c r="B24" s="187"/>
      <c r="C24" s="249" t="e">
        <f ca="1">VLOOKUP(Spreads!$A$1,Data!$A$1:$W$30000,17)*Sheet2!$K$12*Sheet2!$O$12+Sheet2!$M$12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81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81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81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B17" sqref="B17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41887</v>
      </c>
      <c r="C2" s="120">
        <f t="shared" ref="C2:I2" ca="1" si="0">C3</f>
        <v>41886</v>
      </c>
      <c r="D2" s="120">
        <f t="shared" ca="1" si="0"/>
        <v>41885</v>
      </c>
      <c r="E2" s="120">
        <f t="shared" ca="1" si="0"/>
        <v>41884</v>
      </c>
      <c r="F2" s="120">
        <f t="shared" ca="1" si="0"/>
        <v>41883</v>
      </c>
      <c r="G2" s="120">
        <f t="shared" ca="1" si="0"/>
        <v>41882</v>
      </c>
      <c r="H2" s="120">
        <f t="shared" ca="1" si="0"/>
        <v>41881</v>
      </c>
      <c r="I2" s="120">
        <f t="shared" ca="1" si="0"/>
        <v>41880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2" thickBot="1" x14ac:dyDescent="0.25">
      <c r="A3" s="191"/>
      <c r="B3" s="191">
        <f ca="1">TODAY()</f>
        <v>41887</v>
      </c>
      <c r="C3" s="190">
        <f ca="1">B3-1</f>
        <v>41886</v>
      </c>
      <c r="D3" s="190">
        <f t="shared" ref="D3:I3" ca="1" si="1">C3-1</f>
        <v>41885</v>
      </c>
      <c r="E3" s="190">
        <f t="shared" ca="1" si="1"/>
        <v>41884</v>
      </c>
      <c r="F3" s="190">
        <f t="shared" ca="1" si="1"/>
        <v>41883</v>
      </c>
      <c r="G3" s="190">
        <f t="shared" ca="1" si="1"/>
        <v>41882</v>
      </c>
      <c r="H3" s="190">
        <f t="shared" ca="1" si="1"/>
        <v>41881</v>
      </c>
      <c r="I3" s="190">
        <f t="shared" ca="1" si="1"/>
        <v>41880</v>
      </c>
      <c r="J3" s="155">
        <f ca="1">DATE(YEAR($B$3),MONTH($B$3),1)</f>
        <v>41883</v>
      </c>
      <c r="K3" s="156">
        <f ca="1">DATE(YEAR($B$3)-1,MONTH($B$3),1)</f>
        <v>41518</v>
      </c>
      <c r="L3" s="155">
        <f ca="1">$J$3</f>
        <v>41883</v>
      </c>
      <c r="M3" s="156">
        <f ca="1">K3</f>
        <v>41518</v>
      </c>
      <c r="N3" s="193"/>
    </row>
    <row r="4" spans="1:14" x14ac:dyDescent="0.2">
      <c r="A4" s="159" t="s">
        <v>63</v>
      </c>
      <c r="B4" s="123" t="e">
        <f ca="1">VLOOKUP(B$3,Data!$A$1:$W$17000,15,0)</f>
        <v>#N/A</v>
      </c>
      <c r="C4" s="124" t="e">
        <f ca="1">VLOOKUP(C$3,Data!$A$1:$W$17000,15,0)</f>
        <v>#N/A</v>
      </c>
      <c r="D4" s="124" t="e">
        <f ca="1">VLOOKUP(D$3,Data!$A$1:$W$17000,15,0)</f>
        <v>#N/A</v>
      </c>
      <c r="E4" s="124" t="e">
        <f ca="1">VLOOKUP(E$3,Data!$A$1:$W$17000,15,0)</f>
        <v>#N/A</v>
      </c>
      <c r="F4" s="124" t="e">
        <f ca="1">VLOOKUP(F$3,Data!$A$1:$W$17000,15,0)</f>
        <v>#N/A</v>
      </c>
      <c r="G4" s="124" t="e">
        <f ca="1">VLOOKUP(G$3,Data!$A$1:$W$17000,15,0)</f>
        <v>#N/A</v>
      </c>
      <c r="H4" s="124" t="e">
        <f ca="1">VLOOKUP(H$3,Data!$A$1:$W$17000,15,0)</f>
        <v>#N/A</v>
      </c>
      <c r="I4" s="124" t="e">
        <f ca="1">VLOOKUP(I$3,Data!$A$1:$W$17000,15,0)</f>
        <v>#N/A</v>
      </c>
      <c r="J4" s="130" t="e">
        <f ca="1">HLOOKUP(J$3,Data!$AB$2:$EJ$22,13)</f>
        <v>#DIV/0!</v>
      </c>
      <c r="K4" s="175" t="e">
        <f ca="1">HLOOKUP(K$3,Data!$AB$2:$EJ$22,13)</f>
        <v>#DIV/0!</v>
      </c>
      <c r="L4" s="144" t="e">
        <f ca="1">VLOOKUP(L$3,Indicies!$A$2:$L$6000,2,0)</f>
        <v>#N/A</v>
      </c>
      <c r="M4" s="145" t="e">
        <f ca="1">VLOOKUP(M$3,Indicies!$A$2:$L$6000,2,0)</f>
        <v>#N/A</v>
      </c>
      <c r="N4" s="194"/>
    </row>
    <row r="5" spans="1:14" x14ac:dyDescent="0.2">
      <c r="A5" s="160" t="s">
        <v>61</v>
      </c>
      <c r="B5" s="125" t="e">
        <f ca="1">VLOOKUP(B$3,Data!$A$1:$W$17000,13,0)</f>
        <v>#N/A</v>
      </c>
      <c r="C5" s="126" t="e">
        <f ca="1">VLOOKUP(C$3,Data!$A$1:$W$17000,13,0)</f>
        <v>#N/A</v>
      </c>
      <c r="D5" s="126" t="e">
        <f ca="1">VLOOKUP(D$3,Data!$A$1:$W$17000,13,0)</f>
        <v>#N/A</v>
      </c>
      <c r="E5" s="126" t="e">
        <f ca="1">VLOOKUP(E$3,Data!$A$1:$W$17000,13,0)</f>
        <v>#N/A</v>
      </c>
      <c r="F5" s="126" t="e">
        <f ca="1">VLOOKUP(F$3,Data!$A$1:$W$17000,13,0)</f>
        <v>#N/A</v>
      </c>
      <c r="G5" s="126" t="e">
        <f ca="1">VLOOKUP(G$3,Data!$A$1:$W$17000,13,0)</f>
        <v>#N/A</v>
      </c>
      <c r="H5" s="126" t="e">
        <f ca="1">VLOOKUP(H$3,Data!$A$1:$W$17000,13,0)</f>
        <v>#N/A</v>
      </c>
      <c r="I5" s="126" t="e">
        <f ca="1">VLOOKUP(I$3,Data!$A$1:$W$17000,13,0)</f>
        <v>#N/A</v>
      </c>
      <c r="J5" s="131" t="e">
        <f ca="1">HLOOKUP(J$3,Data!$AB$2:$EJ$22,11)</f>
        <v>#DIV/0!</v>
      </c>
      <c r="K5" s="132" t="e">
        <f ca="1">HLOOKUP(K$3,Data!$AB$2:$EJ$22,11)</f>
        <v>#DIV/0!</v>
      </c>
      <c r="L5" s="146" t="e">
        <f ca="1">VLOOKUP(L$3,Indicies!$A$2:$L$6000,3,0)</f>
        <v>#N/A</v>
      </c>
      <c r="M5" s="147" t="e">
        <f ca="1">VLOOKUP(M$3,Indicies!$A$2:$L$6000,3,0)</f>
        <v>#N/A</v>
      </c>
      <c r="N5" s="194"/>
    </row>
    <row r="6" spans="1:14" x14ac:dyDescent="0.2">
      <c r="A6" s="160" t="s">
        <v>58</v>
      </c>
      <c r="B6" s="121" t="e">
        <f ca="1">VLOOKUP(B$3,Data!$A$1:$W$17000,10,0)</f>
        <v>#N/A</v>
      </c>
      <c r="C6" s="122" t="e">
        <f ca="1">VLOOKUP(C$3,Data!$A$1:$W$17000,10,0)</f>
        <v>#N/A</v>
      </c>
      <c r="D6" s="122" t="e">
        <f ca="1">VLOOKUP(D$3,Data!$A$1:$W$17000,10,0)</f>
        <v>#N/A</v>
      </c>
      <c r="E6" s="122" t="e">
        <f ca="1">VLOOKUP(E$3,Data!$A$1:$W$17000,10,0)</f>
        <v>#N/A</v>
      </c>
      <c r="F6" s="122" t="e">
        <f ca="1">VLOOKUP(F$3,Data!$A$1:$W$17000,10,0)</f>
        <v>#N/A</v>
      </c>
      <c r="G6" s="122" t="e">
        <f ca="1">VLOOKUP(G$3,Data!$A$1:$W$17000,10,0)</f>
        <v>#N/A</v>
      </c>
      <c r="H6" s="122" t="e">
        <f ca="1">VLOOKUP(H$3,Data!$A$1:$W$17000,10,0)</f>
        <v>#N/A</v>
      </c>
      <c r="I6" s="122" t="e">
        <f ca="1">VLOOKUP(I$3,Data!$A$1:$W$17000,10,0)</f>
        <v>#N/A</v>
      </c>
      <c r="J6" s="129" t="e">
        <f ca="1">HLOOKUP(J$3,Data!$AB$2:$EJ$22,8)</f>
        <v>#DIV/0!</v>
      </c>
      <c r="K6" s="176" t="e">
        <f ca="1">HLOOKUP(K$3,Data!$AB$2:$EJ$22,8)</f>
        <v>#DIV/0!</v>
      </c>
      <c r="L6" s="139" t="e">
        <f ca="1">VLOOKUP(L$3,Indicies!$A$2:$L$6000,4,0)</f>
        <v>#N/A</v>
      </c>
      <c r="M6" s="140" t="e">
        <f ca="1">VLOOKUP(M$3,Indicies!$A$2:$L$6000,4,0)</f>
        <v>#N/A</v>
      </c>
      <c r="N6" s="194"/>
    </row>
    <row r="7" spans="1:14" x14ac:dyDescent="0.2">
      <c r="A7" s="160" t="s">
        <v>134</v>
      </c>
      <c r="B7" s="121" t="e">
        <f ca="1">VLOOKUP(B$3,Data!$A$1:$W$17000,7,0)</f>
        <v>#N/A</v>
      </c>
      <c r="C7" s="122" t="e">
        <f ca="1">VLOOKUP(C$3,Data!$A$1:$W$17000,7,0)</f>
        <v>#N/A</v>
      </c>
      <c r="D7" s="122" t="e">
        <f ca="1">VLOOKUP(D$3,Data!$A$1:$W$17000,7,0)</f>
        <v>#N/A</v>
      </c>
      <c r="E7" s="122" t="e">
        <f ca="1">VLOOKUP(E$3,Data!$A$1:$W$17000,7,0)</f>
        <v>#N/A</v>
      </c>
      <c r="F7" s="122" t="e">
        <f ca="1">VLOOKUP(F$3,Data!$A$1:$W$17000,7,0)</f>
        <v>#N/A</v>
      </c>
      <c r="G7" s="122" t="e">
        <f ca="1">VLOOKUP(G$3,Data!$A$1:$W$17000,7,0)</f>
        <v>#N/A</v>
      </c>
      <c r="H7" s="122" t="e">
        <f ca="1">VLOOKUP(H$3,Data!$A$1:$W$17000,7,0)</f>
        <v>#N/A</v>
      </c>
      <c r="I7" s="122" t="e">
        <f ca="1">VLOOKUP(I$3,Data!$A$1:$W$17000,7,0)</f>
        <v>#N/A</v>
      </c>
      <c r="J7" s="129" t="e">
        <f ca="1">HLOOKUP(J$3,Data!$AB$2:$EJ$22,5)</f>
        <v>#DIV/0!</v>
      </c>
      <c r="K7" s="176" t="e">
        <f ca="1">HLOOKUP(K$3,Data!$AB$2:$EJ$22,5)</f>
        <v>#DIV/0!</v>
      </c>
      <c r="L7" s="139" t="e">
        <f ca="1">VLOOKUP(L$3,Indicies!$A$2:$L$6000,5,0)</f>
        <v>#N/A</v>
      </c>
      <c r="M7" s="140" t="e">
        <f ca="1">VLOOKUP(M$3,Indicies!$A$2:$L$6000,5,0)</f>
        <v>#N/A</v>
      </c>
      <c r="N7" s="194"/>
    </row>
    <row r="8" spans="1:14" x14ac:dyDescent="0.2">
      <c r="A8" s="160" t="s">
        <v>135</v>
      </c>
      <c r="B8" s="125" t="e">
        <f ca="1">VLOOKUP(B$3,Data!$A$1:$W$17000,8,0)</f>
        <v>#N/A</v>
      </c>
      <c r="C8" s="126" t="e">
        <f ca="1">VLOOKUP(C$3,Data!$A$1:$W$17000,8,0)</f>
        <v>#N/A</v>
      </c>
      <c r="D8" s="126" t="e">
        <f ca="1">VLOOKUP(D$3,Data!$A$1:$W$17000,8,0)</f>
        <v>#N/A</v>
      </c>
      <c r="E8" s="126" t="e">
        <f ca="1">VLOOKUP(E$3,Data!$A$1:$W$17000,8,0)</f>
        <v>#N/A</v>
      </c>
      <c r="F8" s="126" t="e">
        <f ca="1">VLOOKUP(F$3,Data!$A$1:$W$17000,8,0)</f>
        <v>#N/A</v>
      </c>
      <c r="G8" s="126" t="e">
        <f ca="1">VLOOKUP(G$3,Data!$A$1:$W$17000,8,0)</f>
        <v>#N/A</v>
      </c>
      <c r="H8" s="126" t="e">
        <f ca="1">VLOOKUP(H$3,Data!$A$1:$W$17000,8,0)</f>
        <v>#N/A</v>
      </c>
      <c r="I8" s="126" t="e">
        <f ca="1">VLOOKUP(I$3,Data!$A$1:$W$17000,8,0)</f>
        <v>#N/A</v>
      </c>
      <c r="J8" s="131" t="e">
        <f ca="1">HLOOKUP(J$3,Data!$AB$2:$EJ$22,6)</f>
        <v>#DIV/0!</v>
      </c>
      <c r="K8" s="132" t="e">
        <f ca="1">HLOOKUP(K$3,Data!$AB$2:$EJ$22,6)</f>
        <v>#DIV/0!</v>
      </c>
      <c r="L8" s="146" t="e">
        <f ca="1">VLOOKUP(L$3,Indicies!$A$2:$L$6000,6,0)</f>
        <v>#N/A</v>
      </c>
      <c r="M8" s="147" t="e">
        <f ca="1">VLOOKUP(M$3,Indicies!$A$2:$L$6000,6,0)</f>
        <v>#N/A</v>
      </c>
      <c r="N8" s="194"/>
    </row>
    <row r="9" spans="1:14" x14ac:dyDescent="0.2">
      <c r="A9" s="160" t="s">
        <v>16</v>
      </c>
      <c r="B9" s="125" t="e">
        <f ca="1">VLOOKUP(B$3,Data!$A$1:$W$17000,16,0)</f>
        <v>#N/A</v>
      </c>
      <c r="C9" s="126" t="e">
        <f ca="1">VLOOKUP(C$3,Data!$A$1:$W$17000,16,0)</f>
        <v>#N/A</v>
      </c>
      <c r="D9" s="126" t="e">
        <f ca="1">VLOOKUP(D$3,Data!$A$1:$W$17000,16,0)</f>
        <v>#N/A</v>
      </c>
      <c r="E9" s="126" t="e">
        <f ca="1">VLOOKUP(E$3,Data!$A$1:$W$17000,16,0)</f>
        <v>#N/A</v>
      </c>
      <c r="F9" s="126" t="e">
        <f ca="1">VLOOKUP(F$3,Data!$A$1:$W$17000,16,0)</f>
        <v>#N/A</v>
      </c>
      <c r="G9" s="126" t="e">
        <f ca="1">VLOOKUP(G$3,Data!$A$1:$W$17000,16,0)</f>
        <v>#N/A</v>
      </c>
      <c r="H9" s="126" t="e">
        <f ca="1">VLOOKUP(H$3,Data!$A$1:$W$17000,16,0)</f>
        <v>#N/A</v>
      </c>
      <c r="I9" s="126" t="e">
        <f ca="1">VLOOKUP(I$3,Data!$A$1:$W$17000,16,0)</f>
        <v>#N/A</v>
      </c>
      <c r="J9" s="131" t="e">
        <f ca="1">HLOOKUP(J$3,Data!$AB$2:$EJ$22,14)</f>
        <v>#DIV/0!</v>
      </c>
      <c r="K9" s="132" t="e">
        <f ca="1">HLOOKUP(K$3,Data!$AB$2:$EJ$22,14)</f>
        <v>#DIV/0!</v>
      </c>
      <c r="L9" s="146" t="e">
        <f ca="1">VLOOKUP(L$3,Indicies!$A$2:$L$6000,7,0)</f>
        <v>#N/A</v>
      </c>
      <c r="M9" s="147" t="e">
        <f ca="1">VLOOKUP(M$3,Indicies!$A$2:$L$6000,7,0)</f>
        <v>#N/A</v>
      </c>
      <c r="N9" s="194"/>
    </row>
    <row r="10" spans="1:14" x14ac:dyDescent="0.2">
      <c r="A10" s="160" t="s">
        <v>190</v>
      </c>
      <c r="B10" s="121" t="e">
        <f ca="1">VLOOKUP(B$3,Data!$A$1:$W$17000,11,0)</f>
        <v>#N/A</v>
      </c>
      <c r="C10" s="122" t="e">
        <f ca="1">VLOOKUP(C$3,Data!$A$1:$W$17000,11,0)</f>
        <v>#N/A</v>
      </c>
      <c r="D10" s="122" t="e">
        <f ca="1">VLOOKUP(D$3,Data!$A$1:$W$17000,11,0)</f>
        <v>#N/A</v>
      </c>
      <c r="E10" s="122" t="e">
        <f ca="1">VLOOKUP(E$3,Data!$A$1:$W$17000,11,0)</f>
        <v>#N/A</v>
      </c>
      <c r="F10" s="122" t="e">
        <f ca="1">VLOOKUP(F$3,Data!$A$1:$W$17000,11,0)</f>
        <v>#N/A</v>
      </c>
      <c r="G10" s="122" t="e">
        <f ca="1">VLOOKUP(G$3,Data!$A$1:$W$17000,11,0)</f>
        <v>#N/A</v>
      </c>
      <c r="H10" s="122" t="e">
        <f ca="1">VLOOKUP(H$3,Data!$A$1:$W$17000,11,0)</f>
        <v>#N/A</v>
      </c>
      <c r="I10" s="122" t="e">
        <f ca="1">VLOOKUP(I$3,Data!$A$1:$W$17000,11,0)</f>
        <v>#N/A</v>
      </c>
      <c r="J10" s="129" t="e">
        <f ca="1">HLOOKUP(J$3,Data!$AB$2:$EJ$22,9)</f>
        <v>#DIV/0!</v>
      </c>
      <c r="K10" s="176" t="e">
        <f ca="1">HLOOKUP(K$3,Data!$AB$2:$EJ$22,9)</f>
        <v>#DIV/0!</v>
      </c>
      <c r="L10" s="139" t="e">
        <f ca="1">VLOOKUP(L$3,Indicies!$A$2:$L$6000,8,0)</f>
        <v>#N/A</v>
      </c>
      <c r="M10" s="140" t="e">
        <f ca="1">VLOOKUP(M$3,Indicies!$A$2:$L$6000,8,0)</f>
        <v>#N/A</v>
      </c>
      <c r="N10" s="194"/>
    </row>
    <row r="11" spans="1:14" x14ac:dyDescent="0.2">
      <c r="A11" s="160" t="s">
        <v>22</v>
      </c>
      <c r="B11" s="121" t="e">
        <f ca="1">VLOOKUP(B$3,Data!$A$1:$W$17000,12,0)</f>
        <v>#N/A</v>
      </c>
      <c r="C11" s="122" t="e">
        <f ca="1">VLOOKUP(C$3,Data!$A$1:$W$17000,12,0)</f>
        <v>#N/A</v>
      </c>
      <c r="D11" s="122" t="e">
        <f ca="1">VLOOKUP(D$3,Data!$A$1:$W$17000,12,0)</f>
        <v>#N/A</v>
      </c>
      <c r="E11" s="122" t="e">
        <f ca="1">VLOOKUP(E$3,Data!$A$1:$W$17000,12,0)</f>
        <v>#N/A</v>
      </c>
      <c r="F11" s="122" t="e">
        <f ca="1">VLOOKUP(F$3,Data!$A$1:$W$17000,12,0)</f>
        <v>#N/A</v>
      </c>
      <c r="G11" s="122" t="e">
        <f ca="1">VLOOKUP(G$3,Data!$A$1:$W$17000,12,0)</f>
        <v>#N/A</v>
      </c>
      <c r="H11" s="122" t="e">
        <f ca="1">VLOOKUP(H$3,Data!$A$1:$W$17000,12,0)</f>
        <v>#N/A</v>
      </c>
      <c r="I11" s="122" t="e">
        <f ca="1">VLOOKUP(I$3,Data!$A$1:$W$17000,12,0)</f>
        <v>#N/A</v>
      </c>
      <c r="J11" s="129" t="e">
        <f ca="1">HLOOKUP(J$3,Data!$AB$2:$EJ$22,10)</f>
        <v>#DIV/0!</v>
      </c>
      <c r="K11" s="176" t="e">
        <f ca="1">HLOOKUP(K$3,Data!$AB$2:$EJ$22,10)</f>
        <v>#DIV/0!</v>
      </c>
      <c r="L11" s="139"/>
      <c r="M11" s="140"/>
      <c r="N11" s="194"/>
    </row>
    <row r="12" spans="1:14" x14ac:dyDescent="0.2">
      <c r="A12" s="160" t="s">
        <v>20</v>
      </c>
      <c r="B12" s="125" t="e">
        <f ca="1">VLOOKUP(B$3,Data!$A$1:$W$17000,5,0)</f>
        <v>#N/A</v>
      </c>
      <c r="C12" s="126" t="e">
        <f ca="1">VLOOKUP(C$3,Data!$A$1:$W$17000,5,0)</f>
        <v>#N/A</v>
      </c>
      <c r="D12" s="126" t="e">
        <f ca="1">VLOOKUP(D$3,Data!$A$1:$W$17000,5,0)</f>
        <v>#N/A</v>
      </c>
      <c r="E12" s="126" t="e">
        <f ca="1">VLOOKUP(E$3,Data!$A$1:$W$17000,5,0)</f>
        <v>#N/A</v>
      </c>
      <c r="F12" s="126" t="e">
        <f ca="1">VLOOKUP(F$3,Data!$A$1:$W$17000,5,0)</f>
        <v>#N/A</v>
      </c>
      <c r="G12" s="126" t="e">
        <f ca="1">VLOOKUP(G$3,Data!$A$1:$W$17000,5,0)</f>
        <v>#N/A</v>
      </c>
      <c r="H12" s="126" t="e">
        <f ca="1">VLOOKUP(H$3,Data!$A$1:$W$17000,5,0)</f>
        <v>#N/A</v>
      </c>
      <c r="I12" s="126" t="e">
        <f ca="1">VLOOKUP(I$3,Data!$A$1:$W$17000,5,0)</f>
        <v>#N/A</v>
      </c>
      <c r="J12" s="131" t="e">
        <f ca="1">HLOOKUP(J$3,Data!$AB$2:$EJ$22,3)</f>
        <v>#DIV/0!</v>
      </c>
      <c r="K12" s="132" t="e">
        <f ca="1">HLOOKUP(K$3,Data!$AB$2:$EJ$22,3)</f>
        <v>#DIV/0!</v>
      </c>
      <c r="L12" s="146" t="e">
        <f ca="1">VLOOKUP(L$3,Indicies!$A$2:$L$6000,10,0)</f>
        <v>#N/A</v>
      </c>
      <c r="M12" s="147" t="e">
        <f ca="1">VLOOKUP(M$3,Indicies!$A$2:$L$6000,10,0)</f>
        <v>#N/A</v>
      </c>
      <c r="N12" s="194"/>
    </row>
    <row r="13" spans="1:14" x14ac:dyDescent="0.2">
      <c r="A13" s="160" t="s">
        <v>21</v>
      </c>
      <c r="B13" s="125" t="e">
        <f ca="1">VLOOKUP(B$3,Data!$A$1:$W$17000,4,0)</f>
        <v>#N/A</v>
      </c>
      <c r="C13" s="126" t="e">
        <f ca="1">VLOOKUP(C$3,Data!$A$1:$W$17000,4,0)</f>
        <v>#N/A</v>
      </c>
      <c r="D13" s="126" t="e">
        <f ca="1">VLOOKUP(D$3,Data!$A$1:$W$17000,4,0)</f>
        <v>#N/A</v>
      </c>
      <c r="E13" s="126" t="e">
        <f ca="1">VLOOKUP(E$3,Data!$A$1:$W$17000,4,0)</f>
        <v>#N/A</v>
      </c>
      <c r="F13" s="126" t="e">
        <f ca="1">VLOOKUP(F$3,Data!$A$1:$W$17000,4,0)</f>
        <v>#N/A</v>
      </c>
      <c r="G13" s="126" t="e">
        <f ca="1">VLOOKUP(G$3,Data!$A$1:$W$17000,4,0)</f>
        <v>#N/A</v>
      </c>
      <c r="H13" s="126" t="e">
        <f ca="1">VLOOKUP(H$3,Data!$A$1:$W$17000,4,0)</f>
        <v>#N/A</v>
      </c>
      <c r="I13" s="126" t="e">
        <f ca="1">VLOOKUP(I$3,Data!$A$1:$W$17000,4,0)</f>
        <v>#N/A</v>
      </c>
      <c r="J13" s="131" t="e">
        <f ca="1">HLOOKUP(J$3,Data!$AB$2:$EJ$22,2)</f>
        <v>#DIV/0!</v>
      </c>
      <c r="K13" s="132" t="e">
        <f ca="1">HLOOKUP(K$3,Data!$AB$2:$EJ$22,2)</f>
        <v>#DIV/0!</v>
      </c>
      <c r="L13" s="146"/>
      <c r="M13" s="147"/>
      <c r="N13" s="194"/>
    </row>
    <row r="14" spans="1:14" x14ac:dyDescent="0.2">
      <c r="A14" s="160" t="s">
        <v>0</v>
      </c>
      <c r="B14" s="202" t="e">
        <f ca="1">VLOOKUP(B$3,Data!$A$1:$W$17000,23,0)</f>
        <v>#N/A</v>
      </c>
      <c r="C14" s="194" t="e">
        <f ca="1">VLOOKUP(C$3,Data!$A$1:$W$17000,23,0)</f>
        <v>#N/A</v>
      </c>
      <c r="D14" s="194" t="e">
        <f ca="1">VLOOKUP(D$3,Data!$A$1:$W$17000,23,0)</f>
        <v>#N/A</v>
      </c>
      <c r="E14" s="194" t="e">
        <f ca="1">VLOOKUP(E$3,Data!$A$1:$W$17000,23,0)</f>
        <v>#N/A</v>
      </c>
      <c r="F14" s="194" t="e">
        <f ca="1">VLOOKUP(F$3,Data!$A$1:$W$17000,23,0)</f>
        <v>#N/A</v>
      </c>
      <c r="G14" s="194" t="e">
        <f ca="1">VLOOKUP(G$3,Data!$A$1:$W$17000,23,0)</f>
        <v>#N/A</v>
      </c>
      <c r="H14" s="194" t="e">
        <f ca="1">VLOOKUP(H$3,Data!$A$1:$W$17000,23,0)</f>
        <v>#N/A</v>
      </c>
      <c r="I14" s="194" t="e">
        <f ca="1">VLOOKUP(I$3,Data!$A$1:$W$17000,23,0)</f>
        <v>#N/A</v>
      </c>
      <c r="J14" s="149" t="e">
        <f ca="1">HLOOKUP(J$3,Data!$AB$2:$EJ$22,21)</f>
        <v>#DIV/0!</v>
      </c>
      <c r="K14" s="150" t="e">
        <f ca="1">HLOOKUP(K$3,Data!$AB$2:$EJ$22,21)</f>
        <v>#DIV/0!</v>
      </c>
      <c r="L14" s="202"/>
      <c r="M14" s="208"/>
      <c r="N14" s="194"/>
    </row>
    <row r="15" spans="1:14" x14ac:dyDescent="0.2">
      <c r="A15" s="160" t="s">
        <v>169</v>
      </c>
      <c r="B15" s="202" t="e">
        <f ca="1">VLOOKUP(B$3,Data!$A$1:$W$17000,19,0)</f>
        <v>#N/A</v>
      </c>
      <c r="C15" s="194" t="e">
        <f ca="1">VLOOKUP(C$3,Data!$A$1:$W$17000,19,0)</f>
        <v>#N/A</v>
      </c>
      <c r="D15" s="194" t="e">
        <f ca="1">VLOOKUP(D$3,Data!$A$1:$W$17000,19,0)</f>
        <v>#N/A</v>
      </c>
      <c r="E15" s="194" t="e">
        <f ca="1">VLOOKUP(E$3,Data!$A$1:$W$17000,19,0)</f>
        <v>#N/A</v>
      </c>
      <c r="F15" s="194" t="e">
        <f ca="1">VLOOKUP(F$3,Data!$A$1:$W$17000,19,0)</f>
        <v>#N/A</v>
      </c>
      <c r="G15" s="194" t="e">
        <f ca="1">VLOOKUP(G$3,Data!$A$1:$W$17000,19,0)</f>
        <v>#N/A</v>
      </c>
      <c r="H15" s="194" t="e">
        <f ca="1">VLOOKUP(H$3,Data!$A$1:$W$17000,19,0)</f>
        <v>#N/A</v>
      </c>
      <c r="I15" s="194" t="e">
        <f ca="1">VLOOKUP(I$3,Data!$A$1:$W$17000,19,0)</f>
        <v>#N/A</v>
      </c>
      <c r="J15" s="149" t="e">
        <f ca="1">HLOOKUP(J$3,Data!$AB$2:$EJ$22,17)</f>
        <v>#DIV/0!</v>
      </c>
      <c r="K15" s="150" t="e">
        <f ca="1">HLOOKUP(K$3,Data!$AB$2:$EJ$22,17)</f>
        <v>#DIV/0!</v>
      </c>
      <c r="L15" s="202"/>
      <c r="M15" s="208"/>
      <c r="N15" s="194"/>
    </row>
    <row r="16" spans="1:14" ht="12" thickBot="1" x14ac:dyDescent="0.25">
      <c r="A16" s="161" t="s">
        <v>57</v>
      </c>
      <c r="B16" s="203" t="e">
        <f ca="1">VLOOKUP(B$3,Data!$A$1:$W$17000,9,0)</f>
        <v>#N/A</v>
      </c>
      <c r="C16" s="204" t="e">
        <f ca="1">VLOOKUP(C$3,Data!$A$1:$W$17000,9,0)</f>
        <v>#N/A</v>
      </c>
      <c r="D16" s="204" t="e">
        <f ca="1">VLOOKUP(D$3,Data!$A$1:$W$17000,9,0)</f>
        <v>#N/A</v>
      </c>
      <c r="E16" s="204" t="e">
        <f ca="1">VLOOKUP(E$3,Data!$A$1:$W$17000,9,0)</f>
        <v>#N/A</v>
      </c>
      <c r="F16" s="204" t="e">
        <f ca="1">VLOOKUP(F$3,Data!$A$1:$W$17000,9,0)</f>
        <v>#N/A</v>
      </c>
      <c r="G16" s="204" t="e">
        <f ca="1">VLOOKUP(G$3,Data!$A$1:$W$17000,9,0)</f>
        <v>#N/A</v>
      </c>
      <c r="H16" s="204" t="e">
        <f ca="1">VLOOKUP(H$3,Data!$A$1:$W$17000,9,0)</f>
        <v>#N/A</v>
      </c>
      <c r="I16" s="204" t="e">
        <f ca="1">VLOOKUP(I$3,Data!$A$1:$W$17000,9,0)</f>
        <v>#N/A</v>
      </c>
      <c r="J16" s="205" t="e">
        <f ca="1">HLOOKUP(J$3,Data!$AB$2:$EJ$22,7)</f>
        <v>#DIV/0!</v>
      </c>
      <c r="K16" s="174" t="e">
        <f ca="1">HLOOKUP(K$3,Data!$AB$2:$EJ$22,7)</f>
        <v>#DIV/0!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#N/A</v>
      </c>
      <c r="C17" s="162" t="e">
        <f t="shared" ref="C17:I17" ca="1" si="2">C4-C7</f>
        <v>#N/A</v>
      </c>
      <c r="D17" s="162" t="e">
        <f t="shared" ca="1" si="2"/>
        <v>#N/A</v>
      </c>
      <c r="E17" s="162" t="e">
        <f t="shared" ca="1" si="2"/>
        <v>#N/A</v>
      </c>
      <c r="F17" s="162" t="e">
        <f t="shared" ca="1" si="2"/>
        <v>#N/A</v>
      </c>
      <c r="G17" s="162" t="e">
        <f t="shared" ca="1" si="2"/>
        <v>#N/A</v>
      </c>
      <c r="H17" s="162" t="e">
        <f t="shared" ca="1" si="2"/>
        <v>#N/A</v>
      </c>
      <c r="I17" s="162" t="e">
        <f t="shared" ca="1" si="2"/>
        <v>#N/A</v>
      </c>
      <c r="J17" s="196" t="e">
        <f ca="1">J4-J7</f>
        <v>#DIV/0!</v>
      </c>
      <c r="K17" s="197" t="e">
        <f ca="1">K4-K7</f>
        <v>#DIV/0!</v>
      </c>
      <c r="L17" s="196" t="e">
        <f ca="1">L4-L7</f>
        <v>#N/A</v>
      </c>
      <c r="M17" s="197" t="e">
        <f ca="1">M4-M7</f>
        <v>#N/A</v>
      </c>
      <c r="N17" s="194"/>
    </row>
    <row r="18" spans="1:14" x14ac:dyDescent="0.2">
      <c r="A18" s="210" t="s">
        <v>155</v>
      </c>
      <c r="B18" s="163" t="e">
        <f ca="1">B4-B8</f>
        <v>#N/A</v>
      </c>
      <c r="C18" s="164" t="e">
        <f t="shared" ref="C18:I18" ca="1" si="3">C4-C8</f>
        <v>#N/A</v>
      </c>
      <c r="D18" s="164" t="e">
        <f t="shared" ca="1" si="3"/>
        <v>#N/A</v>
      </c>
      <c r="E18" s="164" t="e">
        <f t="shared" ca="1" si="3"/>
        <v>#N/A</v>
      </c>
      <c r="F18" s="164" t="e">
        <f t="shared" ca="1" si="3"/>
        <v>#N/A</v>
      </c>
      <c r="G18" s="164" t="e">
        <f t="shared" ca="1" si="3"/>
        <v>#N/A</v>
      </c>
      <c r="H18" s="164" t="e">
        <f t="shared" ca="1" si="3"/>
        <v>#N/A</v>
      </c>
      <c r="I18" s="164" t="e">
        <f t="shared" ca="1" si="3"/>
        <v>#N/A</v>
      </c>
      <c r="J18" s="163" t="e">
        <f ca="1">J4-J8</f>
        <v>#DIV/0!</v>
      </c>
      <c r="K18" s="165" t="e">
        <f ca="1">K4-K8</f>
        <v>#DIV/0!</v>
      </c>
      <c r="L18" s="163" t="e">
        <f ca="1">L4-L8</f>
        <v>#N/A</v>
      </c>
      <c r="M18" s="165" t="e">
        <f ca="1">M4-M8</f>
        <v>#N/A</v>
      </c>
      <c r="N18" s="194"/>
    </row>
    <row r="19" spans="1:14" x14ac:dyDescent="0.2">
      <c r="A19" s="210" t="s">
        <v>156</v>
      </c>
      <c r="B19" s="163" t="e">
        <f ca="1">B4-B6</f>
        <v>#N/A</v>
      </c>
      <c r="C19" s="164" t="e">
        <f t="shared" ref="C19:I19" ca="1" si="4">C4-C6</f>
        <v>#N/A</v>
      </c>
      <c r="D19" s="164" t="e">
        <f t="shared" ca="1" si="4"/>
        <v>#N/A</v>
      </c>
      <c r="E19" s="164" t="e">
        <f t="shared" ca="1" si="4"/>
        <v>#N/A</v>
      </c>
      <c r="F19" s="164" t="e">
        <f t="shared" ca="1" si="4"/>
        <v>#N/A</v>
      </c>
      <c r="G19" s="164" t="e">
        <f t="shared" ca="1" si="4"/>
        <v>#N/A</v>
      </c>
      <c r="H19" s="164" t="e">
        <f t="shared" ca="1" si="4"/>
        <v>#N/A</v>
      </c>
      <c r="I19" s="164" t="e">
        <f t="shared" ca="1" si="4"/>
        <v>#N/A</v>
      </c>
      <c r="J19" s="163" t="e">
        <f ca="1">J4-J6</f>
        <v>#DIV/0!</v>
      </c>
      <c r="K19" s="165" t="e">
        <f ca="1">K4-K6</f>
        <v>#DIV/0!</v>
      </c>
      <c r="L19" s="163" t="e">
        <f ca="1">L4-L6</f>
        <v>#N/A</v>
      </c>
      <c r="M19" s="165" t="e">
        <f ca="1">M4-M6</f>
        <v>#N/A</v>
      </c>
      <c r="N19" s="194"/>
    </row>
    <row r="20" spans="1:14" x14ac:dyDescent="0.2">
      <c r="A20" s="210" t="s">
        <v>157</v>
      </c>
      <c r="B20" s="163" t="e">
        <f ca="1">B5-B4</f>
        <v>#N/A</v>
      </c>
      <c r="C20" s="164" t="e">
        <f t="shared" ref="C20:I20" ca="1" si="5">C5-C4</f>
        <v>#N/A</v>
      </c>
      <c r="D20" s="164" t="e">
        <f t="shared" ca="1" si="5"/>
        <v>#N/A</v>
      </c>
      <c r="E20" s="164" t="e">
        <f t="shared" ca="1" si="5"/>
        <v>#N/A</v>
      </c>
      <c r="F20" s="164" t="e">
        <f t="shared" ca="1" si="5"/>
        <v>#N/A</v>
      </c>
      <c r="G20" s="164" t="e">
        <f t="shared" ca="1" si="5"/>
        <v>#N/A</v>
      </c>
      <c r="H20" s="164" t="e">
        <f t="shared" ca="1" si="5"/>
        <v>#N/A</v>
      </c>
      <c r="I20" s="164" t="e">
        <f t="shared" ca="1" si="5"/>
        <v>#N/A</v>
      </c>
      <c r="J20" s="163" t="e">
        <f ca="1">J5-J4</f>
        <v>#DIV/0!</v>
      </c>
      <c r="K20" s="165" t="e">
        <f ca="1">K5-K4</f>
        <v>#DIV/0!</v>
      </c>
      <c r="L20" s="163" t="e">
        <f ca="1">L5-L4</f>
        <v>#N/A</v>
      </c>
      <c r="M20" s="165" t="e">
        <f ca="1">M5-M4</f>
        <v>#N/A</v>
      </c>
      <c r="N20" s="194"/>
    </row>
    <row r="21" spans="1:14" x14ac:dyDescent="0.2">
      <c r="A21" s="211" t="s">
        <v>158</v>
      </c>
      <c r="B21" s="163" t="e">
        <f ca="1">B10-B12</f>
        <v>#N/A</v>
      </c>
      <c r="C21" s="164" t="e">
        <f t="shared" ref="C21:I21" ca="1" si="6">C10-C12</f>
        <v>#N/A</v>
      </c>
      <c r="D21" s="164" t="e">
        <f t="shared" ca="1" si="6"/>
        <v>#N/A</v>
      </c>
      <c r="E21" s="164" t="e">
        <f t="shared" ca="1" si="6"/>
        <v>#N/A</v>
      </c>
      <c r="F21" s="164" t="e">
        <f t="shared" ca="1" si="6"/>
        <v>#N/A</v>
      </c>
      <c r="G21" s="164" t="e">
        <f t="shared" ca="1" si="6"/>
        <v>#N/A</v>
      </c>
      <c r="H21" s="164" t="e">
        <f t="shared" ca="1" si="6"/>
        <v>#N/A</v>
      </c>
      <c r="I21" s="164" t="e">
        <f t="shared" ca="1" si="6"/>
        <v>#N/A</v>
      </c>
      <c r="J21" s="163" t="e">
        <f ca="1">J10-J12</f>
        <v>#DIV/0!</v>
      </c>
      <c r="K21" s="165" t="e">
        <f ca="1">K10-K12</f>
        <v>#DIV/0!</v>
      </c>
      <c r="L21" s="163" t="e">
        <f ca="1">L10-L12</f>
        <v>#N/A</v>
      </c>
      <c r="M21" s="165" t="e">
        <f ca="1">M10-M12</f>
        <v>#N/A</v>
      </c>
      <c r="N21" s="194"/>
    </row>
    <row r="22" spans="1:14" s="177" customFormat="1" x14ac:dyDescent="0.2">
      <c r="A22" s="211" t="s">
        <v>159</v>
      </c>
      <c r="B22" s="163" t="e">
        <f ca="1">B7-B10</f>
        <v>#N/A</v>
      </c>
      <c r="C22" s="164" t="e">
        <f t="shared" ref="C22:I22" ca="1" si="7">C7-C10</f>
        <v>#N/A</v>
      </c>
      <c r="D22" s="164" t="e">
        <f t="shared" ca="1" si="7"/>
        <v>#N/A</v>
      </c>
      <c r="E22" s="164" t="e">
        <f t="shared" ca="1" si="7"/>
        <v>#N/A</v>
      </c>
      <c r="F22" s="164" t="e">
        <f t="shared" ca="1" si="7"/>
        <v>#N/A</v>
      </c>
      <c r="G22" s="164" t="e">
        <f t="shared" ca="1" si="7"/>
        <v>#N/A</v>
      </c>
      <c r="H22" s="164" t="e">
        <f t="shared" ca="1" si="7"/>
        <v>#N/A</v>
      </c>
      <c r="I22" s="164" t="e">
        <f t="shared" ca="1" si="7"/>
        <v>#N/A</v>
      </c>
      <c r="J22" s="163" t="e">
        <f ca="1">J7-J10</f>
        <v>#DIV/0!</v>
      </c>
      <c r="K22" s="165" t="e">
        <f ca="1">K7-K10</f>
        <v>#DIV/0!</v>
      </c>
      <c r="L22" s="163" t="e">
        <f ca="1">L7-L10</f>
        <v>#N/A</v>
      </c>
      <c r="M22" s="165" t="e">
        <f ca="1">M7-M10</f>
        <v>#N/A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#N/A</v>
      </c>
      <c r="C23" s="164" t="e">
        <f t="shared" ca="1" si="8"/>
        <v>#N/A</v>
      </c>
      <c r="D23" s="164" t="e">
        <f t="shared" ca="1" si="8"/>
        <v>#N/A</v>
      </c>
      <c r="E23" s="164" t="e">
        <f t="shared" ca="1" si="8"/>
        <v>#N/A</v>
      </c>
      <c r="F23" s="164" t="e">
        <f t="shared" ca="1" si="8"/>
        <v>#N/A</v>
      </c>
      <c r="G23" s="164" t="e">
        <f t="shared" ca="1" si="8"/>
        <v>#N/A</v>
      </c>
      <c r="H23" s="164" t="e">
        <f t="shared" ca="1" si="8"/>
        <v>#N/A</v>
      </c>
      <c r="I23" s="164" t="e">
        <f t="shared" ca="1" si="8"/>
        <v>#N/A</v>
      </c>
      <c r="J23" s="163" t="e">
        <f t="shared" ca="1" si="8"/>
        <v>#DIV/0!</v>
      </c>
      <c r="K23" s="165" t="e">
        <f t="shared" ca="1" si="8"/>
        <v>#DIV/0!</v>
      </c>
      <c r="L23" s="163" t="e">
        <f t="shared" ca="1" si="8"/>
        <v>#N/A</v>
      </c>
      <c r="M23" s="165" t="e">
        <f t="shared" ca="1" si="8"/>
        <v>#N/A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#N/A</v>
      </c>
      <c r="C24" s="164" t="e">
        <f t="shared" ca="1" si="9"/>
        <v>#N/A</v>
      </c>
      <c r="D24" s="164" t="e">
        <f t="shared" ca="1" si="9"/>
        <v>#N/A</v>
      </c>
      <c r="E24" s="164" t="e">
        <f t="shared" ca="1" si="9"/>
        <v>#N/A</v>
      </c>
      <c r="F24" s="164" t="e">
        <f t="shared" ca="1" si="9"/>
        <v>#N/A</v>
      </c>
      <c r="G24" s="164" t="e">
        <f t="shared" ca="1" si="9"/>
        <v>#N/A</v>
      </c>
      <c r="H24" s="164" t="e">
        <f t="shared" ca="1" si="9"/>
        <v>#N/A</v>
      </c>
      <c r="I24" s="164" t="e">
        <f t="shared" ca="1" si="9"/>
        <v>#N/A</v>
      </c>
      <c r="J24" s="163" t="e">
        <f t="shared" ca="1" si="9"/>
        <v>#DIV/0!</v>
      </c>
      <c r="K24" s="165" t="e">
        <f t="shared" ca="1" si="9"/>
        <v>#DIV/0!</v>
      </c>
      <c r="L24" s="163" t="e">
        <f t="shared" ca="1" si="9"/>
        <v>#N/A</v>
      </c>
      <c r="M24" s="165" t="e">
        <f t="shared" ca="1" si="9"/>
        <v>#N/A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#N/A</v>
      </c>
      <c r="C25" s="164" t="e">
        <f t="shared" ca="1" si="10"/>
        <v>#N/A</v>
      </c>
      <c r="D25" s="164" t="e">
        <f t="shared" ca="1" si="10"/>
        <v>#N/A</v>
      </c>
      <c r="E25" s="164" t="e">
        <f t="shared" ca="1" si="10"/>
        <v>#N/A</v>
      </c>
      <c r="F25" s="164" t="e">
        <f t="shared" ca="1" si="10"/>
        <v>#N/A</v>
      </c>
      <c r="G25" s="164" t="e">
        <f t="shared" ca="1" si="10"/>
        <v>#N/A</v>
      </c>
      <c r="H25" s="164" t="e">
        <f t="shared" ca="1" si="10"/>
        <v>#N/A</v>
      </c>
      <c r="I25" s="164" t="e">
        <f t="shared" ca="1" si="10"/>
        <v>#N/A</v>
      </c>
      <c r="J25" s="163" t="e">
        <f t="shared" ca="1" si="10"/>
        <v>#DIV/0!</v>
      </c>
      <c r="K25" s="165" t="e">
        <f t="shared" ca="1" si="10"/>
        <v>#DIV/0!</v>
      </c>
      <c r="L25" s="163" t="e">
        <f t="shared" ca="1" si="10"/>
        <v>#N/A</v>
      </c>
      <c r="M25" s="165" t="e">
        <f t="shared" ca="1" si="10"/>
        <v>#N/A</v>
      </c>
      <c r="N25" s="194"/>
    </row>
    <row r="26" spans="1:14" s="177" customFormat="1" x14ac:dyDescent="0.2">
      <c r="A26" s="211" t="s">
        <v>170</v>
      </c>
      <c r="B26" s="163" t="e">
        <f ca="1">B$14-B$8</f>
        <v>#N/A</v>
      </c>
      <c r="C26" s="164" t="e">
        <f t="shared" ref="C26:L26" ca="1" si="11">C$14-C$8</f>
        <v>#N/A</v>
      </c>
      <c r="D26" s="164" t="e">
        <f t="shared" ca="1" si="11"/>
        <v>#N/A</v>
      </c>
      <c r="E26" s="164" t="e">
        <f t="shared" ca="1" si="11"/>
        <v>#N/A</v>
      </c>
      <c r="F26" s="164" t="e">
        <f t="shared" ca="1" si="11"/>
        <v>#N/A</v>
      </c>
      <c r="G26" s="164" t="e">
        <f t="shared" ca="1" si="11"/>
        <v>#N/A</v>
      </c>
      <c r="H26" s="164" t="e">
        <f t="shared" ca="1" si="11"/>
        <v>#N/A</v>
      </c>
      <c r="I26" s="164" t="e">
        <f t="shared" ca="1" si="11"/>
        <v>#N/A</v>
      </c>
      <c r="J26" s="163" t="e">
        <f t="shared" ca="1" si="11"/>
        <v>#DIV/0!</v>
      </c>
      <c r="K26" s="165" t="e">
        <f t="shared" ca="1" si="11"/>
        <v>#DIV/0!</v>
      </c>
      <c r="L26" s="163" t="e">
        <f t="shared" ca="1" si="11"/>
        <v>#N/A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#N/A</v>
      </c>
      <c r="C27" s="164" t="e">
        <f t="shared" ref="C27:L27" ca="1" si="12">C$14-C$10</f>
        <v>#N/A</v>
      </c>
      <c r="D27" s="164" t="e">
        <f t="shared" ca="1" si="12"/>
        <v>#N/A</v>
      </c>
      <c r="E27" s="164" t="e">
        <f t="shared" ca="1" si="12"/>
        <v>#N/A</v>
      </c>
      <c r="F27" s="164" t="e">
        <f t="shared" ca="1" si="12"/>
        <v>#N/A</v>
      </c>
      <c r="G27" s="164" t="e">
        <f t="shared" ca="1" si="12"/>
        <v>#N/A</v>
      </c>
      <c r="H27" s="164" t="e">
        <f t="shared" ca="1" si="12"/>
        <v>#N/A</v>
      </c>
      <c r="I27" s="164" t="e">
        <f t="shared" ca="1" si="12"/>
        <v>#N/A</v>
      </c>
      <c r="J27" s="163" t="e">
        <f t="shared" ca="1" si="12"/>
        <v>#DIV/0!</v>
      </c>
      <c r="K27" s="165" t="e">
        <f t="shared" ca="1" si="12"/>
        <v>#DIV/0!</v>
      </c>
      <c r="L27" s="163" t="e">
        <f t="shared" ca="1" si="12"/>
        <v>#N/A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#N/A</v>
      </c>
      <c r="C28" s="167" t="e">
        <f t="shared" ref="C28:L28" ca="1" si="13">C$15-C$6</f>
        <v>#N/A</v>
      </c>
      <c r="D28" s="167" t="e">
        <f t="shared" ca="1" si="13"/>
        <v>#N/A</v>
      </c>
      <c r="E28" s="167" t="e">
        <f t="shared" ca="1" si="13"/>
        <v>#N/A</v>
      </c>
      <c r="F28" s="167" t="e">
        <f t="shared" ca="1" si="13"/>
        <v>#N/A</v>
      </c>
      <c r="G28" s="167" t="e">
        <f t="shared" ca="1" si="13"/>
        <v>#N/A</v>
      </c>
      <c r="H28" s="167" t="e">
        <f t="shared" ca="1" si="13"/>
        <v>#N/A</v>
      </c>
      <c r="I28" s="167" t="e">
        <f t="shared" ca="1" si="13"/>
        <v>#N/A</v>
      </c>
      <c r="J28" s="166" t="e">
        <f t="shared" ca="1" si="13"/>
        <v>#DIV/0!</v>
      </c>
      <c r="K28" s="168" t="e">
        <f t="shared" ca="1" si="13"/>
        <v>#DIV/0!</v>
      </c>
      <c r="L28" s="166" t="e">
        <f t="shared" ca="1" si="13"/>
        <v>#N/A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41122</v>
      </c>
      <c r="B32" s="131" t="e">
        <f ca="1">HLOOKUP($A32,Data!$AB$2:$EJ$22,13)</f>
        <v>#DIV/0!</v>
      </c>
      <c r="C32" s="138" t="e">
        <f ca="1">HLOOKUP($A32,Data!$AB$2:$EJ$22,11)</f>
        <v>#DIV/0!</v>
      </c>
      <c r="D32" s="138" t="e">
        <f ca="1">HLOOKUP($A32,Data!$AB$2:$EJ$22,8)</f>
        <v>#DIV/0!</v>
      </c>
      <c r="E32" s="138" t="e">
        <f ca="1">HLOOKUP($A32,Data!$AB$2:$EJ$22,5)</f>
        <v>#DIV/0!</v>
      </c>
      <c r="F32" s="138" t="e">
        <f ca="1">HLOOKUP($A32,Data!$AB$2:$EJ$22,6)</f>
        <v>#DIV/0!</v>
      </c>
      <c r="G32" s="138" t="e">
        <f ca="1">HLOOKUP($A32,Data!$AB$2:$EJ$22,14)</f>
        <v>#DIV/0!</v>
      </c>
      <c r="H32" s="138" t="e">
        <f ca="1">HLOOKUP($A32,Data!$AB$2:$EJ$22,9)</f>
        <v>#DIV/0!</v>
      </c>
      <c r="I32" s="138" t="e">
        <f ca="1">HLOOKUP($A32,Data!$AB$2:$EJ$22,10)</f>
        <v>#DIV/0!</v>
      </c>
      <c r="J32" s="138" t="e">
        <f ca="1">HLOOKUP($A32,Data!$AB$2:$EJ$22,3)</f>
        <v>#DIV/0!</v>
      </c>
      <c r="K32" s="138" t="e">
        <f ca="1">HLOOKUP($A32,Data!$AB$2:$EJ$22,2)</f>
        <v>#DIV/0!</v>
      </c>
      <c r="L32" s="138" t="e">
        <f ca="1">HLOOKUP($A32,Data!$AB$2:$EJ$22,21)</f>
        <v>#DIV/0!</v>
      </c>
      <c r="M32" s="138" t="e">
        <f ca="1">HLOOKUP($A32,Data!$AB$2:$EJ$22,17)</f>
        <v>#DIV/0!</v>
      </c>
      <c r="N32" s="132" t="e">
        <f ca="1">HLOOKUP($A32,Data!$AB$2:$EJ$22,7)</f>
        <v>#DIV/0!</v>
      </c>
    </row>
    <row r="33" spans="1:14" x14ac:dyDescent="0.2">
      <c r="A33" s="200">
        <f t="shared" ca="1" si="14"/>
        <v>41153</v>
      </c>
      <c r="B33" s="131" t="e">
        <f ca="1">HLOOKUP($A33,Data!$AB$2:$EJ$22,13)</f>
        <v>#DIV/0!</v>
      </c>
      <c r="C33" s="138" t="e">
        <f ca="1">HLOOKUP($A33,Data!$AB$2:$EJ$22,11)</f>
        <v>#DIV/0!</v>
      </c>
      <c r="D33" s="138" t="e">
        <f ca="1">HLOOKUP($A33,Data!$AB$2:$EJ$22,8)</f>
        <v>#DIV/0!</v>
      </c>
      <c r="E33" s="138" t="e">
        <f ca="1">HLOOKUP($A33,Data!$AB$2:$EJ$22,5)</f>
        <v>#DIV/0!</v>
      </c>
      <c r="F33" s="138" t="e">
        <f ca="1">HLOOKUP($A33,Data!$AB$2:$EJ$22,6)</f>
        <v>#DIV/0!</v>
      </c>
      <c r="G33" s="138" t="e">
        <f ca="1">HLOOKUP($A33,Data!$AB$2:$EJ$22,14)</f>
        <v>#DIV/0!</v>
      </c>
      <c r="H33" s="138" t="e">
        <f ca="1">HLOOKUP($A33,Data!$AB$2:$EJ$22,9)</f>
        <v>#DIV/0!</v>
      </c>
      <c r="I33" s="138" t="e">
        <f ca="1">HLOOKUP($A33,Data!$AB$2:$EJ$22,10)</f>
        <v>#DIV/0!</v>
      </c>
      <c r="J33" s="138" t="e">
        <f ca="1">HLOOKUP($A33,Data!$AB$2:$EJ$22,3)</f>
        <v>#DIV/0!</v>
      </c>
      <c r="K33" s="138" t="e">
        <f ca="1">HLOOKUP($A33,Data!$AB$2:$EJ$22,2)</f>
        <v>#DIV/0!</v>
      </c>
      <c r="L33" s="138" t="e">
        <f ca="1">HLOOKUP($A33,Data!$AB$2:$EJ$22,21)</f>
        <v>#DIV/0!</v>
      </c>
      <c r="M33" s="138" t="e">
        <f ca="1">HLOOKUP($A33,Data!$AB$2:$EJ$22,17)</f>
        <v>#DIV/0!</v>
      </c>
      <c r="N33" s="132" t="e">
        <f ca="1">HLOOKUP($A33,Data!$AB$2:$EJ$22,7)</f>
        <v>#DIV/0!</v>
      </c>
    </row>
    <row r="34" spans="1:14" x14ac:dyDescent="0.2">
      <c r="A34" s="200">
        <f t="shared" ca="1" si="14"/>
        <v>41183</v>
      </c>
      <c r="B34" s="131" t="e">
        <f ca="1">HLOOKUP($A34,Data!$AB$2:$EJ$22,13)</f>
        <v>#DIV/0!</v>
      </c>
      <c r="C34" s="138" t="e">
        <f ca="1">HLOOKUP($A34,Data!$AB$2:$EJ$22,11)</f>
        <v>#DIV/0!</v>
      </c>
      <c r="D34" s="138" t="e">
        <f ca="1">HLOOKUP($A34,Data!$AB$2:$EJ$22,8)</f>
        <v>#DIV/0!</v>
      </c>
      <c r="E34" s="138" t="e">
        <f ca="1">HLOOKUP($A34,Data!$AB$2:$EJ$22,5)</f>
        <v>#DIV/0!</v>
      </c>
      <c r="F34" s="138" t="e">
        <f ca="1">HLOOKUP($A34,Data!$AB$2:$EJ$22,6)</f>
        <v>#DIV/0!</v>
      </c>
      <c r="G34" s="138" t="e">
        <f ca="1">HLOOKUP($A34,Data!$AB$2:$EJ$22,14)</f>
        <v>#DIV/0!</v>
      </c>
      <c r="H34" s="138" t="e">
        <f ca="1">HLOOKUP($A34,Data!$AB$2:$EJ$22,9)</f>
        <v>#DIV/0!</v>
      </c>
      <c r="I34" s="138" t="e">
        <f ca="1">HLOOKUP($A34,Data!$AB$2:$EJ$22,10)</f>
        <v>#DIV/0!</v>
      </c>
      <c r="J34" s="138" t="e">
        <f ca="1">HLOOKUP($A34,Data!$AB$2:$EJ$22,3)</f>
        <v>#DIV/0!</v>
      </c>
      <c r="K34" s="138" t="e">
        <f ca="1">HLOOKUP($A34,Data!$AB$2:$EJ$22,2)</f>
        <v>#DIV/0!</v>
      </c>
      <c r="L34" s="138" t="e">
        <f ca="1">HLOOKUP($A34,Data!$AB$2:$EJ$22,21)</f>
        <v>#DIV/0!</v>
      </c>
      <c r="M34" s="138" t="e">
        <f ca="1">HLOOKUP($A34,Data!$AB$2:$EJ$22,17)</f>
        <v>#DIV/0!</v>
      </c>
      <c r="N34" s="132" t="e">
        <f ca="1">HLOOKUP($A34,Data!$AB$2:$EJ$22,7)</f>
        <v>#DIV/0!</v>
      </c>
    </row>
    <row r="35" spans="1:14" x14ac:dyDescent="0.2">
      <c r="A35" s="200">
        <f t="shared" ca="1" si="14"/>
        <v>41214</v>
      </c>
      <c r="B35" s="131" t="e">
        <f ca="1">HLOOKUP($A35,Data!$AB$2:$EJ$22,13)</f>
        <v>#DIV/0!</v>
      </c>
      <c r="C35" s="138" t="e">
        <f ca="1">HLOOKUP($A35,Data!$AB$2:$EJ$22,11)</f>
        <v>#DIV/0!</v>
      </c>
      <c r="D35" s="138" t="e">
        <f ca="1">HLOOKUP($A35,Data!$AB$2:$EJ$22,8)</f>
        <v>#DIV/0!</v>
      </c>
      <c r="E35" s="138" t="e">
        <f ca="1">HLOOKUP($A35,Data!$AB$2:$EJ$22,5)</f>
        <v>#DIV/0!</v>
      </c>
      <c r="F35" s="138" t="e">
        <f ca="1">HLOOKUP($A35,Data!$AB$2:$EJ$22,6)</f>
        <v>#DIV/0!</v>
      </c>
      <c r="G35" s="138" t="e">
        <f ca="1">HLOOKUP($A35,Data!$AB$2:$EJ$22,14)</f>
        <v>#DIV/0!</v>
      </c>
      <c r="H35" s="138" t="e">
        <f ca="1">HLOOKUP($A35,Data!$AB$2:$EJ$22,9)</f>
        <v>#DIV/0!</v>
      </c>
      <c r="I35" s="138" t="e">
        <f ca="1">HLOOKUP($A35,Data!$AB$2:$EJ$22,10)</f>
        <v>#DIV/0!</v>
      </c>
      <c r="J35" s="138" t="e">
        <f ca="1">HLOOKUP($A35,Data!$AB$2:$EJ$22,3)</f>
        <v>#DIV/0!</v>
      </c>
      <c r="K35" s="138" t="e">
        <f ca="1">HLOOKUP($A35,Data!$AB$2:$EJ$22,2)</f>
        <v>#DIV/0!</v>
      </c>
      <c r="L35" s="138" t="e">
        <f ca="1">HLOOKUP($A35,Data!$AB$2:$EJ$22,21)</f>
        <v>#DIV/0!</v>
      </c>
      <c r="M35" s="138" t="e">
        <f ca="1">HLOOKUP($A35,Data!$AB$2:$EJ$22,17)</f>
        <v>#DIV/0!</v>
      </c>
      <c r="N35" s="132" t="e">
        <f ca="1">HLOOKUP($A35,Data!$AB$2:$EJ$22,7)</f>
        <v>#DIV/0!</v>
      </c>
    </row>
    <row r="36" spans="1:14" x14ac:dyDescent="0.2">
      <c r="A36" s="200">
        <f t="shared" ca="1" si="14"/>
        <v>41244</v>
      </c>
      <c r="B36" s="149" t="e">
        <f ca="1">HLOOKUP($A36,Data!$AB$2:$EJ$22,13)</f>
        <v>#DIV/0!</v>
      </c>
      <c r="C36" s="148" t="e">
        <f ca="1">HLOOKUP($A36,Data!$AB$2:$EJ$22,11)</f>
        <v>#DIV/0!</v>
      </c>
      <c r="D36" s="148" t="e">
        <f ca="1">HLOOKUP($A36,Data!$AB$2:$EJ$22,8)</f>
        <v>#DIV/0!</v>
      </c>
      <c r="E36" s="148" t="e">
        <f ca="1">HLOOKUP($A36,Data!$AB$2:$EJ$22,5)</f>
        <v>#DIV/0!</v>
      </c>
      <c r="F36" s="148" t="e">
        <f ca="1">HLOOKUP($A36,Data!$AB$2:$EJ$22,6)</f>
        <v>#DIV/0!</v>
      </c>
      <c r="G36" s="148" t="e">
        <f ca="1">HLOOKUP($A36,Data!$AB$2:$EJ$22,14)</f>
        <v>#DIV/0!</v>
      </c>
      <c r="H36" s="148" t="e">
        <f ca="1">HLOOKUP($A36,Data!$AB$2:$EJ$22,9)</f>
        <v>#DIV/0!</v>
      </c>
      <c r="I36" s="148" t="e">
        <f ca="1">HLOOKUP($A36,Data!$AB$2:$EJ$22,10)</f>
        <v>#DIV/0!</v>
      </c>
      <c r="J36" s="148" t="e">
        <f ca="1">HLOOKUP($A36,Data!$AB$2:$EJ$22,3)</f>
        <v>#DIV/0!</v>
      </c>
      <c r="K36" s="148" t="e">
        <f ca="1">HLOOKUP($A36,Data!$AB$2:$EJ$22,2)</f>
        <v>#DIV/0!</v>
      </c>
      <c r="L36" s="148" t="e">
        <f ca="1">HLOOKUP($A36,Data!$AB$2:$EJ$22,21)</f>
        <v>#DIV/0!</v>
      </c>
      <c r="M36" s="148" t="e">
        <f ca="1">HLOOKUP($A36,Data!$AB$2:$EJ$22,17)</f>
        <v>#DIV/0!</v>
      </c>
      <c r="N36" s="150" t="e">
        <f ca="1">HLOOKUP($A36,Data!$AB$2:$EJ$22,7)</f>
        <v>#DIV/0!</v>
      </c>
    </row>
    <row r="37" spans="1:14" x14ac:dyDescent="0.2">
      <c r="A37" s="200">
        <f t="shared" ca="1" si="14"/>
        <v>41275</v>
      </c>
      <c r="B37" s="149" t="e">
        <f ca="1">HLOOKUP($A37,Data!$AB$2:$EJ$22,13)</f>
        <v>#DIV/0!</v>
      </c>
      <c r="C37" s="148" t="e">
        <f ca="1">HLOOKUP($A37,Data!$AB$2:$EJ$22,11)</f>
        <v>#DIV/0!</v>
      </c>
      <c r="D37" s="148" t="e">
        <f ca="1">HLOOKUP($A37,Data!$AB$2:$EJ$22,8)</f>
        <v>#DIV/0!</v>
      </c>
      <c r="E37" s="148" t="e">
        <f ca="1">HLOOKUP($A37,Data!$AB$2:$EJ$22,5)</f>
        <v>#DIV/0!</v>
      </c>
      <c r="F37" s="148" t="e">
        <f ca="1">HLOOKUP($A37,Data!$AB$2:$EJ$22,6)</f>
        <v>#DIV/0!</v>
      </c>
      <c r="G37" s="148" t="e">
        <f ca="1">HLOOKUP($A37,Data!$AB$2:$EJ$22,14)</f>
        <v>#DIV/0!</v>
      </c>
      <c r="H37" s="148" t="e">
        <f ca="1">HLOOKUP($A37,Data!$AB$2:$EJ$22,9)</f>
        <v>#DIV/0!</v>
      </c>
      <c r="I37" s="148" t="e">
        <f ca="1">HLOOKUP($A37,Data!$AB$2:$EJ$22,10)</f>
        <v>#DIV/0!</v>
      </c>
      <c r="J37" s="148" t="e">
        <f ca="1">HLOOKUP($A37,Data!$AB$2:$EJ$22,3)</f>
        <v>#DIV/0!</v>
      </c>
      <c r="K37" s="148" t="e">
        <f ca="1">HLOOKUP($A37,Data!$AB$2:$EJ$22,2)</f>
        <v>#DIV/0!</v>
      </c>
      <c r="L37" s="148" t="e">
        <f ca="1">HLOOKUP($A37,Data!$AB$2:$EJ$22,21)</f>
        <v>#DIV/0!</v>
      </c>
      <c r="M37" s="148" t="e">
        <f ca="1">HLOOKUP($A37,Data!$AB$2:$EJ$22,17)</f>
        <v>#DIV/0!</v>
      </c>
      <c r="N37" s="150" t="e">
        <f ca="1">HLOOKUP($A37,Data!$AB$2:$EJ$22,7)</f>
        <v>#DIV/0!</v>
      </c>
    </row>
    <row r="38" spans="1:14" x14ac:dyDescent="0.2">
      <c r="A38" s="200">
        <f t="shared" ca="1" si="14"/>
        <v>41306</v>
      </c>
      <c r="B38" s="149" t="e">
        <f ca="1">HLOOKUP($A38,Data!$AB$2:$EJ$22,13)</f>
        <v>#DIV/0!</v>
      </c>
      <c r="C38" s="148" t="e">
        <f ca="1">HLOOKUP($A38,Data!$AB$2:$EJ$22,11)</f>
        <v>#DIV/0!</v>
      </c>
      <c r="D38" s="148" t="e">
        <f ca="1">HLOOKUP($A38,Data!$AB$2:$EJ$22,8)</f>
        <v>#DIV/0!</v>
      </c>
      <c r="E38" s="148" t="e">
        <f ca="1">HLOOKUP($A38,Data!$AB$2:$EJ$22,5)</f>
        <v>#DIV/0!</v>
      </c>
      <c r="F38" s="148" t="e">
        <f ca="1">HLOOKUP($A38,Data!$AB$2:$EJ$22,6)</f>
        <v>#DIV/0!</v>
      </c>
      <c r="G38" s="148" t="e">
        <f ca="1">HLOOKUP($A38,Data!$AB$2:$EJ$22,14)</f>
        <v>#DIV/0!</v>
      </c>
      <c r="H38" s="148" t="e">
        <f ca="1">HLOOKUP($A38,Data!$AB$2:$EJ$22,9)</f>
        <v>#DIV/0!</v>
      </c>
      <c r="I38" s="148" t="e">
        <f ca="1">HLOOKUP($A38,Data!$AB$2:$EJ$22,10)</f>
        <v>#DIV/0!</v>
      </c>
      <c r="J38" s="148" t="e">
        <f ca="1">HLOOKUP($A38,Data!$AB$2:$EJ$22,3)</f>
        <v>#DIV/0!</v>
      </c>
      <c r="K38" s="148" t="e">
        <f ca="1">HLOOKUP($A38,Data!$AB$2:$EJ$22,2)</f>
        <v>#DIV/0!</v>
      </c>
      <c r="L38" s="148" t="e">
        <f ca="1">HLOOKUP($A38,Data!$AB$2:$EJ$22,21)</f>
        <v>#DIV/0!</v>
      </c>
      <c r="M38" s="148" t="e">
        <f ca="1">HLOOKUP($A38,Data!$AB$2:$EJ$22,17)</f>
        <v>#DIV/0!</v>
      </c>
      <c r="N38" s="150" t="e">
        <f ca="1">HLOOKUP($A38,Data!$AB$2:$EJ$22,7)</f>
        <v>#DIV/0!</v>
      </c>
    </row>
    <row r="39" spans="1:14" x14ac:dyDescent="0.2">
      <c r="A39" s="200">
        <f t="shared" ca="1" si="14"/>
        <v>41334</v>
      </c>
      <c r="B39" s="149" t="e">
        <f ca="1">HLOOKUP($A39,Data!$AB$2:$EJ$22,13)</f>
        <v>#DIV/0!</v>
      </c>
      <c r="C39" s="148" t="e">
        <f ca="1">HLOOKUP($A39,Data!$AB$2:$EJ$22,11)</f>
        <v>#DIV/0!</v>
      </c>
      <c r="D39" s="148" t="e">
        <f ca="1">HLOOKUP($A39,Data!$AB$2:$EJ$22,8)</f>
        <v>#DIV/0!</v>
      </c>
      <c r="E39" s="148" t="e">
        <f ca="1">HLOOKUP($A39,Data!$AB$2:$EJ$22,5)</f>
        <v>#DIV/0!</v>
      </c>
      <c r="F39" s="148" t="e">
        <f ca="1">HLOOKUP($A39,Data!$AB$2:$EJ$22,6)</f>
        <v>#DIV/0!</v>
      </c>
      <c r="G39" s="148" t="e">
        <f ca="1">HLOOKUP($A39,Data!$AB$2:$EJ$22,14)</f>
        <v>#DIV/0!</v>
      </c>
      <c r="H39" s="148" t="e">
        <f ca="1">HLOOKUP($A39,Data!$AB$2:$EJ$22,9)</f>
        <v>#DIV/0!</v>
      </c>
      <c r="I39" s="148" t="e">
        <f ca="1">HLOOKUP($A39,Data!$AB$2:$EJ$22,10)</f>
        <v>#DIV/0!</v>
      </c>
      <c r="J39" s="148" t="e">
        <f ca="1">HLOOKUP($A39,Data!$AB$2:$EJ$22,3)</f>
        <v>#DIV/0!</v>
      </c>
      <c r="K39" s="148" t="e">
        <f ca="1">HLOOKUP($A39,Data!$AB$2:$EJ$22,2)</f>
        <v>#DIV/0!</v>
      </c>
      <c r="L39" s="148" t="e">
        <f ca="1">HLOOKUP($A39,Data!$AB$2:$EJ$22,21)</f>
        <v>#DIV/0!</v>
      </c>
      <c r="M39" s="148" t="e">
        <f ca="1">HLOOKUP($A39,Data!$AB$2:$EJ$22,17)</f>
        <v>#DIV/0!</v>
      </c>
      <c r="N39" s="150" t="e">
        <f ca="1">HLOOKUP($A39,Data!$AB$2:$EJ$22,7)</f>
        <v>#DIV/0!</v>
      </c>
    </row>
    <row r="40" spans="1:14" x14ac:dyDescent="0.2">
      <c r="A40" s="200">
        <f t="shared" ca="1" si="14"/>
        <v>41365</v>
      </c>
      <c r="B40" s="131" t="e">
        <f ca="1">HLOOKUP($A40,Data!$AB$2:$EJ$22,13)</f>
        <v>#DIV/0!</v>
      </c>
      <c r="C40" s="138" t="e">
        <f ca="1">HLOOKUP($A40,Data!$AB$2:$EJ$22,11)</f>
        <v>#DIV/0!</v>
      </c>
      <c r="D40" s="138" t="e">
        <f ca="1">HLOOKUP($A40,Data!$AB$2:$EJ$22,8)</f>
        <v>#DIV/0!</v>
      </c>
      <c r="E40" s="138" t="e">
        <f ca="1">HLOOKUP($A40,Data!$AB$2:$EJ$22,5)</f>
        <v>#DIV/0!</v>
      </c>
      <c r="F40" s="138" t="e">
        <f ca="1">HLOOKUP($A40,Data!$AB$2:$EJ$22,6)</f>
        <v>#DIV/0!</v>
      </c>
      <c r="G40" s="138" t="e">
        <f ca="1">HLOOKUP($A40,Data!$AB$2:$EJ$22,14)</f>
        <v>#DIV/0!</v>
      </c>
      <c r="H40" s="138" t="e">
        <f ca="1">HLOOKUP($A40,Data!$AB$2:$EJ$22,9)</f>
        <v>#DIV/0!</v>
      </c>
      <c r="I40" s="138" t="e">
        <f ca="1">HLOOKUP($A40,Data!$AB$2:$EJ$22,10)</f>
        <v>#DIV/0!</v>
      </c>
      <c r="J40" s="138" t="e">
        <f ca="1">HLOOKUP($A40,Data!$AB$2:$EJ$22,3)</f>
        <v>#DIV/0!</v>
      </c>
      <c r="K40" s="138" t="e">
        <f ca="1">HLOOKUP($A40,Data!$AB$2:$EJ$22,2)</f>
        <v>#DIV/0!</v>
      </c>
      <c r="L40" s="138" t="e">
        <f ca="1">HLOOKUP($A40,Data!$AB$2:$EJ$22,21)</f>
        <v>#DIV/0!</v>
      </c>
      <c r="M40" s="138" t="e">
        <f ca="1">HLOOKUP($A40,Data!$AB$2:$EJ$22,17)</f>
        <v>#DIV/0!</v>
      </c>
      <c r="N40" s="132" t="e">
        <f ca="1">HLOOKUP($A40,Data!$AB$2:$EJ$22,7)</f>
        <v>#DIV/0!</v>
      </c>
    </row>
    <row r="41" spans="1:14" x14ac:dyDescent="0.2">
      <c r="A41" s="200">
        <f t="shared" ca="1" si="14"/>
        <v>41395</v>
      </c>
      <c r="B41" s="131" t="e">
        <f ca="1">HLOOKUP($A41,Data!$AB$2:$EJ$22,13)</f>
        <v>#DIV/0!</v>
      </c>
      <c r="C41" s="138" t="e">
        <f ca="1">HLOOKUP($A41,Data!$AB$2:$EJ$22,11)</f>
        <v>#DIV/0!</v>
      </c>
      <c r="D41" s="138" t="e">
        <f ca="1">HLOOKUP($A41,Data!$AB$2:$EJ$22,8)</f>
        <v>#DIV/0!</v>
      </c>
      <c r="E41" s="138" t="e">
        <f ca="1">HLOOKUP($A41,Data!$AB$2:$EJ$22,5)</f>
        <v>#DIV/0!</v>
      </c>
      <c r="F41" s="138" t="e">
        <f ca="1">HLOOKUP($A41,Data!$AB$2:$EJ$22,6)</f>
        <v>#DIV/0!</v>
      </c>
      <c r="G41" s="138" t="e">
        <f ca="1">HLOOKUP($A41,Data!$AB$2:$EJ$22,14)</f>
        <v>#DIV/0!</v>
      </c>
      <c r="H41" s="138" t="e">
        <f ca="1">HLOOKUP($A41,Data!$AB$2:$EJ$22,9)</f>
        <v>#DIV/0!</v>
      </c>
      <c r="I41" s="138" t="e">
        <f ca="1">HLOOKUP($A41,Data!$AB$2:$EJ$22,10)</f>
        <v>#DIV/0!</v>
      </c>
      <c r="J41" s="138" t="e">
        <f ca="1">HLOOKUP($A41,Data!$AB$2:$EJ$22,3)</f>
        <v>#DIV/0!</v>
      </c>
      <c r="K41" s="138" t="e">
        <f ca="1">HLOOKUP($A41,Data!$AB$2:$EJ$22,2)</f>
        <v>#DIV/0!</v>
      </c>
      <c r="L41" s="138" t="e">
        <f ca="1">HLOOKUP($A41,Data!$AB$2:$EJ$22,21)</f>
        <v>#DIV/0!</v>
      </c>
      <c r="M41" s="138" t="e">
        <f ca="1">HLOOKUP($A41,Data!$AB$2:$EJ$22,17)</f>
        <v>#DIV/0!</v>
      </c>
      <c r="N41" s="132" t="e">
        <f ca="1">HLOOKUP($A41,Data!$AB$2:$EJ$22,7)</f>
        <v>#DIV/0!</v>
      </c>
    </row>
    <row r="42" spans="1:14" x14ac:dyDescent="0.2">
      <c r="A42" s="200">
        <f t="shared" ca="1" si="14"/>
        <v>41426</v>
      </c>
      <c r="B42" s="131" t="e">
        <f ca="1">HLOOKUP($A42,Data!$AB$2:$EJ$22,13)</f>
        <v>#DIV/0!</v>
      </c>
      <c r="C42" s="138" t="e">
        <f ca="1">HLOOKUP($A42,Data!$AB$2:$EJ$22,11)</f>
        <v>#DIV/0!</v>
      </c>
      <c r="D42" s="138" t="e">
        <f ca="1">HLOOKUP($A42,Data!$AB$2:$EJ$22,8)</f>
        <v>#DIV/0!</v>
      </c>
      <c r="E42" s="138" t="e">
        <f ca="1">HLOOKUP($A42,Data!$AB$2:$EJ$22,5)</f>
        <v>#DIV/0!</v>
      </c>
      <c r="F42" s="138" t="e">
        <f ca="1">HLOOKUP($A42,Data!$AB$2:$EJ$22,6)</f>
        <v>#DIV/0!</v>
      </c>
      <c r="G42" s="138" t="e">
        <f ca="1">HLOOKUP($A42,Data!$AB$2:$EJ$22,14)</f>
        <v>#DIV/0!</v>
      </c>
      <c r="H42" s="138" t="e">
        <f ca="1">HLOOKUP($A42,Data!$AB$2:$EJ$22,9)</f>
        <v>#DIV/0!</v>
      </c>
      <c r="I42" s="138" t="e">
        <f ca="1">HLOOKUP($A42,Data!$AB$2:$EJ$22,10)</f>
        <v>#DIV/0!</v>
      </c>
      <c r="J42" s="138" t="e">
        <f ca="1">HLOOKUP($A42,Data!$AB$2:$EJ$22,3)</f>
        <v>#DIV/0!</v>
      </c>
      <c r="K42" s="138" t="e">
        <f ca="1">HLOOKUP($A42,Data!$AB$2:$EJ$22,2)</f>
        <v>#DIV/0!</v>
      </c>
      <c r="L42" s="138" t="e">
        <f ca="1">HLOOKUP($A42,Data!$AB$2:$EJ$22,21)</f>
        <v>#DIV/0!</v>
      </c>
      <c r="M42" s="138" t="e">
        <f ca="1">HLOOKUP($A42,Data!$AB$2:$EJ$22,17)</f>
        <v>#DIV/0!</v>
      </c>
      <c r="N42" s="132" t="e">
        <f ca="1">HLOOKUP($A42,Data!$AB$2:$EJ$22,7)</f>
        <v>#DIV/0!</v>
      </c>
    </row>
    <row r="43" spans="1:14" x14ac:dyDescent="0.2">
      <c r="A43" s="200">
        <f t="shared" ca="1" si="14"/>
        <v>41456</v>
      </c>
      <c r="B43" s="131" t="e">
        <f ca="1">HLOOKUP($A43,Data!$AB$2:$EJ$22,13)</f>
        <v>#DIV/0!</v>
      </c>
      <c r="C43" s="138" t="e">
        <f ca="1">HLOOKUP($A43,Data!$AB$2:$EJ$22,11)</f>
        <v>#DIV/0!</v>
      </c>
      <c r="D43" s="138" t="e">
        <f ca="1">HLOOKUP($A43,Data!$AB$2:$EJ$22,8)</f>
        <v>#DIV/0!</v>
      </c>
      <c r="E43" s="138" t="e">
        <f ca="1">HLOOKUP($A43,Data!$AB$2:$EJ$22,5)</f>
        <v>#DIV/0!</v>
      </c>
      <c r="F43" s="138" t="e">
        <f ca="1">HLOOKUP($A43,Data!$AB$2:$EJ$22,6)</f>
        <v>#DIV/0!</v>
      </c>
      <c r="G43" s="138" t="e">
        <f ca="1">HLOOKUP($A43,Data!$AB$2:$EJ$22,14)</f>
        <v>#DIV/0!</v>
      </c>
      <c r="H43" s="138" t="e">
        <f ca="1">HLOOKUP($A43,Data!$AB$2:$EJ$22,9)</f>
        <v>#DIV/0!</v>
      </c>
      <c r="I43" s="138" t="e">
        <f ca="1">HLOOKUP($A43,Data!$AB$2:$EJ$22,10)</f>
        <v>#DIV/0!</v>
      </c>
      <c r="J43" s="138" t="e">
        <f ca="1">HLOOKUP($A43,Data!$AB$2:$EJ$22,3)</f>
        <v>#DIV/0!</v>
      </c>
      <c r="K43" s="138" t="e">
        <f ca="1">HLOOKUP($A43,Data!$AB$2:$EJ$22,2)</f>
        <v>#DIV/0!</v>
      </c>
      <c r="L43" s="138" t="e">
        <f ca="1">HLOOKUP($A43,Data!$AB$2:$EJ$22,21)</f>
        <v>#DIV/0!</v>
      </c>
      <c r="M43" s="138" t="e">
        <f ca="1">HLOOKUP($A43,Data!$AB$2:$EJ$22,17)</f>
        <v>#DIV/0!</v>
      </c>
      <c r="N43" s="132" t="e">
        <f ca="1">HLOOKUP($A43,Data!$AB$2:$EJ$22,7)</f>
        <v>#DIV/0!</v>
      </c>
    </row>
    <row r="44" spans="1:14" x14ac:dyDescent="0.2">
      <c r="A44" s="200">
        <f t="shared" ca="1" si="14"/>
        <v>41487</v>
      </c>
      <c r="B44" s="149" t="e">
        <f ca="1">HLOOKUP($A44,Data!$AB$2:$EJ$22,13)</f>
        <v>#DIV/0!</v>
      </c>
      <c r="C44" s="148" t="e">
        <f ca="1">HLOOKUP($A44,Data!$AB$2:$EJ$22,11)</f>
        <v>#DIV/0!</v>
      </c>
      <c r="D44" s="148" t="e">
        <f ca="1">HLOOKUP($A44,Data!$AB$2:$EJ$22,8)</f>
        <v>#DIV/0!</v>
      </c>
      <c r="E44" s="148" t="e">
        <f ca="1">HLOOKUP($A44,Data!$AB$2:$EJ$22,5)</f>
        <v>#DIV/0!</v>
      </c>
      <c r="F44" s="148" t="e">
        <f ca="1">HLOOKUP($A44,Data!$AB$2:$EJ$22,6)</f>
        <v>#DIV/0!</v>
      </c>
      <c r="G44" s="148" t="e">
        <f ca="1">HLOOKUP($A44,Data!$AB$2:$EJ$22,14)</f>
        <v>#DIV/0!</v>
      </c>
      <c r="H44" s="148" t="e">
        <f ca="1">HLOOKUP($A44,Data!$AB$2:$EJ$22,9)</f>
        <v>#DIV/0!</v>
      </c>
      <c r="I44" s="148" t="e">
        <f ca="1">HLOOKUP($A44,Data!$AB$2:$EJ$22,10)</f>
        <v>#DIV/0!</v>
      </c>
      <c r="J44" s="148" t="e">
        <f ca="1">HLOOKUP($A44,Data!$AB$2:$EJ$22,3)</f>
        <v>#DIV/0!</v>
      </c>
      <c r="K44" s="148" t="e">
        <f ca="1">HLOOKUP($A44,Data!$AB$2:$EJ$22,2)</f>
        <v>#DIV/0!</v>
      </c>
      <c r="L44" s="148" t="e">
        <f ca="1">HLOOKUP($A44,Data!$AB$2:$EJ$22,21)</f>
        <v>#DIV/0!</v>
      </c>
      <c r="M44" s="148" t="e">
        <f ca="1">HLOOKUP($A44,Data!$AB$2:$EJ$22,17)</f>
        <v>#DIV/0!</v>
      </c>
      <c r="N44" s="150" t="e">
        <f ca="1">HLOOKUP($A44,Data!$AB$2:$EJ$22,7)</f>
        <v>#DIV/0!</v>
      </c>
    </row>
    <row r="45" spans="1:14" x14ac:dyDescent="0.2">
      <c r="A45" s="200">
        <f t="shared" ca="1" si="14"/>
        <v>41518</v>
      </c>
      <c r="B45" s="149" t="e">
        <f ca="1">HLOOKUP($A45,Data!$AB$2:$EJ$22,13)</f>
        <v>#DIV/0!</v>
      </c>
      <c r="C45" s="148" t="e">
        <f ca="1">HLOOKUP($A45,Data!$AB$2:$EJ$22,11)</f>
        <v>#DIV/0!</v>
      </c>
      <c r="D45" s="148" t="e">
        <f ca="1">HLOOKUP($A45,Data!$AB$2:$EJ$22,8)</f>
        <v>#DIV/0!</v>
      </c>
      <c r="E45" s="148" t="e">
        <f ca="1">HLOOKUP($A45,Data!$AB$2:$EJ$22,5)</f>
        <v>#DIV/0!</v>
      </c>
      <c r="F45" s="148" t="e">
        <f ca="1">HLOOKUP($A45,Data!$AB$2:$EJ$22,6)</f>
        <v>#DIV/0!</v>
      </c>
      <c r="G45" s="148" t="e">
        <f ca="1">HLOOKUP($A45,Data!$AB$2:$EJ$22,14)</f>
        <v>#DIV/0!</v>
      </c>
      <c r="H45" s="148" t="e">
        <f ca="1">HLOOKUP($A45,Data!$AB$2:$EJ$22,9)</f>
        <v>#DIV/0!</v>
      </c>
      <c r="I45" s="148" t="e">
        <f ca="1">HLOOKUP($A45,Data!$AB$2:$EJ$22,10)</f>
        <v>#DIV/0!</v>
      </c>
      <c r="J45" s="148" t="e">
        <f ca="1">HLOOKUP($A45,Data!$AB$2:$EJ$22,3)</f>
        <v>#DIV/0!</v>
      </c>
      <c r="K45" s="148" t="e">
        <f ca="1">HLOOKUP($A45,Data!$AB$2:$EJ$22,2)</f>
        <v>#DIV/0!</v>
      </c>
      <c r="L45" s="148" t="e">
        <f ca="1">HLOOKUP($A45,Data!$AB$2:$EJ$22,21)</f>
        <v>#DIV/0!</v>
      </c>
      <c r="M45" s="148" t="e">
        <f ca="1">HLOOKUP($A45,Data!$AB$2:$EJ$22,17)</f>
        <v>#DIV/0!</v>
      </c>
      <c r="N45" s="150" t="e">
        <f ca="1">HLOOKUP($A45,Data!$AB$2:$EJ$22,7)</f>
        <v>#DIV/0!</v>
      </c>
    </row>
    <row r="46" spans="1:14" x14ac:dyDescent="0.2">
      <c r="A46" s="200">
        <f t="shared" ca="1" si="14"/>
        <v>41548</v>
      </c>
      <c r="B46" s="149" t="e">
        <f ca="1">HLOOKUP($A46,Data!$AB$2:$EJ$22,13)</f>
        <v>#DIV/0!</v>
      </c>
      <c r="C46" s="148" t="e">
        <f ca="1">HLOOKUP($A46,Data!$AB$2:$EJ$22,11)</f>
        <v>#DIV/0!</v>
      </c>
      <c r="D46" s="148" t="e">
        <f ca="1">HLOOKUP($A46,Data!$AB$2:$EJ$22,8)</f>
        <v>#DIV/0!</v>
      </c>
      <c r="E46" s="148" t="e">
        <f ca="1">HLOOKUP($A46,Data!$AB$2:$EJ$22,5)</f>
        <v>#DIV/0!</v>
      </c>
      <c r="F46" s="148" t="e">
        <f ca="1">HLOOKUP($A46,Data!$AB$2:$EJ$22,6)</f>
        <v>#DIV/0!</v>
      </c>
      <c r="G46" s="148" t="e">
        <f ca="1">HLOOKUP($A46,Data!$AB$2:$EJ$22,14)</f>
        <v>#DIV/0!</v>
      </c>
      <c r="H46" s="148" t="e">
        <f ca="1">HLOOKUP($A46,Data!$AB$2:$EJ$22,9)</f>
        <v>#DIV/0!</v>
      </c>
      <c r="I46" s="148" t="e">
        <f ca="1">HLOOKUP($A46,Data!$AB$2:$EJ$22,10)</f>
        <v>#DIV/0!</v>
      </c>
      <c r="J46" s="148" t="e">
        <f ca="1">HLOOKUP($A46,Data!$AB$2:$EJ$22,3)</f>
        <v>#DIV/0!</v>
      </c>
      <c r="K46" s="148" t="e">
        <f ca="1">HLOOKUP($A46,Data!$AB$2:$EJ$22,2)</f>
        <v>#DIV/0!</v>
      </c>
      <c r="L46" s="148" t="e">
        <f ca="1">HLOOKUP($A46,Data!$AB$2:$EJ$22,21)</f>
        <v>#DIV/0!</v>
      </c>
      <c r="M46" s="148" t="e">
        <f ca="1">HLOOKUP($A46,Data!$AB$2:$EJ$22,17)</f>
        <v>#DIV/0!</v>
      </c>
      <c r="N46" s="150" t="e">
        <f ca="1">HLOOKUP($A46,Data!$AB$2:$EJ$22,7)</f>
        <v>#DIV/0!</v>
      </c>
    </row>
    <row r="47" spans="1:14" x14ac:dyDescent="0.2">
      <c r="A47" s="200">
        <f t="shared" ca="1" si="14"/>
        <v>41579</v>
      </c>
      <c r="B47" s="149" t="e">
        <f ca="1">HLOOKUP($A47,Data!$AB$2:$EJ$22,13)</f>
        <v>#DIV/0!</v>
      </c>
      <c r="C47" s="148" t="e">
        <f ca="1">HLOOKUP($A47,Data!$AB$2:$EJ$22,11)</f>
        <v>#DIV/0!</v>
      </c>
      <c r="D47" s="148" t="e">
        <f ca="1">HLOOKUP($A47,Data!$AB$2:$EJ$22,8)</f>
        <v>#DIV/0!</v>
      </c>
      <c r="E47" s="148" t="e">
        <f ca="1">HLOOKUP($A47,Data!$AB$2:$EJ$22,5)</f>
        <v>#DIV/0!</v>
      </c>
      <c r="F47" s="148" t="e">
        <f ca="1">HLOOKUP($A47,Data!$AB$2:$EJ$22,6)</f>
        <v>#DIV/0!</v>
      </c>
      <c r="G47" s="148" t="e">
        <f ca="1">HLOOKUP($A47,Data!$AB$2:$EJ$22,14)</f>
        <v>#DIV/0!</v>
      </c>
      <c r="H47" s="148" t="e">
        <f ca="1">HLOOKUP($A47,Data!$AB$2:$EJ$22,9)</f>
        <v>#DIV/0!</v>
      </c>
      <c r="I47" s="148" t="e">
        <f ca="1">HLOOKUP($A47,Data!$AB$2:$EJ$22,10)</f>
        <v>#DIV/0!</v>
      </c>
      <c r="J47" s="148" t="e">
        <f ca="1">HLOOKUP($A47,Data!$AB$2:$EJ$22,3)</f>
        <v>#DIV/0!</v>
      </c>
      <c r="K47" s="148" t="e">
        <f ca="1">HLOOKUP($A47,Data!$AB$2:$EJ$22,2)</f>
        <v>#DIV/0!</v>
      </c>
      <c r="L47" s="148" t="e">
        <f ca="1">HLOOKUP($A47,Data!$AB$2:$EJ$22,21)</f>
        <v>#DIV/0!</v>
      </c>
      <c r="M47" s="148" t="e">
        <f ca="1">HLOOKUP($A47,Data!$AB$2:$EJ$22,17)</f>
        <v>#DIV/0!</v>
      </c>
      <c r="N47" s="150" t="e">
        <f ca="1">HLOOKUP($A47,Data!$AB$2:$EJ$22,7)</f>
        <v>#DIV/0!</v>
      </c>
    </row>
    <row r="48" spans="1:14" x14ac:dyDescent="0.2">
      <c r="A48" s="200">
        <f t="shared" ca="1" si="14"/>
        <v>41609</v>
      </c>
      <c r="B48" s="131" t="e">
        <f ca="1">HLOOKUP($A48,Data!$AB$2:$EJ$22,13)</f>
        <v>#DIV/0!</v>
      </c>
      <c r="C48" s="138" t="e">
        <f ca="1">HLOOKUP($A48,Data!$AB$2:$EJ$22,11)</f>
        <v>#DIV/0!</v>
      </c>
      <c r="D48" s="138" t="e">
        <f ca="1">HLOOKUP($A48,Data!$AB$2:$EJ$22,8)</f>
        <v>#DIV/0!</v>
      </c>
      <c r="E48" s="138" t="e">
        <f ca="1">HLOOKUP($A48,Data!$AB$2:$EJ$22,5)</f>
        <v>#DIV/0!</v>
      </c>
      <c r="F48" s="138" t="e">
        <f ca="1">HLOOKUP($A48,Data!$AB$2:$EJ$22,6)</f>
        <v>#DIV/0!</v>
      </c>
      <c r="G48" s="138" t="e">
        <f ca="1">HLOOKUP($A48,Data!$AB$2:$EJ$22,14)</f>
        <v>#DIV/0!</v>
      </c>
      <c r="H48" s="138" t="e">
        <f ca="1">HLOOKUP($A48,Data!$AB$2:$EJ$22,9)</f>
        <v>#DIV/0!</v>
      </c>
      <c r="I48" s="138" t="e">
        <f ca="1">HLOOKUP($A48,Data!$AB$2:$EJ$22,10)</f>
        <v>#DIV/0!</v>
      </c>
      <c r="J48" s="138" t="e">
        <f ca="1">HLOOKUP($A48,Data!$AB$2:$EJ$22,3)</f>
        <v>#DIV/0!</v>
      </c>
      <c r="K48" s="138" t="e">
        <f ca="1">HLOOKUP($A48,Data!$AB$2:$EJ$22,2)</f>
        <v>#DIV/0!</v>
      </c>
      <c r="L48" s="138" t="e">
        <f ca="1">HLOOKUP($A48,Data!$AB$2:$EJ$22,21)</f>
        <v>#DIV/0!</v>
      </c>
      <c r="M48" s="138" t="e">
        <f ca="1">HLOOKUP($A48,Data!$AB$2:$EJ$22,17)</f>
        <v>#DIV/0!</v>
      </c>
      <c r="N48" s="132" t="e">
        <f ca="1">HLOOKUP($A48,Data!$AB$2:$EJ$22,7)</f>
        <v>#DIV/0!</v>
      </c>
    </row>
    <row r="49" spans="1:21" x14ac:dyDescent="0.2">
      <c r="A49" s="200">
        <f t="shared" ca="1" si="14"/>
        <v>41640</v>
      </c>
      <c r="B49" s="131" t="e">
        <f ca="1">HLOOKUP($A49,Data!$AB$2:$EJ$22,13)</f>
        <v>#DIV/0!</v>
      </c>
      <c r="C49" s="138" t="e">
        <f ca="1">HLOOKUP($A49,Data!$AB$2:$EJ$22,11)</f>
        <v>#DIV/0!</v>
      </c>
      <c r="D49" s="138" t="e">
        <f ca="1">HLOOKUP($A49,Data!$AB$2:$EJ$22,8)</f>
        <v>#DIV/0!</v>
      </c>
      <c r="E49" s="138" t="e">
        <f ca="1">HLOOKUP($A49,Data!$AB$2:$EJ$22,5)</f>
        <v>#DIV/0!</v>
      </c>
      <c r="F49" s="138" t="e">
        <f ca="1">HLOOKUP($A49,Data!$AB$2:$EJ$22,6)</f>
        <v>#DIV/0!</v>
      </c>
      <c r="G49" s="138" t="e">
        <f ca="1">HLOOKUP($A49,Data!$AB$2:$EJ$22,14)</f>
        <v>#DIV/0!</v>
      </c>
      <c r="H49" s="138" t="e">
        <f ca="1">HLOOKUP($A49,Data!$AB$2:$EJ$22,9)</f>
        <v>#DIV/0!</v>
      </c>
      <c r="I49" s="138" t="e">
        <f ca="1">HLOOKUP($A49,Data!$AB$2:$EJ$22,10)</f>
        <v>#DIV/0!</v>
      </c>
      <c r="J49" s="138" t="e">
        <f ca="1">HLOOKUP($A49,Data!$AB$2:$EJ$22,3)</f>
        <v>#DIV/0!</v>
      </c>
      <c r="K49" s="138" t="e">
        <f ca="1">HLOOKUP($A49,Data!$AB$2:$EJ$22,2)</f>
        <v>#DIV/0!</v>
      </c>
      <c r="L49" s="138" t="e">
        <f ca="1">HLOOKUP($A49,Data!$AB$2:$EJ$22,21)</f>
        <v>#DIV/0!</v>
      </c>
      <c r="M49" s="138" t="e">
        <f ca="1">HLOOKUP($A49,Data!$AB$2:$EJ$22,17)</f>
        <v>#DIV/0!</v>
      </c>
      <c r="N49" s="132" t="e">
        <f ca="1">HLOOKUP($A49,Data!$AB$2:$EJ$22,7)</f>
        <v>#DIV/0!</v>
      </c>
    </row>
    <row r="50" spans="1:21" x14ac:dyDescent="0.2">
      <c r="A50" s="200">
        <f t="shared" ca="1" si="14"/>
        <v>41671</v>
      </c>
      <c r="B50" s="131" t="e">
        <f ca="1">HLOOKUP($A50,Data!$AB$2:$EJ$22,13)</f>
        <v>#DIV/0!</v>
      </c>
      <c r="C50" s="138" t="e">
        <f ca="1">HLOOKUP($A50,Data!$AB$2:$EJ$22,11)</f>
        <v>#DIV/0!</v>
      </c>
      <c r="D50" s="138" t="e">
        <f ca="1">HLOOKUP($A50,Data!$AB$2:$EJ$22,8)</f>
        <v>#DIV/0!</v>
      </c>
      <c r="E50" s="138" t="e">
        <f ca="1">HLOOKUP($A50,Data!$AB$2:$EJ$22,5)</f>
        <v>#DIV/0!</v>
      </c>
      <c r="F50" s="138" t="e">
        <f ca="1">HLOOKUP($A50,Data!$AB$2:$EJ$22,6)</f>
        <v>#DIV/0!</v>
      </c>
      <c r="G50" s="138" t="e">
        <f ca="1">HLOOKUP($A50,Data!$AB$2:$EJ$22,14)</f>
        <v>#DIV/0!</v>
      </c>
      <c r="H50" s="138" t="e">
        <f ca="1">HLOOKUP($A50,Data!$AB$2:$EJ$22,9)</f>
        <v>#DIV/0!</v>
      </c>
      <c r="I50" s="138" t="e">
        <f ca="1">HLOOKUP($A50,Data!$AB$2:$EJ$22,10)</f>
        <v>#DIV/0!</v>
      </c>
      <c r="J50" s="138" t="e">
        <f ca="1">HLOOKUP($A50,Data!$AB$2:$EJ$22,3)</f>
        <v>#DIV/0!</v>
      </c>
      <c r="K50" s="138" t="e">
        <f ca="1">HLOOKUP($A50,Data!$AB$2:$EJ$22,2)</f>
        <v>#DIV/0!</v>
      </c>
      <c r="L50" s="138" t="e">
        <f ca="1">HLOOKUP($A50,Data!$AB$2:$EJ$22,21)</f>
        <v>#DIV/0!</v>
      </c>
      <c r="M50" s="138" t="e">
        <f ca="1">HLOOKUP($A50,Data!$AB$2:$EJ$22,17)</f>
        <v>#DIV/0!</v>
      </c>
      <c r="N50" s="132" t="e">
        <f ca="1">HLOOKUP($A50,Data!$AB$2:$EJ$22,7)</f>
        <v>#DIV/0!</v>
      </c>
    </row>
    <row r="51" spans="1:21" x14ac:dyDescent="0.2">
      <c r="A51" s="200">
        <f t="shared" ca="1" si="14"/>
        <v>41699</v>
      </c>
      <c r="B51" s="131" t="e">
        <f ca="1">HLOOKUP($A51,Data!$AB$2:$EJ$22,13)</f>
        <v>#DIV/0!</v>
      </c>
      <c r="C51" s="138" t="e">
        <f ca="1">HLOOKUP($A51,Data!$AB$2:$EJ$22,11)</f>
        <v>#DIV/0!</v>
      </c>
      <c r="D51" s="138" t="e">
        <f ca="1">HLOOKUP($A51,Data!$AB$2:$EJ$22,8)</f>
        <v>#DIV/0!</v>
      </c>
      <c r="E51" s="138" t="e">
        <f ca="1">HLOOKUP($A51,Data!$AB$2:$EJ$22,5)</f>
        <v>#DIV/0!</v>
      </c>
      <c r="F51" s="138" t="e">
        <f ca="1">HLOOKUP($A51,Data!$AB$2:$EJ$22,6)</f>
        <v>#DIV/0!</v>
      </c>
      <c r="G51" s="138" t="e">
        <f ca="1">HLOOKUP($A51,Data!$AB$2:$EJ$22,14)</f>
        <v>#DIV/0!</v>
      </c>
      <c r="H51" s="138" t="e">
        <f ca="1">HLOOKUP($A51,Data!$AB$2:$EJ$22,9)</f>
        <v>#DIV/0!</v>
      </c>
      <c r="I51" s="138" t="e">
        <f ca="1">HLOOKUP($A51,Data!$AB$2:$EJ$22,10)</f>
        <v>#DIV/0!</v>
      </c>
      <c r="J51" s="138" t="e">
        <f ca="1">HLOOKUP($A51,Data!$AB$2:$EJ$22,3)</f>
        <v>#DIV/0!</v>
      </c>
      <c r="K51" s="138" t="e">
        <f ca="1">HLOOKUP($A51,Data!$AB$2:$EJ$22,2)</f>
        <v>#DIV/0!</v>
      </c>
      <c r="L51" s="138" t="e">
        <f ca="1">HLOOKUP($A51,Data!$AB$2:$EJ$22,21)</f>
        <v>#DIV/0!</v>
      </c>
      <c r="M51" s="138" t="e">
        <f ca="1">HLOOKUP($A51,Data!$AB$2:$EJ$22,17)</f>
        <v>#DIV/0!</v>
      </c>
      <c r="N51" s="132" t="e">
        <f ca="1">HLOOKUP($A51,Data!$AB$2:$EJ$22,7)</f>
        <v>#DIV/0!</v>
      </c>
    </row>
    <row r="52" spans="1:21" x14ac:dyDescent="0.2">
      <c r="A52" s="200">
        <f t="shared" ca="1" si="14"/>
        <v>41730</v>
      </c>
      <c r="B52" s="149" t="e">
        <f ca="1">HLOOKUP($A52,Data!$AB$2:$EJ$22,13)</f>
        <v>#DIV/0!</v>
      </c>
      <c r="C52" s="148" t="e">
        <f ca="1">HLOOKUP($A52,Data!$AB$2:$EJ$22,11)</f>
        <v>#DIV/0!</v>
      </c>
      <c r="D52" s="148" t="e">
        <f ca="1">HLOOKUP($A52,Data!$AB$2:$EJ$22,8)</f>
        <v>#DIV/0!</v>
      </c>
      <c r="E52" s="148" t="e">
        <f ca="1">HLOOKUP($A52,Data!$AB$2:$EJ$22,5)</f>
        <v>#DIV/0!</v>
      </c>
      <c r="F52" s="148" t="e">
        <f ca="1">HLOOKUP($A52,Data!$AB$2:$EJ$22,6)</f>
        <v>#DIV/0!</v>
      </c>
      <c r="G52" s="148" t="e">
        <f ca="1">HLOOKUP($A52,Data!$AB$2:$EJ$22,14)</f>
        <v>#DIV/0!</v>
      </c>
      <c r="H52" s="148" t="e">
        <f ca="1">HLOOKUP($A52,Data!$AB$2:$EJ$22,9)</f>
        <v>#DIV/0!</v>
      </c>
      <c r="I52" s="148" t="e">
        <f ca="1">HLOOKUP($A52,Data!$AB$2:$EJ$22,10)</f>
        <v>#DIV/0!</v>
      </c>
      <c r="J52" s="148" t="e">
        <f ca="1">HLOOKUP($A52,Data!$AB$2:$EJ$22,3)</f>
        <v>#DIV/0!</v>
      </c>
      <c r="K52" s="148" t="e">
        <f ca="1">HLOOKUP($A52,Data!$AB$2:$EJ$22,2)</f>
        <v>#DIV/0!</v>
      </c>
      <c r="L52" s="148" t="e">
        <f ca="1">HLOOKUP($A52,Data!$AB$2:$EJ$22,21)</f>
        <v>#DIV/0!</v>
      </c>
      <c r="M52" s="148" t="e">
        <f ca="1">HLOOKUP($A52,Data!$AB$2:$EJ$22,17)</f>
        <v>#DIV/0!</v>
      </c>
      <c r="N52" s="150" t="e">
        <f ca="1">HLOOKUP($A52,Data!$AB$2:$EJ$22,7)</f>
        <v>#DIV/0!</v>
      </c>
    </row>
    <row r="53" spans="1:21" x14ac:dyDescent="0.2">
      <c r="A53" s="200">
        <f t="shared" ca="1" si="14"/>
        <v>41760</v>
      </c>
      <c r="B53" s="149" t="e">
        <f ca="1">HLOOKUP($A53,Data!$AB$2:$EJ$22,13)</f>
        <v>#DIV/0!</v>
      </c>
      <c r="C53" s="148" t="e">
        <f ca="1">HLOOKUP($A53,Data!$AB$2:$EJ$22,11)</f>
        <v>#DIV/0!</v>
      </c>
      <c r="D53" s="148" t="e">
        <f ca="1">HLOOKUP($A53,Data!$AB$2:$EJ$22,8)</f>
        <v>#DIV/0!</v>
      </c>
      <c r="E53" s="148" t="e">
        <f ca="1">HLOOKUP($A53,Data!$AB$2:$EJ$22,5)</f>
        <v>#DIV/0!</v>
      </c>
      <c r="F53" s="148" t="e">
        <f ca="1">HLOOKUP($A53,Data!$AB$2:$EJ$22,6)</f>
        <v>#DIV/0!</v>
      </c>
      <c r="G53" s="148" t="e">
        <f ca="1">HLOOKUP($A53,Data!$AB$2:$EJ$22,14)</f>
        <v>#DIV/0!</v>
      </c>
      <c r="H53" s="148" t="e">
        <f ca="1">HLOOKUP($A53,Data!$AB$2:$EJ$22,9)</f>
        <v>#DIV/0!</v>
      </c>
      <c r="I53" s="148" t="e">
        <f ca="1">HLOOKUP($A53,Data!$AB$2:$EJ$22,10)</f>
        <v>#DIV/0!</v>
      </c>
      <c r="J53" s="148" t="e">
        <f ca="1">HLOOKUP($A53,Data!$AB$2:$EJ$22,3)</f>
        <v>#DIV/0!</v>
      </c>
      <c r="K53" s="148" t="e">
        <f ca="1">HLOOKUP($A53,Data!$AB$2:$EJ$22,2)</f>
        <v>#DIV/0!</v>
      </c>
      <c r="L53" s="148" t="e">
        <f ca="1">HLOOKUP($A53,Data!$AB$2:$EJ$22,21)</f>
        <v>#DIV/0!</v>
      </c>
      <c r="M53" s="148" t="e">
        <f ca="1">HLOOKUP($A53,Data!$AB$2:$EJ$22,17)</f>
        <v>#DIV/0!</v>
      </c>
      <c r="N53" s="150" t="e">
        <f ca="1">HLOOKUP($A53,Data!$AB$2:$EJ$22,7)</f>
        <v>#DIV/0!</v>
      </c>
    </row>
    <row r="54" spans="1:21" x14ac:dyDescent="0.2">
      <c r="A54" s="200">
        <f t="shared" ca="1" si="14"/>
        <v>41791</v>
      </c>
      <c r="B54" s="149" t="e">
        <f ca="1">HLOOKUP($A54,Data!$AB$2:$EJ$22,13)</f>
        <v>#DIV/0!</v>
      </c>
      <c r="C54" s="148" t="e">
        <f ca="1">HLOOKUP($A54,Data!$AB$2:$EJ$22,11)</f>
        <v>#DIV/0!</v>
      </c>
      <c r="D54" s="148" t="e">
        <f ca="1">HLOOKUP($A54,Data!$AB$2:$EJ$22,8)</f>
        <v>#DIV/0!</v>
      </c>
      <c r="E54" s="148" t="e">
        <f ca="1">HLOOKUP($A54,Data!$AB$2:$EJ$22,5)</f>
        <v>#DIV/0!</v>
      </c>
      <c r="F54" s="148" t="e">
        <f ca="1">HLOOKUP($A54,Data!$AB$2:$EJ$22,6)</f>
        <v>#DIV/0!</v>
      </c>
      <c r="G54" s="148" t="e">
        <f ca="1">HLOOKUP($A54,Data!$AB$2:$EJ$22,14)</f>
        <v>#DIV/0!</v>
      </c>
      <c r="H54" s="148" t="e">
        <f ca="1">HLOOKUP($A54,Data!$AB$2:$EJ$22,9)</f>
        <v>#DIV/0!</v>
      </c>
      <c r="I54" s="148" t="e">
        <f ca="1">HLOOKUP($A54,Data!$AB$2:$EJ$22,10)</f>
        <v>#DIV/0!</v>
      </c>
      <c r="J54" s="148" t="e">
        <f ca="1">HLOOKUP($A54,Data!$AB$2:$EJ$22,3)</f>
        <v>#DIV/0!</v>
      </c>
      <c r="K54" s="148" t="e">
        <f ca="1">HLOOKUP($A54,Data!$AB$2:$EJ$22,2)</f>
        <v>#DIV/0!</v>
      </c>
      <c r="L54" s="148" t="e">
        <f ca="1">HLOOKUP($A54,Data!$AB$2:$EJ$22,21)</f>
        <v>#DIV/0!</v>
      </c>
      <c r="M54" s="148" t="e">
        <f ca="1">HLOOKUP($A54,Data!$AB$2:$EJ$22,17)</f>
        <v>#DIV/0!</v>
      </c>
      <c r="N54" s="150" t="e">
        <f ca="1">HLOOKUP($A54,Data!$AB$2:$EJ$22,7)</f>
        <v>#DIV/0!</v>
      </c>
    </row>
    <row r="55" spans="1:21" x14ac:dyDescent="0.2">
      <c r="A55" s="200">
        <f ca="1">DATE(YEAR(A56),MONTH(A56)-1,1)</f>
        <v>41821</v>
      </c>
      <c r="B55" s="149" t="e">
        <f ca="1">HLOOKUP($A55,Data!$AB$2:$EJ$22,13)</f>
        <v>#DIV/0!</v>
      </c>
      <c r="C55" s="148" t="e">
        <f ca="1">HLOOKUP($A55,Data!$AB$2:$EJ$22,11)</f>
        <v>#DIV/0!</v>
      </c>
      <c r="D55" s="148" t="e">
        <f ca="1">HLOOKUP($A55,Data!$AB$2:$EJ$22,8)</f>
        <v>#DIV/0!</v>
      </c>
      <c r="E55" s="148" t="e">
        <f ca="1">HLOOKUP($A55,Data!$AB$2:$EJ$22,5)</f>
        <v>#DIV/0!</v>
      </c>
      <c r="F55" s="148" t="e">
        <f ca="1">HLOOKUP($A55,Data!$AB$2:$EJ$22,6)</f>
        <v>#DIV/0!</v>
      </c>
      <c r="G55" s="148" t="e">
        <f ca="1">HLOOKUP($A55,Data!$AB$2:$EJ$22,14)</f>
        <v>#DIV/0!</v>
      </c>
      <c r="H55" s="148" t="e">
        <f ca="1">HLOOKUP($A55,Data!$AB$2:$EJ$22,9)</f>
        <v>#DIV/0!</v>
      </c>
      <c r="I55" s="148" t="e">
        <f ca="1">HLOOKUP($A55,Data!$AB$2:$EJ$22,10)</f>
        <v>#DIV/0!</v>
      </c>
      <c r="J55" s="148" t="e">
        <f ca="1">HLOOKUP($A55,Data!$AB$2:$EJ$22,3)</f>
        <v>#DIV/0!</v>
      </c>
      <c r="K55" s="148" t="e">
        <f ca="1">HLOOKUP($A55,Data!$AB$2:$EJ$22,2)</f>
        <v>#DIV/0!</v>
      </c>
      <c r="L55" s="148" t="e">
        <f ca="1">HLOOKUP($A55,Data!$AB$2:$EJ$22,21)</f>
        <v>#DIV/0!</v>
      </c>
      <c r="M55" s="148" t="e">
        <f ca="1">HLOOKUP($A55,Data!$AB$2:$EJ$22,17)</f>
        <v>#DIV/0!</v>
      </c>
      <c r="N55" s="150" t="e">
        <f ca="1">HLOOKUP($A55,Data!$AB$2:$EJ$22,7)</f>
        <v>#DIV/0!</v>
      </c>
    </row>
    <row r="56" spans="1:21" ht="12" thickBot="1" x14ac:dyDescent="0.25">
      <c r="A56" s="201">
        <f ca="1">DATE(YEAR($B$3),MONTH($B$3)-1,1)</f>
        <v>41852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41122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 t="e">
        <f t="shared" ref="F60:F84" ca="1" si="15">H32-J32</f>
        <v>#DIV/0!</v>
      </c>
      <c r="G60" s="148" t="e">
        <f t="shared" ref="G60:G84" ca="1" si="16">E32-H32</f>
        <v>#DIV/0!</v>
      </c>
      <c r="H60" s="148" t="e">
        <f t="shared" ref="H60:H84" ca="1" si="17">$G32-$F32</f>
        <v>#DIV/0!</v>
      </c>
      <c r="I60" s="148" t="e">
        <f t="shared" ref="I60:I84" ca="1" si="18">G32-E32</f>
        <v>#DIV/0!</v>
      </c>
      <c r="J60" s="216" t="e">
        <f t="shared" ref="J60:J84" ca="1" si="19">F32-E32</f>
        <v>#DIV/0!</v>
      </c>
      <c r="K60" s="183" t="e">
        <f ca="1">L32-F32</f>
        <v>#DIV/0!</v>
      </c>
      <c r="L60" s="183" t="e">
        <f ca="1">L32-H32</f>
        <v>#DIV/0!</v>
      </c>
      <c r="M60" s="220" t="e">
        <f ca="1">M32-D32</f>
        <v>#DIV/0!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41153</v>
      </c>
      <c r="B61" s="184" t="e">
        <f t="shared" ref="B61:B84" ca="1" si="21">B33-E33</f>
        <v>#DIV/0!</v>
      </c>
      <c r="C61" s="170" t="e">
        <f t="shared" ref="C61:C84" ca="1" si="22">B33-F33</f>
        <v>#DIV/0!</v>
      </c>
      <c r="D61" s="148" t="e">
        <f t="shared" ref="D61:D84" ca="1" si="23">B33-D33</f>
        <v>#DIV/0!</v>
      </c>
      <c r="E61" s="169" t="s">
        <v>66</v>
      </c>
      <c r="F61" s="148" t="e">
        <f t="shared" ca="1" si="15"/>
        <v>#DIV/0!</v>
      </c>
      <c r="G61" s="148" t="e">
        <f t="shared" ca="1" si="16"/>
        <v>#DIV/0!</v>
      </c>
      <c r="H61" s="148" t="e">
        <f t="shared" ca="1" si="17"/>
        <v>#DIV/0!</v>
      </c>
      <c r="I61" s="148" t="e">
        <f t="shared" ca="1" si="18"/>
        <v>#DIV/0!</v>
      </c>
      <c r="J61" s="216" t="e">
        <f t="shared" ca="1" si="19"/>
        <v>#DIV/0!</v>
      </c>
      <c r="K61" s="148" t="e">
        <f t="shared" ref="K61:K84" ca="1" si="24">L33-F33</f>
        <v>#DIV/0!</v>
      </c>
      <c r="L61" s="148" t="e">
        <f t="shared" ref="L61:L84" ca="1" si="25">L33-H33</f>
        <v>#DIV/0!</v>
      </c>
      <c r="M61" s="150" t="e">
        <f t="shared" ref="M61:M84" ca="1" si="26">M33-D33</f>
        <v>#DIV/0!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41183</v>
      </c>
      <c r="B62" s="184" t="e">
        <f t="shared" ca="1" si="21"/>
        <v>#DIV/0!</v>
      </c>
      <c r="C62" s="170" t="e">
        <f t="shared" ca="1" si="22"/>
        <v>#DIV/0!</v>
      </c>
      <c r="D62" s="148" t="e">
        <f t="shared" ca="1" si="23"/>
        <v>#DIV/0!</v>
      </c>
      <c r="E62" s="169" t="s">
        <v>66</v>
      </c>
      <c r="F62" s="148" t="e">
        <f t="shared" ca="1" si="15"/>
        <v>#DIV/0!</v>
      </c>
      <c r="G62" s="148" t="e">
        <f t="shared" ca="1" si="16"/>
        <v>#DIV/0!</v>
      </c>
      <c r="H62" s="148" t="e">
        <f t="shared" ca="1" si="17"/>
        <v>#DIV/0!</v>
      </c>
      <c r="I62" s="148" t="e">
        <f t="shared" ca="1" si="18"/>
        <v>#DIV/0!</v>
      </c>
      <c r="J62" s="216" t="e">
        <f t="shared" ca="1" si="19"/>
        <v>#DIV/0!</v>
      </c>
      <c r="K62" s="148" t="e">
        <f t="shared" ca="1" si="24"/>
        <v>#DIV/0!</v>
      </c>
      <c r="L62" s="148" t="e">
        <f t="shared" ca="1" si="25"/>
        <v>#DIV/0!</v>
      </c>
      <c r="M62" s="150" t="e">
        <f t="shared" ca="1" si="26"/>
        <v>#DIV/0!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41214</v>
      </c>
      <c r="B63" s="184" t="e">
        <f t="shared" ca="1" si="21"/>
        <v>#DIV/0!</v>
      </c>
      <c r="C63" s="170" t="e">
        <f t="shared" ca="1" si="22"/>
        <v>#DIV/0!</v>
      </c>
      <c r="D63" s="148" t="e">
        <f t="shared" ca="1" si="23"/>
        <v>#DIV/0!</v>
      </c>
      <c r="E63" s="169" t="s">
        <v>66</v>
      </c>
      <c r="F63" s="148" t="e">
        <f t="shared" ca="1" si="15"/>
        <v>#DIV/0!</v>
      </c>
      <c r="G63" s="148" t="e">
        <f t="shared" ca="1" si="16"/>
        <v>#DIV/0!</v>
      </c>
      <c r="H63" s="148" t="e">
        <f t="shared" ca="1" si="17"/>
        <v>#DIV/0!</v>
      </c>
      <c r="I63" s="148" t="e">
        <f t="shared" ca="1" si="18"/>
        <v>#DIV/0!</v>
      </c>
      <c r="J63" s="216" t="e">
        <f t="shared" ca="1" si="19"/>
        <v>#DIV/0!</v>
      </c>
      <c r="K63" s="148" t="e">
        <f t="shared" ca="1" si="24"/>
        <v>#DIV/0!</v>
      </c>
      <c r="L63" s="148" t="e">
        <f t="shared" ca="1" si="25"/>
        <v>#DIV/0!</v>
      </c>
      <c r="M63" s="150" t="e">
        <f t="shared" ca="1" si="26"/>
        <v>#DIV/0!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41244</v>
      </c>
      <c r="B64" s="185" t="e">
        <f t="shared" ca="1" si="21"/>
        <v>#DIV/0!</v>
      </c>
      <c r="C64" s="171" t="e">
        <f t="shared" ca="1" si="22"/>
        <v>#DIV/0!</v>
      </c>
      <c r="D64" s="138" t="e">
        <f t="shared" ca="1" si="23"/>
        <v>#DIV/0!</v>
      </c>
      <c r="E64" s="138" t="e">
        <f t="shared" ref="E64:E84" ca="1" si="27">C36-B36</f>
        <v>#DIV/0!</v>
      </c>
      <c r="F64" s="138" t="e">
        <f t="shared" ca="1" si="15"/>
        <v>#DIV/0!</v>
      </c>
      <c r="G64" s="138" t="e">
        <f t="shared" ca="1" si="16"/>
        <v>#DIV/0!</v>
      </c>
      <c r="H64" s="138" t="e">
        <f t="shared" ca="1" si="17"/>
        <v>#DIV/0!</v>
      </c>
      <c r="I64" s="138" t="e">
        <f t="shared" ca="1" si="18"/>
        <v>#DIV/0!</v>
      </c>
      <c r="J64" s="138" t="e">
        <f t="shared" ca="1" si="19"/>
        <v>#DIV/0!</v>
      </c>
      <c r="K64" s="138" t="e">
        <f t="shared" ca="1" si="24"/>
        <v>#DIV/0!</v>
      </c>
      <c r="L64" s="138" t="e">
        <f t="shared" ca="1" si="25"/>
        <v>#DIV/0!</v>
      </c>
      <c r="M64" s="132" t="e">
        <f t="shared" ca="1" si="26"/>
        <v>#DIV/0!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41275</v>
      </c>
      <c r="B65" s="185" t="e">
        <f t="shared" ca="1" si="21"/>
        <v>#DIV/0!</v>
      </c>
      <c r="C65" s="171" t="e">
        <f t="shared" ca="1" si="22"/>
        <v>#DIV/0!</v>
      </c>
      <c r="D65" s="138" t="e">
        <f t="shared" ca="1" si="23"/>
        <v>#DIV/0!</v>
      </c>
      <c r="E65" s="138" t="e">
        <f t="shared" ca="1" si="27"/>
        <v>#DIV/0!</v>
      </c>
      <c r="F65" s="138" t="e">
        <f t="shared" ca="1" si="15"/>
        <v>#DIV/0!</v>
      </c>
      <c r="G65" s="138" t="e">
        <f t="shared" ca="1" si="16"/>
        <v>#DIV/0!</v>
      </c>
      <c r="H65" s="138" t="e">
        <f t="shared" ca="1" si="17"/>
        <v>#DIV/0!</v>
      </c>
      <c r="I65" s="138" t="e">
        <f t="shared" ca="1" si="18"/>
        <v>#DIV/0!</v>
      </c>
      <c r="J65" s="138" t="e">
        <f t="shared" ca="1" si="19"/>
        <v>#DIV/0!</v>
      </c>
      <c r="K65" s="138" t="e">
        <f t="shared" ca="1" si="24"/>
        <v>#DIV/0!</v>
      </c>
      <c r="L65" s="138" t="e">
        <f t="shared" ca="1" si="25"/>
        <v>#DIV/0!</v>
      </c>
      <c r="M65" s="132" t="e">
        <f t="shared" ca="1" si="26"/>
        <v>#DIV/0!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41306</v>
      </c>
      <c r="B66" s="185" t="e">
        <f t="shared" ca="1" si="21"/>
        <v>#DIV/0!</v>
      </c>
      <c r="C66" s="171" t="e">
        <f t="shared" ca="1" si="22"/>
        <v>#DIV/0!</v>
      </c>
      <c r="D66" s="138" t="e">
        <f t="shared" ca="1" si="23"/>
        <v>#DIV/0!</v>
      </c>
      <c r="E66" s="138" t="e">
        <f t="shared" ca="1" si="27"/>
        <v>#DIV/0!</v>
      </c>
      <c r="F66" s="138" t="e">
        <f t="shared" ca="1" si="15"/>
        <v>#DIV/0!</v>
      </c>
      <c r="G66" s="138" t="e">
        <f t="shared" ca="1" si="16"/>
        <v>#DIV/0!</v>
      </c>
      <c r="H66" s="138" t="e">
        <f t="shared" ca="1" si="17"/>
        <v>#DIV/0!</v>
      </c>
      <c r="I66" s="138" t="e">
        <f t="shared" ca="1" si="18"/>
        <v>#DIV/0!</v>
      </c>
      <c r="J66" s="138" t="e">
        <f t="shared" ca="1" si="19"/>
        <v>#DIV/0!</v>
      </c>
      <c r="K66" s="138" t="e">
        <f t="shared" ca="1" si="24"/>
        <v>#DIV/0!</v>
      </c>
      <c r="L66" s="138" t="e">
        <f t="shared" ca="1" si="25"/>
        <v>#DIV/0!</v>
      </c>
      <c r="M66" s="132" t="e">
        <f t="shared" ca="1" si="26"/>
        <v>#DIV/0!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41334</v>
      </c>
      <c r="B67" s="185" t="e">
        <f t="shared" ca="1" si="21"/>
        <v>#DIV/0!</v>
      </c>
      <c r="C67" s="171" t="e">
        <f t="shared" ca="1" si="22"/>
        <v>#DIV/0!</v>
      </c>
      <c r="D67" s="138" t="e">
        <f t="shared" ca="1" si="23"/>
        <v>#DIV/0!</v>
      </c>
      <c r="E67" s="138" t="e">
        <f t="shared" ca="1" si="27"/>
        <v>#DIV/0!</v>
      </c>
      <c r="F67" s="138" t="e">
        <f t="shared" ca="1" si="15"/>
        <v>#DIV/0!</v>
      </c>
      <c r="G67" s="138" t="e">
        <f t="shared" ca="1" si="16"/>
        <v>#DIV/0!</v>
      </c>
      <c r="H67" s="138" t="e">
        <f t="shared" ca="1" si="17"/>
        <v>#DIV/0!</v>
      </c>
      <c r="I67" s="138" t="e">
        <f t="shared" ca="1" si="18"/>
        <v>#DIV/0!</v>
      </c>
      <c r="J67" s="138" t="e">
        <f t="shared" ca="1" si="19"/>
        <v>#DIV/0!</v>
      </c>
      <c r="K67" s="138" t="e">
        <f t="shared" ca="1" si="24"/>
        <v>#DIV/0!</v>
      </c>
      <c r="L67" s="138" t="e">
        <f t="shared" ca="1" si="25"/>
        <v>#DIV/0!</v>
      </c>
      <c r="M67" s="132" t="e">
        <f t="shared" ca="1" si="26"/>
        <v>#DIV/0!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41365</v>
      </c>
      <c r="B68" s="184" t="e">
        <f t="shared" ca="1" si="21"/>
        <v>#DIV/0!</v>
      </c>
      <c r="C68" s="170" t="e">
        <f t="shared" ca="1" si="22"/>
        <v>#DIV/0!</v>
      </c>
      <c r="D68" s="148" t="e">
        <f t="shared" ca="1" si="23"/>
        <v>#DIV/0!</v>
      </c>
      <c r="E68" s="148" t="e">
        <f t="shared" ca="1" si="27"/>
        <v>#DIV/0!</v>
      </c>
      <c r="F68" s="148" t="e">
        <f t="shared" ca="1" si="15"/>
        <v>#DIV/0!</v>
      </c>
      <c r="G68" s="148" t="e">
        <f t="shared" ca="1" si="16"/>
        <v>#DIV/0!</v>
      </c>
      <c r="H68" s="148" t="e">
        <f t="shared" ca="1" si="17"/>
        <v>#DIV/0!</v>
      </c>
      <c r="I68" s="148" t="e">
        <f t="shared" ca="1" si="18"/>
        <v>#DIV/0!</v>
      </c>
      <c r="J68" s="216" t="e">
        <f t="shared" ca="1" si="19"/>
        <v>#DIV/0!</v>
      </c>
      <c r="K68" s="148" t="e">
        <f t="shared" ca="1" si="24"/>
        <v>#DIV/0!</v>
      </c>
      <c r="L68" s="148" t="e">
        <f t="shared" ca="1" si="25"/>
        <v>#DIV/0!</v>
      </c>
      <c r="M68" s="150" t="e">
        <f t="shared" ca="1" si="26"/>
        <v>#DIV/0!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41395</v>
      </c>
      <c r="B69" s="184" t="e">
        <f t="shared" ca="1" si="21"/>
        <v>#DIV/0!</v>
      </c>
      <c r="C69" s="170" t="e">
        <f t="shared" ca="1" si="22"/>
        <v>#DIV/0!</v>
      </c>
      <c r="D69" s="148" t="e">
        <f t="shared" ca="1" si="23"/>
        <v>#DIV/0!</v>
      </c>
      <c r="E69" s="148" t="e">
        <f t="shared" ca="1" si="27"/>
        <v>#DIV/0!</v>
      </c>
      <c r="F69" s="148" t="e">
        <f t="shared" ca="1" si="15"/>
        <v>#DIV/0!</v>
      </c>
      <c r="G69" s="148" t="e">
        <f t="shared" ca="1" si="16"/>
        <v>#DIV/0!</v>
      </c>
      <c r="H69" s="148" t="e">
        <f t="shared" ca="1" si="17"/>
        <v>#DIV/0!</v>
      </c>
      <c r="I69" s="148" t="e">
        <f t="shared" ca="1" si="18"/>
        <v>#DIV/0!</v>
      </c>
      <c r="J69" s="216" t="e">
        <f t="shared" ca="1" si="19"/>
        <v>#DIV/0!</v>
      </c>
      <c r="K69" s="148" t="e">
        <f t="shared" ca="1" si="24"/>
        <v>#DIV/0!</v>
      </c>
      <c r="L69" s="148" t="e">
        <f t="shared" ca="1" si="25"/>
        <v>#DIV/0!</v>
      </c>
      <c r="M69" s="150" t="e">
        <f t="shared" ca="1" si="26"/>
        <v>#DIV/0!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41426</v>
      </c>
      <c r="B70" s="184" t="e">
        <f t="shared" ca="1" si="21"/>
        <v>#DIV/0!</v>
      </c>
      <c r="C70" s="170" t="e">
        <f t="shared" ca="1" si="22"/>
        <v>#DIV/0!</v>
      </c>
      <c r="D70" s="148" t="e">
        <f t="shared" ca="1" si="23"/>
        <v>#DIV/0!</v>
      </c>
      <c r="E70" s="148" t="e">
        <f t="shared" ca="1" si="27"/>
        <v>#DIV/0!</v>
      </c>
      <c r="F70" s="148" t="e">
        <f t="shared" ca="1" si="15"/>
        <v>#DIV/0!</v>
      </c>
      <c r="G70" s="148" t="e">
        <f t="shared" ca="1" si="16"/>
        <v>#DIV/0!</v>
      </c>
      <c r="H70" s="148" t="e">
        <f t="shared" ca="1" si="17"/>
        <v>#DIV/0!</v>
      </c>
      <c r="I70" s="148" t="e">
        <f t="shared" ca="1" si="18"/>
        <v>#DIV/0!</v>
      </c>
      <c r="J70" s="216" t="e">
        <f t="shared" ca="1" si="19"/>
        <v>#DIV/0!</v>
      </c>
      <c r="K70" s="148" t="e">
        <f t="shared" ca="1" si="24"/>
        <v>#DIV/0!</v>
      </c>
      <c r="L70" s="148" t="e">
        <f t="shared" ca="1" si="25"/>
        <v>#DIV/0!</v>
      </c>
      <c r="M70" s="150" t="e">
        <f t="shared" ca="1" si="26"/>
        <v>#DIV/0!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41456</v>
      </c>
      <c r="B71" s="184" t="e">
        <f t="shared" ca="1" si="21"/>
        <v>#DIV/0!</v>
      </c>
      <c r="C71" s="170" t="e">
        <f t="shared" ca="1" si="22"/>
        <v>#DIV/0!</v>
      </c>
      <c r="D71" s="148" t="e">
        <f t="shared" ca="1" si="23"/>
        <v>#DIV/0!</v>
      </c>
      <c r="E71" s="148" t="e">
        <f t="shared" ca="1" si="27"/>
        <v>#DIV/0!</v>
      </c>
      <c r="F71" s="148" t="e">
        <f t="shared" ca="1" si="15"/>
        <v>#DIV/0!</v>
      </c>
      <c r="G71" s="148" t="e">
        <f t="shared" ca="1" si="16"/>
        <v>#DIV/0!</v>
      </c>
      <c r="H71" s="148" t="e">
        <f ca="1">$G43-$F43</f>
        <v>#DIV/0!</v>
      </c>
      <c r="I71" s="148" t="e">
        <f t="shared" ca="1" si="18"/>
        <v>#DIV/0!</v>
      </c>
      <c r="J71" s="216" t="e">
        <f t="shared" ca="1" si="19"/>
        <v>#DIV/0!</v>
      </c>
      <c r="K71" s="148" t="e">
        <f t="shared" ca="1" si="24"/>
        <v>#DIV/0!</v>
      </c>
      <c r="L71" s="148" t="e">
        <f t="shared" ca="1" si="25"/>
        <v>#DIV/0!</v>
      </c>
      <c r="M71" s="150" t="e">
        <f t="shared" ca="1" si="26"/>
        <v>#DIV/0!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41487</v>
      </c>
      <c r="B72" s="185" t="e">
        <f t="shared" ca="1" si="21"/>
        <v>#DIV/0!</v>
      </c>
      <c r="C72" s="171" t="e">
        <f t="shared" ca="1" si="22"/>
        <v>#DIV/0!</v>
      </c>
      <c r="D72" s="138" t="e">
        <f t="shared" ca="1" si="23"/>
        <v>#DIV/0!</v>
      </c>
      <c r="E72" s="138" t="e">
        <f t="shared" ca="1" si="27"/>
        <v>#DIV/0!</v>
      </c>
      <c r="F72" s="138" t="e">
        <f t="shared" ca="1" si="15"/>
        <v>#DIV/0!</v>
      </c>
      <c r="G72" s="138" t="e">
        <f ca="1">E44-H44</f>
        <v>#DIV/0!</v>
      </c>
      <c r="H72" s="138" t="e">
        <f t="shared" ca="1" si="17"/>
        <v>#DIV/0!</v>
      </c>
      <c r="I72" s="138" t="e">
        <f t="shared" ca="1" si="18"/>
        <v>#DIV/0!</v>
      </c>
      <c r="J72" s="138" t="e">
        <f t="shared" ca="1" si="19"/>
        <v>#DIV/0!</v>
      </c>
      <c r="K72" s="138" t="e">
        <f t="shared" ca="1" si="24"/>
        <v>#DIV/0!</v>
      </c>
      <c r="L72" s="138" t="e">
        <f t="shared" ca="1" si="25"/>
        <v>#DIV/0!</v>
      </c>
      <c r="M72" s="132" t="e">
        <f t="shared" ca="1" si="26"/>
        <v>#DIV/0!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41518</v>
      </c>
      <c r="B73" s="185" t="e">
        <f t="shared" ca="1" si="21"/>
        <v>#DIV/0!</v>
      </c>
      <c r="C73" s="171" t="e">
        <f t="shared" ca="1" si="22"/>
        <v>#DIV/0!</v>
      </c>
      <c r="D73" s="138" t="e">
        <f t="shared" ca="1" si="23"/>
        <v>#DIV/0!</v>
      </c>
      <c r="E73" s="138" t="e">
        <f t="shared" ca="1" si="27"/>
        <v>#DIV/0!</v>
      </c>
      <c r="F73" s="138" t="e">
        <f t="shared" ca="1" si="15"/>
        <v>#DIV/0!</v>
      </c>
      <c r="G73" s="138" t="e">
        <f t="shared" ca="1" si="16"/>
        <v>#DIV/0!</v>
      </c>
      <c r="H73" s="138" t="e">
        <f t="shared" ca="1" si="17"/>
        <v>#DIV/0!</v>
      </c>
      <c r="I73" s="138" t="e">
        <f t="shared" ca="1" si="18"/>
        <v>#DIV/0!</v>
      </c>
      <c r="J73" s="138" t="e">
        <f t="shared" ca="1" si="19"/>
        <v>#DIV/0!</v>
      </c>
      <c r="K73" s="138" t="e">
        <f t="shared" ca="1" si="24"/>
        <v>#DIV/0!</v>
      </c>
      <c r="L73" s="138" t="e">
        <f t="shared" ca="1" si="25"/>
        <v>#DIV/0!</v>
      </c>
      <c r="M73" s="132" t="e">
        <f t="shared" ca="1" si="26"/>
        <v>#DIV/0!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41548</v>
      </c>
      <c r="B74" s="185" t="e">
        <f t="shared" ca="1" si="21"/>
        <v>#DIV/0!</v>
      </c>
      <c r="C74" s="171" t="e">
        <f t="shared" ca="1" si="22"/>
        <v>#DIV/0!</v>
      </c>
      <c r="D74" s="138" t="e">
        <f t="shared" ca="1" si="23"/>
        <v>#DIV/0!</v>
      </c>
      <c r="E74" s="138" t="e">
        <f t="shared" ca="1" si="27"/>
        <v>#DIV/0!</v>
      </c>
      <c r="F74" s="138" t="e">
        <f t="shared" ca="1" si="15"/>
        <v>#DIV/0!</v>
      </c>
      <c r="G74" s="138" t="e">
        <f t="shared" ca="1" si="16"/>
        <v>#DIV/0!</v>
      </c>
      <c r="H74" s="138" t="e">
        <f t="shared" ca="1" si="17"/>
        <v>#DIV/0!</v>
      </c>
      <c r="I74" s="138" t="e">
        <f t="shared" ca="1" si="18"/>
        <v>#DIV/0!</v>
      </c>
      <c r="J74" s="138" t="e">
        <f t="shared" ca="1" si="19"/>
        <v>#DIV/0!</v>
      </c>
      <c r="K74" s="138" t="e">
        <f t="shared" ca="1" si="24"/>
        <v>#DIV/0!</v>
      </c>
      <c r="L74" s="138" t="e">
        <f t="shared" ca="1" si="25"/>
        <v>#DIV/0!</v>
      </c>
      <c r="M74" s="132" t="e">
        <f t="shared" ca="1" si="26"/>
        <v>#DIV/0!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41579</v>
      </c>
      <c r="B75" s="185" t="e">
        <f t="shared" ca="1" si="21"/>
        <v>#DIV/0!</v>
      </c>
      <c r="C75" s="171" t="e">
        <f t="shared" ca="1" si="22"/>
        <v>#DIV/0!</v>
      </c>
      <c r="D75" s="138" t="e">
        <f t="shared" ca="1" si="23"/>
        <v>#DIV/0!</v>
      </c>
      <c r="E75" s="138" t="e">
        <f t="shared" ca="1" si="27"/>
        <v>#DIV/0!</v>
      </c>
      <c r="F75" s="138" t="e">
        <f t="shared" ca="1" si="15"/>
        <v>#DIV/0!</v>
      </c>
      <c r="G75" s="138" t="e">
        <f t="shared" ca="1" si="16"/>
        <v>#DIV/0!</v>
      </c>
      <c r="H75" s="138" t="e">
        <f t="shared" ca="1" si="17"/>
        <v>#DIV/0!</v>
      </c>
      <c r="I75" s="138" t="e">
        <f t="shared" ca="1" si="18"/>
        <v>#DIV/0!</v>
      </c>
      <c r="J75" s="138" t="e">
        <f t="shared" ca="1" si="19"/>
        <v>#DIV/0!</v>
      </c>
      <c r="K75" s="138" t="e">
        <f t="shared" ca="1" si="24"/>
        <v>#DIV/0!</v>
      </c>
      <c r="L75" s="138" t="e">
        <f t="shared" ca="1" si="25"/>
        <v>#DIV/0!</v>
      </c>
      <c r="M75" s="132" t="e">
        <f t="shared" ca="1" si="26"/>
        <v>#DIV/0!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41609</v>
      </c>
      <c r="B76" s="184" t="e">
        <f t="shared" ca="1" si="21"/>
        <v>#DIV/0!</v>
      </c>
      <c r="C76" s="170" t="e">
        <f t="shared" ca="1" si="22"/>
        <v>#DIV/0!</v>
      </c>
      <c r="D76" s="148" t="e">
        <f t="shared" ca="1" si="23"/>
        <v>#DIV/0!</v>
      </c>
      <c r="E76" s="148" t="e">
        <f t="shared" ca="1" si="27"/>
        <v>#DIV/0!</v>
      </c>
      <c r="F76" s="148" t="e">
        <f t="shared" ca="1" si="15"/>
        <v>#DIV/0!</v>
      </c>
      <c r="G76" s="148" t="e">
        <f t="shared" ca="1" si="16"/>
        <v>#DIV/0!</v>
      </c>
      <c r="H76" s="148" t="e">
        <f t="shared" ca="1" si="17"/>
        <v>#DIV/0!</v>
      </c>
      <c r="I76" s="148" t="e">
        <f t="shared" ca="1" si="18"/>
        <v>#DIV/0!</v>
      </c>
      <c r="J76" s="216" t="e">
        <f t="shared" ca="1" si="19"/>
        <v>#DIV/0!</v>
      </c>
      <c r="K76" s="148" t="e">
        <f t="shared" ca="1" si="24"/>
        <v>#DIV/0!</v>
      </c>
      <c r="L76" s="148" t="e">
        <f t="shared" ca="1" si="25"/>
        <v>#DIV/0!</v>
      </c>
      <c r="M76" s="150" t="e">
        <f t="shared" ca="1" si="26"/>
        <v>#DIV/0!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41640</v>
      </c>
      <c r="B77" s="184" t="e">
        <f t="shared" ca="1" si="21"/>
        <v>#DIV/0!</v>
      </c>
      <c r="C77" s="170" t="e">
        <f t="shared" ca="1" si="22"/>
        <v>#DIV/0!</v>
      </c>
      <c r="D77" s="148" t="e">
        <f t="shared" ca="1" si="23"/>
        <v>#DIV/0!</v>
      </c>
      <c r="E77" s="148" t="e">
        <f t="shared" ca="1" si="27"/>
        <v>#DIV/0!</v>
      </c>
      <c r="F77" s="148" t="e">
        <f t="shared" ca="1" si="15"/>
        <v>#DIV/0!</v>
      </c>
      <c r="G77" s="148" t="e">
        <f t="shared" ca="1" si="16"/>
        <v>#DIV/0!</v>
      </c>
      <c r="H77" s="148" t="e">
        <f t="shared" ca="1" si="17"/>
        <v>#DIV/0!</v>
      </c>
      <c r="I77" s="148" t="e">
        <f t="shared" ca="1" si="18"/>
        <v>#DIV/0!</v>
      </c>
      <c r="J77" s="216" t="e">
        <f t="shared" ca="1" si="19"/>
        <v>#DIV/0!</v>
      </c>
      <c r="K77" s="148" t="e">
        <f t="shared" ca="1" si="24"/>
        <v>#DIV/0!</v>
      </c>
      <c r="L77" s="148" t="e">
        <f t="shared" ca="1" si="25"/>
        <v>#DIV/0!</v>
      </c>
      <c r="M77" s="150" t="e">
        <f t="shared" ca="1" si="26"/>
        <v>#DIV/0!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41671</v>
      </c>
      <c r="B78" s="184" t="e">
        <f t="shared" ca="1" si="21"/>
        <v>#DIV/0!</v>
      </c>
      <c r="C78" s="170" t="e">
        <f t="shared" ca="1" si="22"/>
        <v>#DIV/0!</v>
      </c>
      <c r="D78" s="148" t="e">
        <f t="shared" ca="1" si="23"/>
        <v>#DIV/0!</v>
      </c>
      <c r="E78" s="148" t="e">
        <f t="shared" ca="1" si="27"/>
        <v>#DIV/0!</v>
      </c>
      <c r="F78" s="148" t="e">
        <f t="shared" ca="1" si="15"/>
        <v>#DIV/0!</v>
      </c>
      <c r="G78" s="148" t="e">
        <f t="shared" ca="1" si="16"/>
        <v>#DIV/0!</v>
      </c>
      <c r="H78" s="148" t="e">
        <f t="shared" ca="1" si="17"/>
        <v>#DIV/0!</v>
      </c>
      <c r="I78" s="148" t="e">
        <f t="shared" ca="1" si="18"/>
        <v>#DIV/0!</v>
      </c>
      <c r="J78" s="216" t="e">
        <f t="shared" ca="1" si="19"/>
        <v>#DIV/0!</v>
      </c>
      <c r="K78" s="148" t="e">
        <f t="shared" ca="1" si="24"/>
        <v>#DIV/0!</v>
      </c>
      <c r="L78" s="148" t="e">
        <f t="shared" ca="1" si="25"/>
        <v>#DIV/0!</v>
      </c>
      <c r="M78" s="150" t="e">
        <f t="shared" ca="1" si="26"/>
        <v>#DIV/0!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41699</v>
      </c>
      <c r="B79" s="184" t="e">
        <f t="shared" ca="1" si="21"/>
        <v>#DIV/0!</v>
      </c>
      <c r="C79" s="170" t="e">
        <f t="shared" ca="1" si="22"/>
        <v>#DIV/0!</v>
      </c>
      <c r="D79" s="148" t="e">
        <f t="shared" ca="1" si="23"/>
        <v>#DIV/0!</v>
      </c>
      <c r="E79" s="148" t="e">
        <f t="shared" ca="1" si="27"/>
        <v>#DIV/0!</v>
      </c>
      <c r="F79" s="148" t="e">
        <f t="shared" ca="1" si="15"/>
        <v>#DIV/0!</v>
      </c>
      <c r="G79" s="148" t="e">
        <f t="shared" ca="1" si="16"/>
        <v>#DIV/0!</v>
      </c>
      <c r="H79" s="148" t="e">
        <f t="shared" ca="1" si="17"/>
        <v>#DIV/0!</v>
      </c>
      <c r="I79" s="148" t="e">
        <f t="shared" ca="1" si="18"/>
        <v>#DIV/0!</v>
      </c>
      <c r="J79" s="216" t="e">
        <f t="shared" ca="1" si="19"/>
        <v>#DIV/0!</v>
      </c>
      <c r="K79" s="148" t="e">
        <f t="shared" ca="1" si="24"/>
        <v>#DIV/0!</v>
      </c>
      <c r="L79" s="148" t="e">
        <f t="shared" ca="1" si="25"/>
        <v>#DIV/0!</v>
      </c>
      <c r="M79" s="150" t="e">
        <f t="shared" ca="1" si="26"/>
        <v>#DIV/0!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41730</v>
      </c>
      <c r="B80" s="185" t="e">
        <f t="shared" ca="1" si="21"/>
        <v>#DIV/0!</v>
      </c>
      <c r="C80" s="171" t="e">
        <f t="shared" ca="1" si="22"/>
        <v>#DIV/0!</v>
      </c>
      <c r="D80" s="138" t="e">
        <f t="shared" ca="1" si="23"/>
        <v>#DIV/0!</v>
      </c>
      <c r="E80" s="138" t="e">
        <f t="shared" ca="1" si="27"/>
        <v>#DIV/0!</v>
      </c>
      <c r="F80" s="138" t="e">
        <f t="shared" ca="1" si="15"/>
        <v>#DIV/0!</v>
      </c>
      <c r="G80" s="138" t="e">
        <f t="shared" ca="1" si="16"/>
        <v>#DIV/0!</v>
      </c>
      <c r="H80" s="138" t="e">
        <f t="shared" ca="1" si="17"/>
        <v>#DIV/0!</v>
      </c>
      <c r="I80" s="138" t="e">
        <f t="shared" ca="1" si="18"/>
        <v>#DIV/0!</v>
      </c>
      <c r="J80" s="138" t="e">
        <f t="shared" ca="1" si="19"/>
        <v>#DIV/0!</v>
      </c>
      <c r="K80" s="138" t="e">
        <f t="shared" ca="1" si="24"/>
        <v>#DIV/0!</v>
      </c>
      <c r="L80" s="138" t="e">
        <f t="shared" ca="1" si="25"/>
        <v>#DIV/0!</v>
      </c>
      <c r="M80" s="132" t="e">
        <f t="shared" ca="1" si="26"/>
        <v>#DIV/0!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41760</v>
      </c>
      <c r="B81" s="185" t="e">
        <f t="shared" ca="1" si="21"/>
        <v>#DIV/0!</v>
      </c>
      <c r="C81" s="171" t="e">
        <f t="shared" ca="1" si="22"/>
        <v>#DIV/0!</v>
      </c>
      <c r="D81" s="138" t="e">
        <f t="shared" ca="1" si="23"/>
        <v>#DIV/0!</v>
      </c>
      <c r="E81" s="138" t="e">
        <f t="shared" ca="1" si="27"/>
        <v>#DIV/0!</v>
      </c>
      <c r="F81" s="138" t="e">
        <f t="shared" ca="1" si="15"/>
        <v>#DIV/0!</v>
      </c>
      <c r="G81" s="138" t="e">
        <f t="shared" ca="1" si="16"/>
        <v>#DIV/0!</v>
      </c>
      <c r="H81" s="138" t="e">
        <f t="shared" ca="1" si="17"/>
        <v>#DIV/0!</v>
      </c>
      <c r="I81" s="138" t="e">
        <f t="shared" ca="1" si="18"/>
        <v>#DIV/0!</v>
      </c>
      <c r="J81" s="138" t="e">
        <f t="shared" ca="1" si="19"/>
        <v>#DIV/0!</v>
      </c>
      <c r="K81" s="138" t="e">
        <f t="shared" ca="1" si="24"/>
        <v>#DIV/0!</v>
      </c>
      <c r="L81" s="138" t="e">
        <f t="shared" ca="1" si="25"/>
        <v>#DIV/0!</v>
      </c>
      <c r="M81" s="132" t="e">
        <f t="shared" ca="1" si="26"/>
        <v>#DIV/0!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41791</v>
      </c>
      <c r="B82" s="185" t="e">
        <f t="shared" ca="1" si="21"/>
        <v>#DIV/0!</v>
      </c>
      <c r="C82" s="171" t="e">
        <f t="shared" ca="1" si="22"/>
        <v>#DIV/0!</v>
      </c>
      <c r="D82" s="138" t="e">
        <f t="shared" ca="1" si="23"/>
        <v>#DIV/0!</v>
      </c>
      <c r="E82" s="138" t="e">
        <f t="shared" ca="1" si="27"/>
        <v>#DIV/0!</v>
      </c>
      <c r="F82" s="138" t="e">
        <f t="shared" ca="1" si="15"/>
        <v>#DIV/0!</v>
      </c>
      <c r="G82" s="138" t="e">
        <f t="shared" ca="1" si="16"/>
        <v>#DIV/0!</v>
      </c>
      <c r="H82" s="138" t="e">
        <f t="shared" ca="1" si="17"/>
        <v>#DIV/0!</v>
      </c>
      <c r="I82" s="138" t="e">
        <f t="shared" ca="1" si="18"/>
        <v>#DIV/0!</v>
      </c>
      <c r="J82" s="138" t="e">
        <f t="shared" ca="1" si="19"/>
        <v>#DIV/0!</v>
      </c>
      <c r="K82" s="138" t="e">
        <f t="shared" ca="1" si="24"/>
        <v>#DIV/0!</v>
      </c>
      <c r="L82" s="138" t="e">
        <f t="shared" ca="1" si="25"/>
        <v>#DIV/0!</v>
      </c>
      <c r="M82" s="132" t="e">
        <f t="shared" ca="1" si="26"/>
        <v>#DIV/0!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41821</v>
      </c>
      <c r="B83" s="185" t="e">
        <f t="shared" ca="1" si="21"/>
        <v>#DIV/0!</v>
      </c>
      <c r="C83" s="171" t="e">
        <f t="shared" ca="1" si="22"/>
        <v>#DIV/0!</v>
      </c>
      <c r="D83" s="138" t="e">
        <f t="shared" ca="1" si="23"/>
        <v>#DIV/0!</v>
      </c>
      <c r="E83" s="138" t="e">
        <f t="shared" ca="1" si="27"/>
        <v>#DIV/0!</v>
      </c>
      <c r="F83" s="138" t="e">
        <f t="shared" ca="1" si="15"/>
        <v>#DIV/0!</v>
      </c>
      <c r="G83" s="138" t="e">
        <f t="shared" ca="1" si="16"/>
        <v>#DIV/0!</v>
      </c>
      <c r="H83" s="138" t="e">
        <f t="shared" ca="1" si="17"/>
        <v>#DIV/0!</v>
      </c>
      <c r="I83" s="138" t="e">
        <f t="shared" ca="1" si="18"/>
        <v>#DIV/0!</v>
      </c>
      <c r="J83" s="138" t="e">
        <f t="shared" ca="1" si="19"/>
        <v>#DIV/0!</v>
      </c>
      <c r="K83" s="138" t="e">
        <f t="shared" ca="1" si="24"/>
        <v>#DIV/0!</v>
      </c>
      <c r="L83" s="138" t="e">
        <f t="shared" ca="1" si="25"/>
        <v>#DIV/0!</v>
      </c>
      <c r="M83" s="132" t="e">
        <f t="shared" ca="1" si="26"/>
        <v>#DIV/0!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41852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t="shared" ca="1" si="26"/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 t="e">
        <f ca="1">VLOOKUP($A32,Indicies!$A$2:$L$6000,2,0)</f>
        <v>#N/A</v>
      </c>
      <c r="C93" s="157" t="e">
        <f ca="1">VLOOKUP($A32,Indicies!$A$2:$L$6000,3,0)</f>
        <v>#N/A</v>
      </c>
      <c r="D93" s="157" t="e">
        <f ca="1">VLOOKUP($A32,Indicies!$A$2:$L$6000,4,0)</f>
        <v>#N/A</v>
      </c>
      <c r="E93" s="157" t="e">
        <f ca="1">VLOOKUP($A32,Indicies!$A$2:$L$6000,5,0)</f>
        <v>#N/A</v>
      </c>
      <c r="F93" s="157" t="e">
        <f ca="1">VLOOKUP($A32,Indicies!$A$2:$L$6000,6,0)</f>
        <v>#N/A</v>
      </c>
      <c r="G93" s="157" t="e">
        <f ca="1">VLOOKUP($A32,Indicies!$A$2:$L$6000,7,0)</f>
        <v>#N/A</v>
      </c>
      <c r="H93" s="157" t="e">
        <f ca="1">VLOOKUP($A32,Indicies!$A$2:$L$6000,8,0)</f>
        <v>#N/A</v>
      </c>
      <c r="I93" s="157" t="e">
        <f ca="1">VLOOKUP($A32,Indicies!$A$2:$L$6000,9,0)</f>
        <v>#N/A</v>
      </c>
      <c r="J93" s="157" t="e">
        <f ca="1">VLOOKUP($A32,Indicies!$A$2:$L$6000,10,0)</f>
        <v>#N/A</v>
      </c>
      <c r="K93" s="157" t="e">
        <f ca="1">VLOOKUP($A32,Indicies!$A$2:$L$6000,11,0)</f>
        <v>#N/A</v>
      </c>
      <c r="L93" s="147" t="e">
        <f ca="1">VLOOKUP($A32,Indicies!$A$2:$L$6000,12,0)</f>
        <v>#N/A</v>
      </c>
    </row>
    <row r="94" spans="1:21" x14ac:dyDescent="0.2">
      <c r="A94" s="116">
        <f>DATE(YEAR(A93),MONTH(A93)+1,1)</f>
        <v>35855</v>
      </c>
      <c r="B94" s="146" t="e">
        <f ca="1">VLOOKUP($A33,Indicies!$A$2:$L$6000,2,0)</f>
        <v>#N/A</v>
      </c>
      <c r="C94" s="157" t="e">
        <f ca="1">VLOOKUP($A33,Indicies!$A$2:$L$6000,3,0)</f>
        <v>#N/A</v>
      </c>
      <c r="D94" s="157" t="e">
        <f ca="1">VLOOKUP($A33,Indicies!$A$2:$L$6000,4,0)</f>
        <v>#N/A</v>
      </c>
      <c r="E94" s="157" t="e">
        <f ca="1">VLOOKUP($A33,Indicies!$A$2:$L$6000,5,0)</f>
        <v>#N/A</v>
      </c>
      <c r="F94" s="157" t="e">
        <f ca="1">VLOOKUP($A33,Indicies!$A$2:$L$6000,6,0)</f>
        <v>#N/A</v>
      </c>
      <c r="G94" s="157" t="e">
        <f ca="1">VLOOKUP($A33,Indicies!$A$2:$L$6000,7,0)</f>
        <v>#N/A</v>
      </c>
      <c r="H94" s="157" t="e">
        <f ca="1">VLOOKUP($A33,Indicies!$A$2:$L$6000,8,0)</f>
        <v>#N/A</v>
      </c>
      <c r="I94" s="157" t="e">
        <f ca="1">VLOOKUP($A33,Indicies!$A$2:$L$6000,9,0)</f>
        <v>#N/A</v>
      </c>
      <c r="J94" s="157" t="e">
        <f ca="1">VLOOKUP($A33,Indicies!$A$2:$L$6000,10,0)</f>
        <v>#N/A</v>
      </c>
      <c r="K94" s="157" t="e">
        <f ca="1">VLOOKUP($A33,Indicies!$A$2:$L$6000,11,0)</f>
        <v>#N/A</v>
      </c>
      <c r="L94" s="147" t="e">
        <f ca="1">VLOOKUP($A33,Indicies!$A$2:$L$6000,12,0)</f>
        <v>#N/A</v>
      </c>
    </row>
    <row r="95" spans="1:21" x14ac:dyDescent="0.2">
      <c r="A95" s="116">
        <f t="shared" ref="A95:A117" si="28">DATE(YEAR(A94),MONTH(A94)+1,1)</f>
        <v>35886</v>
      </c>
      <c r="B95" s="146" t="e">
        <f ca="1">VLOOKUP($A34,Indicies!$A$2:$L$6000,2,0)</f>
        <v>#N/A</v>
      </c>
      <c r="C95" s="157" t="e">
        <f ca="1">VLOOKUP($A34,Indicies!$A$2:$L$6000,3,0)</f>
        <v>#N/A</v>
      </c>
      <c r="D95" s="157" t="e">
        <f ca="1">VLOOKUP($A34,Indicies!$A$2:$L$6000,4,0)</f>
        <v>#N/A</v>
      </c>
      <c r="E95" s="157" t="e">
        <f ca="1">VLOOKUP($A34,Indicies!$A$2:$L$6000,5,0)</f>
        <v>#N/A</v>
      </c>
      <c r="F95" s="157" t="e">
        <f ca="1">VLOOKUP($A34,Indicies!$A$2:$L$6000,6,0)</f>
        <v>#N/A</v>
      </c>
      <c r="G95" s="157" t="e">
        <f ca="1">VLOOKUP($A34,Indicies!$A$2:$L$6000,7,0)</f>
        <v>#N/A</v>
      </c>
      <c r="H95" s="157" t="e">
        <f ca="1">VLOOKUP($A34,Indicies!$A$2:$L$6000,8,0)</f>
        <v>#N/A</v>
      </c>
      <c r="I95" s="157" t="e">
        <f ca="1">VLOOKUP($A34,Indicies!$A$2:$L$6000,9,0)</f>
        <v>#N/A</v>
      </c>
      <c r="J95" s="157" t="e">
        <f ca="1">VLOOKUP($A34,Indicies!$A$2:$L$6000,10,0)</f>
        <v>#N/A</v>
      </c>
      <c r="K95" s="157" t="e">
        <f ca="1">VLOOKUP($A34,Indicies!$A$2:$L$6000,11,0)</f>
        <v>#N/A</v>
      </c>
      <c r="L95" s="147" t="e">
        <f ca="1">VLOOKUP($A34,Indicies!$A$2:$L$6000,12,0)</f>
        <v>#N/A</v>
      </c>
    </row>
    <row r="96" spans="1:21" x14ac:dyDescent="0.2">
      <c r="A96" s="116">
        <f t="shared" si="28"/>
        <v>35916</v>
      </c>
      <c r="B96" s="146" t="e">
        <f ca="1">VLOOKUP($A35,Indicies!$A$2:$L$6000,2,0)</f>
        <v>#N/A</v>
      </c>
      <c r="C96" s="157" t="e">
        <f ca="1">VLOOKUP($A35,Indicies!$A$2:$L$6000,3,0)</f>
        <v>#N/A</v>
      </c>
      <c r="D96" s="157" t="e">
        <f ca="1">VLOOKUP($A35,Indicies!$A$2:$L$6000,4,0)</f>
        <v>#N/A</v>
      </c>
      <c r="E96" s="157" t="e">
        <f ca="1">VLOOKUP($A35,Indicies!$A$2:$L$6000,5,0)</f>
        <v>#N/A</v>
      </c>
      <c r="F96" s="157" t="e">
        <f ca="1">VLOOKUP($A35,Indicies!$A$2:$L$6000,6,0)</f>
        <v>#N/A</v>
      </c>
      <c r="G96" s="157" t="e">
        <f ca="1">VLOOKUP($A35,Indicies!$A$2:$L$6000,7,0)</f>
        <v>#N/A</v>
      </c>
      <c r="H96" s="157" t="e">
        <f ca="1">VLOOKUP($A35,Indicies!$A$2:$L$6000,8,0)</f>
        <v>#N/A</v>
      </c>
      <c r="I96" s="157" t="e">
        <f ca="1">VLOOKUP($A35,Indicies!$A$2:$L$6000,9,0)</f>
        <v>#N/A</v>
      </c>
      <c r="J96" s="157" t="e">
        <f ca="1">VLOOKUP($A35,Indicies!$A$2:$L$6000,10,0)</f>
        <v>#N/A</v>
      </c>
      <c r="K96" s="157" t="e">
        <f ca="1">VLOOKUP($A35,Indicies!$A$2:$L$6000,11,0)</f>
        <v>#N/A</v>
      </c>
      <c r="L96" s="147" t="e">
        <f ca="1">VLOOKUP($A35,Indicies!$A$2:$L$6000,12,0)</f>
        <v>#N/A</v>
      </c>
    </row>
    <row r="97" spans="1:12" x14ac:dyDescent="0.2">
      <c r="A97" s="116">
        <f t="shared" si="28"/>
        <v>35947</v>
      </c>
      <c r="B97" s="139" t="e">
        <f ca="1">VLOOKUP($A36,Indicies!$A$2:$L$6000,2,0)</f>
        <v>#N/A</v>
      </c>
      <c r="C97" s="143" t="e">
        <f ca="1">VLOOKUP($A36,Indicies!$A$2:$L$6000,3,0)</f>
        <v>#N/A</v>
      </c>
      <c r="D97" s="143" t="e">
        <f ca="1">VLOOKUP($A36,Indicies!$A$2:$L$6000,4,0)</f>
        <v>#N/A</v>
      </c>
      <c r="E97" s="143" t="e">
        <f ca="1">VLOOKUP($A36,Indicies!$A$2:$L$6000,5,0)</f>
        <v>#N/A</v>
      </c>
      <c r="F97" s="143" t="e">
        <f ca="1">VLOOKUP($A36,Indicies!$A$2:$L$6000,6,0)</f>
        <v>#N/A</v>
      </c>
      <c r="G97" s="143" t="e">
        <f ca="1">VLOOKUP($A36,Indicies!$A$2:$L$6000,7,0)</f>
        <v>#N/A</v>
      </c>
      <c r="H97" s="143" t="e">
        <f ca="1">VLOOKUP($A36,Indicies!$A$2:$L$6000,8,0)</f>
        <v>#N/A</v>
      </c>
      <c r="I97" s="143" t="e">
        <f ca="1">VLOOKUP($A36,Indicies!$A$2:$L$6000,9,0)</f>
        <v>#N/A</v>
      </c>
      <c r="J97" s="143" t="e">
        <f ca="1">VLOOKUP($A36,Indicies!$A$2:$L$6000,10,0)</f>
        <v>#N/A</v>
      </c>
      <c r="K97" s="143" t="e">
        <f ca="1">VLOOKUP($A36,Indicies!$A$2:$L$6000,11,0)</f>
        <v>#N/A</v>
      </c>
      <c r="L97" s="140" t="e">
        <f ca="1">VLOOKUP($A36,Indicies!$A$2:$L$6000,12,0)</f>
        <v>#N/A</v>
      </c>
    </row>
    <row r="98" spans="1:12" x14ac:dyDescent="0.2">
      <c r="A98" s="116">
        <f t="shared" si="28"/>
        <v>35977</v>
      </c>
      <c r="B98" s="139" t="e">
        <f ca="1">VLOOKUP($A37,Indicies!$A$2:$L$6000,2,0)</f>
        <v>#N/A</v>
      </c>
      <c r="C98" s="143" t="e">
        <f ca="1">VLOOKUP($A37,Indicies!$A$2:$L$6000,3,0)</f>
        <v>#N/A</v>
      </c>
      <c r="D98" s="143" t="e">
        <f ca="1">VLOOKUP($A37,Indicies!$A$2:$L$6000,4,0)</f>
        <v>#N/A</v>
      </c>
      <c r="E98" s="143" t="e">
        <f ca="1">VLOOKUP($A37,Indicies!$A$2:$L$6000,5,0)</f>
        <v>#N/A</v>
      </c>
      <c r="F98" s="143" t="e">
        <f ca="1">VLOOKUP($A37,Indicies!$A$2:$L$6000,6,0)</f>
        <v>#N/A</v>
      </c>
      <c r="G98" s="143" t="e">
        <f ca="1">VLOOKUP($A37,Indicies!$A$2:$L$6000,7,0)</f>
        <v>#N/A</v>
      </c>
      <c r="H98" s="143" t="e">
        <f ca="1">VLOOKUP($A37,Indicies!$A$2:$L$6000,8,0)</f>
        <v>#N/A</v>
      </c>
      <c r="I98" s="143" t="e">
        <f ca="1">VLOOKUP($A37,Indicies!$A$2:$L$6000,9,0)</f>
        <v>#N/A</v>
      </c>
      <c r="J98" s="143" t="e">
        <f ca="1">VLOOKUP($A37,Indicies!$A$2:$L$6000,10,0)</f>
        <v>#N/A</v>
      </c>
      <c r="K98" s="143" t="e">
        <f ca="1">VLOOKUP($A37,Indicies!$A$2:$L$6000,11,0)</f>
        <v>#N/A</v>
      </c>
      <c r="L98" s="140" t="e">
        <f ca="1">VLOOKUP($A37,Indicies!$A$2:$L$6000,12,0)</f>
        <v>#N/A</v>
      </c>
    </row>
    <row r="99" spans="1:12" x14ac:dyDescent="0.2">
      <c r="A99" s="116">
        <f t="shared" si="28"/>
        <v>36008</v>
      </c>
      <c r="B99" s="139" t="e">
        <f ca="1">VLOOKUP($A38,Indicies!$A$2:$L$6000,2,0)</f>
        <v>#N/A</v>
      </c>
      <c r="C99" s="143" t="e">
        <f ca="1">VLOOKUP($A38,Indicies!$A$2:$L$6000,3,0)</f>
        <v>#N/A</v>
      </c>
      <c r="D99" s="143" t="e">
        <f ca="1">VLOOKUP($A38,Indicies!$A$2:$L$6000,4,0)</f>
        <v>#N/A</v>
      </c>
      <c r="E99" s="143" t="e">
        <f ca="1">VLOOKUP($A38,Indicies!$A$2:$L$6000,5,0)</f>
        <v>#N/A</v>
      </c>
      <c r="F99" s="143" t="e">
        <f ca="1">VLOOKUP($A38,Indicies!$A$2:$L$6000,6,0)</f>
        <v>#N/A</v>
      </c>
      <c r="G99" s="143" t="e">
        <f ca="1">VLOOKUP($A38,Indicies!$A$2:$L$6000,7,0)</f>
        <v>#N/A</v>
      </c>
      <c r="H99" s="143" t="e">
        <f ca="1">VLOOKUP($A38,Indicies!$A$2:$L$6000,8,0)</f>
        <v>#N/A</v>
      </c>
      <c r="I99" s="143" t="e">
        <f ca="1">VLOOKUP($A38,Indicies!$A$2:$L$6000,9,0)</f>
        <v>#N/A</v>
      </c>
      <c r="J99" s="143" t="e">
        <f ca="1">VLOOKUP($A38,Indicies!$A$2:$L$6000,10,0)</f>
        <v>#N/A</v>
      </c>
      <c r="K99" s="143" t="e">
        <f ca="1">VLOOKUP($A38,Indicies!$A$2:$L$6000,11,0)</f>
        <v>#N/A</v>
      </c>
      <c r="L99" s="140" t="e">
        <f ca="1">VLOOKUP($A38,Indicies!$A$2:$L$6000,12,0)</f>
        <v>#N/A</v>
      </c>
    </row>
    <row r="100" spans="1:12" x14ac:dyDescent="0.2">
      <c r="A100" s="116">
        <f t="shared" si="28"/>
        <v>36039</v>
      </c>
      <c r="B100" s="139" t="e">
        <f ca="1">VLOOKUP($A39,Indicies!$A$2:$L$6000,2,0)</f>
        <v>#N/A</v>
      </c>
      <c r="C100" s="143" t="e">
        <f ca="1">VLOOKUP($A39,Indicies!$A$2:$L$6000,3,0)</f>
        <v>#N/A</v>
      </c>
      <c r="D100" s="143" t="e">
        <f ca="1">VLOOKUP($A39,Indicies!$A$2:$L$6000,4,0)</f>
        <v>#N/A</v>
      </c>
      <c r="E100" s="143" t="e">
        <f ca="1">VLOOKUP($A39,Indicies!$A$2:$L$6000,5,0)</f>
        <v>#N/A</v>
      </c>
      <c r="F100" s="143" t="e">
        <f ca="1">VLOOKUP($A39,Indicies!$A$2:$L$6000,6,0)</f>
        <v>#N/A</v>
      </c>
      <c r="G100" s="143" t="e">
        <f ca="1">VLOOKUP($A39,Indicies!$A$2:$L$6000,7,0)</f>
        <v>#N/A</v>
      </c>
      <c r="H100" s="143" t="e">
        <f ca="1">VLOOKUP($A39,Indicies!$A$2:$L$6000,8,0)</f>
        <v>#N/A</v>
      </c>
      <c r="I100" s="143" t="e">
        <f ca="1">VLOOKUP($A39,Indicies!$A$2:$L$6000,9,0)</f>
        <v>#N/A</v>
      </c>
      <c r="J100" s="143" t="e">
        <f ca="1">VLOOKUP($A39,Indicies!$A$2:$L$6000,10,0)</f>
        <v>#N/A</v>
      </c>
      <c r="K100" s="143" t="e">
        <f ca="1">VLOOKUP($A39,Indicies!$A$2:$L$6000,11,0)</f>
        <v>#N/A</v>
      </c>
      <c r="L100" s="140" t="e">
        <f ca="1">VLOOKUP($A39,Indicies!$A$2:$L$6000,12,0)</f>
        <v>#N/A</v>
      </c>
    </row>
    <row r="101" spans="1:12" x14ac:dyDescent="0.2">
      <c r="A101" s="116">
        <f t="shared" si="28"/>
        <v>36069</v>
      </c>
      <c r="B101" s="146" t="e">
        <f ca="1">VLOOKUP($A40,Indicies!$A$2:$L$6000,2,0)</f>
        <v>#N/A</v>
      </c>
      <c r="C101" s="157" t="e">
        <f ca="1">VLOOKUP($A40,Indicies!$A$2:$L$6000,3,0)</f>
        <v>#N/A</v>
      </c>
      <c r="D101" s="157" t="e">
        <f ca="1">VLOOKUP($A40,Indicies!$A$2:$L$6000,4,0)</f>
        <v>#N/A</v>
      </c>
      <c r="E101" s="157" t="e">
        <f ca="1">VLOOKUP($A40,Indicies!$A$2:$L$6000,5,0)</f>
        <v>#N/A</v>
      </c>
      <c r="F101" s="157" t="e">
        <f ca="1">VLOOKUP($A40,Indicies!$A$2:$L$6000,6,0)</f>
        <v>#N/A</v>
      </c>
      <c r="G101" s="157" t="e">
        <f ca="1">VLOOKUP($A40,Indicies!$A$2:$L$6000,7,0)</f>
        <v>#N/A</v>
      </c>
      <c r="H101" s="157" t="e">
        <f ca="1">VLOOKUP($A40,Indicies!$A$2:$L$6000,8,0)</f>
        <v>#N/A</v>
      </c>
      <c r="I101" s="157" t="e">
        <f ca="1">VLOOKUP($A40,Indicies!$A$2:$L$6000,9,0)</f>
        <v>#N/A</v>
      </c>
      <c r="J101" s="157" t="e">
        <f ca="1">VLOOKUP($A40,Indicies!$A$2:$L$6000,10,0)</f>
        <v>#N/A</v>
      </c>
      <c r="K101" s="157" t="e">
        <f ca="1">VLOOKUP($A40,Indicies!$A$2:$L$6000,11,0)</f>
        <v>#N/A</v>
      </c>
      <c r="L101" s="147" t="e">
        <f ca="1">VLOOKUP($A40,Indicies!$A$2:$L$6000,12,0)</f>
        <v>#N/A</v>
      </c>
    </row>
    <row r="102" spans="1:12" x14ac:dyDescent="0.2">
      <c r="A102" s="116">
        <f t="shared" si="28"/>
        <v>36100</v>
      </c>
      <c r="B102" s="146" t="e">
        <f ca="1">VLOOKUP($A41,Indicies!$A$2:$L$6000,2,0)</f>
        <v>#N/A</v>
      </c>
      <c r="C102" s="157" t="e">
        <f ca="1">VLOOKUP($A41,Indicies!$A$2:$L$6000,3,0)</f>
        <v>#N/A</v>
      </c>
      <c r="D102" s="157" t="e">
        <f ca="1">VLOOKUP($A41,Indicies!$A$2:$L$6000,4,0)</f>
        <v>#N/A</v>
      </c>
      <c r="E102" s="157" t="e">
        <f ca="1">VLOOKUP($A41,Indicies!$A$2:$L$6000,5,0)</f>
        <v>#N/A</v>
      </c>
      <c r="F102" s="157" t="e">
        <f ca="1">VLOOKUP($A41,Indicies!$A$2:$L$6000,6,0)</f>
        <v>#N/A</v>
      </c>
      <c r="G102" s="157" t="e">
        <f ca="1">VLOOKUP($A41,Indicies!$A$2:$L$6000,7,0)</f>
        <v>#N/A</v>
      </c>
      <c r="H102" s="157" t="e">
        <f ca="1">VLOOKUP($A41,Indicies!$A$2:$L$6000,8,0)</f>
        <v>#N/A</v>
      </c>
      <c r="I102" s="157" t="e">
        <f ca="1">VLOOKUP($A41,Indicies!$A$2:$L$6000,9,0)</f>
        <v>#N/A</v>
      </c>
      <c r="J102" s="157" t="e">
        <f ca="1">VLOOKUP($A41,Indicies!$A$2:$L$6000,10,0)</f>
        <v>#N/A</v>
      </c>
      <c r="K102" s="157" t="e">
        <f ca="1">VLOOKUP($A41,Indicies!$A$2:$L$6000,11,0)</f>
        <v>#N/A</v>
      </c>
      <c r="L102" s="147" t="e">
        <f ca="1">VLOOKUP($A41,Indicies!$A$2:$L$6000,12,0)</f>
        <v>#N/A</v>
      </c>
    </row>
    <row r="103" spans="1:12" x14ac:dyDescent="0.2">
      <c r="A103" s="116">
        <f t="shared" si="28"/>
        <v>36130</v>
      </c>
      <c r="B103" s="146" t="e">
        <f ca="1">VLOOKUP($A42,Indicies!$A$2:$L$6000,2,0)</f>
        <v>#N/A</v>
      </c>
      <c r="C103" s="157" t="e">
        <f ca="1">VLOOKUP($A42,Indicies!$A$2:$L$6000,3,0)</f>
        <v>#N/A</v>
      </c>
      <c r="D103" s="157" t="e">
        <f ca="1">VLOOKUP($A42,Indicies!$A$2:$L$6000,4,0)</f>
        <v>#N/A</v>
      </c>
      <c r="E103" s="157" t="e">
        <f ca="1">VLOOKUP($A42,Indicies!$A$2:$L$6000,5,0)</f>
        <v>#N/A</v>
      </c>
      <c r="F103" s="157" t="e">
        <f ca="1">VLOOKUP($A42,Indicies!$A$2:$L$6000,6,0)</f>
        <v>#N/A</v>
      </c>
      <c r="G103" s="157" t="e">
        <f ca="1">VLOOKUP($A42,Indicies!$A$2:$L$6000,7,0)</f>
        <v>#N/A</v>
      </c>
      <c r="H103" s="157" t="e">
        <f ca="1">VLOOKUP($A42,Indicies!$A$2:$L$6000,8,0)</f>
        <v>#N/A</v>
      </c>
      <c r="I103" s="157" t="e">
        <f ca="1">VLOOKUP($A42,Indicies!$A$2:$L$6000,9,0)</f>
        <v>#N/A</v>
      </c>
      <c r="J103" s="157" t="e">
        <f ca="1">VLOOKUP($A42,Indicies!$A$2:$L$6000,10,0)</f>
        <v>#N/A</v>
      </c>
      <c r="K103" s="157" t="e">
        <f ca="1">VLOOKUP($A42,Indicies!$A$2:$L$6000,11,0)</f>
        <v>#N/A</v>
      </c>
      <c r="L103" s="147" t="e">
        <f ca="1">VLOOKUP($A42,Indicies!$A$2:$L$6000,12,0)</f>
        <v>#N/A</v>
      </c>
    </row>
    <row r="104" spans="1:12" x14ac:dyDescent="0.2">
      <c r="A104" s="116">
        <f t="shared" si="28"/>
        <v>36161</v>
      </c>
      <c r="B104" s="146" t="e">
        <f ca="1">VLOOKUP($A43,Indicies!$A$2:$L$6000,2,0)</f>
        <v>#N/A</v>
      </c>
      <c r="C104" s="157" t="e">
        <f ca="1">VLOOKUP($A43,Indicies!$A$2:$L$6000,3,0)</f>
        <v>#N/A</v>
      </c>
      <c r="D104" s="157" t="e">
        <f ca="1">VLOOKUP($A43,Indicies!$A$2:$L$6000,4,0)</f>
        <v>#N/A</v>
      </c>
      <c r="E104" s="157" t="e">
        <f ca="1">VLOOKUP($A43,Indicies!$A$2:$L$6000,5,0)</f>
        <v>#N/A</v>
      </c>
      <c r="F104" s="157" t="e">
        <f ca="1">VLOOKUP($A43,Indicies!$A$2:$L$6000,6,0)</f>
        <v>#N/A</v>
      </c>
      <c r="G104" s="157" t="e">
        <f ca="1">VLOOKUP($A43,Indicies!$A$2:$L$6000,7,0)</f>
        <v>#N/A</v>
      </c>
      <c r="H104" s="157" t="e">
        <f ca="1">VLOOKUP($A43,Indicies!$A$2:$L$6000,8,0)</f>
        <v>#N/A</v>
      </c>
      <c r="I104" s="157" t="e">
        <f ca="1">VLOOKUP($A43,Indicies!$A$2:$L$6000,9,0)</f>
        <v>#N/A</v>
      </c>
      <c r="J104" s="157" t="e">
        <f ca="1">VLOOKUP($A43,Indicies!$A$2:$L$6000,10,0)</f>
        <v>#N/A</v>
      </c>
      <c r="K104" s="157" t="e">
        <f ca="1">VLOOKUP($A43,Indicies!$A$2:$L$6000,11,0)</f>
        <v>#N/A</v>
      </c>
      <c r="L104" s="147" t="e">
        <f ca="1">VLOOKUP($A43,Indicies!$A$2:$L$6000,12,0)</f>
        <v>#N/A</v>
      </c>
    </row>
    <row r="105" spans="1:12" x14ac:dyDescent="0.2">
      <c r="A105" s="116">
        <f t="shared" si="28"/>
        <v>36192</v>
      </c>
      <c r="B105" s="139" t="e">
        <f ca="1">VLOOKUP($A44,Indicies!$A$2:$L$6000,2,0)</f>
        <v>#N/A</v>
      </c>
      <c r="C105" s="143" t="e">
        <f ca="1">VLOOKUP($A44,Indicies!$A$2:$L$6000,3,0)</f>
        <v>#N/A</v>
      </c>
      <c r="D105" s="143" t="e">
        <f ca="1">VLOOKUP($A44,Indicies!$A$2:$L$6000,4,0)</f>
        <v>#N/A</v>
      </c>
      <c r="E105" s="143" t="e">
        <f ca="1">VLOOKUP($A44,Indicies!$A$2:$L$6000,5,0)</f>
        <v>#N/A</v>
      </c>
      <c r="F105" s="143" t="e">
        <f ca="1">VLOOKUP($A44,Indicies!$A$2:$L$6000,6,0)</f>
        <v>#N/A</v>
      </c>
      <c r="G105" s="143" t="e">
        <f ca="1">VLOOKUP($A44,Indicies!$A$2:$L$6000,7,0)</f>
        <v>#N/A</v>
      </c>
      <c r="H105" s="143" t="e">
        <f ca="1">VLOOKUP($A44,Indicies!$A$2:$L$6000,8,0)</f>
        <v>#N/A</v>
      </c>
      <c r="I105" s="143" t="e">
        <f ca="1">VLOOKUP($A44,Indicies!$A$2:$L$6000,9,0)</f>
        <v>#N/A</v>
      </c>
      <c r="J105" s="143" t="e">
        <f ca="1">VLOOKUP($A44,Indicies!$A$2:$L$6000,10,0)</f>
        <v>#N/A</v>
      </c>
      <c r="K105" s="143" t="e">
        <f ca="1">VLOOKUP($A44,Indicies!$A$2:$L$6000,11,0)</f>
        <v>#N/A</v>
      </c>
      <c r="L105" s="140" t="e">
        <f ca="1">VLOOKUP($A44,Indicies!$A$2:$L$6000,12,0)</f>
        <v>#N/A</v>
      </c>
    </row>
    <row r="106" spans="1:12" x14ac:dyDescent="0.2">
      <c r="A106" s="116">
        <f t="shared" si="28"/>
        <v>36220</v>
      </c>
      <c r="B106" s="139" t="e">
        <f ca="1">VLOOKUP($A45,Indicies!$A$2:$L$6000,2,0)</f>
        <v>#N/A</v>
      </c>
      <c r="C106" s="143" t="e">
        <f ca="1">VLOOKUP($A45,Indicies!$A$2:$L$6000,3,0)</f>
        <v>#N/A</v>
      </c>
      <c r="D106" s="143" t="e">
        <f ca="1">VLOOKUP($A45,Indicies!$A$2:$L$6000,4,0)</f>
        <v>#N/A</v>
      </c>
      <c r="E106" s="143" t="e">
        <f ca="1">VLOOKUP($A45,Indicies!$A$2:$L$6000,5,0)</f>
        <v>#N/A</v>
      </c>
      <c r="F106" s="143" t="e">
        <f ca="1">VLOOKUP($A45,Indicies!$A$2:$L$6000,6,0)</f>
        <v>#N/A</v>
      </c>
      <c r="G106" s="143" t="e">
        <f ca="1">VLOOKUP($A45,Indicies!$A$2:$L$6000,7,0)</f>
        <v>#N/A</v>
      </c>
      <c r="H106" s="143" t="e">
        <f ca="1">VLOOKUP($A45,Indicies!$A$2:$L$6000,8,0)</f>
        <v>#N/A</v>
      </c>
      <c r="I106" s="143" t="e">
        <f ca="1">VLOOKUP($A45,Indicies!$A$2:$L$6000,9,0)</f>
        <v>#N/A</v>
      </c>
      <c r="J106" s="143" t="e">
        <f ca="1">VLOOKUP($A45,Indicies!$A$2:$L$6000,10,0)</f>
        <v>#N/A</v>
      </c>
      <c r="K106" s="143" t="e">
        <f ca="1">VLOOKUP($A45,Indicies!$A$2:$L$6000,11,0)</f>
        <v>#N/A</v>
      </c>
      <c r="L106" s="140" t="e">
        <f ca="1">VLOOKUP($A45,Indicies!$A$2:$L$6000,12,0)</f>
        <v>#N/A</v>
      </c>
    </row>
    <row r="107" spans="1:12" x14ac:dyDescent="0.2">
      <c r="A107" s="116">
        <f t="shared" si="28"/>
        <v>36251</v>
      </c>
      <c r="B107" s="139" t="e">
        <f ca="1">VLOOKUP($A46,Indicies!$A$2:$L$6000,2,0)</f>
        <v>#N/A</v>
      </c>
      <c r="C107" s="143" t="e">
        <f ca="1">VLOOKUP($A46,Indicies!$A$2:$L$6000,3,0)</f>
        <v>#N/A</v>
      </c>
      <c r="D107" s="143" t="e">
        <f ca="1">VLOOKUP($A46,Indicies!$A$2:$L$6000,4,0)</f>
        <v>#N/A</v>
      </c>
      <c r="E107" s="143" t="e">
        <f ca="1">VLOOKUP($A46,Indicies!$A$2:$L$6000,5,0)</f>
        <v>#N/A</v>
      </c>
      <c r="F107" s="143" t="e">
        <f ca="1">VLOOKUP($A46,Indicies!$A$2:$L$6000,6,0)</f>
        <v>#N/A</v>
      </c>
      <c r="G107" s="143" t="e">
        <f ca="1">VLOOKUP($A46,Indicies!$A$2:$L$6000,7,0)</f>
        <v>#N/A</v>
      </c>
      <c r="H107" s="143" t="e">
        <f ca="1">VLOOKUP($A46,Indicies!$A$2:$L$6000,8,0)</f>
        <v>#N/A</v>
      </c>
      <c r="I107" s="143" t="e">
        <f ca="1">VLOOKUP($A46,Indicies!$A$2:$L$6000,9,0)</f>
        <v>#N/A</v>
      </c>
      <c r="J107" s="143" t="e">
        <f ca="1">VLOOKUP($A46,Indicies!$A$2:$L$6000,10,0)</f>
        <v>#N/A</v>
      </c>
      <c r="K107" s="143" t="e">
        <f ca="1">VLOOKUP($A46,Indicies!$A$2:$L$6000,11,0)</f>
        <v>#N/A</v>
      </c>
      <c r="L107" s="140" t="e">
        <f ca="1">VLOOKUP($A46,Indicies!$A$2:$L$6000,12,0)</f>
        <v>#N/A</v>
      </c>
    </row>
    <row r="108" spans="1:12" x14ac:dyDescent="0.2">
      <c r="A108" s="116">
        <f t="shared" si="28"/>
        <v>36281</v>
      </c>
      <c r="B108" s="139" t="e">
        <f ca="1">VLOOKUP($A47,Indicies!$A$2:$L$6000,2,0)</f>
        <v>#N/A</v>
      </c>
      <c r="C108" s="143" t="e">
        <f ca="1">VLOOKUP($A47,Indicies!$A$2:$L$6000,3,0)</f>
        <v>#N/A</v>
      </c>
      <c r="D108" s="143" t="e">
        <f ca="1">VLOOKUP($A47,Indicies!$A$2:$L$6000,4,0)</f>
        <v>#N/A</v>
      </c>
      <c r="E108" s="143" t="e">
        <f ca="1">VLOOKUP($A47,Indicies!$A$2:$L$6000,5,0)</f>
        <v>#N/A</v>
      </c>
      <c r="F108" s="143" t="e">
        <f ca="1">VLOOKUP($A47,Indicies!$A$2:$L$6000,6,0)</f>
        <v>#N/A</v>
      </c>
      <c r="G108" s="143" t="e">
        <f ca="1">VLOOKUP($A47,Indicies!$A$2:$L$6000,7,0)</f>
        <v>#N/A</v>
      </c>
      <c r="H108" s="143" t="e">
        <f ca="1">VLOOKUP($A47,Indicies!$A$2:$L$6000,8,0)</f>
        <v>#N/A</v>
      </c>
      <c r="I108" s="143" t="e">
        <f ca="1">VLOOKUP($A47,Indicies!$A$2:$L$6000,9,0)</f>
        <v>#N/A</v>
      </c>
      <c r="J108" s="143" t="e">
        <f ca="1">VLOOKUP($A47,Indicies!$A$2:$L$6000,10,0)</f>
        <v>#N/A</v>
      </c>
      <c r="K108" s="143" t="e">
        <f ca="1">VLOOKUP($A47,Indicies!$A$2:$L$6000,11,0)</f>
        <v>#N/A</v>
      </c>
      <c r="L108" s="140" t="e">
        <f ca="1">VLOOKUP($A47,Indicies!$A$2:$L$6000,12,0)</f>
        <v>#N/A</v>
      </c>
    </row>
    <row r="109" spans="1:12" x14ac:dyDescent="0.2">
      <c r="A109" s="116">
        <f t="shared" si="28"/>
        <v>36312</v>
      </c>
      <c r="B109" s="146" t="e">
        <f ca="1">VLOOKUP($A48,Indicies!$A$2:$L$6000,2,0)</f>
        <v>#N/A</v>
      </c>
      <c r="C109" s="157" t="e">
        <f ca="1">VLOOKUP($A48,Indicies!$A$2:$L$6000,3,0)</f>
        <v>#N/A</v>
      </c>
      <c r="D109" s="157" t="e">
        <f ca="1">VLOOKUP($A48,Indicies!$A$2:$L$6000,4,0)</f>
        <v>#N/A</v>
      </c>
      <c r="E109" s="157" t="e">
        <f ca="1">VLOOKUP($A48,Indicies!$A$2:$L$6000,5,0)</f>
        <v>#N/A</v>
      </c>
      <c r="F109" s="157" t="e">
        <f ca="1">VLOOKUP($A48,Indicies!$A$2:$L$6000,6,0)</f>
        <v>#N/A</v>
      </c>
      <c r="G109" s="157" t="e">
        <f ca="1">VLOOKUP($A48,Indicies!$A$2:$L$6000,7,0)</f>
        <v>#N/A</v>
      </c>
      <c r="H109" s="157" t="e">
        <f ca="1">VLOOKUP($A48,Indicies!$A$2:$L$6000,8,0)</f>
        <v>#N/A</v>
      </c>
      <c r="I109" s="157" t="e">
        <f ca="1">VLOOKUP($A48,Indicies!$A$2:$L$6000,9,0)</f>
        <v>#N/A</v>
      </c>
      <c r="J109" s="157" t="e">
        <f ca="1">VLOOKUP($A48,Indicies!$A$2:$L$6000,10,0)</f>
        <v>#N/A</v>
      </c>
      <c r="K109" s="157" t="e">
        <f ca="1">VLOOKUP($A48,Indicies!$A$2:$L$6000,11,0)</f>
        <v>#N/A</v>
      </c>
      <c r="L109" s="147" t="e">
        <f ca="1">VLOOKUP($A48,Indicies!$A$2:$L$6000,12,0)</f>
        <v>#N/A</v>
      </c>
    </row>
    <row r="110" spans="1:12" x14ac:dyDescent="0.2">
      <c r="A110" s="116">
        <f t="shared" si="28"/>
        <v>36342</v>
      </c>
      <c r="B110" s="146" t="e">
        <f ca="1">VLOOKUP($A49,Indicies!$A$2:$L$6000,2,0)</f>
        <v>#N/A</v>
      </c>
      <c r="C110" s="157" t="e">
        <f ca="1">VLOOKUP($A49,Indicies!$A$2:$L$6000,3,0)</f>
        <v>#N/A</v>
      </c>
      <c r="D110" s="157" t="e">
        <f ca="1">VLOOKUP($A49,Indicies!$A$2:$L$6000,4,0)</f>
        <v>#N/A</v>
      </c>
      <c r="E110" s="157" t="e">
        <f ca="1">VLOOKUP($A49,Indicies!$A$2:$L$6000,5,0)</f>
        <v>#N/A</v>
      </c>
      <c r="F110" s="157" t="e">
        <f ca="1">VLOOKUP($A49,Indicies!$A$2:$L$6000,6,0)</f>
        <v>#N/A</v>
      </c>
      <c r="G110" s="157" t="e">
        <f ca="1">VLOOKUP($A49,Indicies!$A$2:$L$6000,7,0)</f>
        <v>#N/A</v>
      </c>
      <c r="H110" s="157" t="e">
        <f ca="1">VLOOKUP($A49,Indicies!$A$2:$L$6000,8,0)</f>
        <v>#N/A</v>
      </c>
      <c r="I110" s="157" t="e">
        <f ca="1">VLOOKUP($A49,Indicies!$A$2:$L$6000,9,0)</f>
        <v>#N/A</v>
      </c>
      <c r="J110" s="157" t="e">
        <f ca="1">VLOOKUP($A49,Indicies!$A$2:$L$6000,10,0)</f>
        <v>#N/A</v>
      </c>
      <c r="K110" s="157" t="e">
        <f ca="1">VLOOKUP($A49,Indicies!$A$2:$L$6000,11,0)</f>
        <v>#N/A</v>
      </c>
      <c r="L110" s="147" t="e">
        <f ca="1">VLOOKUP($A49,Indicies!$A$2:$L$6000,12,0)</f>
        <v>#N/A</v>
      </c>
    </row>
    <row r="111" spans="1:12" x14ac:dyDescent="0.2">
      <c r="A111" s="116">
        <f t="shared" si="28"/>
        <v>36373</v>
      </c>
      <c r="B111" s="146" t="e">
        <f ca="1">VLOOKUP($A50,Indicies!$A$2:$L$6000,2,0)</f>
        <v>#N/A</v>
      </c>
      <c r="C111" s="157" t="e">
        <f ca="1">VLOOKUP($A50,Indicies!$A$2:$L$6000,3,0)</f>
        <v>#N/A</v>
      </c>
      <c r="D111" s="157" t="e">
        <f ca="1">VLOOKUP($A50,Indicies!$A$2:$L$6000,4,0)</f>
        <v>#N/A</v>
      </c>
      <c r="E111" s="157" t="e">
        <f ca="1">VLOOKUP($A50,Indicies!$A$2:$L$6000,5,0)</f>
        <v>#N/A</v>
      </c>
      <c r="F111" s="157" t="e">
        <f ca="1">VLOOKUP($A50,Indicies!$A$2:$L$6000,6,0)</f>
        <v>#N/A</v>
      </c>
      <c r="G111" s="157" t="e">
        <f ca="1">VLOOKUP($A50,Indicies!$A$2:$L$6000,7,0)</f>
        <v>#N/A</v>
      </c>
      <c r="H111" s="157" t="e">
        <f ca="1">VLOOKUP($A50,Indicies!$A$2:$L$6000,8,0)</f>
        <v>#N/A</v>
      </c>
      <c r="I111" s="157" t="e">
        <f ca="1">VLOOKUP($A50,Indicies!$A$2:$L$6000,9,0)</f>
        <v>#N/A</v>
      </c>
      <c r="J111" s="157" t="e">
        <f ca="1">VLOOKUP($A50,Indicies!$A$2:$L$6000,10,0)</f>
        <v>#N/A</v>
      </c>
      <c r="K111" s="157" t="e">
        <f ca="1">VLOOKUP($A50,Indicies!$A$2:$L$6000,11,0)</f>
        <v>#N/A</v>
      </c>
      <c r="L111" s="147" t="e">
        <f ca="1">VLOOKUP($A50,Indicies!$A$2:$L$6000,12,0)</f>
        <v>#N/A</v>
      </c>
    </row>
    <row r="112" spans="1:12" x14ac:dyDescent="0.2">
      <c r="A112" s="116">
        <f t="shared" si="28"/>
        <v>36404</v>
      </c>
      <c r="B112" s="146" t="e">
        <f ca="1">VLOOKUP($A51,Indicies!$A$2:$L$6000,2,0)</f>
        <v>#N/A</v>
      </c>
      <c r="C112" s="157" t="e">
        <f ca="1">VLOOKUP($A51,Indicies!$A$2:$L$6000,3,0)</f>
        <v>#N/A</v>
      </c>
      <c r="D112" s="157" t="e">
        <f ca="1">VLOOKUP($A51,Indicies!$A$2:$L$6000,4,0)</f>
        <v>#N/A</v>
      </c>
      <c r="E112" s="157" t="e">
        <f ca="1">VLOOKUP($A51,Indicies!$A$2:$L$6000,5,0)</f>
        <v>#N/A</v>
      </c>
      <c r="F112" s="157" t="e">
        <f ca="1">VLOOKUP($A51,Indicies!$A$2:$L$6000,6,0)</f>
        <v>#N/A</v>
      </c>
      <c r="G112" s="157" t="e">
        <f ca="1">VLOOKUP($A51,Indicies!$A$2:$L$6000,7,0)</f>
        <v>#N/A</v>
      </c>
      <c r="H112" s="157" t="e">
        <f ca="1">VLOOKUP($A51,Indicies!$A$2:$L$6000,8,0)</f>
        <v>#N/A</v>
      </c>
      <c r="I112" s="157" t="e">
        <f ca="1">VLOOKUP($A51,Indicies!$A$2:$L$6000,9,0)</f>
        <v>#N/A</v>
      </c>
      <c r="J112" s="157" t="e">
        <f ca="1">VLOOKUP($A51,Indicies!$A$2:$L$6000,10,0)</f>
        <v>#N/A</v>
      </c>
      <c r="K112" s="157" t="e">
        <f ca="1">VLOOKUP($A51,Indicies!$A$2:$L$6000,11,0)</f>
        <v>#N/A</v>
      </c>
      <c r="L112" s="147" t="e">
        <f ca="1">VLOOKUP($A51,Indicies!$A$2:$L$6000,12,0)</f>
        <v>#N/A</v>
      </c>
    </row>
    <row r="113" spans="1:18" x14ac:dyDescent="0.2">
      <c r="A113" s="116">
        <f t="shared" si="28"/>
        <v>36434</v>
      </c>
      <c r="B113" s="139" t="e">
        <f ca="1">VLOOKUP($A52,Indicies!$A$2:$L$6000,2,0)</f>
        <v>#N/A</v>
      </c>
      <c r="C113" s="143" t="e">
        <f ca="1">VLOOKUP($A52,Indicies!$A$2:$L$6000,3,0)</f>
        <v>#N/A</v>
      </c>
      <c r="D113" s="143" t="e">
        <f ca="1">VLOOKUP($A52,Indicies!$A$2:$L$6000,4,0)</f>
        <v>#N/A</v>
      </c>
      <c r="E113" s="143" t="e">
        <f ca="1">VLOOKUP($A52,Indicies!$A$2:$L$6000,5,0)</f>
        <v>#N/A</v>
      </c>
      <c r="F113" s="143" t="e">
        <f ca="1">VLOOKUP($A52,Indicies!$A$2:$L$6000,6,0)</f>
        <v>#N/A</v>
      </c>
      <c r="G113" s="143" t="e">
        <f ca="1">VLOOKUP($A52,Indicies!$A$2:$L$6000,7,0)</f>
        <v>#N/A</v>
      </c>
      <c r="H113" s="143" t="e">
        <f ca="1">VLOOKUP($A52,Indicies!$A$2:$L$6000,8,0)</f>
        <v>#N/A</v>
      </c>
      <c r="I113" s="143" t="e">
        <f ca="1">VLOOKUP($A52,Indicies!$A$2:$L$6000,9,0)</f>
        <v>#N/A</v>
      </c>
      <c r="J113" s="143" t="e">
        <f ca="1">VLOOKUP($A52,Indicies!$A$2:$L$6000,10,0)</f>
        <v>#N/A</v>
      </c>
      <c r="K113" s="143" t="e">
        <f ca="1">VLOOKUP($A52,Indicies!$A$2:$L$6000,11,0)</f>
        <v>#N/A</v>
      </c>
      <c r="L113" s="140" t="e">
        <f ca="1">VLOOKUP($A52,Indicies!$A$2:$L$6000,12,0)</f>
        <v>#N/A</v>
      </c>
    </row>
    <row r="114" spans="1:18" x14ac:dyDescent="0.2">
      <c r="A114" s="116">
        <f t="shared" si="28"/>
        <v>36465</v>
      </c>
      <c r="B114" s="139" t="e">
        <f ca="1">VLOOKUP($A53,Indicies!$A$2:$L$6000,2,0)</f>
        <v>#N/A</v>
      </c>
      <c r="C114" s="143" t="e">
        <f ca="1">VLOOKUP($A53,Indicies!$A$2:$L$6000,3,0)</f>
        <v>#N/A</v>
      </c>
      <c r="D114" s="143" t="e">
        <f ca="1">VLOOKUP($A53,Indicies!$A$2:$L$6000,4,0)</f>
        <v>#N/A</v>
      </c>
      <c r="E114" s="143" t="e">
        <f ca="1">VLOOKUP($A53,Indicies!$A$2:$L$6000,5,0)</f>
        <v>#N/A</v>
      </c>
      <c r="F114" s="143" t="e">
        <f ca="1">VLOOKUP($A53,Indicies!$A$2:$L$6000,6,0)</f>
        <v>#N/A</v>
      </c>
      <c r="G114" s="143" t="e">
        <f ca="1">VLOOKUP($A53,Indicies!$A$2:$L$6000,7,0)</f>
        <v>#N/A</v>
      </c>
      <c r="H114" s="143" t="e">
        <f ca="1">VLOOKUP($A53,Indicies!$A$2:$L$6000,8,0)</f>
        <v>#N/A</v>
      </c>
      <c r="I114" s="143" t="e">
        <f ca="1">VLOOKUP($A53,Indicies!$A$2:$L$6000,9,0)</f>
        <v>#N/A</v>
      </c>
      <c r="J114" s="143" t="e">
        <f ca="1">VLOOKUP($A53,Indicies!$A$2:$L$6000,10,0)</f>
        <v>#N/A</v>
      </c>
      <c r="K114" s="143" t="e">
        <f ca="1">VLOOKUP($A53,Indicies!$A$2:$L$6000,11,0)</f>
        <v>#N/A</v>
      </c>
      <c r="L114" s="140" t="e">
        <f ca="1">VLOOKUP($A53,Indicies!$A$2:$L$6000,12,0)</f>
        <v>#N/A</v>
      </c>
    </row>
    <row r="115" spans="1:18" x14ac:dyDescent="0.2">
      <c r="A115" s="116">
        <f t="shared" si="28"/>
        <v>36495</v>
      </c>
      <c r="B115" s="139" t="e">
        <f ca="1">VLOOKUP($A54,Indicies!$A$2:$L$6000,2,0)</f>
        <v>#N/A</v>
      </c>
      <c r="C115" s="143" t="e">
        <f ca="1">VLOOKUP($A54,Indicies!$A$2:$L$6000,3,0)</f>
        <v>#N/A</v>
      </c>
      <c r="D115" s="143" t="e">
        <f ca="1">VLOOKUP($A54,Indicies!$A$2:$L$6000,4,0)</f>
        <v>#N/A</v>
      </c>
      <c r="E115" s="143" t="e">
        <f ca="1">VLOOKUP($A54,Indicies!$A$2:$L$6000,5,0)</f>
        <v>#N/A</v>
      </c>
      <c r="F115" s="143" t="e">
        <f ca="1">VLOOKUP($A54,Indicies!$A$2:$L$6000,6,0)</f>
        <v>#N/A</v>
      </c>
      <c r="G115" s="143" t="e">
        <f ca="1">VLOOKUP($A54,Indicies!$A$2:$L$6000,7,0)</f>
        <v>#N/A</v>
      </c>
      <c r="H115" s="143" t="e">
        <f ca="1">VLOOKUP($A54,Indicies!$A$2:$L$6000,8,0)</f>
        <v>#N/A</v>
      </c>
      <c r="I115" s="143" t="e">
        <f ca="1">VLOOKUP($A54,Indicies!$A$2:$L$6000,9,0)</f>
        <v>#N/A</v>
      </c>
      <c r="J115" s="143" t="e">
        <f ca="1">VLOOKUP($A54,Indicies!$A$2:$L$6000,10,0)</f>
        <v>#N/A</v>
      </c>
      <c r="K115" s="143" t="e">
        <f ca="1">VLOOKUP($A54,Indicies!$A$2:$L$6000,11,0)</f>
        <v>#N/A</v>
      </c>
      <c r="L115" s="140" t="e">
        <f ca="1">VLOOKUP($A54,Indicies!$A$2:$L$6000,12,0)</f>
        <v>#N/A</v>
      </c>
    </row>
    <row r="116" spans="1:18" x14ac:dyDescent="0.2">
      <c r="A116" s="116">
        <f t="shared" si="28"/>
        <v>36526</v>
      </c>
      <c r="B116" s="139" t="e">
        <f ca="1">VLOOKUP($A55,Indicies!$A$2:$L$6000,2,0)</f>
        <v>#N/A</v>
      </c>
      <c r="C116" s="143" t="e">
        <f ca="1">VLOOKUP($A55,Indicies!$A$2:$L$6000,3,0)</f>
        <v>#N/A</v>
      </c>
      <c r="D116" s="143" t="e">
        <f ca="1">VLOOKUP($A55,Indicies!$A$2:$L$6000,4,0)</f>
        <v>#N/A</v>
      </c>
      <c r="E116" s="143" t="e">
        <f ca="1">VLOOKUP($A55,Indicies!$A$2:$L$6000,5,0)</f>
        <v>#N/A</v>
      </c>
      <c r="F116" s="143" t="e">
        <f ca="1">VLOOKUP($A55,Indicies!$A$2:$L$6000,6,0)</f>
        <v>#N/A</v>
      </c>
      <c r="G116" s="143" t="e">
        <f ca="1">VLOOKUP($A55,Indicies!$A$2:$L$6000,7,0)</f>
        <v>#N/A</v>
      </c>
      <c r="H116" s="143" t="e">
        <f ca="1">VLOOKUP($A55,Indicies!$A$2:$L$6000,8,0)</f>
        <v>#N/A</v>
      </c>
      <c r="I116" s="143" t="e">
        <f ca="1">VLOOKUP($A55,Indicies!$A$2:$L$6000,9,0)</f>
        <v>#N/A</v>
      </c>
      <c r="J116" s="143" t="e">
        <f ca="1">VLOOKUP($A55,Indicies!$A$2:$L$6000,10,0)</f>
        <v>#N/A</v>
      </c>
      <c r="K116" s="143" t="e">
        <f ca="1">VLOOKUP($A55,Indicies!$A$2:$L$6000,11,0)</f>
        <v>#N/A</v>
      </c>
      <c r="L116" s="140" t="e">
        <f ca="1">VLOOKUP($A55,Indicies!$A$2:$L$6000,12,0)</f>
        <v>#N/A</v>
      </c>
    </row>
    <row r="117" spans="1:18" ht="12" thickBot="1" x14ac:dyDescent="0.25">
      <c r="A117" s="116">
        <f t="shared" si="28"/>
        <v>36557</v>
      </c>
      <c r="B117" s="141" t="e">
        <f ca="1">VLOOKUP($A56,Indicies!$A$2:$L$6000,2,0)</f>
        <v>#N/A</v>
      </c>
      <c r="C117" s="158" t="e">
        <f ca="1">VLOOKUP($A56,Indicies!$A$2:$L$6000,3,0)</f>
        <v>#N/A</v>
      </c>
      <c r="D117" s="158" t="e">
        <f ca="1">VLOOKUP($A56,Indicies!$A$2:$L$6000,4,0)</f>
        <v>#N/A</v>
      </c>
      <c r="E117" s="158" t="e">
        <f ca="1">VLOOKUP($A56,Indicies!$A$2:$L$6000,5,0)</f>
        <v>#N/A</v>
      </c>
      <c r="F117" s="158" t="e">
        <f ca="1">VLOOKUP($A56,Indicies!$A$2:$L$6000,6,0)</f>
        <v>#N/A</v>
      </c>
      <c r="G117" s="158" t="e">
        <f ca="1">VLOOKUP($A56,Indicies!$A$2:$L$6000,7,0)</f>
        <v>#N/A</v>
      </c>
      <c r="H117" s="158" t="e">
        <f ca="1">VLOOKUP($A56,Indicies!$A$2:$L$6000,8,0)</f>
        <v>#N/A</v>
      </c>
      <c r="I117" s="158" t="e">
        <f ca="1">VLOOKUP($A56,Indicies!$A$2:$L$6000,9,0)</f>
        <v>#N/A</v>
      </c>
      <c r="J117" s="158" t="e">
        <f ca="1">VLOOKUP($A56,Indicies!$A$2:$L$6000,10,0)</f>
        <v>#N/A</v>
      </c>
      <c r="K117" s="158" t="e">
        <f ca="1">VLOOKUP($A56,Indicies!$A$2:$L$6000,11,0)</f>
        <v>#N/A</v>
      </c>
      <c r="L117" s="142" t="e">
        <f ca="1">VLOOKUP($A56,Indicies!$A$2:$L$6000,12,0)</f>
        <v>#N/A</v>
      </c>
    </row>
    <row r="118" spans="1:18" ht="12" thickBot="1" x14ac:dyDescent="0.25">
      <c r="R118" s="177"/>
    </row>
    <row r="119" spans="1:18" ht="12.75" thickBot="1" x14ac:dyDescent="0.25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 t="e">
        <f t="shared" ref="B121:B145" ca="1" si="29">B93-E93</f>
        <v>#N/A</v>
      </c>
      <c r="C121" s="170" t="e">
        <f t="shared" ref="C121:C145" ca="1" si="30">B93-F93</f>
        <v>#N/A</v>
      </c>
      <c r="D121" s="148" t="e">
        <f t="shared" ref="D121:D145" ca="1" si="31">B93-D93</f>
        <v>#N/A</v>
      </c>
      <c r="E121" s="148" t="s">
        <v>66</v>
      </c>
      <c r="F121" s="148" t="e">
        <f t="shared" ref="F121:F145" ca="1" si="32">H93-J93</f>
        <v>#N/A</v>
      </c>
      <c r="G121" s="148" t="e">
        <f t="shared" ref="G121:G145" ca="1" si="33">E93-H93</f>
        <v>#N/A</v>
      </c>
      <c r="H121" s="148" t="e">
        <f t="shared" ref="H121:H145" ca="1" si="34">$G93-$F93</f>
        <v>#N/A</v>
      </c>
      <c r="I121" s="148" t="e">
        <f t="shared" ref="I121:I145" ca="1" si="35">G93-E93</f>
        <v>#N/A</v>
      </c>
      <c r="J121" s="176" t="e">
        <f t="shared" ref="J121:J145" ca="1" si="36">F93-E93</f>
        <v>#N/A</v>
      </c>
      <c r="R121" s="177"/>
    </row>
    <row r="122" spans="1:18" x14ac:dyDescent="0.2">
      <c r="A122" s="116">
        <f t="shared" ref="A122:A145" si="37">A94</f>
        <v>35855</v>
      </c>
      <c r="B122" s="184" t="e">
        <f t="shared" ca="1" si="29"/>
        <v>#N/A</v>
      </c>
      <c r="C122" s="170" t="e">
        <f t="shared" ca="1" si="30"/>
        <v>#N/A</v>
      </c>
      <c r="D122" s="148" t="e">
        <f t="shared" ca="1" si="31"/>
        <v>#N/A</v>
      </c>
      <c r="E122" s="148" t="s">
        <v>66</v>
      </c>
      <c r="F122" s="148" t="e">
        <f t="shared" ca="1" si="32"/>
        <v>#N/A</v>
      </c>
      <c r="G122" s="148" t="e">
        <f t="shared" ca="1" si="33"/>
        <v>#N/A</v>
      </c>
      <c r="H122" s="148" t="e">
        <f t="shared" ca="1" si="34"/>
        <v>#N/A</v>
      </c>
      <c r="I122" s="148" t="e">
        <f t="shared" ca="1" si="35"/>
        <v>#N/A</v>
      </c>
      <c r="J122" s="176" t="e">
        <f t="shared" ca="1" si="36"/>
        <v>#N/A</v>
      </c>
      <c r="R122" s="177"/>
    </row>
    <row r="123" spans="1:18" x14ac:dyDescent="0.2">
      <c r="A123" s="116">
        <f t="shared" si="37"/>
        <v>35886</v>
      </c>
      <c r="B123" s="184" t="e">
        <f t="shared" ca="1" si="29"/>
        <v>#N/A</v>
      </c>
      <c r="C123" s="170" t="e">
        <f t="shared" ca="1" si="30"/>
        <v>#N/A</v>
      </c>
      <c r="D123" s="148" t="e">
        <f t="shared" ca="1" si="31"/>
        <v>#N/A</v>
      </c>
      <c r="E123" s="148" t="s">
        <v>66</v>
      </c>
      <c r="F123" s="148" t="e">
        <f t="shared" ca="1" si="32"/>
        <v>#N/A</v>
      </c>
      <c r="G123" s="148" t="e">
        <f t="shared" ca="1" si="33"/>
        <v>#N/A</v>
      </c>
      <c r="H123" s="148" t="e">
        <f t="shared" ca="1" si="34"/>
        <v>#N/A</v>
      </c>
      <c r="I123" s="148" t="e">
        <f t="shared" ca="1" si="35"/>
        <v>#N/A</v>
      </c>
      <c r="J123" s="176" t="e">
        <f t="shared" ca="1" si="36"/>
        <v>#N/A</v>
      </c>
    </row>
    <row r="124" spans="1:18" x14ac:dyDescent="0.2">
      <c r="A124" s="116">
        <f t="shared" si="37"/>
        <v>35916</v>
      </c>
      <c r="B124" s="184" t="e">
        <f t="shared" ca="1" si="29"/>
        <v>#N/A</v>
      </c>
      <c r="C124" s="170" t="e">
        <f t="shared" ca="1" si="30"/>
        <v>#N/A</v>
      </c>
      <c r="D124" s="148" t="e">
        <f t="shared" ca="1" si="31"/>
        <v>#N/A</v>
      </c>
      <c r="E124" s="148" t="e">
        <f t="shared" ref="E124:E145" ca="1" si="38">C96-B96</f>
        <v>#N/A</v>
      </c>
      <c r="F124" s="148" t="e">
        <f t="shared" ca="1" si="32"/>
        <v>#N/A</v>
      </c>
      <c r="G124" s="148" t="e">
        <f t="shared" ca="1" si="33"/>
        <v>#N/A</v>
      </c>
      <c r="H124" s="148" t="e">
        <f t="shared" ca="1" si="34"/>
        <v>#N/A</v>
      </c>
      <c r="I124" s="148" t="e">
        <f t="shared" ca="1" si="35"/>
        <v>#N/A</v>
      </c>
      <c r="J124" s="176" t="e">
        <f t="shared" ca="1" si="36"/>
        <v>#N/A</v>
      </c>
    </row>
    <row r="125" spans="1:18" x14ac:dyDescent="0.2">
      <c r="A125" s="116">
        <f t="shared" si="37"/>
        <v>35947</v>
      </c>
      <c r="B125" s="185" t="e">
        <f t="shared" ca="1" si="29"/>
        <v>#N/A</v>
      </c>
      <c r="C125" s="171" t="e">
        <f t="shared" ca="1" si="30"/>
        <v>#N/A</v>
      </c>
      <c r="D125" s="138" t="e">
        <f t="shared" ca="1" si="31"/>
        <v>#N/A</v>
      </c>
      <c r="E125" s="138" t="e">
        <f t="shared" ca="1" si="38"/>
        <v>#N/A</v>
      </c>
      <c r="F125" s="138" t="e">
        <f t="shared" ca="1" si="32"/>
        <v>#N/A</v>
      </c>
      <c r="G125" s="138" t="e">
        <f t="shared" ca="1" si="33"/>
        <v>#N/A</v>
      </c>
      <c r="H125" s="138" t="e">
        <f t="shared" ca="1" si="34"/>
        <v>#N/A</v>
      </c>
      <c r="I125" s="138" t="e">
        <f t="shared" ca="1" si="35"/>
        <v>#N/A</v>
      </c>
      <c r="J125" s="132" t="e">
        <f t="shared" ca="1" si="36"/>
        <v>#N/A</v>
      </c>
    </row>
    <row r="126" spans="1:18" x14ac:dyDescent="0.2">
      <c r="A126" s="116">
        <f t="shared" si="37"/>
        <v>35977</v>
      </c>
      <c r="B126" s="185" t="e">
        <f t="shared" ca="1" si="29"/>
        <v>#N/A</v>
      </c>
      <c r="C126" s="171" t="e">
        <f t="shared" ca="1" si="30"/>
        <v>#N/A</v>
      </c>
      <c r="D126" s="138" t="e">
        <f t="shared" ca="1" si="31"/>
        <v>#N/A</v>
      </c>
      <c r="E126" s="138" t="e">
        <f t="shared" ca="1" si="38"/>
        <v>#N/A</v>
      </c>
      <c r="F126" s="138" t="e">
        <f t="shared" ca="1" si="32"/>
        <v>#N/A</v>
      </c>
      <c r="G126" s="138" t="e">
        <f t="shared" ca="1" si="33"/>
        <v>#N/A</v>
      </c>
      <c r="H126" s="138" t="e">
        <f t="shared" ca="1" si="34"/>
        <v>#N/A</v>
      </c>
      <c r="I126" s="138" t="e">
        <f t="shared" ca="1" si="35"/>
        <v>#N/A</v>
      </c>
      <c r="J126" s="132" t="e">
        <f t="shared" ca="1" si="36"/>
        <v>#N/A</v>
      </c>
    </row>
    <row r="127" spans="1:18" x14ac:dyDescent="0.2">
      <c r="A127" s="116">
        <f t="shared" si="37"/>
        <v>36008</v>
      </c>
      <c r="B127" s="185" t="e">
        <f t="shared" ca="1" si="29"/>
        <v>#N/A</v>
      </c>
      <c r="C127" s="171" t="e">
        <f t="shared" ca="1" si="30"/>
        <v>#N/A</v>
      </c>
      <c r="D127" s="138" t="e">
        <f t="shared" ca="1" si="31"/>
        <v>#N/A</v>
      </c>
      <c r="E127" s="138" t="e">
        <f t="shared" ca="1" si="38"/>
        <v>#N/A</v>
      </c>
      <c r="F127" s="138" t="e">
        <f t="shared" ca="1" si="32"/>
        <v>#N/A</v>
      </c>
      <c r="G127" s="138" t="e">
        <f t="shared" ca="1" si="33"/>
        <v>#N/A</v>
      </c>
      <c r="H127" s="138" t="e">
        <f t="shared" ca="1" si="34"/>
        <v>#N/A</v>
      </c>
      <c r="I127" s="138" t="e">
        <f t="shared" ca="1" si="35"/>
        <v>#N/A</v>
      </c>
      <c r="J127" s="132" t="e">
        <f t="shared" ca="1" si="36"/>
        <v>#N/A</v>
      </c>
    </row>
    <row r="128" spans="1:18" x14ac:dyDescent="0.2">
      <c r="A128" s="116">
        <f t="shared" si="37"/>
        <v>36039</v>
      </c>
      <c r="B128" s="185" t="e">
        <f t="shared" ca="1" si="29"/>
        <v>#N/A</v>
      </c>
      <c r="C128" s="171" t="e">
        <f t="shared" ca="1" si="30"/>
        <v>#N/A</v>
      </c>
      <c r="D128" s="138" t="e">
        <f t="shared" ca="1" si="31"/>
        <v>#N/A</v>
      </c>
      <c r="E128" s="138" t="e">
        <f t="shared" ca="1" si="38"/>
        <v>#N/A</v>
      </c>
      <c r="F128" s="138" t="e">
        <f t="shared" ca="1" si="32"/>
        <v>#N/A</v>
      </c>
      <c r="G128" s="138" t="e">
        <f t="shared" ca="1" si="33"/>
        <v>#N/A</v>
      </c>
      <c r="H128" s="138" t="e">
        <f t="shared" ca="1" si="34"/>
        <v>#N/A</v>
      </c>
      <c r="I128" s="138" t="e">
        <f t="shared" ca="1" si="35"/>
        <v>#N/A</v>
      </c>
      <c r="J128" s="132" t="e">
        <f t="shared" ca="1" si="36"/>
        <v>#N/A</v>
      </c>
    </row>
    <row r="129" spans="1:10" x14ac:dyDescent="0.2">
      <c r="A129" s="116">
        <f t="shared" si="37"/>
        <v>36069</v>
      </c>
      <c r="B129" s="184" t="e">
        <f t="shared" ca="1" si="29"/>
        <v>#N/A</v>
      </c>
      <c r="C129" s="170" t="e">
        <f t="shared" ca="1" si="30"/>
        <v>#N/A</v>
      </c>
      <c r="D129" s="148" t="e">
        <f t="shared" ca="1" si="31"/>
        <v>#N/A</v>
      </c>
      <c r="E129" s="148" t="e">
        <f t="shared" ca="1" si="38"/>
        <v>#N/A</v>
      </c>
      <c r="F129" s="148" t="e">
        <f t="shared" ca="1" si="32"/>
        <v>#N/A</v>
      </c>
      <c r="G129" s="148" t="e">
        <f t="shared" ca="1" si="33"/>
        <v>#N/A</v>
      </c>
      <c r="H129" s="148" t="e">
        <f t="shared" ca="1" si="34"/>
        <v>#N/A</v>
      </c>
      <c r="I129" s="148" t="e">
        <f t="shared" ca="1" si="35"/>
        <v>#N/A</v>
      </c>
      <c r="J129" s="176" t="e">
        <f t="shared" ca="1" si="36"/>
        <v>#N/A</v>
      </c>
    </row>
    <row r="130" spans="1:10" x14ac:dyDescent="0.2">
      <c r="A130" s="116">
        <f t="shared" si="37"/>
        <v>36100</v>
      </c>
      <c r="B130" s="184" t="e">
        <f t="shared" ca="1" si="29"/>
        <v>#N/A</v>
      </c>
      <c r="C130" s="170" t="e">
        <f t="shared" ca="1" si="30"/>
        <v>#N/A</v>
      </c>
      <c r="D130" s="148" t="e">
        <f t="shared" ca="1" si="31"/>
        <v>#N/A</v>
      </c>
      <c r="E130" s="148" t="e">
        <f t="shared" ca="1" si="38"/>
        <v>#N/A</v>
      </c>
      <c r="F130" s="148" t="e">
        <f t="shared" ca="1" si="32"/>
        <v>#N/A</v>
      </c>
      <c r="G130" s="148" t="e">
        <f t="shared" ca="1" si="33"/>
        <v>#N/A</v>
      </c>
      <c r="H130" s="148" t="e">
        <f t="shared" ca="1" si="34"/>
        <v>#N/A</v>
      </c>
      <c r="I130" s="148" t="e">
        <f t="shared" ca="1" si="35"/>
        <v>#N/A</v>
      </c>
      <c r="J130" s="176" t="e">
        <f t="shared" ca="1" si="36"/>
        <v>#N/A</v>
      </c>
    </row>
    <row r="131" spans="1:10" x14ac:dyDescent="0.2">
      <c r="A131" s="116">
        <f t="shared" si="37"/>
        <v>36130</v>
      </c>
      <c r="B131" s="184" t="e">
        <f t="shared" ca="1" si="29"/>
        <v>#N/A</v>
      </c>
      <c r="C131" s="170" t="e">
        <f t="shared" ca="1" si="30"/>
        <v>#N/A</v>
      </c>
      <c r="D131" s="148" t="e">
        <f t="shared" ca="1" si="31"/>
        <v>#N/A</v>
      </c>
      <c r="E131" s="148" t="e">
        <f t="shared" ca="1" si="38"/>
        <v>#N/A</v>
      </c>
      <c r="F131" s="148" t="e">
        <f t="shared" ca="1" si="32"/>
        <v>#N/A</v>
      </c>
      <c r="G131" s="148" t="e">
        <f t="shared" ca="1" si="33"/>
        <v>#N/A</v>
      </c>
      <c r="H131" s="148" t="e">
        <f t="shared" ca="1" si="34"/>
        <v>#N/A</v>
      </c>
      <c r="I131" s="148" t="e">
        <f t="shared" ca="1" si="35"/>
        <v>#N/A</v>
      </c>
      <c r="J131" s="176" t="e">
        <f t="shared" ca="1" si="36"/>
        <v>#N/A</v>
      </c>
    </row>
    <row r="132" spans="1:10" x14ac:dyDescent="0.2">
      <c r="A132" s="116">
        <f t="shared" si="37"/>
        <v>36161</v>
      </c>
      <c r="B132" s="184" t="e">
        <f t="shared" ca="1" si="29"/>
        <v>#N/A</v>
      </c>
      <c r="C132" s="170" t="e">
        <f t="shared" ca="1" si="30"/>
        <v>#N/A</v>
      </c>
      <c r="D132" s="148" t="e">
        <f t="shared" ca="1" si="31"/>
        <v>#N/A</v>
      </c>
      <c r="E132" s="148" t="e">
        <f t="shared" ca="1" si="38"/>
        <v>#N/A</v>
      </c>
      <c r="F132" s="148" t="e">
        <f t="shared" ca="1" si="32"/>
        <v>#N/A</v>
      </c>
      <c r="G132" s="148" t="e">
        <f t="shared" ca="1" si="33"/>
        <v>#N/A</v>
      </c>
      <c r="H132" s="148" t="e">
        <f t="shared" ca="1" si="34"/>
        <v>#N/A</v>
      </c>
      <c r="I132" s="148" t="e">
        <f t="shared" ca="1" si="35"/>
        <v>#N/A</v>
      </c>
      <c r="J132" s="176" t="e">
        <f t="shared" ca="1" si="36"/>
        <v>#N/A</v>
      </c>
    </row>
    <row r="133" spans="1:10" x14ac:dyDescent="0.2">
      <c r="A133" s="116">
        <f t="shared" si="37"/>
        <v>36192</v>
      </c>
      <c r="B133" s="185" t="e">
        <f t="shared" ca="1" si="29"/>
        <v>#N/A</v>
      </c>
      <c r="C133" s="171" t="e">
        <f t="shared" ca="1" si="30"/>
        <v>#N/A</v>
      </c>
      <c r="D133" s="138" t="e">
        <f t="shared" ca="1" si="31"/>
        <v>#N/A</v>
      </c>
      <c r="E133" s="138" t="e">
        <f t="shared" ca="1" si="38"/>
        <v>#N/A</v>
      </c>
      <c r="F133" s="138" t="e">
        <f t="shared" ca="1" si="32"/>
        <v>#N/A</v>
      </c>
      <c r="G133" s="138" t="e">
        <f t="shared" ca="1" si="33"/>
        <v>#N/A</v>
      </c>
      <c r="H133" s="138" t="e">
        <f t="shared" ca="1" si="34"/>
        <v>#N/A</v>
      </c>
      <c r="I133" s="138" t="e">
        <f t="shared" ca="1" si="35"/>
        <v>#N/A</v>
      </c>
      <c r="J133" s="132" t="e">
        <f t="shared" ca="1" si="36"/>
        <v>#N/A</v>
      </c>
    </row>
    <row r="134" spans="1:10" x14ac:dyDescent="0.2">
      <c r="A134" s="116">
        <f t="shared" si="37"/>
        <v>36220</v>
      </c>
      <c r="B134" s="185" t="e">
        <f t="shared" ca="1" si="29"/>
        <v>#N/A</v>
      </c>
      <c r="C134" s="171" t="e">
        <f t="shared" ca="1" si="30"/>
        <v>#N/A</v>
      </c>
      <c r="D134" s="138" t="e">
        <f t="shared" ca="1" si="31"/>
        <v>#N/A</v>
      </c>
      <c r="E134" s="138" t="e">
        <f t="shared" ca="1" si="38"/>
        <v>#N/A</v>
      </c>
      <c r="F134" s="138" t="e">
        <f t="shared" ca="1" si="32"/>
        <v>#N/A</v>
      </c>
      <c r="G134" s="138" t="e">
        <f t="shared" ca="1" si="33"/>
        <v>#N/A</v>
      </c>
      <c r="H134" s="138" t="e">
        <f t="shared" ca="1" si="34"/>
        <v>#N/A</v>
      </c>
      <c r="I134" s="138" t="e">
        <f t="shared" ca="1" si="35"/>
        <v>#N/A</v>
      </c>
      <c r="J134" s="132" t="e">
        <f t="shared" ca="1" si="36"/>
        <v>#N/A</v>
      </c>
    </row>
    <row r="135" spans="1:10" x14ac:dyDescent="0.2">
      <c r="A135" s="116">
        <f t="shared" si="37"/>
        <v>36251</v>
      </c>
      <c r="B135" s="185" t="e">
        <f t="shared" ca="1" si="29"/>
        <v>#N/A</v>
      </c>
      <c r="C135" s="171" t="e">
        <f t="shared" ca="1" si="30"/>
        <v>#N/A</v>
      </c>
      <c r="D135" s="138" t="e">
        <f t="shared" ca="1" si="31"/>
        <v>#N/A</v>
      </c>
      <c r="E135" s="138" t="e">
        <f t="shared" ca="1" si="38"/>
        <v>#N/A</v>
      </c>
      <c r="F135" s="138" t="e">
        <f t="shared" ca="1" si="32"/>
        <v>#N/A</v>
      </c>
      <c r="G135" s="138" t="e">
        <f t="shared" ca="1" si="33"/>
        <v>#N/A</v>
      </c>
      <c r="H135" s="138" t="e">
        <f t="shared" ca="1" si="34"/>
        <v>#N/A</v>
      </c>
      <c r="I135" s="138" t="e">
        <f t="shared" ca="1" si="35"/>
        <v>#N/A</v>
      </c>
      <c r="J135" s="132" t="e">
        <f t="shared" ca="1" si="36"/>
        <v>#N/A</v>
      </c>
    </row>
    <row r="136" spans="1:10" x14ac:dyDescent="0.2">
      <c r="A136" s="116">
        <f t="shared" si="37"/>
        <v>36281</v>
      </c>
      <c r="B136" s="185" t="e">
        <f t="shared" ca="1" si="29"/>
        <v>#N/A</v>
      </c>
      <c r="C136" s="171" t="e">
        <f t="shared" ca="1" si="30"/>
        <v>#N/A</v>
      </c>
      <c r="D136" s="138" t="e">
        <f t="shared" ca="1" si="31"/>
        <v>#N/A</v>
      </c>
      <c r="E136" s="138" t="e">
        <f t="shared" ca="1" si="38"/>
        <v>#N/A</v>
      </c>
      <c r="F136" s="138" t="e">
        <f t="shared" ca="1" si="32"/>
        <v>#N/A</v>
      </c>
      <c r="G136" s="138" t="e">
        <f t="shared" ca="1" si="33"/>
        <v>#N/A</v>
      </c>
      <c r="H136" s="138" t="e">
        <f t="shared" ca="1" si="34"/>
        <v>#N/A</v>
      </c>
      <c r="I136" s="138" t="e">
        <f t="shared" ca="1" si="35"/>
        <v>#N/A</v>
      </c>
      <c r="J136" s="132" t="e">
        <f t="shared" ca="1" si="36"/>
        <v>#N/A</v>
      </c>
    </row>
    <row r="137" spans="1:10" x14ac:dyDescent="0.2">
      <c r="A137" s="116">
        <f t="shared" si="37"/>
        <v>36312</v>
      </c>
      <c r="B137" s="184" t="e">
        <f t="shared" ca="1" si="29"/>
        <v>#N/A</v>
      </c>
      <c r="C137" s="170" t="e">
        <f t="shared" ca="1" si="30"/>
        <v>#N/A</v>
      </c>
      <c r="D137" s="148" t="e">
        <f t="shared" ca="1" si="31"/>
        <v>#N/A</v>
      </c>
      <c r="E137" s="148" t="e">
        <f t="shared" ca="1" si="38"/>
        <v>#N/A</v>
      </c>
      <c r="F137" s="148" t="e">
        <f t="shared" ca="1" si="32"/>
        <v>#N/A</v>
      </c>
      <c r="G137" s="148" t="e">
        <f t="shared" ca="1" si="33"/>
        <v>#N/A</v>
      </c>
      <c r="H137" s="148" t="e">
        <f t="shared" ca="1" si="34"/>
        <v>#N/A</v>
      </c>
      <c r="I137" s="148" t="e">
        <f t="shared" ca="1" si="35"/>
        <v>#N/A</v>
      </c>
      <c r="J137" s="176" t="e">
        <f t="shared" ca="1" si="36"/>
        <v>#N/A</v>
      </c>
    </row>
    <row r="138" spans="1:10" x14ac:dyDescent="0.2">
      <c r="A138" s="116">
        <f t="shared" si="37"/>
        <v>36342</v>
      </c>
      <c r="B138" s="184" t="e">
        <f t="shared" ca="1" si="29"/>
        <v>#N/A</v>
      </c>
      <c r="C138" s="170" t="e">
        <f t="shared" ca="1" si="30"/>
        <v>#N/A</v>
      </c>
      <c r="D138" s="148" t="e">
        <f t="shared" ca="1" si="31"/>
        <v>#N/A</v>
      </c>
      <c r="E138" s="148" t="e">
        <f t="shared" ca="1" si="38"/>
        <v>#N/A</v>
      </c>
      <c r="F138" s="148" t="e">
        <f t="shared" ca="1" si="32"/>
        <v>#N/A</v>
      </c>
      <c r="G138" s="148" t="e">
        <f t="shared" ca="1" si="33"/>
        <v>#N/A</v>
      </c>
      <c r="H138" s="148" t="e">
        <f t="shared" ca="1" si="34"/>
        <v>#N/A</v>
      </c>
      <c r="I138" s="148" t="e">
        <f t="shared" ca="1" si="35"/>
        <v>#N/A</v>
      </c>
      <c r="J138" s="176" t="e">
        <f t="shared" ca="1" si="36"/>
        <v>#N/A</v>
      </c>
    </row>
    <row r="139" spans="1:10" x14ac:dyDescent="0.2">
      <c r="A139" s="116">
        <f t="shared" si="37"/>
        <v>36373</v>
      </c>
      <c r="B139" s="184" t="e">
        <f t="shared" ca="1" si="29"/>
        <v>#N/A</v>
      </c>
      <c r="C139" s="170" t="e">
        <f t="shared" ca="1" si="30"/>
        <v>#N/A</v>
      </c>
      <c r="D139" s="148" t="e">
        <f t="shared" ca="1" si="31"/>
        <v>#N/A</v>
      </c>
      <c r="E139" s="148" t="e">
        <f t="shared" ca="1" si="38"/>
        <v>#N/A</v>
      </c>
      <c r="F139" s="148" t="e">
        <f t="shared" ca="1" si="32"/>
        <v>#N/A</v>
      </c>
      <c r="G139" s="148" t="e">
        <f t="shared" ca="1" si="33"/>
        <v>#N/A</v>
      </c>
      <c r="H139" s="148" t="e">
        <f t="shared" ca="1" si="34"/>
        <v>#N/A</v>
      </c>
      <c r="I139" s="148" t="e">
        <f t="shared" ca="1" si="35"/>
        <v>#N/A</v>
      </c>
      <c r="J139" s="176" t="e">
        <f t="shared" ca="1" si="36"/>
        <v>#N/A</v>
      </c>
    </row>
    <row r="140" spans="1:10" x14ac:dyDescent="0.2">
      <c r="A140" s="116">
        <f t="shared" si="37"/>
        <v>36404</v>
      </c>
      <c r="B140" s="184" t="e">
        <f t="shared" ca="1" si="29"/>
        <v>#N/A</v>
      </c>
      <c r="C140" s="170" t="e">
        <f t="shared" ca="1" si="30"/>
        <v>#N/A</v>
      </c>
      <c r="D140" s="148" t="e">
        <f t="shared" ca="1" si="31"/>
        <v>#N/A</v>
      </c>
      <c r="E140" s="148" t="e">
        <f t="shared" ca="1" si="38"/>
        <v>#N/A</v>
      </c>
      <c r="F140" s="148" t="e">
        <f t="shared" ca="1" si="32"/>
        <v>#N/A</v>
      </c>
      <c r="G140" s="148" t="e">
        <f t="shared" ca="1" si="33"/>
        <v>#N/A</v>
      </c>
      <c r="H140" s="148" t="e">
        <f t="shared" ca="1" si="34"/>
        <v>#N/A</v>
      </c>
      <c r="I140" s="148" t="e">
        <f t="shared" ca="1" si="35"/>
        <v>#N/A</v>
      </c>
      <c r="J140" s="176" t="e">
        <f t="shared" ca="1" si="36"/>
        <v>#N/A</v>
      </c>
    </row>
    <row r="141" spans="1:10" x14ac:dyDescent="0.2">
      <c r="A141" s="116">
        <f t="shared" si="37"/>
        <v>36434</v>
      </c>
      <c r="B141" s="185" t="e">
        <f t="shared" ca="1" si="29"/>
        <v>#N/A</v>
      </c>
      <c r="C141" s="171" t="e">
        <f t="shared" ca="1" si="30"/>
        <v>#N/A</v>
      </c>
      <c r="D141" s="138" t="e">
        <f t="shared" ca="1" si="31"/>
        <v>#N/A</v>
      </c>
      <c r="E141" s="138" t="e">
        <f t="shared" ca="1" si="38"/>
        <v>#N/A</v>
      </c>
      <c r="F141" s="138" t="e">
        <f t="shared" ca="1" si="32"/>
        <v>#N/A</v>
      </c>
      <c r="G141" s="138" t="e">
        <f t="shared" ca="1" si="33"/>
        <v>#N/A</v>
      </c>
      <c r="H141" s="138" t="e">
        <f t="shared" ca="1" si="34"/>
        <v>#N/A</v>
      </c>
      <c r="I141" s="138" t="e">
        <f t="shared" ca="1" si="35"/>
        <v>#N/A</v>
      </c>
      <c r="J141" s="132" t="e">
        <f t="shared" ca="1" si="36"/>
        <v>#N/A</v>
      </c>
    </row>
    <row r="142" spans="1:10" x14ac:dyDescent="0.2">
      <c r="A142" s="116">
        <f t="shared" si="37"/>
        <v>36465</v>
      </c>
      <c r="B142" s="185" t="e">
        <f t="shared" ca="1" si="29"/>
        <v>#N/A</v>
      </c>
      <c r="C142" s="171" t="e">
        <f t="shared" ca="1" si="30"/>
        <v>#N/A</v>
      </c>
      <c r="D142" s="138" t="e">
        <f t="shared" ca="1" si="31"/>
        <v>#N/A</v>
      </c>
      <c r="E142" s="138" t="e">
        <f t="shared" ca="1" si="38"/>
        <v>#N/A</v>
      </c>
      <c r="F142" s="138" t="e">
        <f t="shared" ca="1" si="32"/>
        <v>#N/A</v>
      </c>
      <c r="G142" s="138" t="e">
        <f t="shared" ca="1" si="33"/>
        <v>#N/A</v>
      </c>
      <c r="H142" s="138" t="e">
        <f t="shared" ca="1" si="34"/>
        <v>#N/A</v>
      </c>
      <c r="I142" s="138" t="e">
        <f t="shared" ca="1" si="35"/>
        <v>#N/A</v>
      </c>
      <c r="J142" s="132" t="e">
        <f t="shared" ca="1" si="36"/>
        <v>#N/A</v>
      </c>
    </row>
    <row r="143" spans="1:10" x14ac:dyDescent="0.2">
      <c r="A143" s="116">
        <f t="shared" si="37"/>
        <v>36495</v>
      </c>
      <c r="B143" s="185" t="e">
        <f t="shared" ca="1" si="29"/>
        <v>#N/A</v>
      </c>
      <c r="C143" s="171" t="e">
        <f t="shared" ca="1" si="30"/>
        <v>#N/A</v>
      </c>
      <c r="D143" s="138" t="e">
        <f t="shared" ca="1" si="31"/>
        <v>#N/A</v>
      </c>
      <c r="E143" s="138" t="e">
        <f t="shared" ca="1" si="38"/>
        <v>#N/A</v>
      </c>
      <c r="F143" s="138" t="e">
        <f t="shared" ca="1" si="32"/>
        <v>#N/A</v>
      </c>
      <c r="G143" s="138" t="e">
        <f t="shared" ca="1" si="33"/>
        <v>#N/A</v>
      </c>
      <c r="H143" s="138" t="e">
        <f t="shared" ca="1" si="34"/>
        <v>#N/A</v>
      </c>
      <c r="I143" s="138" t="e">
        <f t="shared" ca="1" si="35"/>
        <v>#N/A</v>
      </c>
      <c r="J143" s="132" t="e">
        <f t="shared" ca="1" si="36"/>
        <v>#N/A</v>
      </c>
    </row>
    <row r="144" spans="1:10" x14ac:dyDescent="0.2">
      <c r="A144" s="116">
        <f t="shared" si="37"/>
        <v>36526</v>
      </c>
      <c r="B144" s="185" t="e">
        <f t="shared" ca="1" si="29"/>
        <v>#N/A</v>
      </c>
      <c r="C144" s="171" t="e">
        <f t="shared" ca="1" si="30"/>
        <v>#N/A</v>
      </c>
      <c r="D144" s="138" t="e">
        <f t="shared" ca="1" si="31"/>
        <v>#N/A</v>
      </c>
      <c r="E144" s="138" t="e">
        <f t="shared" ca="1" si="38"/>
        <v>#N/A</v>
      </c>
      <c r="F144" s="138" t="e">
        <f t="shared" ca="1" si="32"/>
        <v>#N/A</v>
      </c>
      <c r="G144" s="138" t="e">
        <f t="shared" ca="1" si="33"/>
        <v>#N/A</v>
      </c>
      <c r="H144" s="138" t="e">
        <f t="shared" ca="1" si="34"/>
        <v>#N/A</v>
      </c>
      <c r="I144" s="138" t="e">
        <f t="shared" ca="1" si="35"/>
        <v>#N/A</v>
      </c>
      <c r="J144" s="132" t="e">
        <f t="shared" ca="1" si="36"/>
        <v>#N/A</v>
      </c>
    </row>
    <row r="145" spans="1:10" ht="12" thickBot="1" x14ac:dyDescent="0.25">
      <c r="A145" s="116">
        <f t="shared" si="37"/>
        <v>36557</v>
      </c>
      <c r="B145" s="186" t="e">
        <f t="shared" ca="1" si="29"/>
        <v>#N/A</v>
      </c>
      <c r="C145" s="172" t="e">
        <f t="shared" ca="1" si="30"/>
        <v>#N/A</v>
      </c>
      <c r="D145" s="173" t="e">
        <f t="shared" ca="1" si="31"/>
        <v>#N/A</v>
      </c>
      <c r="E145" s="173" t="e">
        <f t="shared" ca="1" si="38"/>
        <v>#N/A</v>
      </c>
      <c r="F145" s="173" t="e">
        <f t="shared" ca="1" si="32"/>
        <v>#N/A</v>
      </c>
      <c r="G145" s="173" t="e">
        <f t="shared" ca="1" si="33"/>
        <v>#N/A</v>
      </c>
      <c r="H145" s="173" t="e">
        <f t="shared" ca="1" si="34"/>
        <v>#N/A</v>
      </c>
      <c r="I145" s="173" t="e">
        <f t="shared" ca="1" si="35"/>
        <v>#N/A</v>
      </c>
      <c r="J145" s="174" t="e">
        <f t="shared" ca="1" si="36"/>
        <v>#N/A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G1" workbookViewId="0">
      <selection activeCell="L3" sqref="L3:P21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5">
        <f ca="1">TODAY()</f>
        <v>41887</v>
      </c>
    </row>
    <row r="2" spans="1:9" ht="12" thickBot="1" x14ac:dyDescent="0.25"/>
    <row r="3" spans="1:9" ht="12.75" thickBot="1" x14ac:dyDescent="0.25">
      <c r="B3" s="276" t="s">
        <v>195</v>
      </c>
      <c r="C3" s="277" t="str">
        <f ca="1">VLOOKUP($A$1,Data!$A$1:$Y$20000,15)</f>
        <v>N/A</v>
      </c>
      <c r="D3" s="278" t="s">
        <v>197</v>
      </c>
      <c r="E3" s="277" t="str">
        <f ca="1">VLOOKUP($A$1,Data!$A$1:$Y$20000,13)</f>
        <v>N/A</v>
      </c>
      <c r="F3" s="276" t="s">
        <v>198</v>
      </c>
      <c r="G3" s="277" t="str">
        <f ca="1">VLOOKUP($A$1,Data!$A$1:$Y$20000,7)</f>
        <v>N/A</v>
      </c>
      <c r="H3" s="276" t="s">
        <v>199</v>
      </c>
      <c r="I3" s="277" t="str">
        <f ca="1">VLOOKUP($A$1,Data!$A$1:$Y$20000,8)</f>
        <v>N/A</v>
      </c>
    </row>
    <row r="4" spans="1:9" x14ac:dyDescent="0.2">
      <c r="B4" s="279" t="s">
        <v>134</v>
      </c>
      <c r="C4" s="176" t="e">
        <f ca="1">VLOOKUP($A$1,Data!$A$1:$Y$20000,15)-VLOOKUP($A$1,Data!$A$1:$Y$20000,7)</f>
        <v>#VALUE!</v>
      </c>
      <c r="D4" s="279" t="s">
        <v>63</v>
      </c>
      <c r="E4" s="176" t="e">
        <f ca="1">VLOOKUP($A$1,Data!$A$1:$Y$20000,13)-VLOOKUP($A$1,Data!$A$1:$Y$20000,15)</f>
        <v>#VALUE!</v>
      </c>
      <c r="F4" s="279" t="s">
        <v>179</v>
      </c>
      <c r="G4" s="176" t="e">
        <f ca="1">VLOOKUP($A$1,Data!$A$1:$Y$20000,7)-VLOOKUP($A$1,Data!$A$1:$Y$20000,11)</f>
        <v>#VALUE!</v>
      </c>
      <c r="H4" s="279" t="s">
        <v>134</v>
      </c>
      <c r="I4" s="176" t="e">
        <f ca="1">VLOOKUP($A$1,Data!$A$1:$Y$20000,8)-VLOOKUP($A$1,Data!$A$1:$Y$20000,7)</f>
        <v>#VALUE!</v>
      </c>
    </row>
    <row r="5" spans="1:9" x14ac:dyDescent="0.2">
      <c r="B5" s="279" t="s">
        <v>135</v>
      </c>
      <c r="C5" s="176" t="e">
        <f ca="1">VLOOKUP($A$1,Data!$A$1:$Y$20000,15)-VLOOKUP($A$1,Data!$A$1:$Y$20000,8)</f>
        <v>#VALUE!</v>
      </c>
      <c r="D5" s="279" t="s">
        <v>58</v>
      </c>
      <c r="E5" s="176" t="e">
        <f ca="1">VLOOKUP($A$1,Data!$A$1:$Y$20000,13)-VLOOKUP($A$1,Data!$A$1:$Y$20000,10)</f>
        <v>#VALUE!</v>
      </c>
      <c r="F5" s="279" t="s">
        <v>135</v>
      </c>
      <c r="G5" s="176" t="e">
        <f ca="1">VLOOKUP($A$1,Data!$A$1:$Y$20000,7)-VLOOKUP($A$1,Data!$A$1:$Y$20000,8)</f>
        <v>#VALUE!</v>
      </c>
      <c r="H5" s="279" t="s">
        <v>16</v>
      </c>
      <c r="I5" s="176" t="e">
        <f ca="1">VLOOKUP($A$1,Data!$A$1:$Y$20000,8)-VLOOKUP($A$1,Data!$A$1:$Y$20000,16)</f>
        <v>#VALUE!</v>
      </c>
    </row>
    <row r="6" spans="1:9" x14ac:dyDescent="0.2">
      <c r="B6" s="279" t="s">
        <v>180</v>
      </c>
      <c r="C6" s="176" t="e">
        <f ca="1">VLOOKUP($A$1,Data!$A$1:$Y$20000,15)-VLOOKUP($A$1,Data!$A$1:$Y$20000,13)</f>
        <v>#VALUE!</v>
      </c>
      <c r="D6" s="279" t="s">
        <v>134</v>
      </c>
      <c r="E6" s="176" t="e">
        <f ca="1">VLOOKUP($A$1,Data!$A$1:$Y$20000,13)-VLOOKUP($A$1,Data!$A$1:$Y$20000,7)</f>
        <v>#VALUE!</v>
      </c>
      <c r="F6" s="279" t="s">
        <v>63</v>
      </c>
      <c r="G6" s="176" t="e">
        <f ca="1">VLOOKUP($A$1,Data!$A$1:$Y$20000,7)-VLOOKUP($A$1,Data!$A$1:$Y$20000,15)</f>
        <v>#VALUE!</v>
      </c>
      <c r="H6" s="279" t="s">
        <v>205</v>
      </c>
      <c r="I6" s="176" t="e">
        <f ca="1">VLOOKUP($A$1,Data!$A$1:$Y$20000,8)-VLOOKUP($A$1,Data!$A$1:$Y$20000,22)</f>
        <v>#VALUE!</v>
      </c>
    </row>
    <row r="7" spans="1:9" x14ac:dyDescent="0.2">
      <c r="B7" s="279" t="s">
        <v>58</v>
      </c>
      <c r="C7" s="176" t="e">
        <f ca="1">VLOOKUP($A$1,Data!$A$1:$Y$20000,15)-VLOOKUP($A$1,Data!$A$1:$Y$20000,10)</f>
        <v>#VALUE!</v>
      </c>
      <c r="D7" s="279" t="s">
        <v>109</v>
      </c>
      <c r="E7" s="176" t="e">
        <f ca="1">VLOOKUP($A$1,Data!$A$1:$Y$20000,13)-VLOOKUP($A$1,Data!$A$1:$Y$20000,8)</f>
        <v>#VALUE!</v>
      </c>
      <c r="F7" s="279" t="s">
        <v>180</v>
      </c>
      <c r="G7" s="176" t="e">
        <f ca="1">VLOOKUP($A$1,Data!$A$1:$Y$20000,7)-VLOOKUP($A$1,Data!$A$1:$Y$20000,13)</f>
        <v>#VALUE!</v>
      </c>
      <c r="H7" s="279" t="s">
        <v>63</v>
      </c>
      <c r="I7" s="176" t="e">
        <f ca="1">VLOOKUP($A$1,Data!$A$1:$Y$20000,8)-VLOOKUP($A$1,Data!$A$1:$Y$20000,15)</f>
        <v>#VALUE!</v>
      </c>
    </row>
    <row r="8" spans="1:9" ht="12" thickBot="1" x14ac:dyDescent="0.25">
      <c r="B8" s="280" t="s">
        <v>57</v>
      </c>
      <c r="C8" s="253" t="e">
        <f ca="1">VLOOKUP($A$1,Data!$A$1:$Y$20000,15)-VLOOKUP($A$1,Data!$A$1:$Y$20000,9)</f>
        <v>#VALUE!</v>
      </c>
      <c r="D8" s="280" t="s">
        <v>57</v>
      </c>
      <c r="E8" s="253" t="e">
        <f ca="1">VLOOKUP($A$1,Data!$A$1:$Y$20000,13)-VLOOKUP($A$1,Data!$A$1:$Y$20000,9)</f>
        <v>#VALUE!</v>
      </c>
      <c r="F8" s="280" t="s">
        <v>57</v>
      </c>
      <c r="G8" s="253" t="e">
        <f ca="1">VLOOKUP($A$1,Data!$A$1:$Y$20000,7)-VLOOKUP($A$1,Data!$A$1:$Y$20000,9)</f>
        <v>#VALUE!</v>
      </c>
      <c r="H8" s="280" t="s">
        <v>57</v>
      </c>
      <c r="I8" s="253" t="e">
        <f ca="1">VLOOKUP($A$1,Data!$A$1:$Y$20000,8)-VLOOKUP($A$1,Data!$A$1:$Y$20000,9)</f>
        <v>#VALUE!</v>
      </c>
    </row>
    <row r="11" spans="1:9" ht="12" thickBot="1" x14ac:dyDescent="0.25"/>
    <row r="12" spans="1:9" ht="12" thickBot="1" x14ac:dyDescent="0.25">
      <c r="F12" s="283" t="s">
        <v>204</v>
      </c>
      <c r="G12" s="284">
        <v>0.66320000000000001</v>
      </c>
    </row>
    <row r="13" spans="1:9" ht="12.75" thickBot="1" x14ac:dyDescent="0.25">
      <c r="B13" s="276" t="s">
        <v>200</v>
      </c>
      <c r="C13" s="277" t="str">
        <f ca="1">VLOOKUP($A$1,Data!$A$1:$Y$20000,11)</f>
        <v>N/A</v>
      </c>
      <c r="D13" s="276" t="s">
        <v>201</v>
      </c>
      <c r="E13" s="277" t="str">
        <f ca="1">VLOOKUP($A$1,Data!$A$1:$Y$20000,5)</f>
        <v>N/A</v>
      </c>
      <c r="F13" s="276" t="s">
        <v>202</v>
      </c>
      <c r="G13" s="277" t="e">
        <f ca="1">VLOOKUP($A$1,Data!$A$1:$Y$20000,4)*$G$12*$A$44</f>
        <v>#VALUE!</v>
      </c>
      <c r="H13" s="276" t="s">
        <v>203</v>
      </c>
      <c r="I13" s="277" t="str">
        <f ca="1">VLOOKUP($A$1,Data!$A$1:$Y$20000,10)</f>
        <v>N/A</v>
      </c>
    </row>
    <row r="14" spans="1:9" x14ac:dyDescent="0.2">
      <c r="B14" s="279" t="s">
        <v>134</v>
      </c>
      <c r="C14" s="216" t="e">
        <f ca="1">VLOOKUP($A$1,Data!$A$1:$Y$20000,11)-VLOOKUP($A$1,Data!$A$1:$Y$20000,7)</f>
        <v>#VALUE!</v>
      </c>
      <c r="D14" s="279" t="s">
        <v>21</v>
      </c>
      <c r="E14" s="216" t="e">
        <f ca="1">VLOOKUP($A$1,Data!$A$1:$Y$20000,5)-(VLOOKUP($A$1,Data!$A$1:$Y$20000,4)*$G$12*$A$44)</f>
        <v>#VALUE!</v>
      </c>
      <c r="F14" s="279" t="s">
        <v>196</v>
      </c>
      <c r="G14" s="216" t="e">
        <f ca="1">VLOOKUP($A$1,Data!$A$1:$Y$20000,4)*$G$12*$A$44-VLOOKUP($A$1,Data!$A$1:$Y$20000,24)</f>
        <v>#VALUE!</v>
      </c>
      <c r="H14" s="279" t="s">
        <v>180</v>
      </c>
      <c r="I14" s="176" t="e">
        <f ca="1">VLOOKUP($A$1,Data!$A$1:$Y$20000,10)-VLOOKUP($A$1,Data!$A$1:$Y$20000,13)</f>
        <v>#VALUE!</v>
      </c>
    </row>
    <row r="15" spans="1:9" x14ac:dyDescent="0.2">
      <c r="B15" s="279" t="s">
        <v>0</v>
      </c>
      <c r="C15" s="216" t="e">
        <f ca="1">VLOOKUP($A$1,Data!$A$1:$Y$20000,11)-VLOOKUP($A$1,Data!$A$1:$Y$20000,23)</f>
        <v>#VALUE!</v>
      </c>
      <c r="D15" s="279" t="s">
        <v>22</v>
      </c>
      <c r="E15" s="216" t="e">
        <f ca="1">VLOOKUP($A$1,Data!$A$1:$Y$20000,5)-VLOOKUP($A$1,Data!$A$1:$Y$20000,12)</f>
        <v>#VALUE!</v>
      </c>
      <c r="F15" s="279" t="s">
        <v>22</v>
      </c>
      <c r="G15" s="216" t="e">
        <f ca="1">VLOOKUP($A$1,Data!$A$1:$Y$20000,4)*$G$12*$A$44-VLOOKUP($A$1,Data!$A$1:$Y$20000,12)</f>
        <v>#VALUE!</v>
      </c>
      <c r="H15" s="279" t="s">
        <v>63</v>
      </c>
      <c r="I15" s="176" t="e">
        <f ca="1">VLOOKUP($A$1,Data!$A$1:$Y$20000,10)-VLOOKUP($A$1,Data!$A$1:$Y$20000,15)</f>
        <v>#VALUE!</v>
      </c>
    </row>
    <row r="16" spans="1:9" x14ac:dyDescent="0.2">
      <c r="B16" s="279" t="s">
        <v>21</v>
      </c>
      <c r="C16" s="216" t="e">
        <f ca="1">VLOOKUP($A$1,Data!$A$1:$Y$20000,11)-(VLOOKUP($A$1,Data!$A$1:$Y$20000,4)*$G$12*$A$44)</f>
        <v>#VALUE!</v>
      </c>
      <c r="D16" s="279" t="s">
        <v>179</v>
      </c>
      <c r="E16" s="216" t="e">
        <f ca="1">VLOOKUP($A$1,Data!$A$1:$Y$20000,5)-VLOOKUP($A$1,Data!$A$1:$Y$20000,11)</f>
        <v>#VALUE!</v>
      </c>
      <c r="F16" s="279" t="s">
        <v>58</v>
      </c>
      <c r="G16" s="216" t="e">
        <f ca="1">VLOOKUP($A$1,Data!$A$1:$Y$20000,4)*$G$12*$A$44-VLOOKUP($A$1,Data!$A$1:$Y$20000,10)</f>
        <v>#VALUE!</v>
      </c>
      <c r="H16" s="279" t="s">
        <v>22</v>
      </c>
      <c r="I16" s="176" t="e">
        <f ca="1">VLOOKUP($A$1,Data!$A$1:$Y$20000,10)-VLOOKUP($A$1,Data!$A$1:$Y$20000,12)</f>
        <v>#VALUE!</v>
      </c>
    </row>
    <row r="17" spans="2:9" x14ac:dyDescent="0.2">
      <c r="B17" s="279" t="s">
        <v>20</v>
      </c>
      <c r="C17" s="216" t="e">
        <f ca="1">VLOOKUP($A$1,Data!$A$1:$Y$20000,11)-VLOOKUP($A$1,Data!$A$1:$Y$20000,5)</f>
        <v>#VALUE!</v>
      </c>
      <c r="D17" s="279" t="s">
        <v>58</v>
      </c>
      <c r="E17" s="216" t="e">
        <f ca="1">VLOOKUP($A$1,Data!$A$1:$Y$20000,5)-VLOOKUP($A$1,Data!$A$1:$Y$20000,10)</f>
        <v>#VALUE!</v>
      </c>
      <c r="F17" s="279" t="s">
        <v>20</v>
      </c>
      <c r="G17" s="216" t="e">
        <f ca="1">VLOOKUP($A$1,Data!$A$1:$Y$20000,4)*$G$12*$A$44-VLOOKUP($A$1,Data!$A$1:$Y$20000,5)</f>
        <v>#VALUE!</v>
      </c>
      <c r="H17" s="279" t="s">
        <v>21</v>
      </c>
      <c r="I17" s="176" t="e">
        <f ca="1">VLOOKUP($A$1,Data!$A$1:$Y$20000,10)-(VLOOKUP($A$1,Data!$A$1:$Y$20000,4)*$G$12*$A$44)</f>
        <v>#VALUE!</v>
      </c>
    </row>
    <row r="18" spans="2:9" ht="12" thickBot="1" x14ac:dyDescent="0.25">
      <c r="B18" s="280" t="s">
        <v>57</v>
      </c>
      <c r="C18" s="252" t="e">
        <f ca="1">VLOOKUP($A$1,Data!$A$1:$Y$20000,11)-VLOOKUP($A$1,Data!$A$1:$Y$20000,9)</f>
        <v>#VALUE!</v>
      </c>
      <c r="D18" s="280" t="s">
        <v>57</v>
      </c>
      <c r="E18" s="252" t="e">
        <f ca="1">VLOOKUP($A$1,Data!$A$1:$Y$20000,5)-VLOOKUP($A$1,Data!$A$1:$Y$20000,9)</f>
        <v>#VALUE!</v>
      </c>
      <c r="F18" s="280" t="s">
        <v>57</v>
      </c>
      <c r="G18" s="252" t="e">
        <f ca="1">VLOOKUP($A$1,Data!$A$1:$Y$20000,4)*$G$12*$A$44-VLOOKUP($A$1,Data!$A$1:$Y$20000,9)</f>
        <v>#VALUE!</v>
      </c>
      <c r="H18" s="280" t="s">
        <v>57</v>
      </c>
      <c r="I18" s="253" t="e">
        <f ca="1">VLOOKUP($A$1,Data!$A$1:$Y$20000,10)-VLOOKUP($A$1,Data!$A$1:$Y$20000,9)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C1" zoomScaleNormal="100" workbookViewId="0">
      <selection activeCell="I25" sqref="I25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41887</v>
      </c>
      <c r="B1" s="242">
        <f ca="1">TODAY()-1</f>
        <v>41886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41883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VLOOKUP($A$1,Data!$A$1:$W$30000,4)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VLOOKUP($B$1,Data!$A$1:$W$30000,4)</f>
        <v>N/A</v>
      </c>
      <c r="J3" s="18"/>
      <c r="K3" s="245">
        <f ca="1">TODAY()</f>
        <v>41887</v>
      </c>
      <c r="L3" s="129" t="e">
        <f ca="1">VLOOKUP($K3,Data!$A$1:$W$10000,15)-VLOOKUP($K3,Data!$A$1:$W$10000,7)</f>
        <v>#VALUE!</v>
      </c>
      <c r="M3" s="216" t="e">
        <f ca="1">VLOOKUP($K3,Data!$A$1:$W$10000,15)-VLOOKUP($K3,Data!$A$1:$W$10000,8)</f>
        <v>#VALUE!</v>
      </c>
      <c r="N3" s="216" t="e">
        <f ca="1">VLOOKUP($K3,Data!$A$1:$W$10000,8)-VLOOKUP($K3,Data!$A$1:$W$10000,7)</f>
        <v>#VALUE!</v>
      </c>
      <c r="O3" s="216" t="e">
        <f ca="1">VLOOKUP($K3,Data!$A$1:$W$10000,16)-VLOOKUP($K3,Data!$A$1:$W$10000,8)</f>
        <v>#VALUE!</v>
      </c>
      <c r="P3" s="216" t="e">
        <f ca="1">VLOOKUP($K3,Data!$A$1:$W$10000,7)-VLOOKUP($K3,Data!$A$1:$W$10000,11)</f>
        <v>#VALUE!</v>
      </c>
      <c r="Q3" s="216" t="e">
        <f ca="1">VLOOKUP($K3,Data!$A$1:$W$10000,13)-VLOOKUP($K3,Data!$A$1:$W$10000,15)</f>
        <v>#VALUE!</v>
      </c>
      <c r="R3" s="216" t="e">
        <f ca="1">VLOOKUP($K3,Data!$A$1:$W$10000,13)-VLOOKUP($K3,Data!$A$1:$W$10000,10)</f>
        <v>#VALUE!</v>
      </c>
      <c r="S3" s="216" t="e">
        <f ca="1">VLOOKUP($K3,Data!$A$1:$W$10000,15)-VLOOKUP($K3,Data!$A$1:$W$10000,10)</f>
        <v>#VALUE!</v>
      </c>
      <c r="T3" s="216" t="e">
        <f ca="1">VLOOKUP($K3,Data!$A$1:$W$10000,10)-VLOOKUP($K3,Data!$A$1:$W$10000,11)</f>
        <v>#VALUE!</v>
      </c>
      <c r="U3" s="176" t="e">
        <f ca="1">VLOOKUP($K3,Data!$A$1:$W$10000,5)-VLOOKUP($K3,Data!$A$1:$W$10000,11)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VLOOKUP($A$1,Data!$A$1:$W$30000,5)</f>
        <v>N/A</v>
      </c>
      <c r="C4" s="18"/>
      <c r="D4" s="259"/>
      <c r="E4" s="18"/>
      <c r="F4" s="18"/>
      <c r="G4" s="18"/>
      <c r="H4" s="225" t="s">
        <v>19</v>
      </c>
      <c r="I4" s="244" t="e">
        <f ca="1">HLOOKUP($A$2,Data!$AB$2:$CV$24,2)</f>
        <v>#DIV/0!</v>
      </c>
      <c r="J4" s="18"/>
      <c r="K4" s="245">
        <f ca="1">K3-1</f>
        <v>41886</v>
      </c>
      <c r="L4" s="129" t="e">
        <f ca="1">VLOOKUP($K4,Data!$A$1:$W$10000,15)-VLOOKUP($K4,Data!$A$1:$W$10000,7)</f>
        <v>#VALUE!</v>
      </c>
      <c r="M4" s="216" t="e">
        <f ca="1">VLOOKUP($K4,Data!$A$1:$W$10000,15)-VLOOKUP($K4,Data!$A$1:$W$10000,8)</f>
        <v>#VALUE!</v>
      </c>
      <c r="N4" s="216" t="e">
        <f ca="1">VLOOKUP($K4,Data!$A$1:$W$10000,8)-VLOOKUP($K4,Data!$A$1:$W$10000,7)</f>
        <v>#VALUE!</v>
      </c>
      <c r="O4" s="216" t="e">
        <f ca="1">VLOOKUP($K4,Data!$A$1:$W$10000,16)-VLOOKUP($K4,Data!$A$1:$W$10000,8)</f>
        <v>#VALUE!</v>
      </c>
      <c r="P4" s="216" t="e">
        <f ca="1">VLOOKUP($K4,Data!$A$1:$W$10000,7)-VLOOKUP($K4,Data!$A$1:$W$10000,11)</f>
        <v>#VALUE!</v>
      </c>
      <c r="Q4" s="216" t="e">
        <f ca="1">VLOOKUP($K4,Data!$A$1:$W$10000,13)-VLOOKUP($K4,Data!$A$1:$W$10000,15)</f>
        <v>#VALUE!</v>
      </c>
      <c r="R4" s="216" t="e">
        <f ca="1">VLOOKUP($K4,Data!$A$1:$W$10000,13)-VLOOKUP($K4,Data!$A$1:$W$10000,10)</f>
        <v>#VALUE!</v>
      </c>
      <c r="S4" s="216" t="e">
        <f ca="1">VLOOKUP($K4,Data!$A$1:$W$10000,15)-VLOOKUP($K4,Data!$A$1:$W$10000,10)</f>
        <v>#VALUE!</v>
      </c>
      <c r="T4" s="216" t="e">
        <f ca="1">VLOOKUP($K4,Data!$A$1:$W$10000,10)-VLOOKUP($K4,Data!$A$1:$W$10000,11)</f>
        <v>#VALUE!</v>
      </c>
      <c r="U4" s="176" t="e">
        <f ca="1">VLOOKUP($K4,Data!$A$1:$W$10000,5)-VLOOKUP($K4,Data!$A$1:$W$10000,11)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VLOOKUP($B$1,Data!$A$1:$W$30000,5)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41913</v>
      </c>
      <c r="I5" s="247" t="e">
        <f ca="1">VLOOKUP(H5,$D$90:$P$101,6)</f>
        <v>#N/A</v>
      </c>
      <c r="J5" s="18"/>
      <c r="K5" s="245">
        <f t="shared" ref="K5:K10" ca="1" si="0">K4-1</f>
        <v>41885</v>
      </c>
      <c r="L5" s="129" t="e">
        <f ca="1">VLOOKUP($K5,Data!$A$1:$W$10000,15)-VLOOKUP($K5,Data!$A$1:$W$10000,7)</f>
        <v>#VALUE!</v>
      </c>
      <c r="M5" s="216" t="e">
        <f ca="1">VLOOKUP($K5,Data!$A$1:$W$10000,15)-VLOOKUP($K5,Data!$A$1:$W$10000,8)</f>
        <v>#VALUE!</v>
      </c>
      <c r="N5" s="216" t="e">
        <f ca="1">VLOOKUP($K5,Data!$A$1:$W$10000,8)-VLOOKUP($K5,Data!$A$1:$W$10000,7)</f>
        <v>#VALUE!</v>
      </c>
      <c r="O5" s="216" t="e">
        <f ca="1">VLOOKUP($K5,Data!$A$1:$W$10000,16)-VLOOKUP($K5,Data!$A$1:$W$10000,8)</f>
        <v>#VALUE!</v>
      </c>
      <c r="P5" s="216" t="e">
        <f ca="1">VLOOKUP($K5,Data!$A$1:$W$10000,7)-VLOOKUP($K5,Data!$A$1:$W$10000,11)</f>
        <v>#VALUE!</v>
      </c>
      <c r="Q5" s="216" t="e">
        <f ca="1">VLOOKUP($K5,Data!$A$1:$W$10000,13)-VLOOKUP($K5,Data!$A$1:$W$10000,15)</f>
        <v>#VALUE!</v>
      </c>
      <c r="R5" s="216" t="e">
        <f ca="1">VLOOKUP($K5,Data!$A$1:$W$10000,13)-VLOOKUP($K5,Data!$A$1:$W$10000,10)</f>
        <v>#VALUE!</v>
      </c>
      <c r="S5" s="216" t="e">
        <f ca="1">VLOOKUP($K5,Data!$A$1:$W$10000,15)-VLOOKUP($K5,Data!$A$1:$W$10000,10)</f>
        <v>#VALUE!</v>
      </c>
      <c r="T5" s="216" t="e">
        <f ca="1">VLOOKUP($K5,Data!$A$1:$W$10000,10)-VLOOKUP($K5,Data!$A$1:$W$10000,11)</f>
        <v>#VALUE!</v>
      </c>
      <c r="U5" s="176" t="e">
        <f ca="1">VLOOKUP($K5,Data!$A$1:$W$10000,5)-VLOOKUP($K5,Data!$A$1:$W$10000,11)</f>
        <v>#VALUE!</v>
      </c>
      <c r="V5" s="18"/>
      <c r="W5" s="18"/>
    </row>
    <row r="6" spans="1:50" ht="12" thickBot="1" x14ac:dyDescent="0.25">
      <c r="A6" s="225" t="s">
        <v>19</v>
      </c>
      <c r="B6" s="244" t="e">
        <f ca="1">HLOOKUP($A$2,Data!$AB$2:$CV$24,3)</f>
        <v>#DIV/0!</v>
      </c>
      <c r="C6" s="18"/>
      <c r="D6" s="18"/>
      <c r="E6" s="18"/>
      <c r="F6" s="225" t="s">
        <v>17</v>
      </c>
      <c r="G6" s="244" t="str">
        <f ca="1">VLOOKUP($A$1,Data!$A$1:$W$30000,17)</f>
        <v>N/A</v>
      </c>
      <c r="H6" s="225" t="s">
        <v>175</v>
      </c>
      <c r="I6" s="247" t="e">
        <f ca="1">VLOOKUP(H6,$D$90:$P$106,6)</f>
        <v>#N/A</v>
      </c>
      <c r="J6" s="18"/>
      <c r="K6" s="245">
        <f t="shared" ca="1" si="0"/>
        <v>41884</v>
      </c>
      <c r="L6" s="129" t="e">
        <f ca="1">VLOOKUP($K6,Data!$A$1:$W$10000,15)-VLOOKUP($K6,Data!$A$1:$W$10000,7)</f>
        <v>#VALUE!</v>
      </c>
      <c r="M6" s="216" t="e">
        <f ca="1">VLOOKUP($K6,Data!$A$1:$W$10000,15)-VLOOKUP($K6,Data!$A$1:$W$10000,8)</f>
        <v>#VALUE!</v>
      </c>
      <c r="N6" s="216" t="e">
        <f ca="1">VLOOKUP($K6,Data!$A$1:$W$10000,8)-VLOOKUP($K6,Data!$A$1:$W$10000,7)</f>
        <v>#VALUE!</v>
      </c>
      <c r="O6" s="216" t="e">
        <f ca="1">VLOOKUP($K6,Data!$A$1:$W$10000,16)-VLOOKUP($K6,Data!$A$1:$W$10000,8)</f>
        <v>#VALUE!</v>
      </c>
      <c r="P6" s="216" t="e">
        <f ca="1">VLOOKUP($K6,Data!$A$1:$W$10000,7)-VLOOKUP($K6,Data!$A$1:$W$10000,11)</f>
        <v>#VALUE!</v>
      </c>
      <c r="Q6" s="216" t="e">
        <f ca="1">VLOOKUP($K6,Data!$A$1:$W$10000,13)-VLOOKUP($K6,Data!$A$1:$W$10000,15)</f>
        <v>#VALUE!</v>
      </c>
      <c r="R6" s="216" t="e">
        <f ca="1">VLOOKUP($K6,Data!$A$1:$W$10000,13)-VLOOKUP($K6,Data!$A$1:$W$10000,10)</f>
        <v>#VALUE!</v>
      </c>
      <c r="S6" s="216" t="e">
        <f ca="1">VLOOKUP($K6,Data!$A$1:$W$10000,15)-VLOOKUP($K6,Data!$A$1:$W$10000,10)</f>
        <v>#VALUE!</v>
      </c>
      <c r="T6" s="216" t="e">
        <f ca="1">VLOOKUP($K6,Data!$A$1:$W$10000,10)-VLOOKUP($K6,Data!$A$1:$W$10000,11)</f>
        <v>#VALUE!</v>
      </c>
      <c r="U6" s="176" t="e">
        <f ca="1">VLOOKUP($K6,Data!$A$1:$W$10000,5)-VLOOKUP($K6,Data!$A$1:$W$10000,11)</f>
        <v>#VALUE!</v>
      </c>
      <c r="V6" s="18"/>
      <c r="W6" s="18"/>
    </row>
    <row r="7" spans="1:50" ht="12" thickBot="1" x14ac:dyDescent="0.25">
      <c r="A7" s="223">
        <f ca="1">DATE(YEAR($A$1),MONTH($A$1)+1,1)</f>
        <v>41913</v>
      </c>
      <c r="B7" s="247" t="e">
        <f ca="1">VLOOKUP(A7,$D$90:$P$106,10)</f>
        <v>#N/A</v>
      </c>
      <c r="C7" s="18"/>
      <c r="D7" s="18"/>
      <c r="E7" s="18" t="s">
        <v>185</v>
      </c>
      <c r="F7" s="225" t="s">
        <v>18</v>
      </c>
      <c r="G7" s="244" t="str">
        <f ca="1">VLOOKUP($B$1,Data!$A$1:$W$30000,17)</f>
        <v>N/A</v>
      </c>
      <c r="H7" s="225" t="s">
        <v>176</v>
      </c>
      <c r="I7" s="247" t="e">
        <f ca="1">VLOOKUP(H7,$D$90:$P$106,6)</f>
        <v>#N/A</v>
      </c>
      <c r="J7" s="18"/>
      <c r="K7" s="245">
        <f t="shared" ca="1" si="0"/>
        <v>41883</v>
      </c>
      <c r="L7" s="129" t="e">
        <f ca="1">VLOOKUP($K7,Data!$A$1:$W$10000,15)-VLOOKUP($K7,Data!$A$1:$W$10000,7)</f>
        <v>#VALUE!</v>
      </c>
      <c r="M7" s="216" t="e">
        <f ca="1">VLOOKUP($K7,Data!$A$1:$W$10000,15)-VLOOKUP($K7,Data!$A$1:$W$10000,8)</f>
        <v>#VALUE!</v>
      </c>
      <c r="N7" s="216" t="e">
        <f ca="1">VLOOKUP($K7,Data!$A$1:$W$10000,8)-VLOOKUP($K7,Data!$A$1:$W$10000,7)</f>
        <v>#VALUE!</v>
      </c>
      <c r="O7" s="216" t="e">
        <f ca="1">VLOOKUP($K7,Data!$A$1:$W$10000,16)-VLOOKUP($K7,Data!$A$1:$W$10000,8)</f>
        <v>#VALUE!</v>
      </c>
      <c r="P7" s="216" t="e">
        <f ca="1">VLOOKUP($K7,Data!$A$1:$W$10000,7)-VLOOKUP($K7,Data!$A$1:$W$10000,11)</f>
        <v>#VALUE!</v>
      </c>
      <c r="Q7" s="216" t="e">
        <f ca="1">VLOOKUP($K7,Data!$A$1:$W$10000,13)-VLOOKUP($K7,Data!$A$1:$W$10000,15)</f>
        <v>#VALUE!</v>
      </c>
      <c r="R7" s="216" t="e">
        <f ca="1">VLOOKUP($K7,Data!$A$1:$W$10000,13)-VLOOKUP($K7,Data!$A$1:$W$10000,10)</f>
        <v>#VALUE!</v>
      </c>
      <c r="S7" s="216" t="e">
        <f ca="1">VLOOKUP($K7,Data!$A$1:$W$10000,15)-VLOOKUP($K7,Data!$A$1:$W$10000,10)</f>
        <v>#VALUE!</v>
      </c>
      <c r="T7" s="216" t="e">
        <f ca="1">VLOOKUP($K7,Data!$A$1:$W$10000,10)-VLOOKUP($K7,Data!$A$1:$W$10000,11)</f>
        <v>#VALUE!</v>
      </c>
      <c r="U7" s="176" t="e">
        <f ca="1">VLOOKUP($K7,Data!$A$1:$W$10000,5)-VLOOKUP($K7,Data!$A$1:$W$10000,11)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 t="e">
        <f ca="1">VLOOKUP(A8,$D$90:$P$106,10)</f>
        <v>#N/A</v>
      </c>
      <c r="C8" s="18"/>
      <c r="D8" s="18"/>
      <c r="E8" s="18"/>
      <c r="F8" s="225" t="s">
        <v>19</v>
      </c>
      <c r="G8" s="244" t="e">
        <f ca="1">HLOOKUP($A$2,Data!$AB$2:$CV$24,15)</f>
        <v>#DIV/0!</v>
      </c>
      <c r="H8" s="18"/>
      <c r="I8" s="18"/>
      <c r="J8" s="18"/>
      <c r="K8" s="245">
        <f t="shared" ca="1" si="0"/>
        <v>41882</v>
      </c>
      <c r="L8" s="129" t="e">
        <f ca="1">VLOOKUP($K8,Data!$A$1:$W$10000,15)-VLOOKUP($K8,Data!$A$1:$W$10000,7)</f>
        <v>#VALUE!</v>
      </c>
      <c r="M8" s="216" t="e">
        <f ca="1">VLOOKUP($K8,Data!$A$1:$W$10000,15)-VLOOKUP($K8,Data!$A$1:$W$10000,8)</f>
        <v>#VALUE!</v>
      </c>
      <c r="N8" s="216" t="e">
        <f ca="1">VLOOKUP($K8,Data!$A$1:$W$10000,8)-VLOOKUP($K8,Data!$A$1:$W$10000,7)</f>
        <v>#VALUE!</v>
      </c>
      <c r="O8" s="216" t="e">
        <f ca="1">VLOOKUP($K8,Data!$A$1:$W$10000,16)-VLOOKUP($K8,Data!$A$1:$W$10000,8)</f>
        <v>#VALUE!</v>
      </c>
      <c r="P8" s="216" t="e">
        <f ca="1">VLOOKUP($K8,Data!$A$1:$W$10000,7)-VLOOKUP($K8,Data!$A$1:$W$10000,11)</f>
        <v>#VALUE!</v>
      </c>
      <c r="Q8" s="216" t="e">
        <f ca="1">VLOOKUP($K8,Data!$A$1:$W$10000,13)-VLOOKUP($K8,Data!$A$1:$W$10000,15)</f>
        <v>#VALUE!</v>
      </c>
      <c r="R8" s="216" t="e">
        <f ca="1">VLOOKUP($K8,Data!$A$1:$W$10000,13)-VLOOKUP($K8,Data!$A$1:$W$10000,10)</f>
        <v>#VALUE!</v>
      </c>
      <c r="S8" s="216" t="e">
        <f ca="1">VLOOKUP($K8,Data!$A$1:$W$10000,15)-VLOOKUP($K8,Data!$A$1:$W$10000,10)</f>
        <v>#VALUE!</v>
      </c>
      <c r="T8" s="216" t="e">
        <f ca="1">VLOOKUP($K8,Data!$A$1:$W$10000,10)-VLOOKUP($K8,Data!$A$1:$W$10000,11)</f>
        <v>#VALUE!</v>
      </c>
      <c r="U8" s="176" t="e">
        <f ca="1">VLOOKUP($K8,Data!$A$1:$W$10000,5)-VLOOKUP($K8,Data!$A$1:$W$10000,11)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 t="e">
        <f ca="1">VLOOKUP(A9,$D$90:$P$106,10)</f>
        <v>#N/A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41881</v>
      </c>
      <c r="L9" s="129" t="e">
        <f ca="1">VLOOKUP($K9,Data!$A$1:$W$10000,15)-VLOOKUP($K9,Data!$A$1:$W$10000,7)</f>
        <v>#VALUE!</v>
      </c>
      <c r="M9" s="216" t="e">
        <f ca="1">VLOOKUP($K9,Data!$A$1:$W$10000,15)-VLOOKUP($K9,Data!$A$1:$W$10000,8)</f>
        <v>#VALUE!</v>
      </c>
      <c r="N9" s="216" t="e">
        <f ca="1">VLOOKUP($K9,Data!$A$1:$W$10000,8)-VLOOKUP($K9,Data!$A$1:$W$10000,7)</f>
        <v>#VALUE!</v>
      </c>
      <c r="O9" s="216" t="e">
        <f ca="1">VLOOKUP($K9,Data!$A$1:$W$10000,16)-VLOOKUP($K9,Data!$A$1:$W$10000,8)</f>
        <v>#VALUE!</v>
      </c>
      <c r="P9" s="216" t="e">
        <f ca="1">VLOOKUP($K9,Data!$A$1:$W$10000,7)-VLOOKUP($K9,Data!$A$1:$W$10000,11)</f>
        <v>#VALUE!</v>
      </c>
      <c r="Q9" s="216" t="e">
        <f ca="1">VLOOKUP($K9,Data!$A$1:$W$10000,13)-VLOOKUP($K9,Data!$A$1:$W$10000,15)</f>
        <v>#VALUE!</v>
      </c>
      <c r="R9" s="216" t="e">
        <f ca="1">VLOOKUP($K9,Data!$A$1:$W$10000,13)-VLOOKUP($K9,Data!$A$1:$W$10000,10)</f>
        <v>#VALUE!</v>
      </c>
      <c r="S9" s="216" t="e">
        <f ca="1">VLOOKUP($K9,Data!$A$1:$W$10000,15)-VLOOKUP($K9,Data!$A$1:$W$10000,10)</f>
        <v>#VALUE!</v>
      </c>
      <c r="T9" s="216" t="e">
        <f ca="1">VLOOKUP($K9,Data!$A$1:$W$10000,10)-VLOOKUP($K9,Data!$A$1:$W$10000,11)</f>
        <v>#VALUE!</v>
      </c>
      <c r="U9" s="176" t="e">
        <f ca="1">VLOOKUP($K9,Data!$A$1:$W$10000,5)-VLOOKUP($K9,Data!$A$1:$W$10000,11)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41880</v>
      </c>
      <c r="L10" s="251" t="e">
        <f ca="1">VLOOKUP($K10,Data!$A$1:$W$10000,15)-VLOOKUP($K10,Data!$A$1:$W$10000,7)</f>
        <v>#VALUE!</v>
      </c>
      <c r="M10" s="252" t="e">
        <f ca="1">VLOOKUP($K10,Data!$A$1:$W$10000,15)-VLOOKUP($K10,Data!$A$1:$W$10000,8)</f>
        <v>#VALUE!</v>
      </c>
      <c r="N10" s="252" t="e">
        <f ca="1">VLOOKUP($K10,Data!$A$1:$W$10000,8)-VLOOKUP($K10,Data!$A$1:$W$10000,7)</f>
        <v>#VALUE!</v>
      </c>
      <c r="O10" s="252" t="e">
        <f ca="1">VLOOKUP($K10,Data!$A$1:$W$10000,16)-VLOOKUP($K10,Data!$A$1:$W$10000,8)</f>
        <v>#VALUE!</v>
      </c>
      <c r="P10" s="252" t="e">
        <f ca="1">VLOOKUP($K10,Data!$A$1:$W$10000,7)-VLOOKUP($K10,Data!$A$1:$W$10000,11)</f>
        <v>#VALUE!</v>
      </c>
      <c r="Q10" s="252" t="e">
        <f ca="1">VLOOKUP($K10,Data!$A$1:$W$10000,13)-VLOOKUP($K10,Data!$A$1:$W$10000,15)</f>
        <v>#VALUE!</v>
      </c>
      <c r="R10" s="252" t="e">
        <f ca="1">VLOOKUP($K10,Data!$A$1:$W$10000,13)-VLOOKUP($K10,Data!$A$1:$W$10000,10)</f>
        <v>#VALUE!</v>
      </c>
      <c r="S10" s="252" t="e">
        <f ca="1">VLOOKUP($K10,Data!$A$1:$W$10000,15)-VLOOKUP($K10,Data!$A$1:$W$10000,10)</f>
        <v>#VALUE!</v>
      </c>
      <c r="T10" s="252" t="e">
        <f ca="1">VLOOKUP($K10,Data!$A$1:$W$10000,10)-VLOOKUP($K10,Data!$A$1:$W$10000,11)</f>
        <v>#VALUE!</v>
      </c>
      <c r="U10" s="253" t="e">
        <f ca="1">VLOOKUP($K10,Data!$A$1:$W$10000,5)-VLOOKUP($K10,Data!$A$1:$W$10000,11)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41913</v>
      </c>
      <c r="L13" s="129" t="e">
        <f ca="1">VLOOKUP($K13,$D$91:$P$106,7)-VLOOKUP($K13,$D$91:$P$106,3)</f>
        <v>#N/A</v>
      </c>
      <c r="M13" s="216" t="e">
        <f ca="1">VLOOKUP($K13,$D$91:$P$106,7)-VLOOKUP($K13,$D$91:$P$106,4)</f>
        <v>#N/A</v>
      </c>
      <c r="N13" s="216" t="e">
        <f ca="1">VLOOKUP($K13,$D$91:$P$106,4)-VLOOKUP($K13,$D$91:$P$106,3)</f>
        <v>#N/A</v>
      </c>
      <c r="O13" s="216" t="e">
        <f ca="1">VLOOKUP($K13,$D$91:$P$106,13)-VLOOKUP($K13,$D$91:$P$106,4)</f>
        <v>#N/A</v>
      </c>
      <c r="P13" s="216" t="e">
        <f ca="1">VLOOKUP($K13,$D$91:$P$106,3)-VLOOKUP($K13,$D$91:$P$106,5)</f>
        <v>#N/A</v>
      </c>
      <c r="Q13" s="216" t="e">
        <f ca="1">VLOOKUP($K13,$D$91:$P$106,9)-VLOOKUP($K13,$D$91:$P$106,7)</f>
        <v>#N/A</v>
      </c>
      <c r="R13" s="216" t="e">
        <f ca="1">VLOOKUP($K13,$D$91:$P$106,9)-VLOOKUP($K13,$D$91:$P$106,8)</f>
        <v>#N/A</v>
      </c>
      <c r="S13" s="216" t="e">
        <f ca="1">VLOOKUP($K13,$D$91:$P$106,7)-VLOOKUP($K13,$D$91:$P$106,8)</f>
        <v>#N/A</v>
      </c>
      <c r="T13" s="216" t="e">
        <f ca="1">VLOOKUP($K13,$D$91:$P$106,8)-VLOOKUP($K13,$D$91:$P$106,5)</f>
        <v>#N/A</v>
      </c>
      <c r="U13" s="254" t="e">
        <f ca="1">VLOOKUP($K13,$D$91:$P$106,10)-VLOOKUP($K13,$D$91:$P$106,5)</f>
        <v>#N/A</v>
      </c>
      <c r="V13" s="176" t="e">
        <f ca="1">VLOOKUP($K13,$D$91:$P$106,6)-VLOOKUP($K13,$D$91:$P$106,5)</f>
        <v>#N/A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 t="e">
        <f ca="1">VLOOKUP($K14,$D$91:$P$106,7)-VLOOKUP($K14,$D$91:$P$106,3)</f>
        <v>#N/A</v>
      </c>
      <c r="M14" s="216" t="e">
        <f ca="1">VLOOKUP($K14,$D$91:$P$106,7)-VLOOKUP($K14,$D$91:$P$106,4)</f>
        <v>#N/A</v>
      </c>
      <c r="N14" s="216" t="e">
        <f ca="1">VLOOKUP($K14,$D$91:$P$106,4)-VLOOKUP($K14,$D$91:$P$106,3)</f>
        <v>#N/A</v>
      </c>
      <c r="O14" s="216" t="e">
        <f ca="1">VLOOKUP($K14,$D$91:$P$106,13)-VLOOKUP($K14,$D$91:$P$106,4)</f>
        <v>#N/A</v>
      </c>
      <c r="P14" s="216" t="e">
        <f ca="1">VLOOKUP($K14,$D$91:$P$106,3)-VLOOKUP($K14,$D$91:$P$106,5)</f>
        <v>#N/A</v>
      </c>
      <c r="Q14" s="216" t="e">
        <f ca="1">VLOOKUP($K14,$D$91:$P$106,9)-VLOOKUP($K14,$D$91:$P$106,7)</f>
        <v>#N/A</v>
      </c>
      <c r="R14" s="216" t="e">
        <f ca="1">VLOOKUP($K14,$D$91:$P$106,9)-VLOOKUP($K14,$D$91:$P$106,8)</f>
        <v>#N/A</v>
      </c>
      <c r="S14" s="216" t="e">
        <f ca="1">VLOOKUP($K14,$D$91:$P$106,7)-VLOOKUP($K14,$D$91:$P$106,8)</f>
        <v>#N/A</v>
      </c>
      <c r="T14" s="216" t="e">
        <f ca="1">VLOOKUP($K14,$D$91:$P$106,8)-VLOOKUP($K14,$D$91:$P$106,5)</f>
        <v>#N/A</v>
      </c>
      <c r="U14" s="216" t="e">
        <f ca="1">VLOOKUP($K14,$D$91:$P$106,10)-VLOOKUP($K14,$D$91:$P$106,5)</f>
        <v>#N/A</v>
      </c>
      <c r="V14" s="176" t="e">
        <f ca="1">VLOOKUP($K14,$D$91:$P$106,6)-VLOOKUP($K14,$D$91:$P$106,5)</f>
        <v>#N/A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 t="e">
        <f ca="1">VLOOKUP($K15,$D$91:$P$106,7)-VLOOKUP($K15,$D$91:$P$106,3)</f>
        <v>#N/A</v>
      </c>
      <c r="M15" s="252" t="e">
        <f ca="1">VLOOKUP($K15,$D$91:$P$106,7)-VLOOKUP($K15,$D$91:$P$106,4)</f>
        <v>#N/A</v>
      </c>
      <c r="N15" s="252" t="e">
        <f ca="1">VLOOKUP($K15,$D$91:$P$106,4)-VLOOKUP($K15,$D$91:$P$106,3)</f>
        <v>#N/A</v>
      </c>
      <c r="O15" s="252" t="e">
        <f ca="1">VLOOKUP($K15,$D$91:$P$106,13)-VLOOKUP($K15,$D$91:$P$106,4)</f>
        <v>#N/A</v>
      </c>
      <c r="P15" s="252" t="e">
        <f ca="1">VLOOKUP($K15,$D$91:$P$106,3)-VLOOKUP($K15,$D$91:$P$106,5)</f>
        <v>#N/A</v>
      </c>
      <c r="Q15" s="252" t="e">
        <f ca="1">VLOOKUP($K15,$D$91:$P$106,9)-VLOOKUP($K15,$D$91:$P$106,7)</f>
        <v>#N/A</v>
      </c>
      <c r="R15" s="252" t="e">
        <f ca="1">VLOOKUP($K15,$D$91:$P$106,9)-VLOOKUP($K15,$D$91:$P$106,8)</f>
        <v>#N/A</v>
      </c>
      <c r="S15" s="252" t="e">
        <f ca="1">VLOOKUP($K15,$D$91:$P$106,7)-VLOOKUP($K15,$D$91:$P$106,8)</f>
        <v>#N/A</v>
      </c>
      <c r="T15" s="252" t="e">
        <f ca="1">VLOOKUP($K15,$D$91:$P$106,8)-VLOOKUP($K15,$D$91:$P$106,5)</f>
        <v>#N/A</v>
      </c>
      <c r="U15" s="252" t="e">
        <f ca="1">VLOOKUP($K15,$D$91:$P$106,10)-VLOOKUP($K15,$D$91:$P$106,5)</f>
        <v>#N/A</v>
      </c>
      <c r="V15" s="253" t="e">
        <f ca="1">VLOOKUP($K15,$D$91:$P$106,6)-VLOOKUP($K15,$D$91:$P$106,5)</f>
        <v>#N/A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VLOOKUP($A$1,Data!$A$1:$W$30000,12)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VLOOKUP($B$1,Data!$A$1:$W$30000,12)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 t="e">
        <f ca="1">HLOOKUP($A$2,Data!$AB$2:$CV$24,10)</f>
        <v>#DIV/0!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VLOOKUP($A$1,Data!$A$1:$W$30000,6)</f>
        <v>N/A</v>
      </c>
      <c r="P27" s="18"/>
      <c r="Q27" s="18"/>
      <c r="R27" s="268"/>
      <c r="S27" s="269" t="s">
        <v>191</v>
      </c>
      <c r="T27" s="270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VLOOKUP($B$1,Data!$A$1:$W$30000,6)</f>
        <v>N/A</v>
      </c>
      <c r="P28" s="18"/>
      <c r="Q28" s="18"/>
      <c r="R28" s="211" t="s">
        <v>192</v>
      </c>
      <c r="S28" s="271" t="e">
        <f ca="1">($O$27*0.033)+0.025</f>
        <v>#VALUE!</v>
      </c>
      <c r="T28" s="272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 t="e">
        <f ca="1">HLOOKUP($A$2,Data!$AB$2:$CV$24,4)</f>
        <v>#DIV/0!</v>
      </c>
      <c r="P29" s="25" t="s">
        <v>7</v>
      </c>
      <c r="Q29" s="18"/>
      <c r="R29" s="212" t="s">
        <v>193</v>
      </c>
      <c r="S29" s="273" t="e">
        <f ca="1">($O$27*0.0425)+0.025</f>
        <v>#VALUE!</v>
      </c>
      <c r="T29" s="274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VLOOKUP($A$1,Data!$A$1:$W$30000,11)</f>
        <v>N/A</v>
      </c>
      <c r="N30" s="223"/>
      <c r="O30" s="249"/>
      <c r="P30" s="225" t="s">
        <v>17</v>
      </c>
      <c r="Q30" s="244" t="str">
        <f ca="1">VLOOKUP($A$1,Data!$A$1:$W$30000,18)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VLOOKUP($B$1,Data!$A$1:$W$30000,11)</f>
        <v>N/A</v>
      </c>
      <c r="N31" s="18"/>
      <c r="O31" s="18"/>
      <c r="P31" s="225" t="s">
        <v>18</v>
      </c>
      <c r="Q31" s="244" t="str">
        <f ca="1">VLOOKUP($B$1,Data!$A$1:$W$30000,18)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 t="e">
        <f ca="1">HLOOKUP($A$2,Data!$AB$2:$CV$24,9)</f>
        <v>#DIV/0!</v>
      </c>
      <c r="N32" s="19" t="s">
        <v>8</v>
      </c>
      <c r="O32" s="18"/>
      <c r="P32" s="225" t="s">
        <v>19</v>
      </c>
      <c r="Q32" s="244" t="e">
        <f ca="1">HLOOKUP($A$2,Data!$AB$2:$CV$24,16)</f>
        <v>#DIV/0!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41913</v>
      </c>
      <c r="M33" s="247" t="e">
        <f ca="1">VLOOKUP(L33,$D$90:$P$106,5)</f>
        <v>#N/A</v>
      </c>
      <c r="N33" s="225" t="s">
        <v>17</v>
      </c>
      <c r="O33" s="244" t="str">
        <f ca="1">VLOOKUP($A$1,Data!$A$1:$W$30000,14)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 t="e">
        <f ca="1">VLOOKUP(L34,$D$90:$P$106,5)</f>
        <v>#N/A</v>
      </c>
      <c r="N34" s="225" t="s">
        <v>18</v>
      </c>
      <c r="O34" s="244" t="str">
        <f ca="1">VLOOKUP($B$1,Data!$A$1:$W$30000,14)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 t="e">
        <f ca="1">VLOOKUP(L35,$D$90:$P$106,5)</f>
        <v>#N/A</v>
      </c>
      <c r="N35" s="225" t="s">
        <v>19</v>
      </c>
      <c r="O35" s="244" t="e">
        <f ca="1">HLOOKUP($A$2,Data!$AB$2:$CV$24,12)</f>
        <v>#DIV/0!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VLOOKUP($A$1,Data!$A$1:$W$30000,9)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VLOOKUP($A$1,Data!$A$1:$W$30000,10)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VLOOKUP($B$1,Data!$A$1:$W$30000,9)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VLOOKUP($B$1,Data!$A$1:$W$30000,10)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 t="e">
        <f ca="1">HLOOKUP($A$2,Data!$AB$2:$CV$24,7)</f>
        <v>#DIV/0!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 t="e">
        <f ca="1">HLOOKUP($A$2,Data!$AB$2:$CV$24,8)</f>
        <v>#DIV/0!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41913</v>
      </c>
      <c r="R45" s="247" t="e">
        <f ca="1">VLOOKUP(Q45,$D$90:$P$106,2)</f>
        <v>#N/A</v>
      </c>
      <c r="S45" s="303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41913</v>
      </c>
      <c r="E46" s="247" t="e">
        <f ca="1">VLOOKUP(D46,$D$90:$P$106,8)</f>
        <v>#N/A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 t="e">
        <f ca="1">VLOOKUP(Q46,$D$90:$P$106,2)</f>
        <v>#N/A</v>
      </c>
      <c r="S46" s="304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 t="e">
        <f ca="1">VLOOKUP(D47,$D$90:$P$106,8)</f>
        <v>#N/A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 t="e">
        <f ca="1">VLOOKUP(Q47,$D$90:$P$106,2)</f>
        <v>#N/A</v>
      </c>
      <c r="S47" s="305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 t="e">
        <f ca="1">VLOOKUP(D48,$D$90:$P$106,8)</f>
        <v>#N/A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VLOOKUP($A$1,Data!$A$1:$W$30000,13)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VLOOKUP($A$1,Data!$A$1:$W$30000,19)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VLOOKUP($B$1,Data!$A$1:$W$30000,13)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VLOOKUP($B$1,Data!$A$1:$W$30000,19)</f>
        <v>N/A</v>
      </c>
      <c r="W51" s="18"/>
    </row>
    <row r="52" spans="1:24" ht="12" thickBot="1" x14ac:dyDescent="0.25">
      <c r="A52" s="225" t="s">
        <v>19</v>
      </c>
      <c r="B52" s="244" t="e">
        <f ca="1">HLOOKUP($A$2,Data!$AB$2:$CV$24,11)</f>
        <v>#DIV/0!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 t="e">
        <f ca="1">HLOOKUP($A$2,Data!$AB$2:$CV$24,17)</f>
        <v>#DIV/0!</v>
      </c>
      <c r="W52" s="18"/>
    </row>
    <row r="53" spans="1:24" ht="12" thickBot="1" x14ac:dyDescent="0.25">
      <c r="A53" s="223">
        <f ca="1">DATE(YEAR($A$1),MONTH($A$1)+1,1)</f>
        <v>41913</v>
      </c>
      <c r="B53" s="247" t="e">
        <f ca="1">VLOOKUP(A53,$D$90:$P$106,9)</f>
        <v>#N/A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 t="e">
        <f ca="1">VLOOKUP(A54,$D$90:$P$106,9)</f>
        <v>#N/A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 t="e">
        <f ca="1">VLOOKUP(A55,$D$90:$P$106,9)</f>
        <v>#N/A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VLOOKUP($A$1,Data!$A$1:$W$30000,21)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VLOOKUP($B$1,Data!$A$1:$W$30000,21)</f>
        <v>N/A</v>
      </c>
      <c r="V57" s="18"/>
      <c r="W57" s="225" t="s">
        <v>17</v>
      </c>
      <c r="X57" s="9" t="str">
        <f ca="1">VLOOKUP($A$1,Data!$A$1:$W$30000,23)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 t="e">
        <f ca="1">HLOOKUP($A$2,Data!$AB$2:$CV$24,19)</f>
        <v>#DIV/0!</v>
      </c>
      <c r="V58" s="18"/>
      <c r="W58" s="225" t="s">
        <v>18</v>
      </c>
      <c r="X58" s="9" t="str">
        <f ca="1">VLOOKUP($B$1,Data!$A$1:$W$30000,23)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41913</v>
      </c>
      <c r="U59" s="247" t="e">
        <f ca="1">VLOOKUP(T59,$D$90:$P$106,11)</f>
        <v>#N/A</v>
      </c>
      <c r="V59" s="18"/>
      <c r="W59" s="225" t="s">
        <v>19</v>
      </c>
      <c r="X59" s="9" t="e">
        <f ca="1">HLOOKUP($A$2,Data!$AB$2:$CV$24,21)</f>
        <v>#DIV/0!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 t="e">
        <f ca="1">VLOOKUP(T60,$D$90:$P$106,11)</f>
        <v>#N/A</v>
      </c>
      <c r="V60" s="18"/>
      <c r="W60" s="223">
        <f ca="1">DATE(YEAR($A$1),MONTH($A$1)+1,1)</f>
        <v>41913</v>
      </c>
      <c r="X60" s="224" t="e">
        <f ca="1">VLOOKUP(W60,$D$90:$P$106,12)</f>
        <v>#N/A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VLOOKUP($A$1,Data!$A$1:$W$30000,7)</f>
        <v>N/A</v>
      </c>
      <c r="Q61" s="18"/>
      <c r="R61" s="18"/>
      <c r="S61" s="18"/>
      <c r="T61" s="225" t="s">
        <v>176</v>
      </c>
      <c r="U61" s="247" t="e">
        <f ca="1">VLOOKUP(T61,$D$90:$P$106,11)</f>
        <v>#N/A</v>
      </c>
      <c r="V61" s="18"/>
      <c r="W61" s="225" t="s">
        <v>175</v>
      </c>
      <c r="X61" s="224" t="e">
        <f ca="1">VLOOKUP(W61,$D$90:$P$106,12)</f>
        <v>#N/A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VLOOKUP($B$1,Data!$A$1:$W$30000,7)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 t="e">
        <f ca="1">VLOOKUP(W62,$D$90:$P$106,12)</f>
        <v>#N/A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 t="e">
        <f ca="1">HLOOKUP($A$2,Data!$AB$2:$CV$24,5)</f>
        <v>#DIV/0!</v>
      </c>
      <c r="Q63" s="18"/>
      <c r="R63" s="18"/>
      <c r="S63" s="18"/>
      <c r="T63" s="225" t="s">
        <v>17</v>
      </c>
      <c r="U63" s="244" t="str">
        <f ca="1">VLOOKUP($A$1,Data!$A$1:$W$30000,22)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VLOOKUP($A$1,Data!$A$1:$W$30000,15)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41913</v>
      </c>
      <c r="P64" s="247" t="e">
        <f ca="1">VLOOKUP(O64,$D$90:$P$106,3)</f>
        <v>#N/A</v>
      </c>
      <c r="Q64" s="18"/>
      <c r="R64" s="18"/>
      <c r="S64" s="18"/>
      <c r="T64" s="225" t="s">
        <v>18</v>
      </c>
      <c r="U64" s="244" t="str">
        <f ca="1">VLOOKUP($B$1,Data!$A$1:$W$30000,22)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VLOOKUP($B$1,Data!$A$1:$W$30000,15)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 t="e">
        <f ca="1">VLOOKUP(O65,$D$90:$P$106,3)</f>
        <v>#N/A</v>
      </c>
      <c r="Q65" s="18"/>
      <c r="R65" s="18"/>
      <c r="S65" s="18"/>
      <c r="T65" s="225" t="s">
        <v>19</v>
      </c>
      <c r="U65" s="244" t="e">
        <f ca="1">HLOOKUP($A$2,Data!$AB$2:$CV$24,20)</f>
        <v>#DIV/0!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 t="e">
        <f ca="1">HLOOKUP($A$2,Data!$AB$2:$CV$24,13)</f>
        <v>#DIV/0!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 t="e">
        <f ca="1">VLOOKUP(O66,$D$90:$P$106,3)</f>
        <v>#N/A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41913</v>
      </c>
      <c r="F67" s="247" t="e">
        <f ca="1">VLOOKUP(E67,$D$90:$P$106,7)</f>
        <v>#N/A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 t="e">
        <f ca="1">VLOOKUP(E68,$D$90:$P$106,7)</f>
        <v>#N/A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 t="e">
        <f ca="1">VLOOKUP(E69,$D$90:$P$106,7)</f>
        <v>#N/A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VLOOKUP($A$1,Data!$A$1:$W$30000,8)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VLOOKUP($B$1,Data!$A$1:$W$30000,8)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 t="e">
        <f ca="1">HLOOKUP($A$2,Data!$AB$2:$CV$24,6)</f>
        <v>#DIV/0!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41913</v>
      </c>
      <c r="U78" s="247" t="e">
        <f ca="1">VLOOKUP(T78,$D$90:$P$106,4)</f>
        <v>#N/A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 t="e">
        <f ca="1">VLOOKUP(T79,$D$90:$P$106,4)</f>
        <v>#N/A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 t="e">
        <f ca="1">VLOOKUP(T80,$D$90:$P$106,4)</f>
        <v>#N/A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VLOOKUP($A$1,Data!$A$1:$W$30000,16)</f>
        <v>N/A</v>
      </c>
      <c r="Y82" s="8" t="s">
        <v>17</v>
      </c>
      <c r="Z82" s="9" t="str">
        <f ca="1">VLOOKUP($A$1,Data!$A$1:$W$30000,20)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VLOOKUP($B$1,Data!$A$1:$W$30000,16)</f>
        <v>N/A</v>
      </c>
      <c r="Y83" s="8" t="s">
        <v>18</v>
      </c>
      <c r="Z83" s="9" t="str">
        <f ca="1">VLOOKUP($B$1,Data!$A$1:$W$30000,20)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 t="e">
        <f ca="1">HLOOKUP($A$2,Data!$AB$2:$CV$24,14)</f>
        <v>#DIV/0!</v>
      </c>
      <c r="Y84" s="8" t="s">
        <v>19</v>
      </c>
      <c r="Z84" s="9" t="e">
        <f ca="1">HLOOKUP($A$2,Data!$AB$2:$CV$24,18)</f>
        <v>#DIV/0!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41913</v>
      </c>
      <c r="W85" s="247" t="e">
        <f ca="1">VLOOKUP(V85,$D$90:$P$106,13)</f>
        <v>#N/A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 t="e">
        <f ca="1">VLOOKUP(V86,$D$90:$P$106,13)</f>
        <v>#N/A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 t="e">
        <f ca="1">VLOOKUP(V87,$D$90:$P$106,13)</f>
        <v>#N/A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41913</v>
      </c>
      <c r="E91" s="15" t="e">
        <f ca="1">VLOOKUP($D91,[1]CurveFetch!$D$8:$R$100,2,0)</f>
        <v>#N/A</v>
      </c>
      <c r="F91" s="15" t="e">
        <f ca="1">VLOOKUP($D91,[1]CurveFetch!$D$8:$R$100,3,0)</f>
        <v>#N/A</v>
      </c>
      <c r="G91" s="15" t="e">
        <f ca="1">VLOOKUP($D91,[1]CurveFetch!$D$8:$R$100,4,0)</f>
        <v>#N/A</v>
      </c>
      <c r="H91" s="15" t="e">
        <f ca="1">VLOOKUP($D91,[1]CurveFetch!$D$8:$R$100,5,0)</f>
        <v>#N/A</v>
      </c>
      <c r="I91" s="15" t="e">
        <f ca="1">VLOOKUP($D91,[1]CurveFetch!$D$8:$R$100,6,0)</f>
        <v>#N/A</v>
      </c>
      <c r="J91" s="15" t="e">
        <f ca="1">VLOOKUP($D91,[1]CurveFetch!$D$8:$R$100,7,0)</f>
        <v>#N/A</v>
      </c>
      <c r="K91" s="15" t="e">
        <f ca="1">VLOOKUP($D91,[1]CurveFetch!$D$8:$R$100,8,0)</f>
        <v>#N/A</v>
      </c>
      <c r="L91" s="15" t="e">
        <f ca="1">VLOOKUP($D91,[1]CurveFetch!$D$8:$R$100,9,0)</f>
        <v>#N/A</v>
      </c>
      <c r="M91" s="15" t="e">
        <f ca="1">VLOOKUP($D91,[1]CurveFetch!$D$8:$R$100,12,0)</f>
        <v>#N/A</v>
      </c>
      <c r="N91" s="15" t="e">
        <f ca="1">VLOOKUP($D91,[1]CurveFetch!$D$8:$R$100,13,0)</f>
        <v>#N/A</v>
      </c>
      <c r="O91" s="15" t="e">
        <f ca="1">VLOOKUP($D91,[1]CurveFetch!$D$8:$R$100,14,0)</f>
        <v>#N/A</v>
      </c>
      <c r="P91" s="15" t="e">
        <f ca="1">VLOOKUP($D91,[1]CurveFetch!$D$8:$R$100,15,0)</f>
        <v>#N/A</v>
      </c>
      <c r="Q91" s="15" t="e">
        <f ca="1">VLOOKUP($D91,[1]CurveFetch!$D$8:$S$100,16,0)</f>
        <v>#N/A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41944</v>
      </c>
      <c r="E92" s="15" t="e">
        <f ca="1">VLOOKUP($D92,[1]CurveFetch!$D$8:$R$100,2,0)</f>
        <v>#N/A</v>
      </c>
      <c r="F92" s="15" t="e">
        <f ca="1">VLOOKUP($D92,[1]CurveFetch!$D$8:$R$100,3,0)</f>
        <v>#N/A</v>
      </c>
      <c r="G92" s="15" t="e">
        <f ca="1">VLOOKUP($D92,[1]CurveFetch!$D$8:$R$100,4,0)</f>
        <v>#N/A</v>
      </c>
      <c r="H92" s="15" t="e">
        <f ca="1">VLOOKUP($D92,[1]CurveFetch!$D$8:$R$100,5,0)</f>
        <v>#N/A</v>
      </c>
      <c r="I92" s="15" t="e">
        <f ca="1">VLOOKUP($D92,[1]CurveFetch!$D$8:$R$100,6,0)</f>
        <v>#N/A</v>
      </c>
      <c r="J92" s="15" t="e">
        <f ca="1">VLOOKUP($D92,[1]CurveFetch!$D$8:$R$100,7,0)</f>
        <v>#N/A</v>
      </c>
      <c r="K92" s="15" t="e">
        <f ca="1">VLOOKUP($D92,[1]CurveFetch!$D$8:$R$100,8,0)</f>
        <v>#N/A</v>
      </c>
      <c r="L92" s="15" t="e">
        <f ca="1">VLOOKUP($D92,[1]CurveFetch!$D$8:$R$100,9,0)</f>
        <v>#N/A</v>
      </c>
      <c r="M92" s="15" t="e">
        <f ca="1">VLOOKUP($D92,[1]CurveFetch!$D$8:$R$100,12,0)</f>
        <v>#N/A</v>
      </c>
      <c r="N92" s="15" t="e">
        <f ca="1">VLOOKUP($D92,[1]CurveFetch!$D$8:$R$100,13,0)</f>
        <v>#N/A</v>
      </c>
      <c r="O92" s="15" t="e">
        <f ca="1">VLOOKUP($D92,[1]CurveFetch!$D$8:$R$100,14,0)</f>
        <v>#N/A</v>
      </c>
      <c r="P92" s="15" t="e">
        <f ca="1">VLOOKUP($D92,[1]CurveFetch!$D$8:$R$100,15,0)</f>
        <v>#N/A</v>
      </c>
      <c r="Q92" s="15" t="e">
        <f ca="1">VLOOKUP($D92,[1]CurveFetch!$D$8:$S$100,16,0)</f>
        <v>#N/A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41974</v>
      </c>
      <c r="E93" s="15" t="e">
        <f ca="1">VLOOKUP($D93,[1]CurveFetch!$D$8:$R$100,2,0)</f>
        <v>#N/A</v>
      </c>
      <c r="F93" s="15" t="e">
        <f ca="1">VLOOKUP($D93,[1]CurveFetch!$D$8:$R$100,3,0)</f>
        <v>#N/A</v>
      </c>
      <c r="G93" s="15" t="e">
        <f ca="1">VLOOKUP($D93,[1]CurveFetch!$D$8:$R$100,4,0)</f>
        <v>#N/A</v>
      </c>
      <c r="H93" s="15" t="e">
        <f ca="1">VLOOKUP($D93,[1]CurveFetch!$D$8:$R$100,5,0)</f>
        <v>#N/A</v>
      </c>
      <c r="I93" s="15" t="e">
        <f ca="1">VLOOKUP($D93,[1]CurveFetch!$D$8:$R$100,6,0)</f>
        <v>#N/A</v>
      </c>
      <c r="J93" s="15" t="e">
        <f ca="1">VLOOKUP($D93,[1]CurveFetch!$D$8:$R$100,7,0)</f>
        <v>#N/A</v>
      </c>
      <c r="K93" s="15" t="e">
        <f ca="1">VLOOKUP($D93,[1]CurveFetch!$D$8:$R$100,8,0)</f>
        <v>#N/A</v>
      </c>
      <c r="L93" s="15" t="e">
        <f ca="1">VLOOKUP($D93,[1]CurveFetch!$D$8:$R$100,9,0)</f>
        <v>#N/A</v>
      </c>
      <c r="M93" s="15" t="e">
        <f ca="1">VLOOKUP($D93,[1]CurveFetch!$D$8:$R$100,12,0)</f>
        <v>#N/A</v>
      </c>
      <c r="N93" s="15" t="e">
        <f ca="1">VLOOKUP($D93,[1]CurveFetch!$D$8:$R$100,13,0)</f>
        <v>#N/A</v>
      </c>
      <c r="O93" s="15" t="e">
        <f ca="1">VLOOKUP($D93,[1]CurveFetch!$D$8:$R$100,14,0)</f>
        <v>#N/A</v>
      </c>
      <c r="P93" s="15" t="e">
        <f ca="1">VLOOKUP($D93,[1]CurveFetch!$D$8:$R$100,15,0)</f>
        <v>#N/A</v>
      </c>
      <c r="Q93" s="15" t="e">
        <f ca="1">VLOOKUP($D93,[1]CurveFetch!$D$8:$S$100,16,0)</f>
        <v>#N/A</v>
      </c>
      <c r="R93" s="232">
        <f t="shared" ca="1" si="2"/>
        <v>0</v>
      </c>
    </row>
    <row r="94" spans="1:26" x14ac:dyDescent="0.2">
      <c r="B94" s="2"/>
      <c r="D94" s="200">
        <f t="shared" ca="1" si="3"/>
        <v>42005</v>
      </c>
      <c r="E94" s="15" t="e">
        <f ca="1">VLOOKUP($D94,[1]CurveFetch!$D$8:$R$100,2,0)</f>
        <v>#N/A</v>
      </c>
      <c r="F94" s="15" t="e">
        <f ca="1">VLOOKUP($D94,[1]CurveFetch!$D$8:$R$100,3,0)</f>
        <v>#N/A</v>
      </c>
      <c r="G94" s="15" t="e">
        <f ca="1">VLOOKUP($D94,[1]CurveFetch!$D$8:$R$100,4,0)</f>
        <v>#N/A</v>
      </c>
      <c r="H94" s="15" t="e">
        <f ca="1">VLOOKUP($D94,[1]CurveFetch!$D$8:$R$100,5,0)</f>
        <v>#N/A</v>
      </c>
      <c r="I94" s="15" t="e">
        <f ca="1">VLOOKUP($D94,[1]CurveFetch!$D$8:$R$100,6,0)</f>
        <v>#N/A</v>
      </c>
      <c r="J94" s="15" t="e">
        <f ca="1">VLOOKUP($D94,[1]CurveFetch!$D$8:$R$100,7,0)</f>
        <v>#N/A</v>
      </c>
      <c r="K94" s="15" t="e">
        <f ca="1">VLOOKUP($D94,[1]CurveFetch!$D$8:$R$100,8,0)</f>
        <v>#N/A</v>
      </c>
      <c r="L94" s="15" t="e">
        <f ca="1">VLOOKUP($D94,[1]CurveFetch!$D$8:$R$100,9,0)</f>
        <v>#N/A</v>
      </c>
      <c r="M94" s="15" t="e">
        <f ca="1">VLOOKUP($D94,[1]CurveFetch!$D$8:$R$100,12,0)</f>
        <v>#N/A</v>
      </c>
      <c r="N94" s="15" t="e">
        <f ca="1">VLOOKUP($D94,[1]CurveFetch!$D$8:$R$100,13,0)</f>
        <v>#N/A</v>
      </c>
      <c r="O94" s="15" t="e">
        <f ca="1">VLOOKUP($D94,[1]CurveFetch!$D$8:$R$100,14,0)</f>
        <v>#N/A</v>
      </c>
      <c r="P94" s="15" t="e">
        <f ca="1">VLOOKUP($D94,[1]CurveFetch!$D$8:$R$100,15,0)</f>
        <v>#N/A</v>
      </c>
      <c r="Q94" s="15" t="e">
        <f ca="1">VLOOKUP($D94,[1]CurveFetch!$D$8:$S$100,16,0)</f>
        <v>#N/A</v>
      </c>
      <c r="R94" s="232">
        <f t="shared" ca="1" si="2"/>
        <v>0</v>
      </c>
    </row>
    <row r="95" spans="1:26" x14ac:dyDescent="0.2">
      <c r="B95" s="2"/>
      <c r="D95" s="200">
        <f t="shared" ca="1" si="3"/>
        <v>42036</v>
      </c>
      <c r="E95" s="15" t="e">
        <f ca="1">VLOOKUP($D95,[1]CurveFetch!$D$8:$R$100,2,0)</f>
        <v>#N/A</v>
      </c>
      <c r="F95" s="15" t="e">
        <f ca="1">VLOOKUP($D95,[1]CurveFetch!$D$8:$R$100,3,0)</f>
        <v>#N/A</v>
      </c>
      <c r="G95" s="15" t="e">
        <f ca="1">VLOOKUP($D95,[1]CurveFetch!$D$8:$R$100,4,0)</f>
        <v>#N/A</v>
      </c>
      <c r="H95" s="15" t="e">
        <f ca="1">VLOOKUP($D95,[1]CurveFetch!$D$8:$R$100,5,0)</f>
        <v>#N/A</v>
      </c>
      <c r="I95" s="15" t="e">
        <f ca="1">VLOOKUP($D95,[1]CurveFetch!$D$8:$R$100,6,0)</f>
        <v>#N/A</v>
      </c>
      <c r="J95" s="15" t="e">
        <f ca="1">VLOOKUP($D95,[1]CurveFetch!$D$8:$R$100,7,0)</f>
        <v>#N/A</v>
      </c>
      <c r="K95" s="15" t="e">
        <f ca="1">VLOOKUP($D95,[1]CurveFetch!$D$8:$R$100,8,0)</f>
        <v>#N/A</v>
      </c>
      <c r="L95" s="15" t="e">
        <f ca="1">VLOOKUP($D95,[1]CurveFetch!$D$8:$R$100,9,0)</f>
        <v>#N/A</v>
      </c>
      <c r="M95" s="15" t="e">
        <f ca="1">VLOOKUP($D95,[1]CurveFetch!$D$8:$R$100,12,0)</f>
        <v>#N/A</v>
      </c>
      <c r="N95" s="15" t="e">
        <f ca="1">VLOOKUP($D95,[1]CurveFetch!$D$8:$R$100,13,0)</f>
        <v>#N/A</v>
      </c>
      <c r="O95" s="15" t="e">
        <f ca="1">VLOOKUP($D95,[1]CurveFetch!$D$8:$R$100,14,0)</f>
        <v>#N/A</v>
      </c>
      <c r="P95" s="15" t="e">
        <f ca="1">VLOOKUP($D95,[1]CurveFetch!$D$8:$R$100,15,0)</f>
        <v>#N/A</v>
      </c>
      <c r="Q95" s="15" t="e">
        <f ca="1">VLOOKUP($D95,[1]CurveFetch!$D$8:$S$100,16,0)</f>
        <v>#N/A</v>
      </c>
      <c r="R95" s="232">
        <f t="shared" ca="1" si="2"/>
        <v>0</v>
      </c>
    </row>
    <row r="96" spans="1:26" x14ac:dyDescent="0.2">
      <c r="B96" s="2"/>
      <c r="D96" s="200">
        <f t="shared" ca="1" si="3"/>
        <v>42064</v>
      </c>
      <c r="E96" s="15" t="e">
        <f ca="1">VLOOKUP($D96,[1]CurveFetch!$D$8:$R$100,2,0)</f>
        <v>#N/A</v>
      </c>
      <c r="F96" s="15" t="e">
        <f ca="1">VLOOKUP($D96,[1]CurveFetch!$D$8:$R$100,3,0)</f>
        <v>#N/A</v>
      </c>
      <c r="G96" s="15" t="e">
        <f ca="1">VLOOKUP($D96,[1]CurveFetch!$D$8:$R$100,4,0)</f>
        <v>#N/A</v>
      </c>
      <c r="H96" s="15" t="e">
        <f ca="1">VLOOKUP($D96,[1]CurveFetch!$D$8:$R$100,5,0)</f>
        <v>#N/A</v>
      </c>
      <c r="I96" s="15" t="e">
        <f ca="1">VLOOKUP($D96,[1]CurveFetch!$D$8:$R$100,6,0)</f>
        <v>#N/A</v>
      </c>
      <c r="J96" s="15" t="e">
        <f ca="1">VLOOKUP($D96,[1]CurveFetch!$D$8:$R$100,7,0)</f>
        <v>#N/A</v>
      </c>
      <c r="K96" s="15" t="e">
        <f ca="1">VLOOKUP($D96,[1]CurveFetch!$D$8:$R$100,8,0)</f>
        <v>#N/A</v>
      </c>
      <c r="L96" s="15" t="e">
        <f ca="1">VLOOKUP($D96,[1]CurveFetch!$D$8:$R$100,9,0)</f>
        <v>#N/A</v>
      </c>
      <c r="M96" s="15" t="e">
        <f ca="1">VLOOKUP($D96,[1]CurveFetch!$D$8:$R$100,12,0)</f>
        <v>#N/A</v>
      </c>
      <c r="N96" s="15" t="e">
        <f ca="1">VLOOKUP($D96,[1]CurveFetch!$D$8:$R$100,13,0)</f>
        <v>#N/A</v>
      </c>
      <c r="O96" s="15" t="e">
        <f ca="1">VLOOKUP($D96,[1]CurveFetch!$D$8:$R$100,14,0)</f>
        <v>#N/A</v>
      </c>
      <c r="P96" s="15" t="e">
        <f ca="1">VLOOKUP($D96,[1]CurveFetch!$D$8:$R$100,15,0)</f>
        <v>#N/A</v>
      </c>
      <c r="Q96" s="15" t="e">
        <f ca="1">VLOOKUP($D96,[1]CurveFetch!$D$8:$S$100,16,0)</f>
        <v>#N/A</v>
      </c>
      <c r="R96" s="232">
        <f t="shared" ca="1" si="2"/>
        <v>0</v>
      </c>
    </row>
    <row r="97" spans="2:18" x14ac:dyDescent="0.2">
      <c r="B97" s="2"/>
      <c r="D97" s="200">
        <f t="shared" ca="1" si="3"/>
        <v>42095</v>
      </c>
      <c r="E97" s="15" t="e">
        <f ca="1">VLOOKUP($D97,[1]CurveFetch!$D$8:$R$100,2,0)</f>
        <v>#N/A</v>
      </c>
      <c r="F97" s="15" t="e">
        <f ca="1">VLOOKUP($D97,[1]CurveFetch!$D$8:$R$100,3,0)</f>
        <v>#N/A</v>
      </c>
      <c r="G97" s="15" t="e">
        <f ca="1">VLOOKUP($D97,[1]CurveFetch!$D$8:$R$100,4,0)</f>
        <v>#N/A</v>
      </c>
      <c r="H97" s="15" t="e">
        <f ca="1">VLOOKUP($D97,[1]CurveFetch!$D$8:$R$100,5,0)</f>
        <v>#N/A</v>
      </c>
      <c r="I97" s="15" t="e">
        <f ca="1">VLOOKUP($D97,[1]CurveFetch!$D$8:$R$100,6,0)</f>
        <v>#N/A</v>
      </c>
      <c r="J97" s="15" t="e">
        <f ca="1">VLOOKUP($D97,[1]CurveFetch!$D$8:$R$100,7,0)</f>
        <v>#N/A</v>
      </c>
      <c r="K97" s="15" t="e">
        <f ca="1">VLOOKUP($D97,[1]CurveFetch!$D$8:$R$100,8,0)</f>
        <v>#N/A</v>
      </c>
      <c r="L97" s="15" t="e">
        <f ca="1">VLOOKUP($D97,[1]CurveFetch!$D$8:$R$100,9,0)</f>
        <v>#N/A</v>
      </c>
      <c r="M97" s="15" t="e">
        <f ca="1">VLOOKUP($D97,[1]CurveFetch!$D$8:$R$100,12,0)</f>
        <v>#N/A</v>
      </c>
      <c r="N97" s="15" t="e">
        <f ca="1">VLOOKUP($D97,[1]CurveFetch!$D$8:$R$100,13,0)</f>
        <v>#N/A</v>
      </c>
      <c r="O97" s="15" t="e">
        <f ca="1">VLOOKUP($D97,[1]CurveFetch!$D$8:$R$100,14,0)</f>
        <v>#N/A</v>
      </c>
      <c r="P97" s="15" t="e">
        <f ca="1">VLOOKUP($D97,[1]CurveFetch!$D$8:$R$100,15,0)</f>
        <v>#N/A</v>
      </c>
      <c r="Q97" s="15" t="e">
        <f ca="1">VLOOKUP($D97,[1]CurveFetch!$D$8:$S$100,16,0)</f>
        <v>#N/A</v>
      </c>
      <c r="R97" s="232">
        <f t="shared" ca="1" si="2"/>
        <v>0</v>
      </c>
    </row>
    <row r="98" spans="2:18" x14ac:dyDescent="0.2">
      <c r="B98" s="2"/>
      <c r="D98" s="200">
        <f t="shared" ca="1" si="3"/>
        <v>42125</v>
      </c>
      <c r="E98" s="15" t="e">
        <f ca="1">VLOOKUP($D98,[1]CurveFetch!$D$8:$R$100,2,0)</f>
        <v>#N/A</v>
      </c>
      <c r="F98" s="15" t="e">
        <f ca="1">VLOOKUP($D98,[1]CurveFetch!$D$8:$R$100,3,0)</f>
        <v>#N/A</v>
      </c>
      <c r="G98" s="15" t="e">
        <f ca="1">VLOOKUP($D98,[1]CurveFetch!$D$8:$R$100,4,0)</f>
        <v>#N/A</v>
      </c>
      <c r="H98" s="15" t="e">
        <f ca="1">VLOOKUP($D98,[1]CurveFetch!$D$8:$R$100,5,0)</f>
        <v>#N/A</v>
      </c>
      <c r="I98" s="15" t="e">
        <f ca="1">VLOOKUP($D98,[1]CurveFetch!$D$8:$R$100,6,0)</f>
        <v>#N/A</v>
      </c>
      <c r="J98" s="15" t="e">
        <f ca="1">VLOOKUP($D98,[1]CurveFetch!$D$8:$R$100,7,0)</f>
        <v>#N/A</v>
      </c>
      <c r="K98" s="15" t="e">
        <f ca="1">VLOOKUP($D98,[1]CurveFetch!$D$8:$R$100,8,0)</f>
        <v>#N/A</v>
      </c>
      <c r="L98" s="15" t="e">
        <f ca="1">VLOOKUP($D98,[1]CurveFetch!$D$8:$R$100,9,0)</f>
        <v>#N/A</v>
      </c>
      <c r="M98" s="15" t="e">
        <f ca="1">VLOOKUP($D98,[1]CurveFetch!$D$8:$R$100,12,0)</f>
        <v>#N/A</v>
      </c>
      <c r="N98" s="15" t="e">
        <f ca="1">VLOOKUP($D98,[1]CurveFetch!$D$8:$R$100,13,0)</f>
        <v>#N/A</v>
      </c>
      <c r="O98" s="15" t="e">
        <f ca="1">VLOOKUP($D98,[1]CurveFetch!$D$8:$R$100,14,0)</f>
        <v>#N/A</v>
      </c>
      <c r="P98" s="15" t="e">
        <f ca="1">VLOOKUP($D98,[1]CurveFetch!$D$8:$R$100,15,0)</f>
        <v>#N/A</v>
      </c>
      <c r="Q98" s="15" t="e">
        <f ca="1">VLOOKUP($D98,[1]CurveFetch!$D$8:$S$100,16,0)</f>
        <v>#N/A</v>
      </c>
      <c r="R98" s="232">
        <f t="shared" ca="1" si="2"/>
        <v>0</v>
      </c>
    </row>
    <row r="99" spans="2:18" x14ac:dyDescent="0.2">
      <c r="B99" s="2"/>
      <c r="D99" s="200">
        <f t="shared" ca="1" si="3"/>
        <v>42156</v>
      </c>
      <c r="E99" s="15" t="e">
        <f ca="1">VLOOKUP($D99,[1]CurveFetch!$D$8:$R$100,2,0)</f>
        <v>#N/A</v>
      </c>
      <c r="F99" s="15" t="e">
        <f ca="1">VLOOKUP($D99,[1]CurveFetch!$D$8:$R$100,3,0)</f>
        <v>#N/A</v>
      </c>
      <c r="G99" s="15" t="e">
        <f ca="1">VLOOKUP($D99,[1]CurveFetch!$D$8:$R$100,4,0)</f>
        <v>#N/A</v>
      </c>
      <c r="H99" s="15" t="e">
        <f ca="1">VLOOKUP($D99,[1]CurveFetch!$D$8:$R$100,5,0)</f>
        <v>#N/A</v>
      </c>
      <c r="I99" s="15" t="e">
        <f ca="1">VLOOKUP($D99,[1]CurveFetch!$D$8:$R$100,6,0)</f>
        <v>#N/A</v>
      </c>
      <c r="J99" s="15" t="e">
        <f ca="1">VLOOKUP($D99,[1]CurveFetch!$D$8:$R$100,7,0)</f>
        <v>#N/A</v>
      </c>
      <c r="K99" s="15" t="e">
        <f ca="1">VLOOKUP($D99,[1]CurveFetch!$D$8:$R$100,8,0)</f>
        <v>#N/A</v>
      </c>
      <c r="L99" s="15" t="e">
        <f ca="1">VLOOKUP($D99,[1]CurveFetch!$D$8:$R$100,9,0)</f>
        <v>#N/A</v>
      </c>
      <c r="M99" s="15" t="e">
        <f ca="1">VLOOKUP($D99,[1]CurveFetch!$D$8:$R$100,12,0)</f>
        <v>#N/A</v>
      </c>
      <c r="N99" s="15" t="e">
        <f ca="1">VLOOKUP($D99,[1]CurveFetch!$D$8:$R$100,13,0)</f>
        <v>#N/A</v>
      </c>
      <c r="O99" s="15" t="e">
        <f ca="1">VLOOKUP($D99,[1]CurveFetch!$D$8:$R$100,14,0)</f>
        <v>#N/A</v>
      </c>
      <c r="P99" s="15" t="e">
        <f ca="1">VLOOKUP($D99,[1]CurveFetch!$D$8:$R$100,15,0)</f>
        <v>#N/A</v>
      </c>
      <c r="Q99" s="15" t="e">
        <f ca="1">VLOOKUP($D99,[1]CurveFetch!$D$8:$S$100,16,0)</f>
        <v>#N/A</v>
      </c>
      <c r="R99" s="232">
        <f t="shared" ca="1" si="2"/>
        <v>0</v>
      </c>
    </row>
    <row r="100" spans="2:18" x14ac:dyDescent="0.2">
      <c r="B100" s="2"/>
      <c r="D100" s="200">
        <f t="shared" ca="1" si="3"/>
        <v>42186</v>
      </c>
      <c r="E100" s="15" t="e">
        <f ca="1">VLOOKUP($D100,[1]CurveFetch!$D$8:$R$100,2,0)</f>
        <v>#N/A</v>
      </c>
      <c r="F100" s="15" t="e">
        <f ca="1">VLOOKUP($D100,[1]CurveFetch!$D$8:$R$100,3,0)</f>
        <v>#N/A</v>
      </c>
      <c r="G100" s="15" t="e">
        <f ca="1">VLOOKUP($D100,[1]CurveFetch!$D$8:$R$100,4,0)</f>
        <v>#N/A</v>
      </c>
      <c r="H100" s="15" t="e">
        <f ca="1">VLOOKUP($D100,[1]CurveFetch!$D$8:$R$100,5,0)</f>
        <v>#N/A</v>
      </c>
      <c r="I100" s="15" t="e">
        <f ca="1">VLOOKUP($D100,[1]CurveFetch!$D$8:$R$100,6,0)</f>
        <v>#N/A</v>
      </c>
      <c r="J100" s="15" t="e">
        <f ca="1">VLOOKUP($D100,[1]CurveFetch!$D$8:$R$100,7,0)</f>
        <v>#N/A</v>
      </c>
      <c r="K100" s="15" t="e">
        <f ca="1">VLOOKUP($D100,[1]CurveFetch!$D$8:$R$100,8,0)</f>
        <v>#N/A</v>
      </c>
      <c r="L100" s="15" t="e">
        <f ca="1">VLOOKUP($D100,[1]CurveFetch!$D$8:$R$100,9,0)</f>
        <v>#N/A</v>
      </c>
      <c r="M100" s="15" t="e">
        <f ca="1">VLOOKUP($D100,[1]CurveFetch!$D$8:$R$100,12,0)</f>
        <v>#N/A</v>
      </c>
      <c r="N100" s="15" t="e">
        <f ca="1">VLOOKUP($D100,[1]CurveFetch!$D$8:$R$100,13,0)</f>
        <v>#N/A</v>
      </c>
      <c r="O100" s="15" t="e">
        <f ca="1">VLOOKUP($D100,[1]CurveFetch!$D$8:$R$100,14,0)</f>
        <v>#N/A</v>
      </c>
      <c r="P100" s="15" t="e">
        <f ca="1">VLOOKUP($D100,[1]CurveFetch!$D$8:$R$100,15,0)</f>
        <v>#N/A</v>
      </c>
      <c r="Q100" s="15" t="e">
        <f ca="1">VLOOKUP($D100,[1]CurveFetch!$D$8:$S$100,16,0)</f>
        <v>#N/A</v>
      </c>
      <c r="R100" s="232">
        <f t="shared" ca="1" si="2"/>
        <v>0</v>
      </c>
    </row>
    <row r="101" spans="2:18" x14ac:dyDescent="0.2">
      <c r="B101" s="2"/>
      <c r="D101" s="200">
        <f t="shared" ca="1" si="3"/>
        <v>42217</v>
      </c>
      <c r="E101" s="15" t="e">
        <f ca="1">VLOOKUP($D101,[1]CurveFetch!$D$8:$R$100,2,0)</f>
        <v>#N/A</v>
      </c>
      <c r="F101" s="15" t="e">
        <f ca="1">VLOOKUP($D101,[1]CurveFetch!$D$8:$R$100,3,0)</f>
        <v>#N/A</v>
      </c>
      <c r="G101" s="15" t="e">
        <f ca="1">VLOOKUP($D101,[1]CurveFetch!$D$8:$R$100,4,0)</f>
        <v>#N/A</v>
      </c>
      <c r="H101" s="15" t="e">
        <f ca="1">VLOOKUP($D101,[1]CurveFetch!$D$8:$R$100,5,0)</f>
        <v>#N/A</v>
      </c>
      <c r="I101" s="15" t="e">
        <f ca="1">VLOOKUP($D101,[1]CurveFetch!$D$8:$R$100,6,0)</f>
        <v>#N/A</v>
      </c>
      <c r="J101" s="15" t="e">
        <f ca="1">VLOOKUP($D101,[1]CurveFetch!$D$8:$R$100,7,0)</f>
        <v>#N/A</v>
      </c>
      <c r="K101" s="15" t="e">
        <f ca="1">VLOOKUP($D101,[1]CurveFetch!$D$8:$R$100,8,0)</f>
        <v>#N/A</v>
      </c>
      <c r="L101" s="15" t="e">
        <f ca="1">VLOOKUP($D101,[1]CurveFetch!$D$8:$R$100,9,0)</f>
        <v>#N/A</v>
      </c>
      <c r="M101" s="15" t="e">
        <f ca="1">VLOOKUP($D101,[1]CurveFetch!$D$8:$R$100,12,0)</f>
        <v>#N/A</v>
      </c>
      <c r="N101" s="15" t="e">
        <f ca="1">VLOOKUP($D101,[1]CurveFetch!$D$8:$R$100,13,0)</f>
        <v>#N/A</v>
      </c>
      <c r="O101" s="15" t="e">
        <f ca="1">VLOOKUP($D101,[1]CurveFetch!$D$8:$R$100,14,0)</f>
        <v>#N/A</v>
      </c>
      <c r="P101" s="15" t="e">
        <f ca="1">VLOOKUP($D101,[1]CurveFetch!$D$8:$R$100,15,0)</f>
        <v>#N/A</v>
      </c>
      <c r="Q101" s="15" t="e">
        <f ca="1">VLOOKUP($D101,[1]CurveFetch!$D$8:$S$100,16,0)</f>
        <v>#N/A</v>
      </c>
      <c r="R101" s="232">
        <f t="shared" ca="1" si="2"/>
        <v>0</v>
      </c>
    </row>
    <row r="102" spans="2:18" x14ac:dyDescent="0.2">
      <c r="B102" s="2"/>
      <c r="D102" s="200">
        <f t="shared" ca="1" si="3"/>
        <v>42248</v>
      </c>
      <c r="E102" s="15" t="e">
        <f ca="1">VLOOKUP($D102,[1]CurveFetch!$D$8:$R$100,2,0)</f>
        <v>#N/A</v>
      </c>
      <c r="F102" s="15" t="e">
        <f ca="1">VLOOKUP($D102,[1]CurveFetch!$D$8:$R$100,3,0)</f>
        <v>#N/A</v>
      </c>
      <c r="G102" s="15" t="e">
        <f ca="1">VLOOKUP($D102,[1]CurveFetch!$D$8:$R$100,4,0)</f>
        <v>#N/A</v>
      </c>
      <c r="H102" s="15" t="e">
        <f ca="1">VLOOKUP($D102,[1]CurveFetch!$D$8:$R$100,5,0)</f>
        <v>#N/A</v>
      </c>
      <c r="I102" s="15" t="e">
        <f ca="1">VLOOKUP($D102,[1]CurveFetch!$D$8:$R$100,6,0)</f>
        <v>#N/A</v>
      </c>
      <c r="J102" s="15" t="e">
        <f ca="1">VLOOKUP($D102,[1]CurveFetch!$D$8:$R$100,7,0)</f>
        <v>#N/A</v>
      </c>
      <c r="K102" s="15" t="e">
        <f ca="1">VLOOKUP($D102,[1]CurveFetch!$D$8:$R$100,8,0)</f>
        <v>#N/A</v>
      </c>
      <c r="L102" s="15" t="e">
        <f ca="1">VLOOKUP($D102,[1]CurveFetch!$D$8:$R$100,9,0)</f>
        <v>#N/A</v>
      </c>
      <c r="M102" s="15" t="e">
        <f ca="1">VLOOKUP($D102,[1]CurveFetch!$D$8:$R$100,12,0)</f>
        <v>#N/A</v>
      </c>
      <c r="N102" s="15" t="e">
        <f ca="1">VLOOKUP($D102,[1]CurveFetch!$D$8:$R$100,13,0)</f>
        <v>#N/A</v>
      </c>
      <c r="O102" s="15" t="e">
        <f ca="1">VLOOKUP($D102,[1]CurveFetch!$D$8:$R$100,14,0)</f>
        <v>#N/A</v>
      </c>
      <c r="P102" s="15" t="e">
        <f ca="1">VLOOKUP($D102,[1]CurveFetch!$D$8:$R$100,15,0)</f>
        <v>#N/A</v>
      </c>
      <c r="Q102" s="15" t="e">
        <f ca="1">VLOOKUP($D102,[1]CurveFetch!$D$8:$S$100,16,0)</f>
        <v>#N/A</v>
      </c>
      <c r="R102" s="232">
        <f t="shared" ca="1" si="2"/>
        <v>0</v>
      </c>
    </row>
    <row r="103" spans="2:18" x14ac:dyDescent="0.2">
      <c r="B103" s="2"/>
      <c r="D103" s="200">
        <f t="shared" ca="1" si="3"/>
        <v>42278</v>
      </c>
      <c r="E103" s="15" t="e">
        <f ca="1">VLOOKUP($D103,[1]CurveFetch!$D$8:$R$100,2,0)</f>
        <v>#N/A</v>
      </c>
      <c r="F103" s="15" t="e">
        <f ca="1">VLOOKUP($D103,[1]CurveFetch!$D$8:$R$100,3,0)</f>
        <v>#N/A</v>
      </c>
      <c r="G103" s="15" t="e">
        <f ca="1">VLOOKUP($D103,[1]CurveFetch!$D$8:$R$100,4,0)</f>
        <v>#N/A</v>
      </c>
      <c r="H103" s="15" t="e">
        <f ca="1">VLOOKUP($D103,[1]CurveFetch!$D$8:$R$100,5,0)</f>
        <v>#N/A</v>
      </c>
      <c r="I103" s="15" t="e">
        <f ca="1">VLOOKUP($D103,[1]CurveFetch!$D$8:$R$100,6,0)</f>
        <v>#N/A</v>
      </c>
      <c r="J103" s="15" t="e">
        <f ca="1">VLOOKUP($D103,[1]CurveFetch!$D$8:$R$100,7,0)</f>
        <v>#N/A</v>
      </c>
      <c r="K103" s="15" t="e">
        <f ca="1">VLOOKUP($D103,[1]CurveFetch!$D$8:$R$100,8,0)</f>
        <v>#N/A</v>
      </c>
      <c r="L103" s="15" t="e">
        <f ca="1">VLOOKUP($D103,[1]CurveFetch!$D$8:$R$100,9,0)</f>
        <v>#N/A</v>
      </c>
      <c r="M103" s="15" t="e">
        <f ca="1">VLOOKUP($D103,[1]CurveFetch!$D$8:$R$100,12,0)</f>
        <v>#N/A</v>
      </c>
      <c r="N103" s="15" t="e">
        <f ca="1">VLOOKUP($D103,[1]CurveFetch!$D$8:$R$100,13,0)</f>
        <v>#N/A</v>
      </c>
      <c r="O103" s="15" t="e">
        <f ca="1">VLOOKUP($D103,[1]CurveFetch!$D$8:$R$100,14,0)</f>
        <v>#N/A</v>
      </c>
      <c r="P103" s="15" t="e">
        <f ca="1">VLOOKUP($D103,[1]CurveFetch!$D$8:$R$100,15,0)</f>
        <v>#N/A</v>
      </c>
      <c r="Q103" s="15" t="e">
        <f ca="1">VLOOKUP($D103,[1]CurveFetch!$D$8:$S$100,16,0)</f>
        <v>#N/A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42309</v>
      </c>
      <c r="E104" s="15" t="e">
        <f ca="1">VLOOKUP($D104,[1]CurveFetch!$D$8:$R$100,2,0)</f>
        <v>#N/A</v>
      </c>
      <c r="F104" s="15" t="e">
        <f ca="1">VLOOKUP($D104,[1]CurveFetch!$D$8:$R$100,3,0)</f>
        <v>#N/A</v>
      </c>
      <c r="G104" s="15" t="e">
        <f ca="1">VLOOKUP($D104,[1]CurveFetch!$D$8:$R$100,4,0)</f>
        <v>#N/A</v>
      </c>
      <c r="H104" s="15" t="e">
        <f ca="1">VLOOKUP($D104,[1]CurveFetch!$D$8:$R$100,5,0)</f>
        <v>#N/A</v>
      </c>
      <c r="I104" s="15" t="e">
        <f ca="1">VLOOKUP($D104,[1]CurveFetch!$D$8:$R$100,6,0)</f>
        <v>#N/A</v>
      </c>
      <c r="J104" s="15" t="e">
        <f ca="1">VLOOKUP($D104,[1]CurveFetch!$D$8:$R$100,7,0)</f>
        <v>#N/A</v>
      </c>
      <c r="K104" s="15" t="e">
        <f ca="1">VLOOKUP($D104,[1]CurveFetch!$D$8:$R$100,8,0)</f>
        <v>#N/A</v>
      </c>
      <c r="L104" s="15" t="e">
        <f ca="1">VLOOKUP($D104,[1]CurveFetch!$D$8:$R$100,9,0)</f>
        <v>#N/A</v>
      </c>
      <c r="M104" s="15" t="e">
        <f ca="1">VLOOKUP($D104,[1]CurveFetch!$D$8:$R$100,12,0)</f>
        <v>#N/A</v>
      </c>
      <c r="N104" s="15" t="e">
        <f ca="1">VLOOKUP($D104,[1]CurveFetch!$D$8:$R$100,13,0)</f>
        <v>#N/A</v>
      </c>
      <c r="O104" s="15" t="e">
        <f ca="1">VLOOKUP($D104,[1]CurveFetch!$D$8:$R$100,14,0)</f>
        <v>#N/A</v>
      </c>
      <c r="P104" s="16" t="e">
        <f ca="1">VLOOKUP($D104,[1]CurveFetch!$D$8:$R$100,15,0)</f>
        <v>#N/A</v>
      </c>
      <c r="Q104" s="267" t="e">
        <f ca="1">VLOOKUP($D104,[1]CurveFetch!$D$8:$S$100,16,0)</f>
        <v>#N/A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 t="e">
        <f t="shared" ref="E105:Q105" ca="1" si="4">IF($R$91=1,(AVERAGE(E$96:E$102)),(AVERAGE(E$96:E$102)))</f>
        <v>#N/A</v>
      </c>
      <c r="F105" s="238" t="e">
        <f t="shared" ca="1" si="4"/>
        <v>#N/A</v>
      </c>
      <c r="G105" s="238" t="e">
        <f t="shared" ca="1" si="4"/>
        <v>#N/A</v>
      </c>
      <c r="H105" s="238" t="e">
        <f t="shared" ca="1" si="4"/>
        <v>#N/A</v>
      </c>
      <c r="I105" s="238" t="e">
        <f t="shared" ca="1" si="4"/>
        <v>#N/A</v>
      </c>
      <c r="J105" s="238" t="e">
        <f t="shared" ca="1" si="4"/>
        <v>#N/A</v>
      </c>
      <c r="K105" s="238" t="e">
        <f t="shared" ca="1" si="4"/>
        <v>#N/A</v>
      </c>
      <c r="L105" s="238" t="e">
        <f t="shared" ca="1" si="4"/>
        <v>#N/A</v>
      </c>
      <c r="M105" s="238" t="e">
        <f t="shared" ca="1" si="4"/>
        <v>#N/A</v>
      </c>
      <c r="N105" s="238" t="e">
        <f t="shared" ca="1" si="4"/>
        <v>#N/A</v>
      </c>
      <c r="O105" s="238" t="e">
        <f t="shared" ca="1" si="4"/>
        <v>#N/A</v>
      </c>
      <c r="P105" s="15" t="e">
        <f t="shared" ca="1" si="4"/>
        <v>#N/A</v>
      </c>
      <c r="Q105" s="15" t="e">
        <f t="shared" ca="1" si="4"/>
        <v>#N/A</v>
      </c>
      <c r="R105" s="228"/>
    </row>
    <row r="106" spans="2:18" ht="12" thickBot="1" x14ac:dyDescent="0.25">
      <c r="B106" s="2"/>
      <c r="D106" s="265" t="s">
        <v>176</v>
      </c>
      <c r="E106" s="233" t="e">
        <f ca="1">AVERAGE(E$91:E$95)</f>
        <v>#N/A</v>
      </c>
      <c r="F106" s="16" t="e">
        <f t="shared" ref="F106:Q106" ca="1" si="5">AVERAGE(F$91:F$95)</f>
        <v>#N/A</v>
      </c>
      <c r="G106" s="16" t="e">
        <f t="shared" ca="1" si="5"/>
        <v>#N/A</v>
      </c>
      <c r="H106" s="16" t="e">
        <f t="shared" ca="1" si="5"/>
        <v>#N/A</v>
      </c>
      <c r="I106" s="16" t="e">
        <f t="shared" ca="1" si="5"/>
        <v>#N/A</v>
      </c>
      <c r="J106" s="16" t="e">
        <f t="shared" ca="1" si="5"/>
        <v>#N/A</v>
      </c>
      <c r="K106" s="16" t="e">
        <f t="shared" ca="1" si="5"/>
        <v>#N/A</v>
      </c>
      <c r="L106" s="16" t="e">
        <f t="shared" ca="1" si="5"/>
        <v>#N/A</v>
      </c>
      <c r="M106" s="16" t="e">
        <f t="shared" ca="1" si="5"/>
        <v>#N/A</v>
      </c>
      <c r="N106" s="16" t="e">
        <f t="shared" ca="1" si="5"/>
        <v>#N/A</v>
      </c>
      <c r="O106" s="16" t="e">
        <f t="shared" ca="1" si="5"/>
        <v>#N/A</v>
      </c>
      <c r="P106" s="16" t="e">
        <f t="shared" ca="1" si="5"/>
        <v>#N/A</v>
      </c>
      <c r="Q106" s="16" t="e">
        <f t="shared" ca="1" si="5"/>
        <v>#N/A</v>
      </c>
      <c r="R106" s="266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19" activePane="bottomRight" state="frozen"/>
      <selection pane="topRight" activeCell="B1" sqref="B1"/>
      <selection pane="bottomLeft" activeCell="A2" sqref="A2"/>
      <selection pane="bottomRight" activeCell="X2137" sqref="D2137:X2144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5.9278571428571434</v>
      </c>
      <c r="CV3" s="7" t="e">
        <f t="shared" si="6"/>
        <v>#DIV/0!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5.0264285714285721</v>
      </c>
      <c r="CV4" s="7" t="e">
        <f t="shared" si="12"/>
        <v>#DIV/0!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4.1021428571428569</v>
      </c>
      <c r="CV5" s="7" t="e">
        <f t="shared" si="18"/>
        <v>#DIV/0!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4.1571428571428575</v>
      </c>
      <c r="CV6" s="7" t="e">
        <f t="shared" si="22"/>
        <v>#DIV/0!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4.335</v>
      </c>
      <c r="CV7" s="7" t="e">
        <f t="shared" si="28"/>
        <v>#DIV/0!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4.532857142857142</v>
      </c>
      <c r="CV8" s="7" t="e">
        <f t="shared" si="34"/>
        <v>#DIV/0!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5.2521428571428572</v>
      </c>
      <c r="CV9" s="7" t="e">
        <f t="shared" si="37"/>
        <v>#DIV/0!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4.1907142857142858</v>
      </c>
      <c r="CV10" s="7" t="e">
        <f t="shared" si="43"/>
        <v>#DIV/0!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5.0949999999999998</v>
      </c>
      <c r="CV11" s="7" t="e">
        <f t="shared" si="48"/>
        <v>#DIV/0!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5.4157142857142855</v>
      </c>
      <c r="CV12" s="7" t="e">
        <f t="shared" si="51"/>
        <v>#DIV/0!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4.100714285714286</v>
      </c>
      <c r="CV13" s="7" t="e">
        <f t="shared" si="57"/>
        <v>#DIV/0!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5.3549999999999995</v>
      </c>
      <c r="CV14" s="7" t="e">
        <f t="shared" si="60"/>
        <v>#DIV/0!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4.4514285714285728</v>
      </c>
      <c r="CV15" s="7" t="e">
        <f t="shared" si="66"/>
        <v>#DIV/0!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4.8978571428571431</v>
      </c>
      <c r="CV16" s="7" t="e">
        <f t="shared" si="72"/>
        <v>#DIV/0!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4.1907142857142858</v>
      </c>
      <c r="CV17" s="7" t="e">
        <f t="shared" si="78"/>
        <v>#DIV/0!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4.6064285714285713</v>
      </c>
      <c r="CV18" s="7" t="e">
        <f t="shared" si="84"/>
        <v>#DIV/0!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4.4821428571428568</v>
      </c>
      <c r="CV19" s="7" t="e">
        <f t="shared" si="90"/>
        <v>#DIV/0!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4.3071428571428578</v>
      </c>
      <c r="CV20" s="7" t="e">
        <f t="shared" si="96"/>
        <v>#DIV/0!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4.4435714285714285</v>
      </c>
      <c r="CV21" s="7" t="e">
        <f t="shared" si="102"/>
        <v>#DIV/0!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4.3342857142857145</v>
      </c>
      <c r="CV22" s="7" t="e">
        <f t="shared" si="108"/>
        <v>#DIV/0!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 t="s">
        <v>66</v>
      </c>
      <c r="E2145" s="14" t="s">
        <v>66</v>
      </c>
      <c r="F2145" s="14" t="s">
        <v>66</v>
      </c>
      <c r="G2145" s="14" t="s">
        <v>66</v>
      </c>
      <c r="H2145" s="14" t="s">
        <v>66</v>
      </c>
      <c r="I2145" s="14" t="s">
        <v>66</v>
      </c>
      <c r="J2145" s="14" t="s">
        <v>66</v>
      </c>
      <c r="K2145" s="14" t="s">
        <v>66</v>
      </c>
      <c r="L2145" s="14" t="s">
        <v>66</v>
      </c>
      <c r="M2145" s="14" t="s">
        <v>66</v>
      </c>
      <c r="N2145" s="14" t="s">
        <v>66</v>
      </c>
      <c r="O2145" s="14" t="s">
        <v>66</v>
      </c>
      <c r="P2145" s="14" t="s">
        <v>66</v>
      </c>
      <c r="Q2145" s="14" t="s">
        <v>66</v>
      </c>
      <c r="R2145" s="14" t="s">
        <v>66</v>
      </c>
      <c r="S2145" s="14" t="s">
        <v>66</v>
      </c>
      <c r="T2145" s="14" t="s">
        <v>66</v>
      </c>
      <c r="U2145" s="14" t="s">
        <v>66</v>
      </c>
      <c r="V2145" s="14" t="s">
        <v>66</v>
      </c>
      <c r="W2145" s="14" t="s">
        <v>66</v>
      </c>
      <c r="X2145" s="14" t="s">
        <v>66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 t="s">
        <v>66</v>
      </c>
      <c r="E2146" s="14" t="s">
        <v>66</v>
      </c>
      <c r="F2146" s="14" t="s">
        <v>66</v>
      </c>
      <c r="G2146" s="14" t="s">
        <v>66</v>
      </c>
      <c r="H2146" s="14" t="s">
        <v>66</v>
      </c>
      <c r="I2146" s="14" t="s">
        <v>66</v>
      </c>
      <c r="J2146" s="14" t="s">
        <v>66</v>
      </c>
      <c r="K2146" s="14" t="s">
        <v>66</v>
      </c>
      <c r="L2146" s="14" t="s">
        <v>66</v>
      </c>
      <c r="M2146" s="14" t="s">
        <v>66</v>
      </c>
      <c r="N2146" s="14" t="s">
        <v>66</v>
      </c>
      <c r="O2146" s="14" t="s">
        <v>66</v>
      </c>
      <c r="P2146" s="14" t="s">
        <v>66</v>
      </c>
      <c r="Q2146" s="14" t="s">
        <v>66</v>
      </c>
      <c r="R2146" s="14" t="s">
        <v>66</v>
      </c>
      <c r="S2146" s="14" t="s">
        <v>66</v>
      </c>
      <c r="T2146" s="14" t="s">
        <v>66</v>
      </c>
      <c r="U2146" s="14" t="s">
        <v>66</v>
      </c>
      <c r="V2146" s="14" t="s">
        <v>66</v>
      </c>
      <c r="W2146" s="14" t="s">
        <v>66</v>
      </c>
      <c r="X2146" s="14" t="s">
        <v>66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 t="s">
        <v>66</v>
      </c>
      <c r="E2147" s="14" t="s">
        <v>66</v>
      </c>
      <c r="F2147" s="14" t="s">
        <v>66</v>
      </c>
      <c r="G2147" s="14" t="s">
        <v>66</v>
      </c>
      <c r="H2147" s="14" t="s">
        <v>66</v>
      </c>
      <c r="I2147" s="14" t="s">
        <v>66</v>
      </c>
      <c r="J2147" s="14" t="s">
        <v>66</v>
      </c>
      <c r="K2147" s="14" t="s">
        <v>66</v>
      </c>
      <c r="L2147" s="14" t="s">
        <v>66</v>
      </c>
      <c r="M2147" s="14" t="s">
        <v>66</v>
      </c>
      <c r="N2147" s="14" t="s">
        <v>66</v>
      </c>
      <c r="O2147" s="14" t="s">
        <v>66</v>
      </c>
      <c r="P2147" s="14" t="s">
        <v>66</v>
      </c>
      <c r="Q2147" s="14" t="s">
        <v>66</v>
      </c>
      <c r="R2147" s="14" t="s">
        <v>66</v>
      </c>
      <c r="S2147" s="14" t="s">
        <v>66</v>
      </c>
      <c r="T2147" s="14" t="s">
        <v>66</v>
      </c>
      <c r="U2147" s="14" t="s">
        <v>66</v>
      </c>
      <c r="V2147" s="14" t="s">
        <v>66</v>
      </c>
      <c r="W2147" s="14" t="s">
        <v>66</v>
      </c>
      <c r="X2147" s="14" t="s">
        <v>66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 t="s">
        <v>66</v>
      </c>
      <c r="E2148" s="14" t="s">
        <v>66</v>
      </c>
      <c r="F2148" s="14" t="s">
        <v>66</v>
      </c>
      <c r="G2148" s="14" t="s">
        <v>66</v>
      </c>
      <c r="H2148" s="14" t="s">
        <v>66</v>
      </c>
      <c r="I2148" s="14" t="s">
        <v>66</v>
      </c>
      <c r="J2148" s="14" t="s">
        <v>66</v>
      </c>
      <c r="K2148" s="14" t="s">
        <v>66</v>
      </c>
      <c r="L2148" s="14" t="s">
        <v>66</v>
      </c>
      <c r="M2148" s="14" t="s">
        <v>66</v>
      </c>
      <c r="N2148" s="14" t="s">
        <v>66</v>
      </c>
      <c r="O2148" s="14" t="s">
        <v>66</v>
      </c>
      <c r="P2148" s="14" t="s">
        <v>66</v>
      </c>
      <c r="Q2148" s="14" t="s">
        <v>66</v>
      </c>
      <c r="R2148" s="14" t="s">
        <v>66</v>
      </c>
      <c r="S2148" s="14" t="s">
        <v>66</v>
      </c>
      <c r="T2148" s="14" t="s">
        <v>66</v>
      </c>
      <c r="U2148" s="14" t="s">
        <v>66</v>
      </c>
      <c r="V2148" s="14" t="s">
        <v>66</v>
      </c>
      <c r="W2148" s="14" t="s">
        <v>66</v>
      </c>
      <c r="X2148" s="14" t="s">
        <v>66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 t="s">
        <v>66</v>
      </c>
      <c r="E2149" s="14" t="s">
        <v>66</v>
      </c>
      <c r="F2149" s="14" t="s">
        <v>66</v>
      </c>
      <c r="G2149" s="14" t="s">
        <v>66</v>
      </c>
      <c r="H2149" s="14" t="s">
        <v>66</v>
      </c>
      <c r="I2149" s="14" t="s">
        <v>66</v>
      </c>
      <c r="J2149" s="14" t="s">
        <v>66</v>
      </c>
      <c r="K2149" s="14" t="s">
        <v>66</v>
      </c>
      <c r="L2149" s="14" t="s">
        <v>66</v>
      </c>
      <c r="M2149" s="14" t="s">
        <v>66</v>
      </c>
      <c r="N2149" s="14" t="s">
        <v>66</v>
      </c>
      <c r="O2149" s="14" t="s">
        <v>66</v>
      </c>
      <c r="P2149" s="14" t="s">
        <v>66</v>
      </c>
      <c r="Q2149" s="14" t="s">
        <v>66</v>
      </c>
      <c r="R2149" s="14" t="s">
        <v>66</v>
      </c>
      <c r="S2149" s="14" t="s">
        <v>66</v>
      </c>
      <c r="T2149" s="14" t="s">
        <v>66</v>
      </c>
      <c r="U2149" s="14" t="s">
        <v>66</v>
      </c>
      <c r="V2149" s="14" t="s">
        <v>66</v>
      </c>
      <c r="W2149" s="14" t="s">
        <v>66</v>
      </c>
      <c r="X2149" s="14" t="s">
        <v>66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 t="s">
        <v>66</v>
      </c>
      <c r="E2150" s="14" t="s">
        <v>66</v>
      </c>
      <c r="F2150" s="14" t="s">
        <v>66</v>
      </c>
      <c r="G2150" s="14" t="s">
        <v>66</v>
      </c>
      <c r="H2150" s="14" t="s">
        <v>66</v>
      </c>
      <c r="I2150" s="14" t="s">
        <v>66</v>
      </c>
      <c r="J2150" s="14" t="s">
        <v>66</v>
      </c>
      <c r="K2150" s="14" t="s">
        <v>66</v>
      </c>
      <c r="L2150" s="14" t="s">
        <v>66</v>
      </c>
      <c r="M2150" s="14" t="s">
        <v>66</v>
      </c>
      <c r="N2150" s="14" t="s">
        <v>66</v>
      </c>
      <c r="O2150" s="14" t="s">
        <v>66</v>
      </c>
      <c r="P2150" s="14" t="s">
        <v>66</v>
      </c>
      <c r="Q2150" s="14" t="s">
        <v>66</v>
      </c>
      <c r="R2150" s="14" t="s">
        <v>66</v>
      </c>
      <c r="S2150" s="14" t="s">
        <v>66</v>
      </c>
      <c r="T2150" s="14" t="s">
        <v>66</v>
      </c>
      <c r="U2150" s="14" t="s">
        <v>66</v>
      </c>
      <c r="V2150" s="14" t="s">
        <v>66</v>
      </c>
      <c r="W2150" s="14" t="s">
        <v>66</v>
      </c>
      <c r="X2150" s="14" t="s">
        <v>66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 t="s">
        <v>66</v>
      </c>
      <c r="E2151" s="14" t="s">
        <v>66</v>
      </c>
      <c r="F2151" s="14" t="s">
        <v>66</v>
      </c>
      <c r="G2151" s="14" t="s">
        <v>66</v>
      </c>
      <c r="H2151" s="14" t="s">
        <v>66</v>
      </c>
      <c r="I2151" s="14" t="s">
        <v>66</v>
      </c>
      <c r="J2151" s="14" t="s">
        <v>66</v>
      </c>
      <c r="K2151" s="14" t="s">
        <v>66</v>
      </c>
      <c r="L2151" s="14" t="s">
        <v>66</v>
      </c>
      <c r="M2151" s="14" t="s">
        <v>66</v>
      </c>
      <c r="N2151" s="14" t="s">
        <v>66</v>
      </c>
      <c r="O2151" s="14" t="s">
        <v>66</v>
      </c>
      <c r="P2151" s="14" t="s">
        <v>66</v>
      </c>
      <c r="Q2151" s="14" t="s">
        <v>66</v>
      </c>
      <c r="R2151" s="14" t="s">
        <v>66</v>
      </c>
      <c r="S2151" s="14" t="s">
        <v>66</v>
      </c>
      <c r="T2151" s="14" t="s">
        <v>66</v>
      </c>
      <c r="U2151" s="14" t="s">
        <v>66</v>
      </c>
      <c r="V2151" s="14" t="s">
        <v>66</v>
      </c>
      <c r="W2151" s="14" t="s">
        <v>66</v>
      </c>
      <c r="X2151" s="14" t="s">
        <v>66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 t="s">
        <v>66</v>
      </c>
      <c r="E2152" s="14" t="s">
        <v>66</v>
      </c>
      <c r="F2152" s="14" t="s">
        <v>66</v>
      </c>
      <c r="G2152" s="14" t="s">
        <v>66</v>
      </c>
      <c r="H2152" s="14" t="s">
        <v>66</v>
      </c>
      <c r="I2152" s="14" t="s">
        <v>66</v>
      </c>
      <c r="J2152" s="14" t="s">
        <v>66</v>
      </c>
      <c r="K2152" s="14" t="s">
        <v>66</v>
      </c>
      <c r="L2152" s="14" t="s">
        <v>66</v>
      </c>
      <c r="M2152" s="14" t="s">
        <v>66</v>
      </c>
      <c r="N2152" s="14" t="s">
        <v>66</v>
      </c>
      <c r="O2152" s="14" t="s">
        <v>66</v>
      </c>
      <c r="P2152" s="14" t="s">
        <v>66</v>
      </c>
      <c r="Q2152" s="14" t="s">
        <v>66</v>
      </c>
      <c r="R2152" s="14" t="s">
        <v>66</v>
      </c>
      <c r="S2152" s="14" t="s">
        <v>66</v>
      </c>
      <c r="T2152" s="14" t="s">
        <v>66</v>
      </c>
      <c r="U2152" s="14" t="s">
        <v>66</v>
      </c>
      <c r="V2152" s="14" t="s">
        <v>66</v>
      </c>
      <c r="W2152" s="14" t="s">
        <v>66</v>
      </c>
      <c r="X2152" s="14" t="s">
        <v>66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 t="s">
        <v>66</v>
      </c>
      <c r="E2153" s="14" t="s">
        <v>66</v>
      </c>
      <c r="F2153" s="14" t="s">
        <v>66</v>
      </c>
      <c r="G2153" s="14" t="s">
        <v>66</v>
      </c>
      <c r="H2153" s="14" t="s">
        <v>66</v>
      </c>
      <c r="I2153" s="14" t="s">
        <v>66</v>
      </c>
      <c r="J2153" s="14" t="s">
        <v>66</v>
      </c>
      <c r="K2153" s="14" t="s">
        <v>66</v>
      </c>
      <c r="L2153" s="14" t="s">
        <v>66</v>
      </c>
      <c r="M2153" s="14" t="s">
        <v>66</v>
      </c>
      <c r="N2153" s="14" t="s">
        <v>66</v>
      </c>
      <c r="O2153" s="14" t="s">
        <v>66</v>
      </c>
      <c r="P2153" s="14" t="s">
        <v>66</v>
      </c>
      <c r="Q2153" s="14" t="s">
        <v>66</v>
      </c>
      <c r="R2153" s="14" t="s">
        <v>66</v>
      </c>
      <c r="S2153" s="14" t="s">
        <v>66</v>
      </c>
      <c r="T2153" s="14" t="s">
        <v>66</v>
      </c>
      <c r="U2153" s="14" t="s">
        <v>66</v>
      </c>
      <c r="V2153" s="14" t="s">
        <v>66</v>
      </c>
      <c r="W2153" s="14" t="s">
        <v>66</v>
      </c>
      <c r="X2153" s="14" t="s">
        <v>66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 t="s">
        <v>66</v>
      </c>
      <c r="E2154" s="14" t="s">
        <v>66</v>
      </c>
      <c r="F2154" s="14" t="s">
        <v>66</v>
      </c>
      <c r="G2154" s="14" t="s">
        <v>66</v>
      </c>
      <c r="H2154" s="14" t="s">
        <v>66</v>
      </c>
      <c r="I2154" s="14" t="s">
        <v>66</v>
      </c>
      <c r="J2154" s="14" t="s">
        <v>66</v>
      </c>
      <c r="K2154" s="14" t="s">
        <v>66</v>
      </c>
      <c r="L2154" s="14" t="s">
        <v>66</v>
      </c>
      <c r="M2154" s="14" t="s">
        <v>66</v>
      </c>
      <c r="N2154" s="14" t="s">
        <v>66</v>
      </c>
      <c r="O2154" s="14" t="s">
        <v>66</v>
      </c>
      <c r="P2154" s="14" t="s">
        <v>66</v>
      </c>
      <c r="Q2154" s="14" t="s">
        <v>66</v>
      </c>
      <c r="R2154" s="14" t="s">
        <v>66</v>
      </c>
      <c r="S2154" s="14" t="s">
        <v>66</v>
      </c>
      <c r="T2154" s="14" t="s">
        <v>66</v>
      </c>
      <c r="U2154" s="14" t="s">
        <v>66</v>
      </c>
      <c r="V2154" s="14" t="s">
        <v>66</v>
      </c>
      <c r="W2154" s="14" t="s">
        <v>66</v>
      </c>
      <c r="X2154" s="14" t="s">
        <v>66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 t="s">
        <v>66</v>
      </c>
      <c r="E2155" s="14" t="s">
        <v>66</v>
      </c>
      <c r="F2155" s="14" t="s">
        <v>66</v>
      </c>
      <c r="G2155" s="14" t="s">
        <v>66</v>
      </c>
      <c r="H2155" s="14" t="s">
        <v>66</v>
      </c>
      <c r="I2155" s="14" t="s">
        <v>66</v>
      </c>
      <c r="J2155" s="14" t="s">
        <v>66</v>
      </c>
      <c r="K2155" s="14" t="s">
        <v>66</v>
      </c>
      <c r="L2155" s="14" t="s">
        <v>66</v>
      </c>
      <c r="M2155" s="14" t="s">
        <v>66</v>
      </c>
      <c r="N2155" s="14" t="s">
        <v>66</v>
      </c>
      <c r="O2155" s="14" t="s">
        <v>66</v>
      </c>
      <c r="P2155" s="14" t="s">
        <v>66</v>
      </c>
      <c r="Q2155" s="14" t="s">
        <v>66</v>
      </c>
      <c r="R2155" s="14" t="s">
        <v>66</v>
      </c>
      <c r="S2155" s="14" t="s">
        <v>66</v>
      </c>
      <c r="T2155" s="14" t="s">
        <v>66</v>
      </c>
      <c r="U2155" s="14" t="s">
        <v>66</v>
      </c>
      <c r="V2155" s="14" t="s">
        <v>66</v>
      </c>
      <c r="W2155" s="14" t="s">
        <v>66</v>
      </c>
      <c r="X2155" s="14" t="s">
        <v>66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 t="s">
        <v>66</v>
      </c>
      <c r="E2156" s="14" t="s">
        <v>66</v>
      </c>
      <c r="F2156" s="14" t="s">
        <v>66</v>
      </c>
      <c r="G2156" s="14" t="s">
        <v>66</v>
      </c>
      <c r="H2156" s="14" t="s">
        <v>66</v>
      </c>
      <c r="I2156" s="14" t="s">
        <v>66</v>
      </c>
      <c r="J2156" s="14" t="s">
        <v>66</v>
      </c>
      <c r="K2156" s="14" t="s">
        <v>66</v>
      </c>
      <c r="L2156" s="14" t="s">
        <v>66</v>
      </c>
      <c r="M2156" s="14" t="s">
        <v>66</v>
      </c>
      <c r="N2156" s="14" t="s">
        <v>66</v>
      </c>
      <c r="O2156" s="14" t="s">
        <v>66</v>
      </c>
      <c r="P2156" s="14" t="s">
        <v>66</v>
      </c>
      <c r="Q2156" s="14" t="s">
        <v>66</v>
      </c>
      <c r="R2156" s="14" t="s">
        <v>66</v>
      </c>
      <c r="S2156" s="14" t="s">
        <v>66</v>
      </c>
      <c r="T2156" s="14" t="s">
        <v>66</v>
      </c>
      <c r="U2156" s="14" t="s">
        <v>66</v>
      </c>
      <c r="V2156" s="14" t="s">
        <v>66</v>
      </c>
      <c r="W2156" s="14" t="s">
        <v>66</v>
      </c>
      <c r="X2156" s="14" t="s">
        <v>66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 t="s">
        <v>66</v>
      </c>
      <c r="E2157" s="14" t="s">
        <v>66</v>
      </c>
      <c r="F2157" s="14" t="s">
        <v>66</v>
      </c>
      <c r="G2157" s="14" t="s">
        <v>66</v>
      </c>
      <c r="H2157" s="14" t="s">
        <v>66</v>
      </c>
      <c r="I2157" s="14" t="s">
        <v>66</v>
      </c>
      <c r="J2157" s="14" t="s">
        <v>66</v>
      </c>
      <c r="K2157" s="14" t="s">
        <v>66</v>
      </c>
      <c r="L2157" s="14" t="s">
        <v>66</v>
      </c>
      <c r="M2157" s="14" t="s">
        <v>66</v>
      </c>
      <c r="N2157" s="14" t="s">
        <v>66</v>
      </c>
      <c r="O2157" s="14" t="s">
        <v>66</v>
      </c>
      <c r="P2157" s="14" t="s">
        <v>66</v>
      </c>
      <c r="Q2157" s="14" t="s">
        <v>66</v>
      </c>
      <c r="R2157" s="14" t="s">
        <v>66</v>
      </c>
      <c r="S2157" s="14" t="s">
        <v>66</v>
      </c>
      <c r="T2157" s="14" t="s">
        <v>66</v>
      </c>
      <c r="U2157" s="14" t="s">
        <v>66</v>
      </c>
      <c r="V2157" s="14" t="s">
        <v>66</v>
      </c>
      <c r="W2157" s="14" t="s">
        <v>66</v>
      </c>
      <c r="X2157" s="14" t="s">
        <v>66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 t="s">
        <v>66</v>
      </c>
      <c r="E2158" s="14" t="s">
        <v>66</v>
      </c>
      <c r="F2158" s="14" t="s">
        <v>66</v>
      </c>
      <c r="G2158" s="14" t="s">
        <v>66</v>
      </c>
      <c r="H2158" s="14" t="s">
        <v>66</v>
      </c>
      <c r="I2158" s="14" t="s">
        <v>66</v>
      </c>
      <c r="J2158" s="14" t="s">
        <v>66</v>
      </c>
      <c r="K2158" s="14" t="s">
        <v>66</v>
      </c>
      <c r="L2158" s="14" t="s">
        <v>66</v>
      </c>
      <c r="M2158" s="14" t="s">
        <v>66</v>
      </c>
      <c r="N2158" s="14" t="s">
        <v>66</v>
      </c>
      <c r="O2158" s="14" t="s">
        <v>66</v>
      </c>
      <c r="P2158" s="14" t="s">
        <v>66</v>
      </c>
      <c r="Q2158" s="14" t="s">
        <v>66</v>
      </c>
      <c r="R2158" s="14" t="s">
        <v>66</v>
      </c>
      <c r="S2158" s="14" t="s">
        <v>66</v>
      </c>
      <c r="T2158" s="14" t="s">
        <v>66</v>
      </c>
      <c r="U2158" s="14" t="s">
        <v>66</v>
      </c>
      <c r="V2158" s="14" t="s">
        <v>66</v>
      </c>
      <c r="W2158" s="14" t="s">
        <v>66</v>
      </c>
      <c r="X2158" s="14" t="s">
        <v>66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 t="s">
        <v>66</v>
      </c>
      <c r="E2159" s="14" t="s">
        <v>66</v>
      </c>
      <c r="F2159" s="14" t="s">
        <v>66</v>
      </c>
      <c r="G2159" s="14" t="s">
        <v>66</v>
      </c>
      <c r="H2159" s="14" t="s">
        <v>66</v>
      </c>
      <c r="I2159" s="14" t="s">
        <v>66</v>
      </c>
      <c r="J2159" s="14" t="s">
        <v>66</v>
      </c>
      <c r="K2159" s="14" t="s">
        <v>66</v>
      </c>
      <c r="L2159" s="14" t="s">
        <v>66</v>
      </c>
      <c r="M2159" s="14" t="s">
        <v>66</v>
      </c>
      <c r="N2159" s="14" t="s">
        <v>66</v>
      </c>
      <c r="O2159" s="14" t="s">
        <v>66</v>
      </c>
      <c r="P2159" s="14" t="s">
        <v>66</v>
      </c>
      <c r="Q2159" s="14" t="s">
        <v>66</v>
      </c>
      <c r="R2159" s="14" t="s">
        <v>66</v>
      </c>
      <c r="S2159" s="14" t="s">
        <v>66</v>
      </c>
      <c r="T2159" s="14" t="s">
        <v>66</v>
      </c>
      <c r="U2159" s="14" t="s">
        <v>66</v>
      </c>
      <c r="V2159" s="14" t="s">
        <v>66</v>
      </c>
      <c r="W2159" s="14" t="s">
        <v>66</v>
      </c>
      <c r="X2159" s="14" t="s">
        <v>66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 t="s">
        <v>66</v>
      </c>
      <c r="E2160" s="14" t="s">
        <v>66</v>
      </c>
      <c r="F2160" s="14" t="s">
        <v>66</v>
      </c>
      <c r="G2160" s="14" t="s">
        <v>66</v>
      </c>
      <c r="H2160" s="14" t="s">
        <v>66</v>
      </c>
      <c r="I2160" s="14" t="s">
        <v>66</v>
      </c>
      <c r="J2160" s="14" t="s">
        <v>66</v>
      </c>
      <c r="K2160" s="14" t="s">
        <v>66</v>
      </c>
      <c r="L2160" s="14" t="s">
        <v>66</v>
      </c>
      <c r="M2160" s="14" t="s">
        <v>66</v>
      </c>
      <c r="N2160" s="14" t="s">
        <v>66</v>
      </c>
      <c r="O2160" s="14" t="s">
        <v>66</v>
      </c>
      <c r="P2160" s="14" t="s">
        <v>66</v>
      </c>
      <c r="Q2160" s="14" t="s">
        <v>66</v>
      </c>
      <c r="R2160" s="14" t="s">
        <v>66</v>
      </c>
      <c r="S2160" s="14" t="s">
        <v>66</v>
      </c>
      <c r="T2160" s="14" t="s">
        <v>66</v>
      </c>
      <c r="U2160" s="14" t="s">
        <v>66</v>
      </c>
      <c r="V2160" s="14" t="s">
        <v>66</v>
      </c>
      <c r="W2160" s="14" t="s">
        <v>66</v>
      </c>
      <c r="X2160" s="14" t="s">
        <v>66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 t="s">
        <v>66</v>
      </c>
      <c r="E2161" s="14" t="s">
        <v>66</v>
      </c>
      <c r="F2161" s="14" t="s">
        <v>66</v>
      </c>
      <c r="G2161" s="14" t="s">
        <v>66</v>
      </c>
      <c r="H2161" s="14" t="s">
        <v>66</v>
      </c>
      <c r="I2161" s="14" t="s">
        <v>66</v>
      </c>
      <c r="J2161" s="14" t="s">
        <v>66</v>
      </c>
      <c r="K2161" s="14" t="s">
        <v>66</v>
      </c>
      <c r="L2161" s="14" t="s">
        <v>66</v>
      </c>
      <c r="M2161" s="14" t="s">
        <v>66</v>
      </c>
      <c r="N2161" s="14" t="s">
        <v>66</v>
      </c>
      <c r="O2161" s="14" t="s">
        <v>66</v>
      </c>
      <c r="P2161" s="14" t="s">
        <v>66</v>
      </c>
      <c r="Q2161" s="14" t="s">
        <v>66</v>
      </c>
      <c r="R2161" s="14" t="s">
        <v>66</v>
      </c>
      <c r="S2161" s="14" t="s">
        <v>66</v>
      </c>
      <c r="T2161" s="14" t="s">
        <v>66</v>
      </c>
      <c r="U2161" s="14" t="s">
        <v>66</v>
      </c>
      <c r="V2161" s="14" t="s">
        <v>66</v>
      </c>
      <c r="W2161" s="14" t="s">
        <v>66</v>
      </c>
      <c r="X2161" s="14" t="s">
        <v>66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 t="s">
        <v>66</v>
      </c>
      <c r="E2162" s="14" t="s">
        <v>66</v>
      </c>
      <c r="F2162" s="14" t="s">
        <v>66</v>
      </c>
      <c r="G2162" s="14" t="s">
        <v>66</v>
      </c>
      <c r="H2162" s="14" t="s">
        <v>66</v>
      </c>
      <c r="I2162" s="14" t="s">
        <v>66</v>
      </c>
      <c r="J2162" s="14" t="s">
        <v>66</v>
      </c>
      <c r="K2162" s="14" t="s">
        <v>66</v>
      </c>
      <c r="L2162" s="14" t="s">
        <v>66</v>
      </c>
      <c r="M2162" s="14" t="s">
        <v>66</v>
      </c>
      <c r="N2162" s="14" t="s">
        <v>66</v>
      </c>
      <c r="O2162" s="14" t="s">
        <v>66</v>
      </c>
      <c r="P2162" s="14" t="s">
        <v>66</v>
      </c>
      <c r="Q2162" s="14" t="s">
        <v>66</v>
      </c>
      <c r="R2162" s="14" t="s">
        <v>66</v>
      </c>
      <c r="S2162" s="14" t="s">
        <v>66</v>
      </c>
      <c r="T2162" s="14" t="s">
        <v>66</v>
      </c>
      <c r="U2162" s="14" t="s">
        <v>66</v>
      </c>
      <c r="V2162" s="14" t="s">
        <v>66</v>
      </c>
      <c r="W2162" s="14" t="s">
        <v>66</v>
      </c>
      <c r="X2162" s="14" t="s">
        <v>66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 t="s">
        <v>66</v>
      </c>
      <c r="E2163" s="14" t="s">
        <v>66</v>
      </c>
      <c r="F2163" s="14" t="s">
        <v>66</v>
      </c>
      <c r="G2163" s="14" t="s">
        <v>66</v>
      </c>
      <c r="H2163" s="14" t="s">
        <v>66</v>
      </c>
      <c r="I2163" s="14" t="s">
        <v>66</v>
      </c>
      <c r="J2163" s="14" t="s">
        <v>66</v>
      </c>
      <c r="K2163" s="14" t="s">
        <v>66</v>
      </c>
      <c r="L2163" s="14" t="s">
        <v>66</v>
      </c>
      <c r="M2163" s="14" t="s">
        <v>66</v>
      </c>
      <c r="N2163" s="14" t="s">
        <v>66</v>
      </c>
      <c r="O2163" s="14" t="s">
        <v>66</v>
      </c>
      <c r="P2163" s="14" t="s">
        <v>66</v>
      </c>
      <c r="Q2163" s="14" t="s">
        <v>66</v>
      </c>
      <c r="R2163" s="14" t="s">
        <v>66</v>
      </c>
      <c r="S2163" s="14" t="s">
        <v>66</v>
      </c>
      <c r="T2163" s="14" t="s">
        <v>66</v>
      </c>
      <c r="U2163" s="14" t="s">
        <v>66</v>
      </c>
      <c r="V2163" s="14" t="s">
        <v>66</v>
      </c>
      <c r="W2163" s="14" t="s">
        <v>66</v>
      </c>
      <c r="X2163" s="14" t="s">
        <v>66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 t="s">
        <v>66</v>
      </c>
      <c r="E2164" s="14" t="s">
        <v>66</v>
      </c>
      <c r="F2164" s="14" t="s">
        <v>66</v>
      </c>
      <c r="G2164" s="14" t="s">
        <v>66</v>
      </c>
      <c r="H2164" s="14" t="s">
        <v>66</v>
      </c>
      <c r="I2164" s="14" t="s">
        <v>66</v>
      </c>
      <c r="J2164" s="14" t="s">
        <v>66</v>
      </c>
      <c r="K2164" s="14" t="s">
        <v>66</v>
      </c>
      <c r="L2164" s="14" t="s">
        <v>66</v>
      </c>
      <c r="M2164" s="14" t="s">
        <v>66</v>
      </c>
      <c r="N2164" s="14" t="s">
        <v>66</v>
      </c>
      <c r="O2164" s="14" t="s">
        <v>66</v>
      </c>
      <c r="P2164" s="14" t="s">
        <v>66</v>
      </c>
      <c r="Q2164" s="14" t="s">
        <v>66</v>
      </c>
      <c r="R2164" s="14" t="s">
        <v>66</v>
      </c>
      <c r="S2164" s="14" t="s">
        <v>66</v>
      </c>
      <c r="T2164" s="14" t="s">
        <v>66</v>
      </c>
      <c r="U2164" s="14" t="s">
        <v>66</v>
      </c>
      <c r="V2164" s="14" t="s">
        <v>66</v>
      </c>
      <c r="W2164" s="14" t="s">
        <v>66</v>
      </c>
      <c r="X2164" s="14" t="s">
        <v>66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 t="s">
        <v>66</v>
      </c>
      <c r="E2165" s="14" t="s">
        <v>66</v>
      </c>
      <c r="F2165" s="14" t="s">
        <v>66</v>
      </c>
      <c r="G2165" s="14" t="s">
        <v>66</v>
      </c>
      <c r="H2165" s="14" t="s">
        <v>66</v>
      </c>
      <c r="I2165" s="14" t="s">
        <v>66</v>
      </c>
      <c r="J2165" s="14" t="s">
        <v>66</v>
      </c>
      <c r="K2165" s="14" t="s">
        <v>66</v>
      </c>
      <c r="L2165" s="14" t="s">
        <v>66</v>
      </c>
      <c r="M2165" s="14" t="s">
        <v>66</v>
      </c>
      <c r="N2165" s="14" t="s">
        <v>66</v>
      </c>
      <c r="O2165" s="14" t="s">
        <v>66</v>
      </c>
      <c r="P2165" s="14" t="s">
        <v>66</v>
      </c>
      <c r="Q2165" s="14" t="s">
        <v>66</v>
      </c>
      <c r="R2165" s="14" t="s">
        <v>66</v>
      </c>
      <c r="S2165" s="14" t="s">
        <v>66</v>
      </c>
      <c r="T2165" s="14" t="s">
        <v>66</v>
      </c>
      <c r="U2165" s="14" t="s">
        <v>66</v>
      </c>
      <c r="V2165" s="14" t="s">
        <v>66</v>
      </c>
      <c r="W2165" s="14" t="s">
        <v>66</v>
      </c>
      <c r="X2165" s="14" t="s">
        <v>66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 t="s">
        <v>66</v>
      </c>
      <c r="E2166" s="14" t="s">
        <v>66</v>
      </c>
      <c r="F2166" s="14" t="s">
        <v>66</v>
      </c>
      <c r="G2166" s="14" t="s">
        <v>66</v>
      </c>
      <c r="H2166" s="14" t="s">
        <v>66</v>
      </c>
      <c r="I2166" s="14" t="s">
        <v>66</v>
      </c>
      <c r="J2166" s="14" t="s">
        <v>66</v>
      </c>
      <c r="K2166" s="14" t="s">
        <v>66</v>
      </c>
      <c r="L2166" s="14" t="s">
        <v>66</v>
      </c>
      <c r="M2166" s="14" t="s">
        <v>66</v>
      </c>
      <c r="N2166" s="14" t="s">
        <v>66</v>
      </c>
      <c r="O2166" s="14" t="s">
        <v>66</v>
      </c>
      <c r="P2166" s="14" t="s">
        <v>66</v>
      </c>
      <c r="Q2166" s="14" t="s">
        <v>66</v>
      </c>
      <c r="R2166" s="14" t="s">
        <v>66</v>
      </c>
      <c r="S2166" s="14" t="s">
        <v>66</v>
      </c>
      <c r="T2166" s="14" t="s">
        <v>66</v>
      </c>
      <c r="U2166" s="14" t="s">
        <v>66</v>
      </c>
      <c r="V2166" s="14" t="s">
        <v>66</v>
      </c>
      <c r="W2166" s="14" t="s">
        <v>66</v>
      </c>
      <c r="X2166" s="14" t="s">
        <v>66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 t="s">
        <v>66</v>
      </c>
      <c r="E2167" s="14" t="s">
        <v>66</v>
      </c>
      <c r="F2167" s="14" t="s">
        <v>66</v>
      </c>
      <c r="G2167" s="14" t="s">
        <v>66</v>
      </c>
      <c r="H2167" s="14" t="s">
        <v>66</v>
      </c>
      <c r="I2167" s="14" t="s">
        <v>66</v>
      </c>
      <c r="J2167" s="14" t="s">
        <v>66</v>
      </c>
      <c r="K2167" s="14" t="s">
        <v>66</v>
      </c>
      <c r="L2167" s="14" t="s">
        <v>66</v>
      </c>
      <c r="M2167" s="14" t="s">
        <v>66</v>
      </c>
      <c r="N2167" s="14" t="s">
        <v>66</v>
      </c>
      <c r="O2167" s="14" t="s">
        <v>66</v>
      </c>
      <c r="P2167" s="14" t="s">
        <v>66</v>
      </c>
      <c r="Q2167" s="14" t="s">
        <v>66</v>
      </c>
      <c r="R2167" s="14" t="s">
        <v>66</v>
      </c>
      <c r="S2167" s="14" t="s">
        <v>66</v>
      </c>
      <c r="T2167" s="14" t="s">
        <v>66</v>
      </c>
      <c r="U2167" s="14" t="s">
        <v>66</v>
      </c>
      <c r="V2167" s="14" t="s">
        <v>66</v>
      </c>
      <c r="W2167" s="14" t="s">
        <v>66</v>
      </c>
      <c r="X2167" s="14" t="s">
        <v>66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 t="s">
        <v>66</v>
      </c>
      <c r="E2168" s="14" t="s">
        <v>66</v>
      </c>
      <c r="F2168" s="14" t="s">
        <v>66</v>
      </c>
      <c r="G2168" s="14" t="s">
        <v>66</v>
      </c>
      <c r="H2168" s="14" t="s">
        <v>66</v>
      </c>
      <c r="I2168" s="14" t="s">
        <v>66</v>
      </c>
      <c r="J2168" s="14" t="s">
        <v>66</v>
      </c>
      <c r="K2168" s="14" t="s">
        <v>66</v>
      </c>
      <c r="L2168" s="14" t="s">
        <v>66</v>
      </c>
      <c r="M2168" s="14" t="s">
        <v>66</v>
      </c>
      <c r="N2168" s="14" t="s">
        <v>66</v>
      </c>
      <c r="O2168" s="14" t="s">
        <v>66</v>
      </c>
      <c r="P2168" s="14" t="s">
        <v>66</v>
      </c>
      <c r="Q2168" s="14" t="s">
        <v>66</v>
      </c>
      <c r="R2168" s="14" t="s">
        <v>66</v>
      </c>
      <c r="S2168" s="14" t="s">
        <v>66</v>
      </c>
      <c r="T2168" s="14" t="s">
        <v>66</v>
      </c>
      <c r="U2168" s="14" t="s">
        <v>66</v>
      </c>
      <c r="V2168" s="14" t="s">
        <v>66</v>
      </c>
      <c r="W2168" s="14" t="s">
        <v>66</v>
      </c>
      <c r="X2168" s="14" t="s">
        <v>66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 t="s">
        <v>66</v>
      </c>
      <c r="E2169" s="14" t="s">
        <v>66</v>
      </c>
      <c r="F2169" s="14" t="s">
        <v>66</v>
      </c>
      <c r="G2169" s="14" t="s">
        <v>66</v>
      </c>
      <c r="H2169" s="14" t="s">
        <v>66</v>
      </c>
      <c r="I2169" s="14" t="s">
        <v>66</v>
      </c>
      <c r="J2169" s="14" t="s">
        <v>66</v>
      </c>
      <c r="K2169" s="14" t="s">
        <v>66</v>
      </c>
      <c r="L2169" s="14" t="s">
        <v>66</v>
      </c>
      <c r="M2169" s="14" t="s">
        <v>66</v>
      </c>
      <c r="N2169" s="14" t="s">
        <v>66</v>
      </c>
      <c r="O2169" s="14" t="s">
        <v>66</v>
      </c>
      <c r="P2169" s="14" t="s">
        <v>66</v>
      </c>
      <c r="Q2169" s="14" t="s">
        <v>66</v>
      </c>
      <c r="R2169" s="14" t="s">
        <v>66</v>
      </c>
      <c r="S2169" s="14" t="s">
        <v>66</v>
      </c>
      <c r="T2169" s="14" t="s">
        <v>66</v>
      </c>
      <c r="U2169" s="14" t="s">
        <v>66</v>
      </c>
      <c r="V2169" s="14" t="s">
        <v>66</v>
      </c>
      <c r="W2169" s="14" t="s">
        <v>66</v>
      </c>
      <c r="X2169" s="14" t="s">
        <v>66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 t="s">
        <v>66</v>
      </c>
      <c r="E2170" s="14" t="s">
        <v>66</v>
      </c>
      <c r="F2170" s="14" t="s">
        <v>66</v>
      </c>
      <c r="G2170" s="14" t="s">
        <v>66</v>
      </c>
      <c r="H2170" s="14" t="s">
        <v>66</v>
      </c>
      <c r="I2170" s="14" t="s">
        <v>66</v>
      </c>
      <c r="J2170" s="14" t="s">
        <v>66</v>
      </c>
      <c r="K2170" s="14" t="s">
        <v>66</v>
      </c>
      <c r="L2170" s="14" t="s">
        <v>66</v>
      </c>
      <c r="M2170" s="14" t="s">
        <v>66</v>
      </c>
      <c r="N2170" s="14" t="s">
        <v>66</v>
      </c>
      <c r="O2170" s="14" t="s">
        <v>66</v>
      </c>
      <c r="P2170" s="14" t="s">
        <v>66</v>
      </c>
      <c r="Q2170" s="14" t="s">
        <v>66</v>
      </c>
      <c r="R2170" s="14" t="s">
        <v>66</v>
      </c>
      <c r="S2170" s="14" t="s">
        <v>66</v>
      </c>
      <c r="T2170" s="14" t="s">
        <v>66</v>
      </c>
      <c r="U2170" s="14" t="s">
        <v>66</v>
      </c>
      <c r="V2170" s="14" t="s">
        <v>66</v>
      </c>
      <c r="W2170" s="14" t="s">
        <v>66</v>
      </c>
      <c r="X2170" s="14" t="s">
        <v>66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 t="s">
        <v>66</v>
      </c>
      <c r="E2171" s="14" t="s">
        <v>66</v>
      </c>
      <c r="F2171" s="14" t="s">
        <v>66</v>
      </c>
      <c r="G2171" s="14" t="s">
        <v>66</v>
      </c>
      <c r="H2171" s="14" t="s">
        <v>66</v>
      </c>
      <c r="I2171" s="14" t="s">
        <v>66</v>
      </c>
      <c r="J2171" s="14" t="s">
        <v>66</v>
      </c>
      <c r="K2171" s="14" t="s">
        <v>66</v>
      </c>
      <c r="L2171" s="14" t="s">
        <v>66</v>
      </c>
      <c r="M2171" s="14" t="s">
        <v>66</v>
      </c>
      <c r="N2171" s="14" t="s">
        <v>66</v>
      </c>
      <c r="O2171" s="14" t="s">
        <v>66</v>
      </c>
      <c r="P2171" s="14" t="s">
        <v>66</v>
      </c>
      <c r="Q2171" s="14" t="s">
        <v>66</v>
      </c>
      <c r="R2171" s="14" t="s">
        <v>66</v>
      </c>
      <c r="S2171" s="14" t="s">
        <v>66</v>
      </c>
      <c r="T2171" s="14" t="s">
        <v>66</v>
      </c>
      <c r="U2171" s="14" t="s">
        <v>66</v>
      </c>
      <c r="V2171" s="14" t="s">
        <v>66</v>
      </c>
      <c r="W2171" s="14" t="s">
        <v>66</v>
      </c>
      <c r="X2171" s="14" t="s">
        <v>66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 t="s">
        <v>66</v>
      </c>
      <c r="E2172" s="14" t="s">
        <v>66</v>
      </c>
      <c r="F2172" s="14" t="s">
        <v>66</v>
      </c>
      <c r="G2172" s="14" t="s">
        <v>66</v>
      </c>
      <c r="H2172" s="14" t="s">
        <v>66</v>
      </c>
      <c r="I2172" s="14" t="s">
        <v>66</v>
      </c>
      <c r="J2172" s="14" t="s">
        <v>66</v>
      </c>
      <c r="K2172" s="14" t="s">
        <v>66</v>
      </c>
      <c r="L2172" s="14" t="s">
        <v>66</v>
      </c>
      <c r="M2172" s="14" t="s">
        <v>66</v>
      </c>
      <c r="N2172" s="14" t="s">
        <v>66</v>
      </c>
      <c r="O2172" s="14" t="s">
        <v>66</v>
      </c>
      <c r="P2172" s="14" t="s">
        <v>66</v>
      </c>
      <c r="Q2172" s="14" t="s">
        <v>66</v>
      </c>
      <c r="R2172" s="14" t="s">
        <v>66</v>
      </c>
      <c r="S2172" s="14" t="s">
        <v>66</v>
      </c>
      <c r="T2172" s="14" t="s">
        <v>66</v>
      </c>
      <c r="U2172" s="14" t="s">
        <v>66</v>
      </c>
      <c r="V2172" s="14" t="s">
        <v>66</v>
      </c>
      <c r="W2172" s="14" t="s">
        <v>66</v>
      </c>
      <c r="X2172" s="14" t="s">
        <v>66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 t="s">
        <v>66</v>
      </c>
      <c r="E2173" s="14" t="s">
        <v>66</v>
      </c>
      <c r="F2173" s="14" t="s">
        <v>66</v>
      </c>
      <c r="G2173" s="14" t="s">
        <v>66</v>
      </c>
      <c r="H2173" s="14" t="s">
        <v>66</v>
      </c>
      <c r="I2173" s="14" t="s">
        <v>66</v>
      </c>
      <c r="J2173" s="14" t="s">
        <v>66</v>
      </c>
      <c r="K2173" s="14" t="s">
        <v>66</v>
      </c>
      <c r="L2173" s="14" t="s">
        <v>66</v>
      </c>
      <c r="M2173" s="14" t="s">
        <v>66</v>
      </c>
      <c r="N2173" s="14" t="s">
        <v>66</v>
      </c>
      <c r="O2173" s="14" t="s">
        <v>66</v>
      </c>
      <c r="P2173" s="14" t="s">
        <v>66</v>
      </c>
      <c r="Q2173" s="14" t="s">
        <v>66</v>
      </c>
      <c r="R2173" s="14" t="s">
        <v>66</v>
      </c>
      <c r="S2173" s="14" t="s">
        <v>66</v>
      </c>
      <c r="T2173" s="14" t="s">
        <v>66</v>
      </c>
      <c r="U2173" s="14" t="s">
        <v>66</v>
      </c>
      <c r="V2173" s="14" t="s">
        <v>66</v>
      </c>
      <c r="W2173" s="14" t="s">
        <v>66</v>
      </c>
      <c r="X2173" s="14" t="s">
        <v>66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41887</v>
      </c>
      <c r="G1" s="111" t="s">
        <v>134</v>
      </c>
      <c r="H1" s="112" t="s">
        <v>135</v>
      </c>
    </row>
    <row r="2" spans="1:18" ht="12" thickBot="1" x14ac:dyDescent="0.25">
      <c r="F2" s="110"/>
      <c r="G2" s="113" t="e">
        <f ca="1">VLOOKUP($F$1,Data!$A$1:$W$10000,7,0)</f>
        <v>#N/A</v>
      </c>
      <c r="H2" s="114" t="e">
        <f ca="1">VLOOKUP($F$1,Data!$A$1:$W$10000,8,0)</f>
        <v>#N/A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41886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#N/A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e">
        <f ca="1">VLOOKUP($R$3,Data!$A$1:$W$10000,7,0)</f>
        <v>#N/A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#N/A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e">
        <f ca="1">VLOOKUP($R$3,Data!$A$1:$W$10000,8,0)</f>
        <v>#N/A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#N/A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#N/A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#N/A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#N/A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#N/A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#N/A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#N/A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#N/A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#N/A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#N/A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#N/A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#N/A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#N/A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#N/A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#N/A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#N/A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#N/A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#N/A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#N/A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#N/A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#N/A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#N/A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#N/A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#N/A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#N/A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#N/A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#N/A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#N/A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#N/A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#N/A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#N/A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#N/A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#N/A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#N/A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#N/A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2000-11-07T13:02:58Z</cp:lastPrinted>
  <dcterms:created xsi:type="dcterms:W3CDTF">1999-10-22T15:35:25Z</dcterms:created>
  <dcterms:modified xsi:type="dcterms:W3CDTF">2014-09-05T11:13:15Z</dcterms:modified>
</cp:coreProperties>
</file>