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895" windowHeight="8340"/>
  </bookViews>
  <sheets>
    <sheet name="4-3-0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H14" i="1" s="1"/>
  <c r="N14" i="1"/>
  <c r="P14" i="1" s="1"/>
  <c r="D15" i="1"/>
  <c r="E15" i="1"/>
  <c r="F15" i="1" s="1"/>
  <c r="G15" i="1" s="1"/>
  <c r="H15" i="1" s="1"/>
  <c r="M15" i="1"/>
  <c r="N15" i="1" s="1"/>
  <c r="P15" i="1" s="1"/>
  <c r="D16" i="1"/>
  <c r="E16" i="1" s="1"/>
  <c r="F16" i="1" s="1"/>
  <c r="G16" i="1" s="1"/>
  <c r="H16" i="1" s="1"/>
  <c r="M16" i="1"/>
  <c r="N16" i="1"/>
  <c r="P16" i="1" s="1"/>
  <c r="D17" i="1"/>
  <c r="E17" i="1"/>
  <c r="F17" i="1" s="1"/>
  <c r="G17" i="1" s="1"/>
  <c r="H17" i="1" s="1"/>
  <c r="M17" i="1"/>
  <c r="N17" i="1" s="1"/>
  <c r="P17" i="1" s="1"/>
  <c r="D18" i="1"/>
  <c r="E18" i="1" s="1"/>
  <c r="F18" i="1" s="1"/>
  <c r="G18" i="1" s="1"/>
  <c r="H18" i="1" s="1"/>
  <c r="M18" i="1"/>
  <c r="N18" i="1"/>
  <c r="P18" i="1" s="1"/>
  <c r="D19" i="1"/>
  <c r="E19" i="1"/>
  <c r="F19" i="1" s="1"/>
  <c r="G19" i="1" s="1"/>
  <c r="H19" i="1" s="1"/>
  <c r="M19" i="1"/>
  <c r="N19" i="1" s="1"/>
  <c r="P19" i="1" s="1"/>
  <c r="D20" i="1"/>
  <c r="E20" i="1" s="1"/>
  <c r="F20" i="1" s="1"/>
  <c r="G20" i="1" s="1"/>
  <c r="H20" i="1" s="1"/>
  <c r="M20" i="1"/>
  <c r="N20" i="1"/>
  <c r="P20" i="1" s="1"/>
  <c r="D21" i="1"/>
  <c r="E21" i="1"/>
  <c r="F21" i="1" s="1"/>
  <c r="G21" i="1" s="1"/>
  <c r="H21" i="1" s="1"/>
  <c r="M21" i="1"/>
  <c r="N21" i="1" s="1"/>
  <c r="P21" i="1" s="1"/>
  <c r="D22" i="1"/>
  <c r="E22" i="1" s="1"/>
  <c r="F22" i="1" s="1"/>
  <c r="G22" i="1" s="1"/>
  <c r="H22" i="1" s="1"/>
  <c r="M22" i="1"/>
  <c r="N22" i="1"/>
  <c r="P22" i="1" s="1"/>
  <c r="D23" i="1"/>
  <c r="E23" i="1"/>
  <c r="F23" i="1" s="1"/>
  <c r="G23" i="1" s="1"/>
  <c r="H23" i="1" s="1"/>
  <c r="M23" i="1"/>
  <c r="N23" i="1" s="1"/>
  <c r="P23" i="1" s="1"/>
  <c r="D24" i="1"/>
  <c r="E24" i="1" s="1"/>
  <c r="F24" i="1" s="1"/>
  <c r="G24" i="1" s="1"/>
  <c r="H24" i="1" s="1"/>
  <c r="M24" i="1"/>
  <c r="N24" i="1"/>
  <c r="P24" i="1" s="1"/>
  <c r="D25" i="1"/>
  <c r="E25" i="1"/>
  <c r="F25" i="1" s="1"/>
  <c r="G25" i="1" s="1"/>
  <c r="H25" i="1" s="1"/>
  <c r="M25" i="1"/>
  <c r="N25" i="1" s="1"/>
  <c r="P25" i="1" s="1"/>
  <c r="Q16" i="1" l="1"/>
  <c r="I16" i="1"/>
  <c r="Q22" i="1"/>
  <c r="I22" i="1"/>
  <c r="I19" i="1"/>
  <c r="Q19" i="1"/>
  <c r="I21" i="1"/>
  <c r="Q21" i="1"/>
  <c r="I23" i="1"/>
  <c r="Q23" i="1"/>
  <c r="I18" i="1"/>
  <c r="Q18" i="1"/>
  <c r="I15" i="1"/>
  <c r="Q15" i="1"/>
  <c r="I24" i="1"/>
  <c r="Q24" i="1"/>
  <c r="I25" i="1"/>
  <c r="Q25" i="1"/>
  <c r="Q20" i="1"/>
  <c r="I20" i="1"/>
  <c r="I17" i="1"/>
  <c r="Q17" i="1"/>
  <c r="Q14" i="1"/>
  <c r="Q27" i="1" s="1"/>
  <c r="Q29" i="1" s="1"/>
  <c r="I14" i="1"/>
  <c r="H27" i="1"/>
  <c r="R24" i="1" l="1"/>
  <c r="J24" i="1"/>
  <c r="J21" i="1"/>
  <c r="R21" i="1"/>
  <c r="J15" i="1"/>
  <c r="R15" i="1"/>
  <c r="R20" i="1"/>
  <c r="J20" i="1"/>
  <c r="R18" i="1"/>
  <c r="J18" i="1"/>
  <c r="I27" i="1"/>
  <c r="R14" i="1"/>
  <c r="J14" i="1"/>
  <c r="J17" i="1"/>
  <c r="R17" i="1"/>
  <c r="R22" i="1"/>
  <c r="J22" i="1"/>
  <c r="R16" i="1"/>
  <c r="J16" i="1"/>
  <c r="J19" i="1"/>
  <c r="R19" i="1"/>
  <c r="J25" i="1"/>
  <c r="R25" i="1"/>
  <c r="J23" i="1"/>
  <c r="R23" i="1"/>
  <c r="R27" i="1" l="1"/>
  <c r="R30" i="1" s="1"/>
</calcChain>
</file>

<file path=xl/sharedStrings.xml><?xml version="1.0" encoding="utf-8"?>
<sst xmlns="http://schemas.openxmlformats.org/spreadsheetml/2006/main" count="58" uniqueCount="38">
  <si>
    <t>TABLE 1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</si>
  <si>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</si>
  <si>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</si>
  <si>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</si>
  <si>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</si>
  <si>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</si>
  <si>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</si>
  <si>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</si>
  <si>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</si>
  <si>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</si>
  <si>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</si>
  <si>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City Gate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</si>
  <si>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</si>
  <si>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</si>
  <si>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</si>
  <si>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</si>
  <si>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</si>
  <si>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</si>
  <si>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</si>
  <si>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</si>
  <si>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</t>
  </si>
  <si>
    <t>MMBtu/Mo</t>
  </si>
  <si>
    <t>MMBtu/d</t>
  </si>
  <si>
    <t>$/MMBtu</t>
  </si>
  <si>
    <t>to Gate</t>
  </si>
  <si>
    <t>*</t>
  </si>
  <si>
    <t>* If pipeline tariff for fuel changes during term,</t>
  </si>
  <si>
    <t>this value will also change.</t>
  </si>
  <si>
    <t>MMBtu/day</t>
  </si>
  <si>
    <t>payments</t>
  </si>
  <si>
    <t>Average San Juan Price</t>
  </si>
  <si>
    <t>Average City gate Price</t>
  </si>
  <si>
    <t>Approved:</t>
  </si>
  <si>
    <t>Buyer:</t>
  </si>
  <si>
    <t>Seller:</t>
  </si>
  <si>
    <t>Quote for</t>
  </si>
  <si>
    <t>Verde Valley Medical Center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</si>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</sst>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8" xfId="0" applyNumberFormat="1" applyBorder="1"/>
    <xf numFmtId="0" fontId="0" fillId="0" borderId="8" xfId="0" applyBorder="1"/>
    <xf numFmtId="1" fontId="2" fillId="0" borderId="9" xfId="0" applyNumberFormat="1" applyFont="1" applyBorder="1"/>
    <xf numFmtId="1" fontId="2" fillId="0" borderId="9" xfId="1" applyNumberFormat="1" applyFont="1" applyBorder="1" applyAlignment="1"/>
    <xf numFmtId="2" fontId="6" fillId="0" borderId="0" xfId="0" applyNumberFormat="1" applyFont="1" applyBorder="1" applyProtection="1"/>
    <xf numFmtId="1" fontId="0" fillId="0" borderId="0" xfId="0" applyNumberForma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3" fontId="0" fillId="0" borderId="0" xfId="0" applyNumberFormat="1" applyBorder="1"/>
    <xf numFmtId="3" fontId="0" fillId="0" borderId="9" xfId="0" applyNumberFormat="1" applyBorder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165" fontId="4" fillId="0" borderId="0" xfId="0" applyNumberFormat="1" applyFont="1" applyBorder="1"/>
    <xf numFmtId="14" fontId="0" fillId="0" borderId="0" xfId="0" quotePrefix="1" applyNumberFormat="1"/>
    <xf numFmtId="1" fontId="2" fillId="0" borderId="0" xfId="0" applyNumberFormat="1" applyFont="1" applyBorder="1"/>
    <xf numFmtId="164" fontId="6" fillId="0" borderId="0" xfId="0" applyNumberFormat="1" applyFont="1" applyBorder="1" applyProtection="1"/>
    <xf numFmtId="165" fontId="2" fillId="0" borderId="0" xfId="1" applyNumberFormat="1" applyFont="1" applyBorder="1" applyAlignment="1"/>
    <xf numFmtId="165" fontId="0" fillId="0" borderId="9" xfId="0" applyNumberFormat="1" applyBorder="1"/>
    <xf numFmtId="165" fontId="6" fillId="0" borderId="9" xfId="0" applyNumberFormat="1" applyFont="1" applyBorder="1" applyProtection="1"/>
    <xf numFmtId="165" fontId="6" fillId="0" borderId="0" xfId="0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topLeftCell="A5" workbookViewId="0">
      <selection activeCell="P14" sqref="P14"/>
    </sheetView>
  </sheetViews>
  <sheetFormatPr defaultRowHeight="12.75" x14ac:dyDescent="0.2"/>
  <cols>
    <col min="3" max="3" width="10.7109375" hidden="1" customWidth="1"/>
    <col min="4" max="4" width="10.85546875" hidden="1" customWidth="1"/>
    <col min="5" max="5" width="10.28515625" hidden="1" customWidth="1"/>
    <col min="6" max="6" width="9.140625" hidden="1" customWidth="1"/>
    <col min="7" max="7" width="10.42578125" customWidth="1"/>
    <col min="8" max="8" width="10.85546875" customWidth="1"/>
    <col min="9" max="9" width="10" customWidth="1"/>
    <col min="10" max="10" width="10.140625" customWidth="1"/>
    <col min="16" max="16" width="10.5703125" customWidth="1"/>
    <col min="17" max="17" width="10.7109375" customWidth="1"/>
    <col min="18" max="18" width="10.140625" bestFit="1" customWidth="1"/>
  </cols>
  <sheetData>
    <row r="1" spans="1:20" ht="15" customHeight="1" x14ac:dyDescent="0.2"/>
    <row r="2" spans="1:20" ht="15" customHeight="1" x14ac:dyDescent="0.25">
      <c r="G2" s="1"/>
      <c r="H2" s="1"/>
      <c r="I2" s="1"/>
      <c r="J2" s="1"/>
      <c r="K2" s="2" t="s">
        <v>0</v>
      </c>
    </row>
    <row r="3" spans="1:20" ht="15" customHeight="1" x14ac:dyDescent="0.2"/>
    <row r="4" spans="1:20" ht="15" customHeight="1" x14ac:dyDescent="0.2"/>
    <row r="5" spans="1:20" ht="15" customHeight="1" x14ac:dyDescent="0.2"/>
    <row r="6" spans="1:20" ht="15" customHeight="1" x14ac:dyDescent="0.2">
      <c r="A6" s="3" t="s">
        <v>35</v>
      </c>
      <c r="B6" t="s">
        <v>36</v>
      </c>
    </row>
    <row r="7" spans="1:20" ht="15" customHeight="1" x14ac:dyDescent="0.2">
      <c r="A7" s="47">
        <v>37008</v>
      </c>
      <c r="B7" s="4"/>
      <c r="K7" t="s">
        <v>37</v>
      </c>
    </row>
    <row r="8" spans="1:20" ht="15" customHeight="1" thickBot="1" x14ac:dyDescent="0.25">
      <c r="A8" s="3" t="s">
        <v>1</v>
      </c>
      <c r="B8" s="3" t="s">
        <v>2</v>
      </c>
      <c r="C8" s="5"/>
      <c r="D8" s="6"/>
      <c r="E8" s="6"/>
      <c r="F8" s="6"/>
      <c r="G8" s="6"/>
      <c r="H8" s="6"/>
      <c r="I8" s="6"/>
      <c r="J8" s="6"/>
      <c r="K8" s="6"/>
      <c r="L8" s="6"/>
    </row>
    <row r="9" spans="1:20" ht="15" customHeight="1" x14ac:dyDescent="0.2">
      <c r="A9" s="7"/>
      <c r="B9" s="8"/>
      <c r="C9" s="9" t="s">
        <v>3</v>
      </c>
      <c r="D9" s="9" t="s">
        <v>4</v>
      </c>
      <c r="E9" s="9" t="s">
        <v>5</v>
      </c>
      <c r="F9" s="9" t="s">
        <v>5</v>
      </c>
      <c r="G9" s="9" t="s">
        <v>6</v>
      </c>
      <c r="H9" s="9" t="s">
        <v>5</v>
      </c>
      <c r="I9" s="9" t="s">
        <v>4</v>
      </c>
      <c r="J9" s="9" t="s">
        <v>3</v>
      </c>
      <c r="K9" s="9" t="s">
        <v>7</v>
      </c>
      <c r="L9" s="10"/>
      <c r="M9" s="11" t="s">
        <v>8</v>
      </c>
      <c r="N9" s="11" t="s">
        <v>9</v>
      </c>
      <c r="O9" s="11" t="s">
        <v>19</v>
      </c>
      <c r="P9" s="11" t="s">
        <v>10</v>
      </c>
      <c r="Q9" s="9" t="s">
        <v>5</v>
      </c>
      <c r="R9" s="37" t="s">
        <v>11</v>
      </c>
      <c r="T9" s="5"/>
    </row>
    <row r="10" spans="1:20" ht="15" customHeight="1" x14ac:dyDescent="0.2">
      <c r="A10" s="12"/>
      <c r="B10" s="13" t="s">
        <v>12</v>
      </c>
      <c r="C10" s="13" t="s">
        <v>13</v>
      </c>
      <c r="D10" s="13" t="s">
        <v>13</v>
      </c>
      <c r="E10" s="13" t="s">
        <v>14</v>
      </c>
      <c r="F10" s="13" t="s">
        <v>15</v>
      </c>
      <c r="G10" s="13" t="s">
        <v>15</v>
      </c>
      <c r="H10" s="13" t="s">
        <v>14</v>
      </c>
      <c r="I10" s="13" t="s">
        <v>13</v>
      </c>
      <c r="J10" s="13" t="s">
        <v>13</v>
      </c>
      <c r="K10" s="13"/>
      <c r="L10" s="13" t="s">
        <v>16</v>
      </c>
      <c r="M10" s="13" t="s">
        <v>17</v>
      </c>
      <c r="N10" s="13" t="s">
        <v>18</v>
      </c>
      <c r="O10" s="13" t="s">
        <v>24</v>
      </c>
      <c r="P10" s="13" t="s">
        <v>11</v>
      </c>
      <c r="Q10" s="3" t="s">
        <v>29</v>
      </c>
      <c r="R10" s="38" t="s">
        <v>29</v>
      </c>
      <c r="S10" s="3"/>
      <c r="T10" s="3"/>
    </row>
    <row r="11" spans="1:20" ht="15" customHeight="1" thickBot="1" x14ac:dyDescent="0.25">
      <c r="A11" s="14" t="s">
        <v>20</v>
      </c>
      <c r="B11" s="15" t="s">
        <v>20</v>
      </c>
      <c r="C11" s="16" t="s">
        <v>21</v>
      </c>
      <c r="D11" s="16" t="s">
        <v>21</v>
      </c>
      <c r="E11" s="16" t="s">
        <v>21</v>
      </c>
      <c r="F11" s="15" t="s">
        <v>22</v>
      </c>
      <c r="G11" s="15" t="s">
        <v>28</v>
      </c>
      <c r="H11" s="16" t="s">
        <v>21</v>
      </c>
      <c r="I11" s="16" t="s">
        <v>21</v>
      </c>
      <c r="J11" s="16" t="s">
        <v>21</v>
      </c>
      <c r="K11" s="15" t="s">
        <v>23</v>
      </c>
      <c r="L11" s="15" t="s">
        <v>23</v>
      </c>
      <c r="M11" s="15" t="s">
        <v>23</v>
      </c>
      <c r="N11" s="15" t="s">
        <v>25</v>
      </c>
      <c r="O11" s="15"/>
      <c r="P11" s="15"/>
      <c r="Q11" s="17"/>
      <c r="R11" s="39"/>
      <c r="S11" s="3"/>
      <c r="T11" s="6"/>
    </row>
    <row r="12" spans="1:20" ht="15" customHeight="1" x14ac:dyDescent="0.2">
      <c r="A12" s="18"/>
      <c r="B12" s="19"/>
      <c r="C12" s="20"/>
      <c r="D12" s="21"/>
      <c r="E12" s="21"/>
      <c r="F12" s="1"/>
      <c r="G12" s="1"/>
      <c r="H12" s="1"/>
      <c r="I12" s="1"/>
      <c r="J12" s="1"/>
      <c r="K12" s="22"/>
      <c r="L12" s="23"/>
      <c r="M12" s="23"/>
      <c r="N12" s="23"/>
      <c r="O12" s="24"/>
      <c r="P12" s="23"/>
      <c r="Q12" s="25"/>
      <c r="R12" s="25"/>
      <c r="S12" s="32"/>
      <c r="T12" s="6"/>
    </row>
    <row r="13" spans="1:20" ht="15" customHeight="1" x14ac:dyDescent="0.2">
      <c r="A13" s="18"/>
      <c r="B13" s="26"/>
      <c r="C13" s="20"/>
      <c r="D13" s="21"/>
      <c r="E13" s="21"/>
      <c r="F13" s="1"/>
      <c r="G13" s="1"/>
      <c r="H13" s="1"/>
      <c r="I13" s="1"/>
      <c r="J13" s="1"/>
      <c r="K13" s="22"/>
      <c r="L13" s="27"/>
      <c r="M13" s="28"/>
      <c r="N13" s="23"/>
      <c r="O13" s="24"/>
      <c r="P13" s="23"/>
      <c r="Q13" s="29"/>
      <c r="R13" s="30"/>
      <c r="S13" s="31"/>
      <c r="T13" s="45"/>
    </row>
    <row r="14" spans="1:20" ht="15" customHeight="1" x14ac:dyDescent="0.2">
      <c r="A14" s="18">
        <v>37012</v>
      </c>
      <c r="B14" s="19">
        <v>31</v>
      </c>
      <c r="C14" s="20">
        <v>2746</v>
      </c>
      <c r="D14" s="21">
        <f>C14*1.024</f>
        <v>2811.904</v>
      </c>
      <c r="E14" s="33">
        <f t="shared" ref="E14:E25" si="0">D14/(1-0.0347)</f>
        <v>2912.984564384129</v>
      </c>
      <c r="F14" s="1">
        <f>E14/B14</f>
        <v>93.967244012391262</v>
      </c>
      <c r="G14" s="34">
        <f t="shared" ref="G14:G25" si="1">ROUND(F14,-1)</f>
        <v>90</v>
      </c>
      <c r="H14" s="34">
        <f t="shared" ref="H14:H24" si="2">G14*B14</f>
        <v>2790</v>
      </c>
      <c r="I14" s="1">
        <f t="shared" ref="I14:I25" si="3">H14*(1-0.0347)</f>
        <v>2693.1870000000004</v>
      </c>
      <c r="J14" s="34">
        <f t="shared" ref="J14:J25" si="4">I14*(1-0.024)</f>
        <v>2628.5505120000003</v>
      </c>
      <c r="K14" s="50"/>
      <c r="L14" s="51"/>
      <c r="M14" s="44">
        <v>4.37</v>
      </c>
      <c r="N14" s="52">
        <f t="shared" ref="N14:N25" si="5">M14/(1-0.0347)</f>
        <v>4.5270900238267897</v>
      </c>
      <c r="O14" s="53">
        <v>0.6</v>
      </c>
      <c r="P14" s="52">
        <f t="shared" ref="P14:P22" si="6">N14+O14</f>
        <v>5.1270900238267894</v>
      </c>
      <c r="Q14" s="40">
        <f t="shared" ref="Q14:Q22" si="7">H14*M14</f>
        <v>12192.300000000001</v>
      </c>
      <c r="R14" s="41">
        <f t="shared" ref="R14:R22" si="8">I14*P14</f>
        <v>13808.212200000002</v>
      </c>
      <c r="S14" s="36"/>
      <c r="T14" s="45"/>
    </row>
    <row r="15" spans="1:20" ht="15" customHeight="1" x14ac:dyDescent="0.2">
      <c r="A15" s="18">
        <v>37043</v>
      </c>
      <c r="B15" s="19">
        <v>30</v>
      </c>
      <c r="C15" s="20">
        <v>2358</v>
      </c>
      <c r="D15" s="21">
        <f t="shared" ref="D15:D25" si="9">C15*1.024</f>
        <v>2414.5920000000001</v>
      </c>
      <c r="E15" s="33">
        <f t="shared" si="0"/>
        <v>2501.3902413757382</v>
      </c>
      <c r="F15" s="1">
        <f>E15/B15</f>
        <v>83.379674712524604</v>
      </c>
      <c r="G15" s="34">
        <f t="shared" si="1"/>
        <v>80</v>
      </c>
      <c r="H15" s="34">
        <f t="shared" si="2"/>
        <v>2400</v>
      </c>
      <c r="I15" s="1">
        <f t="shared" si="3"/>
        <v>2316.7200000000003</v>
      </c>
      <c r="J15" s="34">
        <f t="shared" si="4"/>
        <v>2261.1187200000004</v>
      </c>
      <c r="K15" s="50">
        <v>4.88</v>
      </c>
      <c r="L15" s="51">
        <v>-0.45</v>
      </c>
      <c r="M15" s="44">
        <f>K15+L15</f>
        <v>4.43</v>
      </c>
      <c r="N15" s="52">
        <f t="shared" si="5"/>
        <v>4.5892468662591934</v>
      </c>
      <c r="O15" s="53">
        <v>0.6</v>
      </c>
      <c r="P15" s="52">
        <f t="shared" si="6"/>
        <v>5.1892468662591931</v>
      </c>
      <c r="Q15" s="40">
        <f t="shared" si="7"/>
        <v>10632</v>
      </c>
      <c r="R15" s="41">
        <f t="shared" si="8"/>
        <v>12022.031999999999</v>
      </c>
      <c r="S15" s="36"/>
      <c r="T15" s="45"/>
    </row>
    <row r="16" spans="1:20" ht="15" customHeight="1" x14ac:dyDescent="0.2">
      <c r="A16" s="18">
        <v>37073</v>
      </c>
      <c r="B16" s="19">
        <v>31</v>
      </c>
      <c r="C16" s="20">
        <v>2544</v>
      </c>
      <c r="D16" s="21">
        <f t="shared" si="9"/>
        <v>2605.056</v>
      </c>
      <c r="E16" s="33">
        <f t="shared" si="0"/>
        <v>2698.7009219931629</v>
      </c>
      <c r="F16" s="1">
        <f t="shared" ref="F16:F21" si="10">E16/B16</f>
        <v>87.054868451392352</v>
      </c>
      <c r="G16" s="34">
        <f t="shared" si="1"/>
        <v>90</v>
      </c>
      <c r="H16" s="34">
        <f t="shared" si="2"/>
        <v>2790</v>
      </c>
      <c r="I16" s="1">
        <f t="shared" si="3"/>
        <v>2693.1870000000004</v>
      </c>
      <c r="J16" s="34">
        <f t="shared" si="4"/>
        <v>2628.5505120000003</v>
      </c>
      <c r="K16" s="50">
        <v>4.95</v>
      </c>
      <c r="L16" s="51">
        <v>-0.45</v>
      </c>
      <c r="M16" s="44">
        <f>K16+L16</f>
        <v>4.5</v>
      </c>
      <c r="N16" s="52">
        <f t="shared" si="5"/>
        <v>4.6617631824303327</v>
      </c>
      <c r="O16" s="53">
        <v>0.6</v>
      </c>
      <c r="P16" s="52">
        <f t="shared" si="6"/>
        <v>5.2617631824303324</v>
      </c>
      <c r="Q16" s="40">
        <f t="shared" si="7"/>
        <v>12555</v>
      </c>
      <c r="R16" s="41">
        <f t="shared" si="8"/>
        <v>14170.912200000001</v>
      </c>
      <c r="S16" s="36"/>
      <c r="T16" s="45"/>
    </row>
    <row r="17" spans="1:20" ht="15" customHeight="1" x14ac:dyDescent="0.2">
      <c r="A17" s="18">
        <v>37104</v>
      </c>
      <c r="B17" s="19">
        <v>31</v>
      </c>
      <c r="C17" s="20">
        <v>2448</v>
      </c>
      <c r="D17" s="21">
        <f t="shared" si="9"/>
        <v>2506.752</v>
      </c>
      <c r="E17" s="33">
        <f t="shared" si="0"/>
        <v>2596.8631513519113</v>
      </c>
      <c r="F17" s="1">
        <f t="shared" si="10"/>
        <v>83.769779075868101</v>
      </c>
      <c r="G17" s="34">
        <f t="shared" si="1"/>
        <v>80</v>
      </c>
      <c r="H17" s="34">
        <f t="shared" si="2"/>
        <v>2480</v>
      </c>
      <c r="I17" s="1">
        <f t="shared" si="3"/>
        <v>2393.944</v>
      </c>
      <c r="J17" s="34">
        <f t="shared" si="4"/>
        <v>2336.4893440000001</v>
      </c>
      <c r="K17" s="50">
        <v>5.01</v>
      </c>
      <c r="L17" s="51">
        <v>-0.45</v>
      </c>
      <c r="M17" s="44">
        <f t="shared" ref="M17:M22" si="11">K17+L17</f>
        <v>4.5599999999999996</v>
      </c>
      <c r="N17" s="52">
        <f t="shared" si="5"/>
        <v>4.7239200248627364</v>
      </c>
      <c r="O17" s="53">
        <v>0.6</v>
      </c>
      <c r="P17" s="52">
        <f t="shared" si="6"/>
        <v>5.3239200248627361</v>
      </c>
      <c r="Q17" s="40">
        <f t="shared" si="7"/>
        <v>11308.8</v>
      </c>
      <c r="R17" s="41">
        <f t="shared" si="8"/>
        <v>12745.166399999998</v>
      </c>
      <c r="T17" s="6"/>
    </row>
    <row r="18" spans="1:20" ht="15" customHeight="1" x14ac:dyDescent="0.2">
      <c r="A18" s="18">
        <v>37135</v>
      </c>
      <c r="B18" s="19">
        <v>30</v>
      </c>
      <c r="C18" s="20">
        <v>2799</v>
      </c>
      <c r="D18" s="21">
        <f t="shared" si="9"/>
        <v>2866.1759999999999</v>
      </c>
      <c r="E18" s="33">
        <f t="shared" si="0"/>
        <v>2969.2075002589868</v>
      </c>
      <c r="F18" s="1">
        <f t="shared" si="10"/>
        <v>98.973583341966233</v>
      </c>
      <c r="G18" s="34">
        <f t="shared" si="1"/>
        <v>100</v>
      </c>
      <c r="H18" s="34">
        <f t="shared" si="2"/>
        <v>3000</v>
      </c>
      <c r="I18" s="1">
        <f t="shared" si="3"/>
        <v>2895.9</v>
      </c>
      <c r="J18" s="34">
        <f t="shared" si="4"/>
        <v>2826.3984</v>
      </c>
      <c r="K18" s="50">
        <v>5.03</v>
      </c>
      <c r="L18" s="51">
        <v>-0.43</v>
      </c>
      <c r="M18" s="44">
        <f t="shared" si="11"/>
        <v>4.6000000000000005</v>
      </c>
      <c r="N18" s="52">
        <f t="shared" si="5"/>
        <v>4.7653579198176734</v>
      </c>
      <c r="O18" s="53">
        <v>0.6</v>
      </c>
      <c r="P18" s="52">
        <f t="shared" si="6"/>
        <v>5.3653579198176731</v>
      </c>
      <c r="Q18" s="40">
        <f t="shared" si="7"/>
        <v>13800.000000000002</v>
      </c>
      <c r="R18" s="41">
        <f t="shared" si="8"/>
        <v>15537.539999999999</v>
      </c>
      <c r="S18" s="36"/>
      <c r="T18" s="46"/>
    </row>
    <row r="19" spans="1:20" ht="15" customHeight="1" x14ac:dyDescent="0.2">
      <c r="A19" s="18">
        <v>37165</v>
      </c>
      <c r="B19">
        <v>31</v>
      </c>
      <c r="C19" s="20">
        <v>3544</v>
      </c>
      <c r="D19" s="21">
        <f t="shared" si="9"/>
        <v>3629.056</v>
      </c>
      <c r="E19" s="33">
        <f t="shared" si="0"/>
        <v>3759.5110328395317</v>
      </c>
      <c r="F19" s="1">
        <f t="shared" si="10"/>
        <v>121.27454944643651</v>
      </c>
      <c r="G19" s="34">
        <f t="shared" si="1"/>
        <v>120</v>
      </c>
      <c r="H19" s="34">
        <f t="shared" si="2"/>
        <v>3720</v>
      </c>
      <c r="I19" s="1">
        <f t="shared" si="3"/>
        <v>3590.9160000000002</v>
      </c>
      <c r="J19" s="34">
        <f t="shared" si="4"/>
        <v>3504.7340159999999</v>
      </c>
      <c r="K19" s="50">
        <v>5.0599999999999996</v>
      </c>
      <c r="L19" s="51">
        <v>-0.4</v>
      </c>
      <c r="M19" s="44">
        <f t="shared" si="11"/>
        <v>4.6599999999999993</v>
      </c>
      <c r="N19" s="52">
        <f t="shared" si="5"/>
        <v>4.8275147622500763</v>
      </c>
      <c r="O19" s="53">
        <v>0.6</v>
      </c>
      <c r="P19" s="52">
        <f t="shared" si="6"/>
        <v>5.4275147622500759</v>
      </c>
      <c r="Q19" s="40">
        <f t="shared" si="7"/>
        <v>17335.199999999997</v>
      </c>
      <c r="R19" s="41">
        <f t="shared" si="8"/>
        <v>19489.749599999996</v>
      </c>
      <c r="S19" s="6"/>
      <c r="T19" s="6"/>
    </row>
    <row r="20" spans="1:20" ht="15" customHeight="1" x14ac:dyDescent="0.2">
      <c r="A20" s="18">
        <v>37196</v>
      </c>
      <c r="B20">
        <v>30</v>
      </c>
      <c r="C20" s="20">
        <v>4222</v>
      </c>
      <c r="D20" s="21">
        <f t="shared" si="9"/>
        <v>4323.3280000000004</v>
      </c>
      <c r="E20" s="33">
        <f t="shared" si="0"/>
        <v>4478.7402879933697</v>
      </c>
      <c r="F20" s="1">
        <f t="shared" si="10"/>
        <v>149.29134293311233</v>
      </c>
      <c r="G20" s="34">
        <f t="shared" si="1"/>
        <v>150</v>
      </c>
      <c r="H20" s="34">
        <f t="shared" si="2"/>
        <v>4500</v>
      </c>
      <c r="I20" s="1">
        <f t="shared" si="3"/>
        <v>4343.8500000000004</v>
      </c>
      <c r="J20" s="34">
        <f t="shared" si="4"/>
        <v>4239.5976000000001</v>
      </c>
      <c r="K20" s="50">
        <v>5.22</v>
      </c>
      <c r="L20" s="51">
        <v>-0.17</v>
      </c>
      <c r="M20" s="44">
        <f t="shared" si="11"/>
        <v>5.05</v>
      </c>
      <c r="N20" s="52">
        <f t="shared" si="5"/>
        <v>5.2315342380607062</v>
      </c>
      <c r="O20" s="53">
        <v>0.6</v>
      </c>
      <c r="P20" s="52">
        <f t="shared" si="6"/>
        <v>5.8315342380607058</v>
      </c>
      <c r="Q20" s="40">
        <f t="shared" si="7"/>
        <v>22725</v>
      </c>
      <c r="R20" s="41">
        <f t="shared" si="8"/>
        <v>25331.309999999998</v>
      </c>
      <c r="T20" s="6"/>
    </row>
    <row r="21" spans="1:20" ht="15" customHeight="1" x14ac:dyDescent="0.2">
      <c r="A21" s="18">
        <v>37226</v>
      </c>
      <c r="B21">
        <v>31</v>
      </c>
      <c r="C21" s="20">
        <v>3991</v>
      </c>
      <c r="D21" s="21">
        <f t="shared" si="9"/>
        <v>4086.7840000000001</v>
      </c>
      <c r="E21" s="33">
        <f t="shared" si="0"/>
        <v>4233.6931523878584</v>
      </c>
      <c r="F21" s="1">
        <f t="shared" si="10"/>
        <v>136.57074685122123</v>
      </c>
      <c r="G21" s="34">
        <f t="shared" si="1"/>
        <v>140</v>
      </c>
      <c r="H21" s="34">
        <f t="shared" si="2"/>
        <v>4340</v>
      </c>
      <c r="I21" s="1">
        <f t="shared" si="3"/>
        <v>4189.402</v>
      </c>
      <c r="J21" s="34">
        <f t="shared" si="4"/>
        <v>4088.8563519999998</v>
      </c>
      <c r="K21" s="50">
        <v>5.37</v>
      </c>
      <c r="L21" s="51">
        <v>-0.17</v>
      </c>
      <c r="M21" s="44">
        <f t="shared" si="11"/>
        <v>5.2</v>
      </c>
      <c r="N21" s="52">
        <f t="shared" si="5"/>
        <v>5.3869263441417177</v>
      </c>
      <c r="O21" s="53">
        <v>0.6</v>
      </c>
      <c r="P21" s="52">
        <f t="shared" si="6"/>
        <v>5.9869263441417173</v>
      </c>
      <c r="Q21" s="40">
        <f t="shared" si="7"/>
        <v>22568</v>
      </c>
      <c r="R21" s="41">
        <f t="shared" si="8"/>
        <v>25081.641199999998</v>
      </c>
      <c r="T21" s="6"/>
    </row>
    <row r="22" spans="1:20" ht="15" customHeight="1" x14ac:dyDescent="0.2">
      <c r="A22" s="18">
        <v>36892</v>
      </c>
      <c r="B22">
        <v>31</v>
      </c>
      <c r="C22" s="20">
        <v>3246</v>
      </c>
      <c r="D22" s="21">
        <f t="shared" si="9"/>
        <v>3323.904</v>
      </c>
      <c r="E22" s="33">
        <f t="shared" si="0"/>
        <v>3443.3896198073135</v>
      </c>
      <c r="F22" s="1">
        <f>E22/B22</f>
        <v>111.07708450991333</v>
      </c>
      <c r="G22" s="34">
        <f t="shared" si="1"/>
        <v>110</v>
      </c>
      <c r="H22" s="34">
        <f t="shared" si="2"/>
        <v>3410</v>
      </c>
      <c r="I22" s="1">
        <f t="shared" si="3"/>
        <v>3291.6730000000002</v>
      </c>
      <c r="J22" s="34">
        <f t="shared" si="4"/>
        <v>3212.6728480000002</v>
      </c>
      <c r="K22" s="50">
        <v>5.43</v>
      </c>
      <c r="L22" s="51">
        <v>-0.17</v>
      </c>
      <c r="M22" s="44">
        <f t="shared" si="11"/>
        <v>5.26</v>
      </c>
      <c r="N22" s="52">
        <f t="shared" si="5"/>
        <v>5.4490831865741214</v>
      </c>
      <c r="O22" s="53">
        <v>0.6</v>
      </c>
      <c r="P22" s="52">
        <f t="shared" si="6"/>
        <v>6.049083186574121</v>
      </c>
      <c r="Q22" s="40">
        <f t="shared" si="7"/>
        <v>17936.599999999999</v>
      </c>
      <c r="R22" s="41">
        <f t="shared" si="8"/>
        <v>19911.603799999997</v>
      </c>
      <c r="T22" s="6"/>
    </row>
    <row r="23" spans="1:20" ht="15" customHeight="1" x14ac:dyDescent="0.2">
      <c r="A23" s="18">
        <v>36923</v>
      </c>
      <c r="B23" s="19">
        <v>28</v>
      </c>
      <c r="C23" s="20">
        <v>3804</v>
      </c>
      <c r="D23" s="21">
        <f t="shared" si="9"/>
        <v>3895.2960000000003</v>
      </c>
      <c r="E23" s="33">
        <f t="shared" si="0"/>
        <v>4035.3216616595878</v>
      </c>
      <c r="F23" s="1">
        <f>E23/B23</f>
        <v>144.1186307735567</v>
      </c>
      <c r="G23" s="34">
        <f t="shared" si="1"/>
        <v>140</v>
      </c>
      <c r="H23" s="34">
        <f t="shared" si="2"/>
        <v>3920</v>
      </c>
      <c r="I23" s="1">
        <f t="shared" si="3"/>
        <v>3783.9760000000001</v>
      </c>
      <c r="J23" s="34">
        <f t="shared" si="4"/>
        <v>3693.1605760000002</v>
      </c>
      <c r="K23" s="50">
        <v>5.29</v>
      </c>
      <c r="L23" s="51">
        <v>-0.17</v>
      </c>
      <c r="M23" s="44">
        <f>K23+L23</f>
        <v>5.12</v>
      </c>
      <c r="N23" s="52">
        <f t="shared" si="5"/>
        <v>5.3040505542318446</v>
      </c>
      <c r="O23" s="53">
        <v>0.6</v>
      </c>
      <c r="P23" s="52">
        <f>N23+O23</f>
        <v>5.9040505542318442</v>
      </c>
      <c r="Q23" s="40">
        <f>H23*M23</f>
        <v>20070.400000000001</v>
      </c>
      <c r="R23" s="41">
        <f>I23*P23</f>
        <v>22340.785599999999</v>
      </c>
      <c r="T23" s="6"/>
    </row>
    <row r="24" spans="1:20" ht="15" customHeight="1" x14ac:dyDescent="0.2">
      <c r="A24" s="18">
        <v>36951</v>
      </c>
      <c r="B24" s="19">
        <v>31</v>
      </c>
      <c r="C24" s="20">
        <v>4099</v>
      </c>
      <c r="D24" s="21">
        <f t="shared" si="9"/>
        <v>4197.3760000000002</v>
      </c>
      <c r="E24" s="33">
        <f t="shared" si="0"/>
        <v>4348.2606443592667</v>
      </c>
      <c r="F24" s="1">
        <f>E24/B24</f>
        <v>140.26647239868603</v>
      </c>
      <c r="G24" s="34">
        <f t="shared" si="1"/>
        <v>140</v>
      </c>
      <c r="H24" s="34">
        <f t="shared" si="2"/>
        <v>4340</v>
      </c>
      <c r="I24" s="1">
        <f t="shared" si="3"/>
        <v>4189.402</v>
      </c>
      <c r="J24" s="34">
        <f t="shared" si="4"/>
        <v>4088.8563519999998</v>
      </c>
      <c r="K24" s="50">
        <v>5.07</v>
      </c>
      <c r="L24" s="51">
        <v>-0.17</v>
      </c>
      <c r="M24" s="44">
        <f>K24+L24</f>
        <v>4.9000000000000004</v>
      </c>
      <c r="N24" s="52">
        <f t="shared" si="5"/>
        <v>5.0761421319796955</v>
      </c>
      <c r="O24" s="53">
        <v>0.6</v>
      </c>
      <c r="P24" s="52">
        <f>N24+O24</f>
        <v>5.6761421319796952</v>
      </c>
      <c r="Q24" s="40">
        <f>H24*M24</f>
        <v>21266</v>
      </c>
      <c r="R24" s="41">
        <f>I24*P24</f>
        <v>23779.641199999998</v>
      </c>
      <c r="T24" s="6"/>
    </row>
    <row r="25" spans="1:20" ht="15" customHeight="1" x14ac:dyDescent="0.2">
      <c r="A25" s="18">
        <v>36982</v>
      </c>
      <c r="B25">
        <v>30</v>
      </c>
      <c r="C25">
        <v>3500</v>
      </c>
      <c r="D25" s="21">
        <f t="shared" si="9"/>
        <v>3584</v>
      </c>
      <c r="E25" s="33">
        <f t="shared" si="0"/>
        <v>3712.8353879622914</v>
      </c>
      <c r="F25" s="1">
        <f>E25/B25</f>
        <v>123.76117959874304</v>
      </c>
      <c r="G25" s="34">
        <f t="shared" si="1"/>
        <v>120</v>
      </c>
      <c r="H25" s="34">
        <f>G25*B25</f>
        <v>3600</v>
      </c>
      <c r="I25" s="1">
        <f t="shared" si="3"/>
        <v>3475.0800000000004</v>
      </c>
      <c r="J25" s="34">
        <f t="shared" si="4"/>
        <v>3391.6780800000001</v>
      </c>
      <c r="K25" s="44">
        <v>4.63</v>
      </c>
      <c r="L25" s="44">
        <v>-0.21</v>
      </c>
      <c r="M25" s="44">
        <f>K25+L25</f>
        <v>4.42</v>
      </c>
      <c r="N25" s="52">
        <f t="shared" si="5"/>
        <v>4.5788873925204596</v>
      </c>
      <c r="O25" s="53">
        <v>0.6</v>
      </c>
      <c r="P25" s="52">
        <f>N25+O25</f>
        <v>5.1788873925204593</v>
      </c>
      <c r="Q25" s="40">
        <f>H25*M25</f>
        <v>15912</v>
      </c>
      <c r="R25" s="41">
        <f>I25*P25</f>
        <v>17997.047999999999</v>
      </c>
      <c r="T25" s="6"/>
    </row>
    <row r="26" spans="1:20" ht="15" customHeight="1" x14ac:dyDescent="0.2">
      <c r="A26" s="18"/>
      <c r="D26" s="21"/>
      <c r="E26" s="48"/>
      <c r="F26" s="1"/>
      <c r="G26" s="1"/>
      <c r="H26" s="1"/>
      <c r="I26" s="1"/>
      <c r="J26" s="1"/>
      <c r="M26" s="28"/>
      <c r="N26" s="49"/>
      <c r="O26" s="35"/>
      <c r="P26" s="49"/>
      <c r="Q26" s="40"/>
      <c r="R26" s="40"/>
      <c r="T26" s="6"/>
    </row>
    <row r="27" spans="1:20" ht="15" customHeight="1" x14ac:dyDescent="0.2">
      <c r="H27" s="43">
        <f>SUM(H14:H25)</f>
        <v>41290</v>
      </c>
      <c r="I27" s="43">
        <f>SUM(I14:I25)</f>
        <v>39857.237000000001</v>
      </c>
      <c r="Q27" s="42">
        <f>SUM(Q14:Q25)</f>
        <v>198301.3</v>
      </c>
      <c r="R27" s="42">
        <f>SUM(R14:R25)</f>
        <v>222215.6422</v>
      </c>
    </row>
    <row r="29" spans="1:20" x14ac:dyDescent="0.2">
      <c r="M29" t="s">
        <v>30</v>
      </c>
      <c r="Q29" s="44">
        <f>Q27/H27</f>
        <v>4.8026471300557034</v>
      </c>
      <c r="R29" s="44"/>
    </row>
    <row r="30" spans="1:20" x14ac:dyDescent="0.2">
      <c r="M30" t="s">
        <v>31</v>
      </c>
      <c r="R30" s="44">
        <f>R27/I27</f>
        <v>5.5752896820218618</v>
      </c>
    </row>
    <row r="33" spans="1:14" x14ac:dyDescent="0.2">
      <c r="N33" t="s">
        <v>26</v>
      </c>
    </row>
    <row r="34" spans="1:14" x14ac:dyDescent="0.2">
      <c r="N34" t="s">
        <v>27</v>
      </c>
    </row>
    <row r="35" spans="1:14" x14ac:dyDescent="0.2">
      <c r="A35" t="s">
        <v>32</v>
      </c>
      <c r="B35" t="s">
        <v>33</v>
      </c>
    </row>
    <row r="37" spans="1:14" x14ac:dyDescent="0.2">
      <c r="B37" t="s">
        <v>34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4-3-01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Felienne</cp:lastModifiedBy>
  <cp:lastPrinted>2001-04-02T22:07:32Z</cp:lastPrinted>
  <dcterms:created xsi:type="dcterms:W3CDTF">2001-02-12T15:48:06Z</dcterms:created>
  <dcterms:modified xsi:type="dcterms:W3CDTF">2014-09-04T08:02:51Z</dcterms:modified>
</cp:coreProperties>
</file>