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25" yWindow="-45" windowWidth="15180" windowHeight="8790"/>
  </bookViews>
  <sheets>
    <sheet name="Detail" sheetId="1" r:id="rId1"/>
  </sheets>
  <definedNames>
    <definedName name="_xlnm.Print_Titles" localSheetId="0">Detail!$1:$1</definedName>
  </definedNames>
  <calcPr calcId="152511" fullCalcOnLoad="1"/>
</workbook>
</file>

<file path=xl/calcChain.xml><?xml version="1.0" encoding="utf-8"?>
<calcChain xmlns="http://schemas.openxmlformats.org/spreadsheetml/2006/main">
  <c r="G6" i="1" l="1"/>
  <c r="G7" i="1"/>
  <c r="G10" i="1" s="1"/>
  <c r="G12" i="1" s="1"/>
  <c r="E8" i="1"/>
  <c r="G8" i="1"/>
  <c r="G18" i="1"/>
  <c r="G24" i="1" s="1"/>
  <c r="G30" i="1" s="1"/>
  <c r="G20" i="1"/>
  <c r="G21" i="1"/>
  <c r="G22" i="1"/>
  <c r="G27" i="1"/>
  <c r="G28" i="1" s="1"/>
  <c r="I34" i="1"/>
  <c r="G35" i="1"/>
  <c r="G36" i="1"/>
  <c r="G41" i="1"/>
  <c r="G42" i="1"/>
  <c r="I45" i="1"/>
  <c r="G46" i="1"/>
  <c r="G47" i="1"/>
  <c r="G50" i="1"/>
  <c r="I50" i="1" s="1"/>
  <c r="G54" i="1"/>
  <c r="G55" i="1"/>
  <c r="G56" i="1"/>
  <c r="I61" i="1"/>
  <c r="G62" i="1"/>
  <c r="G63" i="1" s="1"/>
  <c r="H64" i="1"/>
  <c r="I64" i="1" l="1"/>
  <c r="G52" i="1"/>
  <c r="G58" i="1" s="1"/>
  <c r="G65" i="1" s="1"/>
  <c r="G69" i="1" s="1"/>
</calcChain>
</file>

<file path=xl/sharedStrings.xml><?xml version="1.0" encoding="utf-8"?>
<sst xmlns="http://schemas.openxmlformats.org/spreadsheetml/2006/main" count="75" uniqueCount="27">
  <si>
    <t>Sempra</t>
  </si>
  <si>
    <t>Richardson</t>
  </si>
  <si>
    <t>VOLUME</t>
  </si>
  <si>
    <t>REVENUE</t>
  </si>
  <si>
    <t>SJ to WOT</t>
  </si>
  <si>
    <t>EOT to WOT</t>
  </si>
  <si>
    <t>Difference</t>
  </si>
  <si>
    <t>JANUARY</t>
  </si>
  <si>
    <t>FEBRUARY</t>
  </si>
  <si>
    <t>Reliant</t>
  </si>
  <si>
    <t>SJ to EOT</t>
  </si>
  <si>
    <t>Deal</t>
  </si>
  <si>
    <t>Astra</t>
  </si>
  <si>
    <t>MARCH</t>
  </si>
  <si>
    <t>TOTAL Q1</t>
  </si>
  <si>
    <t>Invoiced</t>
  </si>
  <si>
    <t>Variance</t>
  </si>
  <si>
    <t>CR#</t>
  </si>
  <si>
    <t>BP Energy</t>
  </si>
  <si>
    <t>MAX RATE</t>
  </si>
  <si>
    <t>January Total</t>
  </si>
  <si>
    <t>Max Rate</t>
  </si>
  <si>
    <t>February Total</t>
  </si>
  <si>
    <t xml:space="preserve">Difference </t>
  </si>
  <si>
    <t>March Total</t>
  </si>
  <si>
    <t>MARCH (Con'd)</t>
  </si>
  <si>
    <t>SHIPPER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</si>
</sst>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7" formatCode="#,##0.000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/>
    <xf numFmtId="164" fontId="0" fillId="0" borderId="0" xfId="0" applyNumberFormat="1" applyBorder="1"/>
    <xf numFmtId="3" fontId="2" fillId="0" borderId="0" xfId="0" applyNumberFormat="1" applyFont="1" applyAlignment="1">
      <alignment horizontal="center"/>
    </xf>
    <xf numFmtId="0" fontId="3" fillId="0" borderId="0" xfId="0" applyFon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3" fontId="4" fillId="0" borderId="0" xfId="0" applyNumberFormat="1" applyFont="1" applyAlignment="1">
      <alignment horizontal="center"/>
    </xf>
    <xf numFmtId="164" fontId="5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3" fontId="0" fillId="0" borderId="1" xfId="0" applyNumberFormat="1" applyBorder="1"/>
    <xf numFmtId="0" fontId="2" fillId="0" borderId="0" xfId="0" applyFont="1" applyFill="1"/>
    <xf numFmtId="164" fontId="1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3" xfId="0" applyFont="1" applyBorder="1"/>
    <xf numFmtId="3" fontId="6" fillId="0" borderId="3" xfId="0" applyNumberFormat="1" applyFont="1" applyBorder="1"/>
    <xf numFmtId="3" fontId="0" fillId="0" borderId="0" xfId="0" applyNumberFormat="1" applyBorder="1"/>
    <xf numFmtId="3" fontId="0" fillId="0" borderId="0" xfId="0" applyNumberFormat="1" applyBorder="1" applyAlignment="1">
      <alignment horizontal="center"/>
    </xf>
    <xf numFmtId="164" fontId="0" fillId="0" borderId="1" xfId="0" applyNumberFormat="1" applyBorder="1"/>
    <xf numFmtId="0" fontId="0" fillId="0" borderId="3" xfId="0" applyBorder="1"/>
    <xf numFmtId="164" fontId="1" fillId="0" borderId="3" xfId="0" applyNumberFormat="1" applyFont="1" applyBorder="1"/>
    <xf numFmtId="0" fontId="2" fillId="0" borderId="0" xfId="0" applyFont="1" applyFill="1" applyBorder="1"/>
    <xf numFmtId="3" fontId="2" fillId="0" borderId="0" xfId="0" applyNumberFormat="1" applyFont="1" applyBorder="1"/>
    <xf numFmtId="0" fontId="2" fillId="0" borderId="3" xfId="0" applyFont="1" applyBorder="1"/>
    <xf numFmtId="0" fontId="2" fillId="0" borderId="3" xfId="0" applyFont="1" applyFill="1" applyBorder="1"/>
    <xf numFmtId="3" fontId="2" fillId="0" borderId="3" xfId="0" applyNumberFormat="1" applyFont="1" applyBorder="1"/>
    <xf numFmtId="164" fontId="2" fillId="0" borderId="3" xfId="0" applyNumberFormat="1" applyFont="1" applyBorder="1"/>
    <xf numFmtId="167" fontId="2" fillId="0" borderId="0" xfId="0" applyNumberFormat="1" applyFont="1" applyAlignment="1">
      <alignment horizontal="center"/>
    </xf>
    <xf numFmtId="3" fontId="6" fillId="0" borderId="3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workbookViewId="0"/>
  </sheetViews>
  <sheetFormatPr defaultRowHeight="12.75" x14ac:dyDescent="0.2"/>
  <cols>
    <col min="1" max="1" width="12.7109375" customWidth="1"/>
    <col min="2" max="2" width="7.7109375" customWidth="1"/>
    <col min="3" max="6" width="12.7109375" customWidth="1"/>
    <col min="7" max="7" width="10.140625" bestFit="1" customWidth="1"/>
    <col min="8" max="8" width="12.7109375" hidden="1" customWidth="1"/>
    <col min="9" max="9" width="10.7109375" hidden="1" customWidth="1"/>
    <col min="10" max="10" width="0" hidden="1" customWidth="1"/>
  </cols>
  <sheetData>
    <row r="1" spans="1:12" x14ac:dyDescent="0.2">
      <c r="B1" s="2" t="s">
        <v>17</v>
      </c>
      <c r="C1" s="1" t="s">
        <v>26</v>
      </c>
      <c r="E1" s="2" t="s">
        <v>2</v>
      </c>
      <c r="F1" s="2" t="s">
        <v>19</v>
      </c>
      <c r="G1" s="2" t="s">
        <v>3</v>
      </c>
    </row>
    <row r="2" spans="1:12" x14ac:dyDescent="0.2">
      <c r="A2" s="6" t="s">
        <v>7</v>
      </c>
      <c r="E2" s="2"/>
      <c r="F2" s="2"/>
      <c r="G2" s="2"/>
    </row>
    <row r="3" spans="1:12" x14ac:dyDescent="0.2">
      <c r="B3" s="30"/>
      <c r="C3" s="6"/>
      <c r="E3" s="2"/>
      <c r="F3" s="2"/>
      <c r="G3" s="2"/>
      <c r="K3" s="9"/>
      <c r="L3" s="9"/>
    </row>
    <row r="4" spans="1:12" x14ac:dyDescent="0.2">
      <c r="A4" t="s">
        <v>11</v>
      </c>
      <c r="B4" s="12">
        <v>27446</v>
      </c>
      <c r="C4" s="18" t="s">
        <v>9</v>
      </c>
      <c r="D4" s="18" t="s">
        <v>10</v>
      </c>
      <c r="E4" s="5">
        <v>310000</v>
      </c>
      <c r="F4" s="2"/>
      <c r="G4" s="20">
        <v>155000</v>
      </c>
    </row>
    <row r="5" spans="1:12" x14ac:dyDescent="0.2">
      <c r="B5" s="12"/>
      <c r="C5" s="18"/>
      <c r="D5" s="18"/>
      <c r="E5" s="5"/>
      <c r="F5" s="2"/>
      <c r="G5" s="20"/>
    </row>
    <row r="6" spans="1:12" x14ac:dyDescent="0.2">
      <c r="A6" t="s">
        <v>21</v>
      </c>
      <c r="B6" s="28"/>
      <c r="C6" s="29"/>
      <c r="D6" s="18" t="s">
        <v>10</v>
      </c>
      <c r="E6" s="5">
        <v>216888</v>
      </c>
      <c r="F6" s="12">
        <v>0.21440000000000001</v>
      </c>
      <c r="G6" s="20">
        <f>E6*F6</f>
        <v>46500.787199999999</v>
      </c>
    </row>
    <row r="7" spans="1:12" x14ac:dyDescent="0.2">
      <c r="A7" t="s">
        <v>21</v>
      </c>
      <c r="D7" t="s">
        <v>4</v>
      </c>
      <c r="E7" s="53">
        <v>39990</v>
      </c>
      <c r="F7" s="28">
        <v>0.38450000000000001</v>
      </c>
      <c r="G7" s="51">
        <f>E7*F7</f>
        <v>15376.155000000001</v>
      </c>
    </row>
    <row r="8" spans="1:12" x14ac:dyDescent="0.2">
      <c r="E8" s="5">
        <f>SUM(E6:E7)</f>
        <v>256878</v>
      </c>
      <c r="F8" s="28"/>
      <c r="G8" s="52">
        <f>SUM(G6:G7)</f>
        <v>61876.942199999998</v>
      </c>
    </row>
    <row r="9" spans="1:12" x14ac:dyDescent="0.2">
      <c r="E9" s="5"/>
      <c r="F9" s="28"/>
      <c r="G9" s="52"/>
    </row>
    <row r="10" spans="1:12" x14ac:dyDescent="0.2">
      <c r="A10" t="s">
        <v>6</v>
      </c>
      <c r="C10" s="18"/>
      <c r="D10" s="1"/>
      <c r="E10" s="3"/>
      <c r="F10" s="26"/>
      <c r="G10" s="7">
        <f>G4-G7</f>
        <v>139623.845</v>
      </c>
    </row>
    <row r="11" spans="1:12" x14ac:dyDescent="0.2">
      <c r="B11" s="26"/>
      <c r="E11" s="5"/>
      <c r="F11" s="12"/>
      <c r="G11" s="7"/>
    </row>
    <row r="12" spans="1:12" ht="13.5" thickBot="1" x14ac:dyDescent="0.25">
      <c r="A12" t="s">
        <v>20</v>
      </c>
      <c r="B12" s="26"/>
      <c r="E12" s="5"/>
      <c r="F12" s="12"/>
      <c r="G12" s="25">
        <f>G10</f>
        <v>139623.845</v>
      </c>
    </row>
    <row r="13" spans="1:12" ht="14.25" thickTop="1" thickBot="1" x14ac:dyDescent="0.25">
      <c r="A13" s="10"/>
      <c r="B13" s="31"/>
      <c r="C13" s="10"/>
      <c r="D13" s="10"/>
      <c r="E13" s="11"/>
      <c r="F13" s="11"/>
      <c r="G13" s="11"/>
    </row>
    <row r="14" spans="1:12" ht="13.5" thickTop="1" x14ac:dyDescent="0.2">
      <c r="A14" s="6" t="s">
        <v>8</v>
      </c>
      <c r="B14" s="26"/>
      <c r="F14" s="26"/>
    </row>
    <row r="15" spans="1:12" x14ac:dyDescent="0.2">
      <c r="B15" s="30"/>
      <c r="C15" s="6"/>
      <c r="F15" s="26"/>
    </row>
    <row r="16" spans="1:12" x14ac:dyDescent="0.2">
      <c r="A16" t="s">
        <v>11</v>
      </c>
      <c r="B16" s="12">
        <v>27491</v>
      </c>
      <c r="C16" s="18" t="s">
        <v>0</v>
      </c>
      <c r="D16" s="18" t="s">
        <v>5</v>
      </c>
      <c r="E16" s="19">
        <v>139885</v>
      </c>
      <c r="F16" s="5"/>
      <c r="G16" s="20">
        <v>1501076</v>
      </c>
    </row>
    <row r="17" spans="1:7" x14ac:dyDescent="0.2">
      <c r="A17" t="s">
        <v>11</v>
      </c>
      <c r="B17" s="12"/>
      <c r="C17" s="18" t="s">
        <v>0</v>
      </c>
      <c r="D17" s="18" t="s">
        <v>4</v>
      </c>
      <c r="E17" s="19">
        <v>267323</v>
      </c>
      <c r="F17" s="5"/>
      <c r="G17" s="22">
        <v>2940668</v>
      </c>
    </row>
    <row r="18" spans="1:7" x14ac:dyDescent="0.2">
      <c r="B18" s="12"/>
      <c r="C18" s="18"/>
      <c r="D18" s="18"/>
      <c r="E18" s="19"/>
      <c r="F18" s="5"/>
      <c r="G18" s="20">
        <f>SUM(G16:G17)</f>
        <v>4441744</v>
      </c>
    </row>
    <row r="19" spans="1:7" x14ac:dyDescent="0.2">
      <c r="B19" s="26"/>
      <c r="C19" s="13"/>
      <c r="D19" s="13"/>
      <c r="E19" s="16"/>
      <c r="F19" s="14"/>
      <c r="G19" s="17"/>
    </row>
    <row r="20" spans="1:7" x14ac:dyDescent="0.2">
      <c r="A20" t="s">
        <v>21</v>
      </c>
      <c r="B20" s="26"/>
      <c r="C20" s="13"/>
      <c r="D20" s="18" t="s">
        <v>5</v>
      </c>
      <c r="E20" s="19">
        <v>139885</v>
      </c>
      <c r="F20" s="46">
        <v>0.36990000000000001</v>
      </c>
      <c r="G20" s="20">
        <f>E20*F20</f>
        <v>51743.461499999998</v>
      </c>
    </row>
    <row r="21" spans="1:7" x14ac:dyDescent="0.2">
      <c r="A21" t="s">
        <v>21</v>
      </c>
      <c r="B21" s="26"/>
      <c r="C21" s="13"/>
      <c r="D21" s="18" t="s">
        <v>4</v>
      </c>
      <c r="E21" s="19">
        <v>267323</v>
      </c>
      <c r="F21" s="46">
        <v>0.38450000000000001</v>
      </c>
      <c r="G21" s="22">
        <f>E21*F21</f>
        <v>102785.69350000001</v>
      </c>
    </row>
    <row r="22" spans="1:7" x14ac:dyDescent="0.2">
      <c r="B22" s="26"/>
      <c r="C22" s="13"/>
      <c r="D22" s="13"/>
      <c r="E22" s="19"/>
      <c r="F22" s="5"/>
      <c r="G22" s="20">
        <f>SUM(G20:G21)</f>
        <v>154529.155</v>
      </c>
    </row>
    <row r="23" spans="1:7" x14ac:dyDescent="0.2">
      <c r="B23" s="26"/>
      <c r="C23" s="13"/>
      <c r="D23" s="13"/>
      <c r="E23" s="16"/>
      <c r="F23" s="14"/>
      <c r="G23" s="17"/>
    </row>
    <row r="24" spans="1:7" x14ac:dyDescent="0.2">
      <c r="A24" s="38" t="s">
        <v>6</v>
      </c>
      <c r="B24" s="32"/>
      <c r="C24" s="33"/>
      <c r="D24" s="33"/>
      <c r="E24" s="34"/>
      <c r="F24" s="47"/>
      <c r="G24" s="39">
        <f>G18-G22</f>
        <v>4287214.8449999997</v>
      </c>
    </row>
    <row r="25" spans="1:7" x14ac:dyDescent="0.2">
      <c r="B25" s="26"/>
      <c r="C25" s="13"/>
      <c r="D25" s="13"/>
      <c r="E25" s="16"/>
      <c r="F25" s="14"/>
      <c r="G25" s="17"/>
    </row>
    <row r="26" spans="1:7" x14ac:dyDescent="0.2">
      <c r="A26" t="s">
        <v>11</v>
      </c>
      <c r="B26" s="12">
        <v>27492</v>
      </c>
      <c r="C26" s="18" t="s">
        <v>1</v>
      </c>
      <c r="D26" s="18" t="s">
        <v>5</v>
      </c>
      <c r="E26" s="19">
        <v>258911</v>
      </c>
      <c r="F26" s="14"/>
      <c r="G26" s="21">
        <v>1480810</v>
      </c>
    </row>
    <row r="27" spans="1:7" x14ac:dyDescent="0.2">
      <c r="A27" t="s">
        <v>21</v>
      </c>
      <c r="B27" s="26"/>
      <c r="C27" s="13"/>
      <c r="D27" s="18" t="s">
        <v>5</v>
      </c>
      <c r="E27" s="19">
        <v>258911</v>
      </c>
      <c r="F27" s="46">
        <v>0.36990000000000001</v>
      </c>
      <c r="G27" s="22">
        <f>E27*F27</f>
        <v>95771.178899999999</v>
      </c>
    </row>
    <row r="28" spans="1:7" x14ac:dyDescent="0.2">
      <c r="A28" s="18" t="s">
        <v>6</v>
      </c>
      <c r="B28" s="26"/>
      <c r="D28" s="13"/>
      <c r="E28" s="16"/>
      <c r="F28" s="14"/>
      <c r="G28" s="8">
        <f>G26-G27</f>
        <v>1385038.8211000001</v>
      </c>
    </row>
    <row r="29" spans="1:7" x14ac:dyDescent="0.2">
      <c r="B29" s="26"/>
      <c r="C29" s="13"/>
      <c r="D29" s="13"/>
      <c r="E29" s="16"/>
      <c r="F29" s="14"/>
      <c r="G29" s="15"/>
    </row>
    <row r="30" spans="1:7" ht="13.5" thickBot="1" x14ac:dyDescent="0.25">
      <c r="A30" s="9" t="s">
        <v>22</v>
      </c>
      <c r="B30" s="26"/>
      <c r="C30" s="13"/>
      <c r="D30" s="13"/>
      <c r="E30" s="16"/>
      <c r="F30" s="14"/>
      <c r="G30" s="25">
        <f>SUM(G24+G28)</f>
        <v>5672253.6661</v>
      </c>
    </row>
    <row r="31" spans="1:7" ht="14.25" thickTop="1" thickBot="1" x14ac:dyDescent="0.25">
      <c r="A31" s="10"/>
      <c r="B31" s="31"/>
      <c r="C31" s="10"/>
      <c r="D31" s="10"/>
      <c r="E31" s="23"/>
      <c r="F31" s="48"/>
      <c r="G31" s="37"/>
    </row>
    <row r="32" spans="1:7" ht="13.5" thickTop="1" x14ac:dyDescent="0.2">
      <c r="A32" s="6" t="s">
        <v>13</v>
      </c>
      <c r="B32" s="26"/>
      <c r="F32" s="26"/>
    </row>
    <row r="33" spans="1:11" x14ac:dyDescent="0.2">
      <c r="B33" s="2"/>
      <c r="C33" s="6"/>
      <c r="F33" s="26"/>
      <c r="H33" s="2" t="s">
        <v>15</v>
      </c>
      <c r="I33" s="2" t="s">
        <v>16</v>
      </c>
    </row>
    <row r="34" spans="1:11" x14ac:dyDescent="0.2">
      <c r="A34" t="s">
        <v>11</v>
      </c>
      <c r="B34" s="26">
        <v>27495</v>
      </c>
      <c r="C34" s="18" t="s">
        <v>12</v>
      </c>
      <c r="D34" s="24" t="s">
        <v>5</v>
      </c>
      <c r="E34" s="19">
        <v>195513</v>
      </c>
      <c r="F34" s="12"/>
      <c r="G34" s="20">
        <v>305221.43</v>
      </c>
      <c r="H34" s="20">
        <v>355534</v>
      </c>
      <c r="I34" s="20">
        <f>SUM(G34-H34)</f>
        <v>-50312.570000000007</v>
      </c>
      <c r="J34" s="18"/>
      <c r="K34" s="18"/>
    </row>
    <row r="35" spans="1:11" x14ac:dyDescent="0.2">
      <c r="A35" t="s">
        <v>21</v>
      </c>
      <c r="B35" s="26"/>
      <c r="C35" s="18"/>
      <c r="D35" s="24" t="s">
        <v>5</v>
      </c>
      <c r="E35" s="41">
        <v>195513</v>
      </c>
      <c r="F35" s="12">
        <v>0.36990000000000001</v>
      </c>
      <c r="G35" s="22">
        <f>E35*F35</f>
        <v>72320.258700000006</v>
      </c>
      <c r="H35" s="20"/>
      <c r="I35" s="20"/>
      <c r="J35" s="18"/>
      <c r="K35" s="18"/>
    </row>
    <row r="36" spans="1:11" x14ac:dyDescent="0.2">
      <c r="A36" t="s">
        <v>23</v>
      </c>
      <c r="B36" s="26"/>
      <c r="C36" s="18"/>
      <c r="D36" s="24"/>
      <c r="E36" s="19"/>
      <c r="F36" s="12"/>
      <c r="G36" s="20">
        <f>G34-G35</f>
        <v>232901.17129999999</v>
      </c>
      <c r="H36" s="20"/>
      <c r="I36" s="20"/>
      <c r="J36" s="18"/>
      <c r="K36" s="18"/>
    </row>
    <row r="37" spans="1:11" x14ac:dyDescent="0.2">
      <c r="A37" s="38"/>
      <c r="B37" s="32"/>
      <c r="C37" s="42"/>
      <c r="D37" s="43"/>
      <c r="E37" s="44"/>
      <c r="F37" s="49"/>
      <c r="G37" s="45"/>
      <c r="H37" s="20"/>
      <c r="I37" s="20"/>
      <c r="J37" s="18"/>
      <c r="K37" s="18"/>
    </row>
    <row r="38" spans="1:11" x14ac:dyDescent="0.2">
      <c r="A38" s="6" t="s">
        <v>25</v>
      </c>
      <c r="B38" s="27"/>
      <c r="C38" s="29"/>
      <c r="D38" s="40"/>
      <c r="E38" s="41"/>
      <c r="F38" s="28"/>
      <c r="G38" s="21"/>
      <c r="H38" s="20"/>
      <c r="I38" s="20"/>
      <c r="J38" s="18"/>
      <c r="K38" s="18"/>
    </row>
    <row r="39" spans="1:11" x14ac:dyDescent="0.2">
      <c r="A39" s="6"/>
      <c r="B39" s="27"/>
      <c r="C39" s="29"/>
      <c r="D39" s="40"/>
      <c r="E39" s="41"/>
      <c r="F39" s="28"/>
      <c r="G39" s="21"/>
      <c r="H39" s="20"/>
      <c r="I39" s="20"/>
      <c r="J39" s="18"/>
      <c r="K39" s="18"/>
    </row>
    <row r="40" spans="1:11" x14ac:dyDescent="0.2">
      <c r="A40" t="s">
        <v>11</v>
      </c>
      <c r="B40" s="26">
        <v>27529</v>
      </c>
      <c r="C40" s="18" t="s">
        <v>18</v>
      </c>
      <c r="D40" s="24" t="s">
        <v>5</v>
      </c>
      <c r="E40" s="19">
        <v>163003</v>
      </c>
      <c r="F40" s="12"/>
      <c r="G40" s="20">
        <v>489282</v>
      </c>
      <c r="H40" s="20"/>
      <c r="I40" s="20"/>
      <c r="J40" s="18"/>
      <c r="K40" s="18"/>
    </row>
    <row r="41" spans="1:11" x14ac:dyDescent="0.2">
      <c r="A41" t="s">
        <v>21</v>
      </c>
      <c r="B41" s="26"/>
      <c r="C41" s="18"/>
      <c r="D41" s="24" t="s">
        <v>5</v>
      </c>
      <c r="E41" s="19">
        <v>163003</v>
      </c>
      <c r="F41" s="12">
        <v>0.36990000000000001</v>
      </c>
      <c r="G41" s="22">
        <f>E41*F41</f>
        <v>60294.809699999998</v>
      </c>
      <c r="H41" s="20"/>
      <c r="I41" s="20"/>
      <c r="J41" s="18"/>
      <c r="K41" s="18"/>
    </row>
    <row r="42" spans="1:11" x14ac:dyDescent="0.2">
      <c r="A42" t="s">
        <v>23</v>
      </c>
      <c r="B42" s="26"/>
      <c r="C42" s="18"/>
      <c r="D42" s="24"/>
      <c r="E42" s="19"/>
      <c r="F42" s="12"/>
      <c r="G42" s="20">
        <f>G40-G41</f>
        <v>428987.19030000002</v>
      </c>
      <c r="H42" s="20"/>
      <c r="I42" s="20"/>
      <c r="J42" s="18"/>
      <c r="K42" s="18"/>
    </row>
    <row r="43" spans="1:11" x14ac:dyDescent="0.2">
      <c r="A43" s="38"/>
      <c r="B43" s="32"/>
      <c r="C43" s="42"/>
      <c r="D43" s="43"/>
      <c r="E43" s="44"/>
      <c r="F43" s="49"/>
      <c r="G43" s="45"/>
      <c r="H43" s="20"/>
      <c r="I43" s="20"/>
      <c r="J43" s="18"/>
      <c r="K43" s="18"/>
    </row>
    <row r="44" spans="1:11" x14ac:dyDescent="0.2">
      <c r="A44" s="9"/>
      <c r="B44" s="27"/>
      <c r="C44" s="29"/>
      <c r="D44" s="40"/>
      <c r="E44" s="41"/>
      <c r="F44" s="28"/>
      <c r="G44" s="21"/>
      <c r="H44" s="20"/>
      <c r="I44" s="20"/>
      <c r="J44" s="18"/>
      <c r="K44" s="18"/>
    </row>
    <row r="45" spans="1:11" x14ac:dyDescent="0.2">
      <c r="A45" t="s">
        <v>11</v>
      </c>
      <c r="B45" s="26">
        <v>27496</v>
      </c>
      <c r="C45" s="18" t="s">
        <v>9</v>
      </c>
      <c r="D45" s="24" t="s">
        <v>4</v>
      </c>
      <c r="E45" s="19">
        <v>375071</v>
      </c>
      <c r="F45" s="12"/>
      <c r="G45" s="20">
        <v>495219</v>
      </c>
      <c r="H45" s="20">
        <v>498016</v>
      </c>
      <c r="I45" s="20">
        <f>SUM(G45-H45)</f>
        <v>-2797</v>
      </c>
      <c r="J45" s="18"/>
      <c r="K45" s="18"/>
    </row>
    <row r="46" spans="1:11" x14ac:dyDescent="0.2">
      <c r="A46" t="s">
        <v>21</v>
      </c>
      <c r="B46" s="26"/>
      <c r="C46" s="18"/>
      <c r="D46" s="24" t="s">
        <v>4</v>
      </c>
      <c r="E46" s="19">
        <v>375071</v>
      </c>
      <c r="F46" s="12">
        <v>0.38450000000000001</v>
      </c>
      <c r="G46" s="22">
        <f>E46*F46</f>
        <v>144214.79949999999</v>
      </c>
      <c r="H46" s="20"/>
      <c r="I46" s="20"/>
      <c r="J46" s="18"/>
      <c r="K46" s="18"/>
    </row>
    <row r="47" spans="1:11" x14ac:dyDescent="0.2">
      <c r="A47" t="s">
        <v>23</v>
      </c>
      <c r="B47" s="26"/>
      <c r="C47" s="18"/>
      <c r="D47" s="24"/>
      <c r="E47" s="19"/>
      <c r="F47" s="12"/>
      <c r="G47" s="20">
        <f>G45-G46</f>
        <v>351004.20050000004</v>
      </c>
      <c r="H47" s="20"/>
      <c r="I47" s="20"/>
      <c r="J47" s="18"/>
      <c r="K47" s="18"/>
    </row>
    <row r="48" spans="1:11" x14ac:dyDescent="0.2">
      <c r="A48" s="38"/>
      <c r="B48" s="32"/>
      <c r="C48" s="42"/>
      <c r="D48" s="43"/>
      <c r="E48" s="44"/>
      <c r="F48" s="49"/>
      <c r="G48" s="45"/>
      <c r="H48" s="20"/>
      <c r="I48" s="20"/>
      <c r="J48" s="18"/>
      <c r="K48" s="18"/>
    </row>
    <row r="49" spans="1:11" x14ac:dyDescent="0.2">
      <c r="A49" s="6"/>
      <c r="B49" s="27"/>
      <c r="C49" s="29"/>
      <c r="D49" s="40"/>
      <c r="E49" s="41"/>
      <c r="F49" s="28"/>
      <c r="G49" s="21"/>
      <c r="H49" s="20"/>
      <c r="I49" s="20"/>
      <c r="J49" s="18"/>
      <c r="K49" s="18"/>
    </row>
    <row r="50" spans="1:11" x14ac:dyDescent="0.2">
      <c r="A50" t="s">
        <v>11</v>
      </c>
      <c r="B50" s="26">
        <v>27528</v>
      </c>
      <c r="C50" s="18" t="s">
        <v>0</v>
      </c>
      <c r="D50" s="18" t="s">
        <v>5</v>
      </c>
      <c r="E50" s="19">
        <v>159645</v>
      </c>
      <c r="F50" s="5"/>
      <c r="G50" s="20">
        <f>701293+105</f>
        <v>701398</v>
      </c>
      <c r="H50" s="20">
        <v>1828051</v>
      </c>
      <c r="I50" s="20">
        <f>SUM(G50+G51)-H50</f>
        <v>1</v>
      </c>
      <c r="J50" s="18"/>
      <c r="K50" s="18"/>
    </row>
    <row r="51" spans="1:11" x14ac:dyDescent="0.2">
      <c r="A51" t="s">
        <v>11</v>
      </c>
      <c r="B51" s="26"/>
      <c r="C51" s="18" t="s">
        <v>0</v>
      </c>
      <c r="D51" s="18" t="s">
        <v>4</v>
      </c>
      <c r="E51" s="19">
        <v>291269</v>
      </c>
      <c r="F51" s="5"/>
      <c r="G51" s="22">
        <v>1126654</v>
      </c>
      <c r="H51" s="20"/>
      <c r="I51" s="20"/>
      <c r="J51" s="18"/>
      <c r="K51" s="18"/>
    </row>
    <row r="52" spans="1:11" x14ac:dyDescent="0.2">
      <c r="B52" s="26"/>
      <c r="C52" s="18"/>
      <c r="D52" s="18"/>
      <c r="E52" s="19"/>
      <c r="F52" s="5"/>
      <c r="G52" s="20">
        <f>SUM(G50:G51)</f>
        <v>1828052</v>
      </c>
      <c r="H52" s="20"/>
      <c r="I52" s="20"/>
      <c r="J52" s="18"/>
      <c r="K52" s="18"/>
    </row>
    <row r="53" spans="1:11" x14ac:dyDescent="0.2">
      <c r="B53" s="26"/>
      <c r="C53" s="18"/>
      <c r="D53" s="18"/>
      <c r="E53" s="19"/>
      <c r="F53" s="5"/>
      <c r="G53" s="20"/>
      <c r="H53" s="20"/>
      <c r="I53" s="20"/>
      <c r="J53" s="18"/>
      <c r="K53" s="18"/>
    </row>
    <row r="54" spans="1:11" x14ac:dyDescent="0.2">
      <c r="A54" t="s">
        <v>21</v>
      </c>
      <c r="B54" s="26"/>
      <c r="C54" s="18"/>
      <c r="D54" s="18" t="s">
        <v>5</v>
      </c>
      <c r="E54" s="19">
        <v>159645</v>
      </c>
      <c r="F54" s="46">
        <v>0.36990000000000001</v>
      </c>
      <c r="G54" s="20">
        <f>E54*F54</f>
        <v>59052.6855</v>
      </c>
      <c r="H54" s="20"/>
      <c r="I54" s="20"/>
      <c r="J54" s="18"/>
      <c r="K54" s="18"/>
    </row>
    <row r="55" spans="1:11" x14ac:dyDescent="0.2">
      <c r="A55" t="s">
        <v>21</v>
      </c>
      <c r="B55" s="26"/>
      <c r="C55" s="18"/>
      <c r="D55" s="18" t="s">
        <v>4</v>
      </c>
      <c r="E55" s="19">
        <v>291269</v>
      </c>
      <c r="F55" s="46">
        <v>0.38450000000000001</v>
      </c>
      <c r="G55" s="22">
        <f>E55*F55</f>
        <v>111992.9305</v>
      </c>
      <c r="H55" s="20"/>
      <c r="I55" s="20"/>
      <c r="J55" s="18"/>
      <c r="K55" s="18"/>
    </row>
    <row r="56" spans="1:11" x14ac:dyDescent="0.2">
      <c r="B56" s="26"/>
      <c r="C56" s="18"/>
      <c r="D56" s="18"/>
      <c r="E56" s="19"/>
      <c r="F56" s="5"/>
      <c r="G56" s="20">
        <f>SUM(G54:G55)</f>
        <v>171045.61600000001</v>
      </c>
      <c r="H56" s="20"/>
      <c r="I56" s="20"/>
      <c r="J56" s="18"/>
      <c r="K56" s="18"/>
    </row>
    <row r="57" spans="1:11" x14ac:dyDescent="0.2">
      <c r="B57" s="26"/>
      <c r="C57" s="18"/>
      <c r="D57" s="18"/>
      <c r="E57" s="19"/>
      <c r="F57" s="5"/>
      <c r="G57" s="20"/>
      <c r="H57" s="20"/>
      <c r="I57" s="20"/>
      <c r="J57" s="18"/>
      <c r="K57" s="18"/>
    </row>
    <row r="58" spans="1:11" x14ac:dyDescent="0.2">
      <c r="A58" t="s">
        <v>6</v>
      </c>
      <c r="B58" s="26"/>
      <c r="C58" s="18"/>
      <c r="D58" s="18"/>
      <c r="E58" s="19"/>
      <c r="F58" s="5"/>
      <c r="G58" s="20">
        <f>G52-G56</f>
        <v>1657006.3840000001</v>
      </c>
      <c r="H58" s="20"/>
      <c r="I58" s="20"/>
      <c r="J58" s="18"/>
      <c r="K58" s="18"/>
    </row>
    <row r="59" spans="1:11" x14ac:dyDescent="0.2">
      <c r="A59" s="38"/>
      <c r="B59" s="32"/>
      <c r="C59" s="42"/>
      <c r="D59" s="42"/>
      <c r="E59" s="44"/>
      <c r="F59" s="50"/>
      <c r="G59" s="45"/>
      <c r="H59" s="20"/>
      <c r="I59" s="20"/>
      <c r="J59" s="18"/>
      <c r="K59" s="18"/>
    </row>
    <row r="60" spans="1:11" x14ac:dyDescent="0.2">
      <c r="B60" s="26"/>
      <c r="C60" s="18"/>
      <c r="D60" s="18"/>
      <c r="E60" s="19"/>
      <c r="F60" s="5"/>
      <c r="G60" s="20"/>
      <c r="H60" s="20"/>
      <c r="I60" s="20"/>
      <c r="J60" s="18"/>
      <c r="K60" s="18"/>
    </row>
    <row r="61" spans="1:11" x14ac:dyDescent="0.2">
      <c r="A61" t="s">
        <v>11</v>
      </c>
      <c r="B61" s="26">
        <v>27526</v>
      </c>
      <c r="C61" s="18" t="s">
        <v>1</v>
      </c>
      <c r="D61" s="18" t="s">
        <v>5</v>
      </c>
      <c r="E61" s="19">
        <v>300000</v>
      </c>
      <c r="F61" s="5"/>
      <c r="G61" s="21">
        <v>1299622</v>
      </c>
      <c r="H61" s="22">
        <v>1299638</v>
      </c>
      <c r="I61" s="22">
        <f>SUM(G61-H61)</f>
        <v>-16</v>
      </c>
      <c r="J61" s="18"/>
      <c r="K61" s="18"/>
    </row>
    <row r="62" spans="1:11" x14ac:dyDescent="0.2">
      <c r="A62" t="s">
        <v>21</v>
      </c>
      <c r="B62" s="26"/>
      <c r="C62" s="18"/>
      <c r="D62" s="18" t="s">
        <v>5</v>
      </c>
      <c r="E62" s="19">
        <v>300000</v>
      </c>
      <c r="F62" s="46">
        <v>0.36990000000000001</v>
      </c>
      <c r="G62" s="22">
        <f>E62*F62</f>
        <v>110970</v>
      </c>
      <c r="H62" s="21"/>
      <c r="I62" s="21"/>
      <c r="J62" s="18"/>
      <c r="K62" s="18"/>
    </row>
    <row r="63" spans="1:11" x14ac:dyDescent="0.2">
      <c r="A63" t="s">
        <v>23</v>
      </c>
      <c r="B63" s="26"/>
      <c r="C63" s="18"/>
      <c r="D63" s="18"/>
      <c r="E63" s="19"/>
      <c r="F63" s="5"/>
      <c r="G63" s="21">
        <f>G61-G62</f>
        <v>1188652</v>
      </c>
      <c r="H63" s="21"/>
      <c r="I63" s="21"/>
      <c r="J63" s="18"/>
      <c r="K63" s="18"/>
    </row>
    <row r="64" spans="1:11" x14ac:dyDescent="0.2">
      <c r="B64" s="26"/>
      <c r="C64" s="18"/>
      <c r="D64" s="18"/>
      <c r="E64" s="19"/>
      <c r="F64" s="5"/>
      <c r="G64" s="7"/>
      <c r="H64" s="20">
        <f>SUM(H34:H61)</f>
        <v>3981239</v>
      </c>
      <c r="I64" s="20">
        <f>SUM(I34:I61)</f>
        <v>-53124.570000000007</v>
      </c>
      <c r="J64" s="18"/>
      <c r="K64" s="18"/>
    </row>
    <row r="65" spans="1:11" ht="13.5" thickBot="1" x14ac:dyDescent="0.25">
      <c r="A65" t="s">
        <v>24</v>
      </c>
      <c r="B65" s="26"/>
      <c r="C65" s="18"/>
      <c r="D65" s="18"/>
      <c r="E65" s="19"/>
      <c r="F65" s="5"/>
      <c r="G65" s="25">
        <f>G36+G42+G47+G58+G63</f>
        <v>3858550.9461000003</v>
      </c>
      <c r="H65" s="20"/>
      <c r="I65" s="20"/>
      <c r="J65" s="18"/>
      <c r="K65" s="18"/>
    </row>
    <row r="66" spans="1:11" ht="13.5" thickTop="1" x14ac:dyDescent="0.2">
      <c r="A66" s="9"/>
      <c r="B66" s="27"/>
      <c r="C66" s="9"/>
      <c r="D66" s="9"/>
      <c r="E66" s="35"/>
      <c r="F66" s="36"/>
      <c r="G66" s="4"/>
    </row>
    <row r="67" spans="1:11" ht="13.5" thickBot="1" x14ac:dyDescent="0.25">
      <c r="A67" s="10"/>
      <c r="B67" s="31"/>
      <c r="C67" s="10"/>
      <c r="D67" s="10"/>
      <c r="E67" s="23"/>
      <c r="F67" s="48"/>
      <c r="G67" s="10"/>
    </row>
    <row r="68" spans="1:11" ht="13.5" thickTop="1" x14ac:dyDescent="0.2">
      <c r="A68" s="9"/>
      <c r="B68" s="27"/>
      <c r="C68" s="9"/>
      <c r="D68" s="9"/>
      <c r="E68" s="35"/>
      <c r="F68" s="36"/>
      <c r="G68" s="4"/>
    </row>
    <row r="69" spans="1:11" ht="13.5" thickBot="1" x14ac:dyDescent="0.25">
      <c r="A69" s="10" t="s">
        <v>14</v>
      </c>
      <c r="B69" s="27"/>
      <c r="C69" s="9"/>
      <c r="D69" s="9"/>
      <c r="E69" s="35"/>
      <c r="F69" s="36"/>
      <c r="G69" s="25">
        <f>G65+G30+G12</f>
        <v>9670428.4572000001</v>
      </c>
    </row>
    <row r="70" spans="1:11" ht="13.5" thickTop="1" x14ac:dyDescent="0.2">
      <c r="A70" s="9"/>
      <c r="B70" s="27"/>
      <c r="C70" s="9"/>
      <c r="D70" s="9"/>
      <c r="E70" s="35"/>
      <c r="F70" s="36"/>
      <c r="G70" s="4"/>
    </row>
    <row r="71" spans="1:11" x14ac:dyDescent="0.2">
      <c r="A71" s="9"/>
      <c r="B71" s="27"/>
      <c r="C71" s="9"/>
      <c r="D71" s="9"/>
      <c r="E71" s="35"/>
      <c r="F71" s="36"/>
      <c r="G71" s="4"/>
    </row>
    <row r="72" spans="1:11" x14ac:dyDescent="0.2">
      <c r="A72" s="9"/>
      <c r="B72" s="27"/>
      <c r="C72" s="9"/>
      <c r="D72" s="9"/>
      <c r="E72" s="35"/>
      <c r="F72" s="36"/>
      <c r="G72" s="4"/>
    </row>
    <row r="73" spans="1:11" x14ac:dyDescent="0.2">
      <c r="A73" s="9"/>
      <c r="B73" s="27"/>
      <c r="C73" s="9"/>
      <c r="D73" s="9"/>
      <c r="E73" s="35"/>
      <c r="F73" s="36"/>
      <c r="G73" s="4"/>
    </row>
    <row r="74" spans="1:11" x14ac:dyDescent="0.2">
      <c r="A74" s="9"/>
      <c r="B74" s="27"/>
      <c r="C74" s="9"/>
      <c r="D74" s="9"/>
      <c r="E74" s="35"/>
      <c r="F74" s="36"/>
      <c r="G74" s="4"/>
    </row>
    <row r="75" spans="1:11" x14ac:dyDescent="0.2">
      <c r="A75" s="9"/>
      <c r="B75" s="27"/>
      <c r="C75" s="9"/>
      <c r="D75" s="9"/>
      <c r="E75" s="35"/>
      <c r="F75" s="36"/>
      <c r="G75" s="4"/>
    </row>
    <row r="76" spans="1:11" x14ac:dyDescent="0.2">
      <c r="A76" s="9"/>
      <c r="B76" s="27"/>
      <c r="C76" s="9"/>
      <c r="D76" s="9"/>
      <c r="E76" s="35"/>
      <c r="F76" s="36"/>
      <c r="G76" s="4"/>
    </row>
    <row r="77" spans="1:11" x14ac:dyDescent="0.2">
      <c r="A77" s="9"/>
      <c r="B77" s="27"/>
      <c r="C77" s="9"/>
      <c r="D77" s="9"/>
      <c r="E77" s="35"/>
      <c r="F77" s="36"/>
      <c r="G77" s="4"/>
    </row>
    <row r="78" spans="1:11" x14ac:dyDescent="0.2">
      <c r="A78" s="9"/>
      <c r="B78" s="27"/>
      <c r="C78" s="9"/>
      <c r="D78" s="9"/>
      <c r="E78" s="35"/>
      <c r="F78" s="36"/>
      <c r="G78" s="4"/>
    </row>
    <row r="79" spans="1:11" x14ac:dyDescent="0.2">
      <c r="A79" s="9"/>
      <c r="B79" s="27"/>
      <c r="C79" s="9"/>
      <c r="D79" s="9"/>
      <c r="E79" s="35"/>
      <c r="F79" s="36"/>
      <c r="G79" s="4"/>
    </row>
    <row r="80" spans="1:11" x14ac:dyDescent="0.2">
      <c r="A80" s="9"/>
      <c r="B80" s="27"/>
      <c r="C80" s="9"/>
      <c r="D80" s="9"/>
      <c r="E80" s="35"/>
      <c r="F80" s="36"/>
      <c r="G80" s="4"/>
    </row>
    <row r="81" spans="1:7" x14ac:dyDescent="0.2">
      <c r="A81" s="9"/>
      <c r="B81" s="27"/>
      <c r="C81" s="9"/>
      <c r="D81" s="9"/>
      <c r="E81" s="35"/>
      <c r="F81" s="36"/>
      <c r="G81" s="4"/>
    </row>
    <row r="82" spans="1:7" x14ac:dyDescent="0.2">
      <c r="A82" s="9"/>
      <c r="B82" s="27"/>
      <c r="C82" s="9"/>
      <c r="D82" s="9"/>
      <c r="E82" s="35"/>
      <c r="F82" s="35"/>
      <c r="G82" s="4"/>
    </row>
    <row r="83" spans="1:7" x14ac:dyDescent="0.2">
      <c r="A83" s="9"/>
      <c r="B83" s="27"/>
      <c r="C83" s="9"/>
      <c r="D83" s="9"/>
      <c r="E83" s="35"/>
      <c r="F83" s="35"/>
      <c r="G83" s="4"/>
    </row>
    <row r="84" spans="1:7" x14ac:dyDescent="0.2">
      <c r="A84" s="9"/>
      <c r="B84" s="27"/>
      <c r="C84" s="9"/>
      <c r="D84" s="9"/>
      <c r="E84" s="35"/>
      <c r="F84" s="35"/>
      <c r="G84" s="4"/>
    </row>
    <row r="85" spans="1:7" x14ac:dyDescent="0.2">
      <c r="A85" s="9"/>
      <c r="B85" s="27"/>
      <c r="C85" s="9"/>
      <c r="D85" s="9"/>
      <c r="E85" s="35"/>
      <c r="F85" s="35"/>
      <c r="G85" s="4"/>
    </row>
    <row r="86" spans="1:7" x14ac:dyDescent="0.2">
      <c r="A86" s="9"/>
      <c r="B86" s="27"/>
      <c r="C86" s="9"/>
      <c r="D86" s="9"/>
      <c r="E86" s="35"/>
      <c r="F86" s="35"/>
      <c r="G86" s="4"/>
    </row>
    <row r="87" spans="1:7" x14ac:dyDescent="0.2">
      <c r="A87" s="9"/>
      <c r="B87" s="27"/>
      <c r="C87" s="9"/>
      <c r="D87" s="9"/>
      <c r="E87" s="35"/>
      <c r="F87" s="35"/>
      <c r="G87" s="4"/>
    </row>
    <row r="88" spans="1:7" x14ac:dyDescent="0.2">
      <c r="A88" s="9"/>
      <c r="B88" s="27"/>
      <c r="C88" s="9"/>
      <c r="D88" s="9"/>
      <c r="E88" s="35"/>
      <c r="F88" s="35"/>
      <c r="G88" s="4"/>
    </row>
    <row r="89" spans="1:7" x14ac:dyDescent="0.2">
      <c r="A89" s="9"/>
      <c r="B89" s="27"/>
      <c r="C89" s="9"/>
      <c r="D89" s="9"/>
      <c r="E89" s="35"/>
      <c r="F89" s="35"/>
      <c r="G89" s="4"/>
    </row>
    <row r="90" spans="1:7" x14ac:dyDescent="0.2">
      <c r="A90" s="9"/>
      <c r="B90" s="27"/>
      <c r="C90" s="9"/>
      <c r="D90" s="9"/>
      <c r="E90" s="35"/>
      <c r="F90" s="35"/>
      <c r="G90" s="4"/>
    </row>
    <row r="91" spans="1:7" x14ac:dyDescent="0.2">
      <c r="A91" s="9"/>
      <c r="B91" s="27"/>
      <c r="C91" s="9"/>
      <c r="D91" s="9"/>
      <c r="E91" s="35"/>
      <c r="F91" s="35"/>
      <c r="G91" s="4"/>
    </row>
    <row r="92" spans="1:7" x14ac:dyDescent="0.2">
      <c r="A92" s="9"/>
      <c r="B92" s="27"/>
      <c r="C92" s="9"/>
      <c r="D92" s="9"/>
      <c r="E92" s="35"/>
      <c r="F92" s="35"/>
      <c r="G92" s="4"/>
    </row>
    <row r="93" spans="1:7" x14ac:dyDescent="0.2">
      <c r="A93" s="9"/>
      <c r="B93" s="27"/>
      <c r="C93" s="9"/>
      <c r="D93" s="9"/>
      <c r="E93" s="35"/>
      <c r="F93" s="35"/>
      <c r="G93" s="4"/>
    </row>
    <row r="94" spans="1:7" x14ac:dyDescent="0.2">
      <c r="A94" s="9"/>
      <c r="B94" s="27"/>
      <c r="C94" s="9"/>
      <c r="D94" s="9"/>
      <c r="E94" s="35"/>
      <c r="F94" s="35"/>
      <c r="G94" s="4"/>
    </row>
    <row r="95" spans="1:7" x14ac:dyDescent="0.2">
      <c r="A95" s="9"/>
      <c r="B95" s="27"/>
      <c r="C95" s="9"/>
      <c r="D95" s="9"/>
      <c r="E95" s="35"/>
      <c r="F95" s="35"/>
      <c r="G95" s="4"/>
    </row>
  </sheetData>
  <phoneticPr fontId="0" type="noConversion"/>
  <pageMargins left="1" right="0.5" top="2.5" bottom="1" header="0.5" footer="0.5"/>
  <pageSetup orientation="portrait" r:id="rId1"/>
  <headerFooter alignWithMargins="0">
    <oddHeader>&amp;C&amp;"Arial,Bold"&amp;12PRIVILEGED AND CONFIDENTIAL
ATTORNEY CLIENT COMMUNICATION
SUBJECT TO ATTORNEY-CLIENT COMMUNICATION AND WORK PRODUCT PRIVILEGES
&amp;11TW 2001Q1 NEGOTIATED DEALS
DETAIL</oddHeader>
  </headerFooter>
  <rowBreaks count="1" manualBreakCount="1">
    <brk id="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Detail</vt:lpstr>
      <vt:lpstr>Detail!Print_Titles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Felienne</cp:lastModifiedBy>
  <cp:lastPrinted>2001-05-11T12:51:05Z</cp:lastPrinted>
  <dcterms:created xsi:type="dcterms:W3CDTF">2001-03-13T13:14:28Z</dcterms:created>
  <dcterms:modified xsi:type="dcterms:W3CDTF">2014-09-04T07:59:25Z</dcterms:modified>
</cp:coreProperties>
</file>