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2" activeTab="2"/>
  </bookViews>
  <sheets>
    <sheet name="With NBP" sheetId="1" state="hidden" r:id="rId1"/>
    <sheet name="Not Normalized for O&amp;E" sheetId="2" state="hidden" r:id="rId2"/>
    <sheet name=" Normalized for O&amp;E" sheetId="4" r:id="rId3"/>
    <sheet name=" Normalized for O&amp;E &amp; SAN" sheetId="6" state="hidden" r:id="rId4"/>
    <sheet name="Variance to Plan" sheetId="3" state="hidden" r:id="rId5"/>
    <sheet name="Variance to C.E." sheetId="5" state="hidden" r:id="rId6"/>
  </sheets>
  <definedNames>
    <definedName name="_xlnm.Print_Area" localSheetId="2">' Normalized for O&amp;E'!$A$1:$AQ$30</definedName>
    <definedName name="_xlnm.Print_Area" localSheetId="3">' Normalized for O&amp;E &amp; SAN'!$A$1:$AQ$30</definedName>
    <definedName name="_xlnm.Print_Area" localSheetId="1">'Not Normalized for O&amp;E'!$A$1:$AQ$30</definedName>
    <definedName name="_xlnm.Print_Area" localSheetId="5">'Variance to C.E.'!$A$1:$E$20</definedName>
    <definedName name="_xlnm.Print_Area" localSheetId="4">'Variance to Plan'!$A$1:$E$20</definedName>
    <definedName name="_xlnm.Print_Area" localSheetId="0">'With NBP'!$A$1:$AQ$24</definedName>
  </definedNames>
  <calcPr calcId="152511"/>
</workbook>
</file>

<file path=xl/calcChain.xml><?xml version="1.0" encoding="utf-8"?>
<calcChain xmlns="http://schemas.openxmlformats.org/spreadsheetml/2006/main">
  <c r="M13" i="4" l="1"/>
  <c r="M24" i="4" s="1"/>
  <c r="W13" i="4"/>
  <c r="O13" i="4" s="1"/>
  <c r="O24" i="4" s="1"/>
  <c r="AG13" i="4"/>
  <c r="Y13" i="4" s="1"/>
  <c r="Y24" i="4" s="1"/>
  <c r="AK13" i="4"/>
  <c r="AQ13" i="4"/>
  <c r="AQ24" i="4" s="1"/>
  <c r="AS13" i="4"/>
  <c r="M14" i="4"/>
  <c r="O14" i="4"/>
  <c r="AG14" i="4"/>
  <c r="Y14" i="4" s="1"/>
  <c r="AI14" i="4"/>
  <c r="AQ14" i="4"/>
  <c r="AS14" i="4"/>
  <c r="M15" i="4"/>
  <c r="O15" i="4"/>
  <c r="Y15" i="4"/>
  <c r="AG15" i="4"/>
  <c r="AQ15" i="4"/>
  <c r="AI15" i="4" s="1"/>
  <c r="AS15" i="4"/>
  <c r="M16" i="4"/>
  <c r="AQ16" i="4"/>
  <c r="AI16" i="4" s="1"/>
  <c r="O17" i="4"/>
  <c r="Y17" i="4"/>
  <c r="AI17" i="4"/>
  <c r="M22" i="4"/>
  <c r="O22" i="4"/>
  <c r="Y22" i="4"/>
  <c r="AI22" i="4"/>
  <c r="AS22" i="4"/>
  <c r="E24" i="4"/>
  <c r="G24" i="4"/>
  <c r="I24" i="4"/>
  <c r="K24" i="4"/>
  <c r="Q24" i="4"/>
  <c r="S24" i="4"/>
  <c r="U24" i="4"/>
  <c r="AA24" i="4"/>
  <c r="AC24" i="4"/>
  <c r="AE24" i="4"/>
  <c r="AK24" i="4"/>
  <c r="AM24" i="4"/>
  <c r="AO24" i="4"/>
  <c r="A29" i="4"/>
  <c r="A47" i="4"/>
  <c r="A48" i="4"/>
  <c r="M13" i="6"/>
  <c r="W13" i="6"/>
  <c r="O13" i="6" s="1"/>
  <c r="O24" i="6" s="1"/>
  <c r="Y13" i="6"/>
  <c r="AG13" i="6"/>
  <c r="AG24" i="6" s="1"/>
  <c r="AK13" i="6"/>
  <c r="AK24" i="6" s="1"/>
  <c r="AQ13" i="6"/>
  <c r="AI13" i="6" s="1"/>
  <c r="AS13" i="6"/>
  <c r="M14" i="6"/>
  <c r="W14" i="6"/>
  <c r="O14" i="6" s="1"/>
  <c r="AG14" i="6"/>
  <c r="Y14" i="6" s="1"/>
  <c r="Y24" i="6" s="1"/>
  <c r="AQ14" i="6"/>
  <c r="AI14" i="6" s="1"/>
  <c r="AS14" i="6"/>
  <c r="M15" i="6"/>
  <c r="W15" i="6"/>
  <c r="O15" i="6" s="1"/>
  <c r="AG15" i="6"/>
  <c r="Y15" i="6" s="1"/>
  <c r="AQ15" i="6"/>
  <c r="AI15" i="6" s="1"/>
  <c r="AS15" i="6"/>
  <c r="M16" i="6"/>
  <c r="AQ16" i="6"/>
  <c r="AI16" i="6" s="1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Q24" i="6"/>
  <c r="S24" i="6"/>
  <c r="U24" i="6"/>
  <c r="W24" i="6"/>
  <c r="AA24" i="6"/>
  <c r="AC24" i="6"/>
  <c r="AE24" i="6"/>
  <c r="AM24" i="6"/>
  <c r="AO24" i="6"/>
  <c r="AQ24" i="6"/>
  <c r="A29" i="6"/>
  <c r="A47" i="6"/>
  <c r="A48" i="6"/>
  <c r="M13" i="2"/>
  <c r="M24" i="2" s="1"/>
  <c r="O13" i="2"/>
  <c r="O24" i="2" s="1"/>
  <c r="AG13" i="2"/>
  <c r="AG24" i="2" s="1"/>
  <c r="AI13" i="2"/>
  <c r="AI24" i="2" s="1"/>
  <c r="AK13" i="2"/>
  <c r="AQ13" i="2"/>
  <c r="AS13" i="2"/>
  <c r="M14" i="2"/>
  <c r="O14" i="2"/>
  <c r="AG14" i="2"/>
  <c r="Y14" i="2" s="1"/>
  <c r="AI14" i="2"/>
  <c r="AQ14" i="2"/>
  <c r="AS14" i="2"/>
  <c r="M15" i="2"/>
  <c r="O15" i="2"/>
  <c r="AG15" i="2"/>
  <c r="Y15" i="2" s="1"/>
  <c r="AQ15" i="2"/>
  <c r="AI15" i="2" s="1"/>
  <c r="AS15" i="2"/>
  <c r="M16" i="2"/>
  <c r="AI16" i="2"/>
  <c r="AQ16" i="2"/>
  <c r="O17" i="2"/>
  <c r="Y17" i="2"/>
  <c r="AI17" i="2"/>
  <c r="M22" i="2"/>
  <c r="O22" i="2"/>
  <c r="Y22" i="2"/>
  <c r="AI22" i="2"/>
  <c r="AS22" i="2" s="1"/>
  <c r="E24" i="2"/>
  <c r="G24" i="2"/>
  <c r="I24" i="2"/>
  <c r="K24" i="2"/>
  <c r="Q24" i="2"/>
  <c r="S24" i="2"/>
  <c r="U24" i="2"/>
  <c r="W24" i="2"/>
  <c r="AA24" i="2"/>
  <c r="AC24" i="2"/>
  <c r="AE24" i="2"/>
  <c r="AK24" i="2"/>
  <c r="AM24" i="2"/>
  <c r="AO24" i="2"/>
  <c r="AQ24" i="2"/>
  <c r="A29" i="2"/>
  <c r="A47" i="2"/>
  <c r="A48" i="2"/>
  <c r="A3" i="5"/>
  <c r="A4" i="5"/>
  <c r="C14" i="5"/>
  <c r="D14" i="5"/>
  <c r="A19" i="5"/>
  <c r="A3" i="3"/>
  <c r="A4" i="3"/>
  <c r="C14" i="3"/>
  <c r="D14" i="3"/>
  <c r="A19" i="3"/>
  <c r="M13" i="1"/>
  <c r="M24" i="1" s="1"/>
  <c r="W13" i="1"/>
  <c r="Y13" i="1"/>
  <c r="AG13" i="1"/>
  <c r="AQ13" i="1"/>
  <c r="AQ24" i="1" s="1"/>
  <c r="AS13" i="1"/>
  <c r="M14" i="1"/>
  <c r="W14" i="1"/>
  <c r="Y14" i="1"/>
  <c r="Y24" i="1" s="1"/>
  <c r="AG14" i="1"/>
  <c r="AG24" i="1" s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O24" i="1"/>
  <c r="Q24" i="1"/>
  <c r="S24" i="1"/>
  <c r="U24" i="1"/>
  <c r="W24" i="1"/>
  <c r="AA24" i="1"/>
  <c r="AC24" i="1"/>
  <c r="AE24" i="1"/>
  <c r="AI24" i="1"/>
  <c r="AS24" i="1" s="1"/>
  <c r="AK24" i="1"/>
  <c r="AM24" i="1"/>
  <c r="AO24" i="1"/>
  <c r="A47" i="1"/>
  <c r="A48" i="1"/>
  <c r="AI24" i="6" l="1"/>
  <c r="AS24" i="6" s="1"/>
  <c r="AI13" i="4"/>
  <c r="AI24" i="4" s="1"/>
  <c r="AS24" i="4" s="1"/>
  <c r="Y13" i="2"/>
  <c r="Y24" i="2" s="1"/>
  <c r="AS24" i="2" s="1"/>
  <c r="AG24" i="4"/>
  <c r="W24" i="4"/>
</calcChain>
</file>

<file path=xl/sharedStrings.xml><?xml version="1.0" encoding="utf-8"?>
<sst xmlns="http://schemas.openxmlformats.org/spreadsheetml/2006/main" count="342" uniqueCount="66">
  <si>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</si>
  <si>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</si>
  <si>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</si>
  <si>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</si>
  <si>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</si>
  <si>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</si>
  <si>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</si>
  <si>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</si>
  <si>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</si>
  <si>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</si>
  <si>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</si>
  <si>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</si>
  <si>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</si>
  <si>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</si>
  <si>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</si>
  <si>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</si>
  <si>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</si>
  <si>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</si>
  <si>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</si>
  <si>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</si>
  <si>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</si>
  <si>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</si>
  <si>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</si>
  <si>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</si>
  <si>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</si>
  <si>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</si>
  <si>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</si>
  <si>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</si>
  <si>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</si>
  <si>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</si>
  <si>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</si>
  <si>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</si>
  <si>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</si>
  <si>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</si>
  <si>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</si>
  <si>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</si>
  <si>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(2)  $.6 increase in expense over 2001 Plan due to Data Center move to new building.  ($1.3MM Capital Expenditures savings)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</si>
  <si>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</si>
  <si>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</si>
  <si>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</si>
  <si>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</si>
  <si>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</si>
  <si>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O&amp;E Additional Support</t>
  </si>
  <si>
    <t>EPSC</t>
  </si>
  <si>
    <t>Operations - Taxes &amp; Benefits Not Included</t>
  </si>
  <si>
    <t xml:space="preserve">       in 2001 Plan</t>
  </si>
  <si>
    <t>2002  PLAN - NET</t>
  </si>
  <si>
    <t>2001 AS STATED</t>
  </si>
  <si>
    <t>2001 PLAN -  NET</t>
  </si>
  <si>
    <t>2001 ADJUSTED FOR 2002 BUDGET CHANGES (1)</t>
  </si>
  <si>
    <t>Variances:</t>
  </si>
  <si>
    <t>(1)  2001 Adjusted for $.4 O&amp;E Support;  Offset Should be Reflected in Operations 2002 Plan.</t>
  </si>
  <si>
    <t>2001 SECOND C.E. vs. 2002 PLAN</t>
  </si>
  <si>
    <t>2001 C.E. AS STATED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</si>
  <si>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</si>
  <si>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</si>
  <si>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</si>
  <si>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</si>
  <si>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Restated 2001 Plan (3)</t>
  </si>
  <si>
    <t>2001 2nd Current Estimate (2,3)</t>
  </si>
  <si>
    <t>(3)  2001 "Other" includes HPL.</t>
  </si>
  <si>
    <t>(2)  2001 "Other" includes HPL.</t>
  </si>
  <si>
    <t>Restated 2001 Plan (2)</t>
  </si>
  <si>
    <t>2001 2nd C.E. -  NET</t>
  </si>
  <si>
    <t>(1)  Not included - NBP submits their own schedule.  (These costs are NPNG.)</t>
  </si>
  <si>
    <t>DIRECT O&amp;M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</si>
</sst>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C:\Users\Felienne\Enron\EnronSpreadsheets\[tracy_geaccone__40490__OM Schedule - IT 1.xls]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41886.759891087961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v>12.5</v>
      </c>
      <c r="Y13" s="22">
        <f>AG13-AE13+AA13</f>
        <v>13.2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</f>
        <v>12.7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 t="shared" ref="AI14:AI22" si="1"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 t="shared" si="1"/>
        <v>7.1999999999999993</v>
      </c>
      <c r="AJ15"/>
      <c r="AK15" s="25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 t="shared" si="1"/>
        <v>0.4</v>
      </c>
      <c r="AJ16"/>
      <c r="AK16" s="25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 t="shared" si="1"/>
        <v>1.5</v>
      </c>
      <c r="AJ17"/>
      <c r="AK17" s="25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25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25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25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 t="shared" si="1"/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26.2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25.3</v>
      </c>
      <c r="X24" s="12"/>
      <c r="Y24" s="17">
        <f>SUM(Y13:Y23)</f>
        <v>26.8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25.9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0.25746268656716426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C:\Users\Felienne\Enron\EnronSpreadsheets\[tracy_geaccone__40490__OM Schedule - IT 1.xls]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C:\Users\Felienne\Enron\EnronSpreadsheets\[tracy_geaccone__40490__OM Schedule - IT 1.xls]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41886.759891087961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abSelected="1" zoomScale="75" workbookViewId="0">
      <selection activeCell="E13" sqref="E1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58</v>
      </c>
      <c r="P8" s="5"/>
      <c r="Q8" s="5"/>
      <c r="R8" s="5"/>
      <c r="S8" s="5"/>
      <c r="T8" s="5"/>
      <c r="U8" s="5"/>
      <c r="V8" s="5"/>
      <c r="W8" s="5"/>
      <c r="Y8" s="5" t="s">
        <v>59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13.4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12.5+0.4</f>
        <v>12.9</v>
      </c>
      <c r="Y13" s="22">
        <f>AG13-AE13+AA13</f>
        <v>13.6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</f>
        <v>13.1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3.7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v>3.5</v>
      </c>
      <c r="Y14" s="22">
        <f>AG14-AE14+AA14</f>
        <v>3.9000000000000004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</f>
        <v>3.7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6.3</v>
      </c>
      <c r="P15"/>
      <c r="Q15" s="23">
        <v>0.4</v>
      </c>
      <c r="R15"/>
      <c r="S15" s="23"/>
      <c r="T15"/>
      <c r="U15" s="12">
        <v>-0.1</v>
      </c>
      <c r="V15" s="12"/>
      <c r="W15" s="22">
        <v>5.8</v>
      </c>
      <c r="Y15" s="22">
        <f>AG15-AE15+AA15</f>
        <v>6.5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</f>
        <v>6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26.6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25.7</v>
      </c>
      <c r="X24" s="12"/>
      <c r="Y24" s="17">
        <f>SUM(Y13:Y23)</f>
        <v>27.2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26.3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0.23897058823529427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60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C:\Users\Felienne\Enron\EnronSpreadsheets\[tracy_geaccone__40490__OM Schedule - IT 1.xls]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C:\Users\Felienne\Enron\EnronSpreadsheets\[tracy_geaccone__40490__OM Schedule - IT 1.xls]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41886.759891087961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8" t="s">
        <v>14</v>
      </c>
      <c r="F8" s="38"/>
      <c r="G8" s="38"/>
      <c r="H8" s="38"/>
      <c r="I8" s="38"/>
      <c r="J8" s="38"/>
      <c r="K8" s="38"/>
      <c r="L8" s="38"/>
      <c r="M8" s="38"/>
      <c r="O8" s="5" t="s">
        <v>62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 t="shared" ref="M13:M22" si="0">+E13-G13-I13+K13</f>
        <v>11.399999999999999</v>
      </c>
      <c r="N13" s="12"/>
      <c r="O13" s="22">
        <f>W13-U13+Q13</f>
        <v>14.4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12.5+0.2+0.4+0.8</f>
        <v>13.9</v>
      </c>
      <c r="Y13" s="22">
        <f>AG13-AE13+AA13</f>
        <v>14.4</v>
      </c>
      <c r="Z13" s="12"/>
      <c r="AA13" s="22">
        <v>0.4</v>
      </c>
      <c r="AB13" s="12"/>
      <c r="AC13" s="22"/>
      <c r="AD13" s="12"/>
      <c r="AE13" s="12">
        <v>-0.1</v>
      </c>
      <c r="AF13" s="12"/>
      <c r="AG13" s="22">
        <f>12.5+0.2+0.4+0.8</f>
        <v>13.9</v>
      </c>
      <c r="AH13" s="12"/>
      <c r="AI13" s="12">
        <f>AQ13+AM13+AK13</f>
        <v>19</v>
      </c>
      <c r="AJ13" s="12"/>
      <c r="AK13" s="12">
        <f>2.2+1.1</f>
        <v>3.3000000000000003</v>
      </c>
      <c r="AL13" s="12"/>
      <c r="AM13" s="12"/>
      <c r="AN13" s="12"/>
      <c r="AO13" s="12"/>
      <c r="AP13" s="12"/>
      <c r="AQ13" s="12">
        <f>15.5+0.2</f>
        <v>15.7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si="0"/>
        <v>3.6</v>
      </c>
      <c r="N14" s="12"/>
      <c r="O14" s="22">
        <f>W14-U14+Q14</f>
        <v>4.5999999999999996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>3.5+0.2+0.7</f>
        <v>4.4000000000000004</v>
      </c>
      <c r="Y14" s="22">
        <f>AG14-AE14+AA14</f>
        <v>4.5999999999999996</v>
      </c>
      <c r="Z14" s="12"/>
      <c r="AA14" s="22">
        <v>0.1</v>
      </c>
      <c r="AB14" s="12"/>
      <c r="AC14" s="22"/>
      <c r="AD14" s="12"/>
      <c r="AE14" s="12">
        <v>-0.1</v>
      </c>
      <c r="AF14" s="12"/>
      <c r="AG14" s="22">
        <f>3.5+0.2+0.7</f>
        <v>4.4000000000000004</v>
      </c>
      <c r="AH14" s="12"/>
      <c r="AI14" s="12">
        <f>AQ14+AM14+AK14</f>
        <v>4.3999999999999995</v>
      </c>
      <c r="AJ14" s="12"/>
      <c r="AK14" s="12">
        <v>0.1</v>
      </c>
      <c r="AL14" s="12"/>
      <c r="AM14" s="12"/>
      <c r="AN14" s="12"/>
      <c r="AO14" s="12"/>
      <c r="AP14" s="12"/>
      <c r="AQ14" s="12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12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2">
        <f>W15-U15+Q15</f>
        <v>7.2</v>
      </c>
      <c r="P15"/>
      <c r="Q15" s="23">
        <v>0.4</v>
      </c>
      <c r="R15"/>
      <c r="S15" s="23"/>
      <c r="T15"/>
      <c r="U15" s="12">
        <v>-0.1</v>
      </c>
      <c r="V15" s="12"/>
      <c r="W15" s="22">
        <f>5.8+0.2+0.7</f>
        <v>6.7</v>
      </c>
      <c r="Y15" s="22">
        <f>AG15-AE15+AA15</f>
        <v>7.2</v>
      </c>
      <c r="Z15"/>
      <c r="AA15" s="23">
        <v>0.4</v>
      </c>
      <c r="AB15"/>
      <c r="AC15" s="23"/>
      <c r="AD15"/>
      <c r="AE15" s="12">
        <v>-0.1</v>
      </c>
      <c r="AF15" s="12"/>
      <c r="AG15" s="22">
        <f>5.8+0.2+0.7</f>
        <v>6.7</v>
      </c>
      <c r="AH15" s="12"/>
      <c r="AI15" s="12">
        <f>AQ15+AM15+AK15</f>
        <v>7.1999999999999993</v>
      </c>
      <c r="AJ15"/>
      <c r="AK15" s="12">
        <v>0.1</v>
      </c>
      <c r="AL15"/>
      <c r="AM15"/>
      <c r="AN15"/>
      <c r="AO15"/>
      <c r="AP15" s="12"/>
      <c r="AQ15" s="12">
        <f>7+0.1</f>
        <v>7.1</v>
      </c>
      <c r="AS15" s="15">
        <f>-155.5/1959</f>
        <v>-7.937723328228688E-2</v>
      </c>
    </row>
    <row r="16" spans="1:48" x14ac:dyDescent="0.2">
      <c r="A16" s="21" t="s">
        <v>31</v>
      </c>
      <c r="E16" s="12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2"/>
      <c r="P16"/>
      <c r="Q16" s="23"/>
      <c r="R16"/>
      <c r="S16" s="23"/>
      <c r="T16"/>
      <c r="U16" s="12"/>
      <c r="V16" s="12"/>
      <c r="W16" s="22"/>
      <c r="Y16" s="22"/>
      <c r="Z16"/>
      <c r="AA16" s="23"/>
      <c r="AB16"/>
      <c r="AC16" s="23"/>
      <c r="AD16"/>
      <c r="AE16" s="12"/>
      <c r="AF16" s="12"/>
      <c r="AG16" s="22"/>
      <c r="AH16" s="12"/>
      <c r="AI16" s="12">
        <f>AQ16+AM16+AK16</f>
        <v>0.4</v>
      </c>
      <c r="AJ16"/>
      <c r="AK16" s="12"/>
      <c r="AL16"/>
      <c r="AM16"/>
      <c r="AN16"/>
      <c r="AO16"/>
      <c r="AP16" s="12"/>
      <c r="AQ16" s="12">
        <f>0.4</f>
        <v>0.4</v>
      </c>
      <c r="AS16" s="13"/>
      <c r="AU16" s="13"/>
    </row>
    <row r="17" spans="1:47" x14ac:dyDescent="0.2">
      <c r="A17" s="21" t="s">
        <v>22</v>
      </c>
      <c r="E17" s="12"/>
      <c r="F17"/>
      <c r="G17" s="25"/>
      <c r="H17"/>
      <c r="I17"/>
      <c r="J17"/>
      <c r="K17"/>
      <c r="L17" s="12"/>
      <c r="M17" s="12"/>
      <c r="N17" s="14"/>
      <c r="O17" s="22">
        <f>W17-U17+Q17</f>
        <v>0.89999999999999991</v>
      </c>
      <c r="P17"/>
      <c r="Q17" s="23"/>
      <c r="R17"/>
      <c r="S17" s="23"/>
      <c r="T17"/>
      <c r="U17" s="12">
        <v>0.3</v>
      </c>
      <c r="V17" s="12"/>
      <c r="W17" s="22">
        <v>1.2</v>
      </c>
      <c r="Y17" s="22">
        <f>AG17-AE17+AA17</f>
        <v>0.89999999999999991</v>
      </c>
      <c r="Z17"/>
      <c r="AA17" s="23"/>
      <c r="AB17"/>
      <c r="AC17" s="23"/>
      <c r="AD17"/>
      <c r="AE17" s="12">
        <v>0.3</v>
      </c>
      <c r="AF17" s="12"/>
      <c r="AG17" s="22">
        <v>1.2</v>
      </c>
      <c r="AH17" s="12"/>
      <c r="AI17" s="12">
        <f>AQ17+AM17+AK17</f>
        <v>1.5</v>
      </c>
      <c r="AJ17"/>
      <c r="AK17" s="12"/>
      <c r="AL17"/>
      <c r="AM17"/>
      <c r="AN17"/>
      <c r="AO17"/>
      <c r="AP17" s="12"/>
      <c r="AQ17" s="12">
        <v>1.5</v>
      </c>
      <c r="AS17" s="13"/>
      <c r="AU17" s="13"/>
    </row>
    <row r="18" spans="1:47" x14ac:dyDescent="0.2">
      <c r="A18" s="21" t="s">
        <v>23</v>
      </c>
      <c r="E18" s="12"/>
      <c r="F18"/>
      <c r="G18" s="25"/>
      <c r="H18"/>
      <c r="I18"/>
      <c r="J18"/>
      <c r="K18"/>
      <c r="L18" s="12"/>
      <c r="M18" s="12"/>
      <c r="N18" s="14"/>
      <c r="O18" s="22"/>
      <c r="P18"/>
      <c r="Q18" s="23"/>
      <c r="R18"/>
      <c r="S18" s="23"/>
      <c r="T18"/>
      <c r="U18"/>
      <c r="V18" s="12"/>
      <c r="W18" s="12"/>
      <c r="Y18" s="22"/>
      <c r="Z18"/>
      <c r="AA18" s="23"/>
      <c r="AB18"/>
      <c r="AC18" s="23"/>
      <c r="AD18"/>
      <c r="AE18"/>
      <c r="AF18" s="12"/>
      <c r="AG18" s="12"/>
      <c r="AH18" s="12"/>
      <c r="AI18" s="12"/>
      <c r="AJ18"/>
      <c r="AK18" s="12"/>
      <c r="AL18"/>
      <c r="AM18"/>
      <c r="AN18"/>
      <c r="AO18"/>
      <c r="AP18" s="12"/>
      <c r="AQ18" s="12"/>
      <c r="AS18" s="13"/>
      <c r="AU18" s="13"/>
    </row>
    <row r="19" spans="1:47" x14ac:dyDescent="0.2">
      <c r="A19" s="21" t="s">
        <v>24</v>
      </c>
      <c r="E19" s="12"/>
      <c r="F19"/>
      <c r="G19" s="25"/>
      <c r="H19"/>
      <c r="I19"/>
      <c r="J19"/>
      <c r="K19"/>
      <c r="L19" s="12"/>
      <c r="M19" s="12"/>
      <c r="N19" s="14"/>
      <c r="O19" s="22"/>
      <c r="P19"/>
      <c r="Q19" s="23"/>
      <c r="R19"/>
      <c r="S19" s="23"/>
      <c r="T19"/>
      <c r="U19"/>
      <c r="V19" s="12"/>
      <c r="W19" s="12"/>
      <c r="Y19" s="22"/>
      <c r="Z19"/>
      <c r="AA19" s="23"/>
      <c r="AB19"/>
      <c r="AC19" s="23"/>
      <c r="AD19"/>
      <c r="AE19"/>
      <c r="AF19" s="12"/>
      <c r="AG19" s="12"/>
      <c r="AH19" s="12"/>
      <c r="AI19" s="12"/>
      <c r="AJ19"/>
      <c r="AK19" s="12"/>
      <c r="AL19"/>
      <c r="AM19"/>
      <c r="AN19"/>
      <c r="AO19"/>
      <c r="AP19" s="12"/>
      <c r="AQ19" s="12"/>
      <c r="AS19" s="13"/>
      <c r="AU19" s="13"/>
    </row>
    <row r="20" spans="1:47" x14ac:dyDescent="0.2">
      <c r="A20" s="21" t="s">
        <v>25</v>
      </c>
      <c r="E20" s="12"/>
      <c r="F20"/>
      <c r="G20" s="25"/>
      <c r="H20"/>
      <c r="I20"/>
      <c r="J20"/>
      <c r="K20"/>
      <c r="L20" s="12"/>
      <c r="M20" s="12"/>
      <c r="N20" s="14"/>
      <c r="O20" s="22"/>
      <c r="P20"/>
      <c r="Q20"/>
      <c r="R20"/>
      <c r="S20"/>
      <c r="T20"/>
      <c r="U20"/>
      <c r="V20" s="12"/>
      <c r="W20" s="12"/>
      <c r="Y20" s="22"/>
      <c r="Z20"/>
      <c r="AA20"/>
      <c r="AB20"/>
      <c r="AC20"/>
      <c r="AD20"/>
      <c r="AE20"/>
      <c r="AF20" s="12"/>
      <c r="AG20" s="12"/>
      <c r="AH20" s="12"/>
      <c r="AI20" s="12"/>
      <c r="AJ20"/>
      <c r="AK20" s="12"/>
      <c r="AL20"/>
      <c r="AM20"/>
      <c r="AN20"/>
      <c r="AO20"/>
      <c r="AP20" s="12"/>
      <c r="AQ20" s="12"/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2"/>
      <c r="P21" s="12"/>
      <c r="Q21" s="12"/>
      <c r="R21" s="12"/>
      <c r="S21" s="12"/>
      <c r="T21" s="12"/>
      <c r="U21" s="12"/>
      <c r="V21" s="12"/>
      <c r="W21" s="12"/>
      <c r="Y21" s="2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22">
        <f>W22-U22+Q22</f>
        <v>2.2999999999999998</v>
      </c>
      <c r="P22" s="12"/>
      <c r="Q22" s="12"/>
      <c r="R22" s="12"/>
      <c r="S22" s="12"/>
      <c r="T22" s="12"/>
      <c r="U22" s="12"/>
      <c r="V22" s="12"/>
      <c r="W22" s="12">
        <v>2.2999999999999998</v>
      </c>
      <c r="Y22" s="22">
        <f>AG22-AE22+AA22</f>
        <v>2.2999999999999998</v>
      </c>
      <c r="Z22" s="12"/>
      <c r="AA22" s="12"/>
      <c r="AB22" s="12"/>
      <c r="AC22" s="12"/>
      <c r="AD22" s="12"/>
      <c r="AE22" s="12"/>
      <c r="AF22" s="12"/>
      <c r="AG22" s="12">
        <v>2.2999999999999998</v>
      </c>
      <c r="AH22" s="12"/>
      <c r="AI22" s="12">
        <f>AQ22+AM22+AK22</f>
        <v>1.2</v>
      </c>
      <c r="AJ22" s="12"/>
      <c r="AK22" s="12"/>
      <c r="AL22" s="12"/>
      <c r="AM22" s="12"/>
      <c r="AN22" s="12"/>
      <c r="AO22" s="12"/>
      <c r="AP22" s="12"/>
      <c r="AQ22" s="12">
        <v>1.2</v>
      </c>
      <c r="AS22" s="13">
        <f>(AI22-Y22)/Y22</f>
        <v>-0.47826086956521735</v>
      </c>
    </row>
    <row r="23" spans="1:47" x14ac:dyDescent="0.2">
      <c r="A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29.4</v>
      </c>
      <c r="P24" s="12"/>
      <c r="Q24" s="17">
        <f>SUM(Q13:Q23)</f>
        <v>0.9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28.5</v>
      </c>
      <c r="X24" s="12"/>
      <c r="Y24" s="17">
        <f>SUM(Y13:Y23)</f>
        <v>29.4</v>
      </c>
      <c r="Z24" s="12"/>
      <c r="AA24" s="17">
        <f>SUM(AA13:AA23)</f>
        <v>0.9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28.5</v>
      </c>
      <c r="AH24" s="12"/>
      <c r="AI24" s="17">
        <f>SUM(AI13:AI23)</f>
        <v>33.700000000000003</v>
      </c>
      <c r="AJ24" s="12"/>
      <c r="AK24" s="17">
        <f>SUM(AK13:AK23)</f>
        <v>3.5000000000000004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30.2</v>
      </c>
      <c r="AR24" s="12"/>
      <c r="AS24" s="18">
        <f>(AI24-Y24)/Y24</f>
        <v>0.14625850340136071</v>
      </c>
    </row>
    <row r="25" spans="1:47" ht="25.5" customHeight="1" thickTop="1" x14ac:dyDescent="0.2">
      <c r="A25" s="24" t="s">
        <v>64</v>
      </c>
    </row>
    <row r="26" spans="1:47" x14ac:dyDescent="0.2">
      <c r="A26" s="24" t="s">
        <v>61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C:\Users\Felienne\Enron\EnronSpreadsheets\[tracy_geaccone__40490__OM Schedule - IT 1.xls]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C:\Users\Felienne\Enron\EnronSpreadsheets\[tracy_geaccone__40490__OM Schedule - IT 1.xls]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41886.759891087961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2.75" x14ac:dyDescent="0.2"/>
  <cols>
    <col min="1" max="1" width="31.42578125" customWidth="1"/>
    <col min="2" max="2" width="15.85546875" customWidth="1"/>
    <col min="3" max="3" width="20.8554687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39" t="s">
        <v>65</v>
      </c>
      <c r="B1" s="39"/>
      <c r="C1" s="39"/>
      <c r="D1" s="39"/>
      <c r="E1" s="39"/>
    </row>
    <row r="2" spans="1:7" ht="21" customHeight="1" x14ac:dyDescent="0.25">
      <c r="A2" s="39" t="s">
        <v>37</v>
      </c>
      <c r="B2" s="39"/>
      <c r="C2" s="39"/>
      <c r="D2" s="39"/>
      <c r="E2" s="39"/>
    </row>
    <row r="3" spans="1:7" ht="21" customHeight="1" x14ac:dyDescent="0.25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">
      <c r="A5" s="26"/>
      <c r="B5" s="26"/>
      <c r="C5" s="26"/>
      <c r="D5" s="26"/>
      <c r="E5" s="26"/>
      <c r="F5" s="26"/>
      <c r="G5" s="26"/>
    </row>
    <row r="6" spans="1:7" ht="52.5" customHeight="1" x14ac:dyDescent="0.25">
      <c r="A6" s="26"/>
      <c r="C6" s="34" t="s">
        <v>47</v>
      </c>
      <c r="D6" s="34" t="s">
        <v>49</v>
      </c>
      <c r="G6" s="26"/>
    </row>
    <row r="7" spans="1:7" ht="26.25" customHeight="1" x14ac:dyDescent="0.25">
      <c r="A7" s="29" t="s">
        <v>48</v>
      </c>
      <c r="B7" s="30"/>
      <c r="C7" s="35">
        <v>25.3</v>
      </c>
      <c r="D7" s="35">
        <v>25.7</v>
      </c>
      <c r="F7" s="30"/>
      <c r="G7" s="26"/>
    </row>
    <row r="8" spans="1:7" ht="26.25" customHeight="1" x14ac:dyDescent="0.25">
      <c r="A8" s="37" t="s">
        <v>50</v>
      </c>
      <c r="B8" s="30"/>
      <c r="C8" s="36"/>
      <c r="D8" s="36"/>
      <c r="F8" s="30"/>
      <c r="G8" s="26"/>
    </row>
    <row r="9" spans="1:7" ht="18.75" customHeight="1" x14ac:dyDescent="0.2">
      <c r="A9" s="26" t="s">
        <v>39</v>
      </c>
      <c r="B9" s="26"/>
      <c r="C9" s="31">
        <v>2.8</v>
      </c>
      <c r="D9" s="31">
        <v>2.8</v>
      </c>
      <c r="F9" s="26"/>
      <c r="G9" s="26"/>
    </row>
    <row r="10" spans="1:7" ht="18.75" customHeight="1" x14ac:dyDescent="0.2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">
      <c r="A12" s="26" t="s">
        <v>44</v>
      </c>
      <c r="B12" s="26"/>
      <c r="C12" s="31"/>
      <c r="D12" s="31"/>
      <c r="F12" s="26"/>
      <c r="G12" s="26"/>
    </row>
    <row r="13" spans="1:7" ht="18.75" customHeight="1" x14ac:dyDescent="0.35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55000000000000004">
      <c r="A14" s="29" t="s">
        <v>46</v>
      </c>
      <c r="B14" s="26"/>
      <c r="C14" s="33">
        <f>SUM(C7:C13)</f>
        <v>30.200000000000003</v>
      </c>
      <c r="D14" s="33">
        <f>SUM(D7:D13)</f>
        <v>30.200000000000003</v>
      </c>
      <c r="F14" s="26"/>
      <c r="G14" s="26"/>
    </row>
    <row r="15" spans="1:7" ht="21" customHeight="1" x14ac:dyDescent="0.2">
      <c r="A15" s="26"/>
      <c r="B15" s="26"/>
      <c r="D15" s="31"/>
      <c r="E15" s="31"/>
      <c r="F15" s="26"/>
      <c r="G15" s="26"/>
    </row>
    <row r="16" spans="1:7" ht="21" customHeight="1" x14ac:dyDescent="0.2">
      <c r="A16" s="27" t="s">
        <v>51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/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C:\Users\Felienne\Enron\EnronSpreadsheets\[tracy_geaccone__40490__OM Schedule - IT 1.xls]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6"/>
  <sheetViews>
    <sheetView zoomScale="75" workbookViewId="0">
      <selection activeCell="A3" sqref="A3"/>
    </sheetView>
  </sheetViews>
  <sheetFormatPr defaultRowHeight="12.75" x14ac:dyDescent="0.2"/>
  <cols>
    <col min="1" max="1" width="31.42578125" customWidth="1"/>
    <col min="2" max="2" width="15.85546875" customWidth="1"/>
    <col min="3" max="3" width="20.8554687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39" t="s">
        <v>65</v>
      </c>
      <c r="B1" s="39"/>
      <c r="C1" s="39"/>
      <c r="D1" s="39"/>
      <c r="E1" s="39"/>
    </row>
    <row r="2" spans="1:7" ht="21" customHeight="1" x14ac:dyDescent="0.25">
      <c r="A2" s="39" t="s">
        <v>52</v>
      </c>
      <c r="B2" s="39"/>
      <c r="C2" s="39"/>
      <c r="D2" s="39"/>
      <c r="E2" s="39"/>
    </row>
    <row r="3" spans="1:7" ht="21" customHeight="1" x14ac:dyDescent="0.25">
      <c r="A3" s="39" t="str">
        <f>'With NBP'!A3</f>
        <v>INFORMATION TECHNOLOGY</v>
      </c>
      <c r="B3" s="39"/>
      <c r="C3" s="39"/>
      <c r="D3" s="39"/>
      <c r="E3" s="39"/>
    </row>
    <row r="4" spans="1:7" ht="21" customHeight="1" x14ac:dyDescent="0.2">
      <c r="A4" s="40" t="str">
        <f>'With NBP'!A4</f>
        <v>( $ In Millions)</v>
      </c>
      <c r="B4" s="40"/>
      <c r="C4" s="40"/>
      <c r="D4" s="40"/>
      <c r="E4" s="40"/>
    </row>
    <row r="5" spans="1:7" ht="21" customHeight="1" x14ac:dyDescent="0.2">
      <c r="A5" s="26"/>
      <c r="B5" s="26"/>
      <c r="C5" s="26"/>
      <c r="D5" s="26"/>
      <c r="E5" s="26"/>
      <c r="F5" s="26"/>
      <c r="G5" s="26"/>
    </row>
    <row r="6" spans="1:7" ht="63" x14ac:dyDescent="0.25">
      <c r="A6" s="26"/>
      <c r="C6" s="34" t="s">
        <v>53</v>
      </c>
      <c r="D6" s="34" t="s">
        <v>55</v>
      </c>
      <c r="G6" s="26"/>
    </row>
    <row r="7" spans="1:7" ht="26.25" customHeight="1" x14ac:dyDescent="0.25">
      <c r="A7" s="29" t="s">
        <v>63</v>
      </c>
      <c r="B7" s="30"/>
      <c r="C7" s="35">
        <v>25.9</v>
      </c>
      <c r="D7" s="35">
        <v>28.5</v>
      </c>
      <c r="F7" s="30"/>
      <c r="G7" s="26"/>
    </row>
    <row r="8" spans="1:7" ht="26.25" customHeight="1" x14ac:dyDescent="0.25">
      <c r="A8" s="37" t="s">
        <v>50</v>
      </c>
      <c r="B8" s="30"/>
      <c r="C8" s="36"/>
      <c r="D8" s="36"/>
      <c r="F8" s="30"/>
      <c r="G8" s="26"/>
    </row>
    <row r="9" spans="1:7" ht="18.75" customHeight="1" x14ac:dyDescent="0.2">
      <c r="A9" s="26" t="s">
        <v>39</v>
      </c>
      <c r="B9" s="26"/>
      <c r="C9" s="31">
        <v>2.2000000000000002</v>
      </c>
      <c r="D9" s="31">
        <v>0</v>
      </c>
      <c r="F9" s="26"/>
      <c r="G9" s="26"/>
    </row>
    <row r="10" spans="1:7" ht="18.75" customHeight="1" x14ac:dyDescent="0.2">
      <c r="A10" s="26" t="s">
        <v>42</v>
      </c>
      <c r="B10" s="26"/>
      <c r="C10" s="31">
        <v>0.7</v>
      </c>
      <c r="D10" s="31">
        <v>0.3</v>
      </c>
      <c r="F10" s="26"/>
      <c r="G10" s="26"/>
    </row>
    <row r="11" spans="1:7" ht="18.75" customHeight="1" x14ac:dyDescent="0.2">
      <c r="A11" s="26" t="s">
        <v>43</v>
      </c>
      <c r="B11" s="26"/>
      <c r="C11" s="31">
        <v>0.8</v>
      </c>
      <c r="D11" s="31">
        <v>0.8</v>
      </c>
      <c r="F11" s="26"/>
      <c r="G11" s="26"/>
    </row>
    <row r="12" spans="1:7" ht="18.75" customHeight="1" x14ac:dyDescent="0.2">
      <c r="A12" s="26" t="s">
        <v>44</v>
      </c>
      <c r="B12" s="26"/>
      <c r="C12" s="31"/>
      <c r="D12" s="31"/>
      <c r="F12" s="26"/>
      <c r="G12" s="26"/>
    </row>
    <row r="13" spans="1:7" ht="18.75" customHeight="1" x14ac:dyDescent="0.35">
      <c r="A13" s="26" t="s">
        <v>45</v>
      </c>
      <c r="B13" s="26"/>
      <c r="C13" s="32">
        <v>0.6</v>
      </c>
      <c r="D13" s="32">
        <v>0.6</v>
      </c>
      <c r="F13" s="26"/>
      <c r="G13" s="26"/>
    </row>
    <row r="14" spans="1:7" ht="32.25" customHeight="1" x14ac:dyDescent="0.55000000000000004">
      <c r="A14" s="29" t="s">
        <v>46</v>
      </c>
      <c r="B14" s="26"/>
      <c r="C14" s="33">
        <f>SUM(C7:C13)</f>
        <v>30.2</v>
      </c>
      <c r="D14" s="33">
        <f>SUM(D7:D13)</f>
        <v>30.200000000000003</v>
      </c>
      <c r="F14" s="26"/>
      <c r="G14" s="26"/>
    </row>
    <row r="15" spans="1:7" ht="21" customHeight="1" x14ac:dyDescent="0.2">
      <c r="A15" s="26"/>
      <c r="B15" s="26"/>
      <c r="D15" s="31"/>
      <c r="E15" s="31"/>
      <c r="F15" s="26"/>
      <c r="G15" s="26"/>
    </row>
    <row r="16" spans="1:7" ht="21" customHeight="1" x14ac:dyDescent="0.2">
      <c r="A16" s="27" t="s">
        <v>56</v>
      </c>
      <c r="B16" s="26"/>
      <c r="C16" s="31"/>
      <c r="D16" s="31"/>
      <c r="E16" s="26"/>
      <c r="F16" s="26"/>
      <c r="G16" s="26"/>
    </row>
    <row r="17" spans="1:7" ht="21" customHeight="1" x14ac:dyDescent="0.2">
      <c r="A17" s="26" t="s">
        <v>54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/>
      <c r="B18" s="26"/>
      <c r="C18" s="31"/>
      <c r="D18" s="31"/>
      <c r="E18" s="26"/>
      <c r="F18" s="26"/>
      <c r="G18" s="26"/>
    </row>
    <row r="19" spans="1:7" ht="21" customHeight="1" x14ac:dyDescent="0.2">
      <c r="A19" s="28" t="str">
        <f ca="1">CELL("FILENAME")</f>
        <v>C:\Users\Felienne\Enron\EnronSpreadsheets\[tracy_geaccone__40490__OM Schedule - IT 1.xls] Normalized for O&amp;E</v>
      </c>
      <c r="B19" s="26"/>
      <c r="C19" s="26"/>
      <c r="D19" s="26"/>
      <c r="E19" s="26"/>
      <c r="F19" s="26"/>
      <c r="G19" s="26"/>
    </row>
    <row r="20" spans="1:7" ht="21" customHeight="1" x14ac:dyDescent="0.2">
      <c r="A20" s="26"/>
      <c r="B20" s="26"/>
      <c r="C20" s="26"/>
      <c r="D20" s="26"/>
      <c r="E20" s="26"/>
      <c r="F20" s="26"/>
      <c r="G20" s="26"/>
    </row>
    <row r="21" spans="1:7" ht="21" customHeight="1" x14ac:dyDescent="0.2"/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Not Normalized for O&amp;E</vt:lpstr>
      <vt:lpstr> Normalized for O&amp;E</vt:lpstr>
      <vt:lpstr> Normalized for O&amp;E &amp; SAN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Felienne</cp:lastModifiedBy>
  <cp:lastPrinted>2001-08-27T15:06:49Z</cp:lastPrinted>
  <dcterms:created xsi:type="dcterms:W3CDTF">2001-07-19T21:53:52Z</dcterms:created>
  <dcterms:modified xsi:type="dcterms:W3CDTF">2014-09-04T16:14:14Z</dcterms:modified>
</cp:coreProperties>
</file>