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8055" tabRatio="914" firstSheet="1" activeTab="1"/>
  </bookViews>
  <sheets>
    <sheet name="Co 359 Invoice" sheetId="13" state="hidden" r:id="rId1"/>
    <sheet name="Invoice" sheetId="1" r:id="rId2"/>
    <sheet name="EOL" sheetId="44" r:id="rId3"/>
    <sheet name="Co 34V" sheetId="34" state="hidden" r:id="rId4"/>
    <sheet name="ICFeb correction" sheetId="29" state="hidden" r:id="rId5"/>
    <sheet name="ICAprest" sheetId="27" state="hidden" r:id="rId6"/>
    <sheet name="Additional Inv for CC to Corp" sheetId="40" state="hidden" r:id="rId7"/>
    <sheet name="IT Development" sheetId="45" r:id="rId8"/>
    <sheet name="IT Infrastructure" sheetId="50" r:id="rId9"/>
    <sheet name="IT Infrastructure Services" sheetId="47" r:id="rId10"/>
    <sheet name="Enterprise Portal Solutions" sheetId="48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7" hidden="1">'IT Development'!$A$1:$D$521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0">'Enterprise Portal Solutions'!$A$1:$O$21</definedName>
    <definedName name="_xlnm.Print_Area" localSheetId="2">EOL!$A$1:$E$14</definedName>
    <definedName name="_xlnm.Print_Area" localSheetId="1">Invoice!$A$1:$D$37</definedName>
    <definedName name="_xlnm.Print_Area" localSheetId="7">'IT Development'!$A$1:$H$27</definedName>
    <definedName name="_xlnm.Print_Area" localSheetId="8">'IT Infrastructure'!$A$1:$E$75</definedName>
    <definedName name="_xlnm.Print_Titles" localSheetId="7">'IT Development'!$1:$1</definedName>
    <definedName name="_xlnm.Print_Titles" localSheetId="8">'IT Infrastructure'!$B:$D</definedName>
    <definedName name="REMIT">#REF!</definedName>
    <definedName name="SAPFuncF4Help" localSheetId="10">Main.SAPF4Help()</definedName>
    <definedName name="SAPFuncF4Help" localSheetId="8">Main.SAPF4Help()</definedName>
    <definedName name="SAPFuncF4Help">Main.SAPF4Help()</definedName>
    <definedName name="wrn.Total._.Enron._.Labor." localSheetId="10" hidden="1">{#N/A,#N/A,FALSE,"2. Budget per Service"}</definedName>
    <definedName name="wrn.Total._.Enron._.Labor." localSheetId="8" hidden="1">{#N/A,#N/A,FALSE,"2. Budget per Service"}</definedName>
    <definedName name="wrn.Total._.Enron._.Labor." localSheetId="9" hidden="1">{#N/A,#N/A,FALSE,"2. Budget per Service"}</definedName>
    <definedName name="wrn.Total._.Enron._.Labor." hidden="1">{#N/A,#N/A,FALSE,"2. Budget per Service"}</definedName>
  </definedNames>
  <calcPr calcId="152511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 s="1"/>
  <c r="C35" i="40" s="1"/>
  <c r="C8" i="34"/>
  <c r="C14" i="34"/>
  <c r="C19" i="34"/>
  <c r="C27" i="34"/>
  <c r="C32" i="34" s="1"/>
  <c r="C35" i="34" s="1"/>
  <c r="A9" i="13"/>
  <c r="C14" i="13"/>
  <c r="C18" i="13"/>
  <c r="C22" i="13"/>
  <c r="C26" i="13"/>
  <c r="C29" i="13" s="1"/>
  <c r="C32" i="13" s="1"/>
  <c r="N3" i="48"/>
  <c r="H15" i="48"/>
  <c r="H16" i="48"/>
  <c r="H17" i="48"/>
  <c r="H20" i="48" s="1"/>
  <c r="C27" i="1" s="1"/>
  <c r="H18" i="48"/>
  <c r="D8" i="44"/>
  <c r="D13" i="44" s="1"/>
  <c r="C13" i="1" s="1"/>
  <c r="D10" i="44"/>
  <c r="D11" i="44"/>
  <c r="R9" i="27"/>
  <c r="S9" i="27" s="1"/>
  <c r="N10" i="27"/>
  <c r="O10" i="27" s="1"/>
  <c r="AD10" i="27"/>
  <c r="AE10" i="27" s="1"/>
  <c r="J11" i="27"/>
  <c r="K11" i="27" s="1"/>
  <c r="Z11" i="27"/>
  <c r="AA11" i="27" s="1"/>
  <c r="R13" i="27"/>
  <c r="S13" i="27" s="1"/>
  <c r="N14" i="27"/>
  <c r="O14" i="27" s="1"/>
  <c r="AD14" i="27"/>
  <c r="AE14" i="27" s="1"/>
  <c r="J15" i="27"/>
  <c r="K15" i="27" s="1"/>
  <c r="Z15" i="27"/>
  <c r="AA15" i="27" s="1"/>
  <c r="J16" i="27"/>
  <c r="K16" i="27" s="1"/>
  <c r="J17" i="27"/>
  <c r="K17" i="27"/>
  <c r="R17" i="27"/>
  <c r="S17" i="27" s="1"/>
  <c r="N18" i="27"/>
  <c r="O18" i="27" s="1"/>
  <c r="AD18" i="27"/>
  <c r="AE18" i="27" s="1"/>
  <c r="E19" i="27"/>
  <c r="AG19" i="27" s="1"/>
  <c r="J19" i="27"/>
  <c r="K19" i="27" s="1"/>
  <c r="W19" i="27"/>
  <c r="J20" i="27"/>
  <c r="K20" i="27"/>
  <c r="W20" i="27"/>
  <c r="Z20" i="27"/>
  <c r="AA20" i="27" s="1"/>
  <c r="K21" i="27"/>
  <c r="O21" i="27"/>
  <c r="W21" i="27"/>
  <c r="AA21" i="27"/>
  <c r="AD21" i="27"/>
  <c r="AE21" i="27" s="1"/>
  <c r="E22" i="27"/>
  <c r="AG22" i="27" s="1"/>
  <c r="K22" i="27"/>
  <c r="O22" i="27"/>
  <c r="R22" i="27"/>
  <c r="S22" i="27" s="1"/>
  <c r="AI22" i="27" s="1"/>
  <c r="AA22" i="27"/>
  <c r="AE22" i="27"/>
  <c r="J23" i="27"/>
  <c r="K23" i="27" s="1"/>
  <c r="AK24" i="27"/>
  <c r="E9" i="27" s="1"/>
  <c r="AL24" i="27"/>
  <c r="E15" i="27" s="1"/>
  <c r="F25" i="27"/>
  <c r="I25" i="27"/>
  <c r="J12" i="27" s="1"/>
  <c r="K12" i="27" s="1"/>
  <c r="J25" i="27"/>
  <c r="M25" i="27"/>
  <c r="N11" i="27" s="1"/>
  <c r="O11" i="27" s="1"/>
  <c r="N25" i="27"/>
  <c r="N23" i="27" s="1"/>
  <c r="O23" i="27" s="1"/>
  <c r="Q25" i="27"/>
  <c r="R10" i="27" s="1"/>
  <c r="S10" i="27" s="1"/>
  <c r="R25" i="27"/>
  <c r="R20" i="27" s="1"/>
  <c r="S20" i="27" s="1"/>
  <c r="U25" i="27"/>
  <c r="V9" i="27" s="1"/>
  <c r="W9" i="27" s="1"/>
  <c r="V25" i="27"/>
  <c r="V13" i="27" s="1"/>
  <c r="W13" i="27" s="1"/>
  <c r="Y25" i="27"/>
  <c r="Z8" i="27" s="1"/>
  <c r="Z25" i="27"/>
  <c r="AC25" i="27"/>
  <c r="AD19" i="27" s="1"/>
  <c r="AE19" i="27" s="1"/>
  <c r="AD25" i="27"/>
  <c r="I27" i="27"/>
  <c r="J8" i="27" s="1"/>
  <c r="G8" i="29"/>
  <c r="K8" i="29"/>
  <c r="K25" i="29" s="1"/>
  <c r="M8" i="29"/>
  <c r="S8" i="29"/>
  <c r="W8" i="29"/>
  <c r="W25" i="29" s="1"/>
  <c r="Y8" i="29"/>
  <c r="AG8" i="29" s="1"/>
  <c r="AE8" i="29"/>
  <c r="G9" i="29"/>
  <c r="G25" i="29" s="1"/>
  <c r="K9" i="29"/>
  <c r="S9" i="29"/>
  <c r="W9" i="29"/>
  <c r="AE9" i="29"/>
  <c r="AG9" i="29"/>
  <c r="G10" i="29"/>
  <c r="K10" i="29"/>
  <c r="S10" i="29"/>
  <c r="W10" i="29"/>
  <c r="AE10" i="29"/>
  <c r="AG10" i="29"/>
  <c r="G11" i="29"/>
  <c r="K11" i="29"/>
  <c r="M11" i="29"/>
  <c r="S11" i="29"/>
  <c r="W11" i="29"/>
  <c r="AE11" i="29"/>
  <c r="AG11" i="29"/>
  <c r="G12" i="29"/>
  <c r="K12" i="29"/>
  <c r="S12" i="29"/>
  <c r="W12" i="29"/>
  <c r="AE12" i="29"/>
  <c r="AG12" i="29"/>
  <c r="AK12" i="29"/>
  <c r="AK24" i="29" s="1"/>
  <c r="AR12" i="29"/>
  <c r="G13" i="29"/>
  <c r="K13" i="29"/>
  <c r="S13" i="29"/>
  <c r="W13" i="29"/>
  <c r="Y13" i="29"/>
  <c r="AG13" i="29" s="1"/>
  <c r="AE13" i="29"/>
  <c r="AR13" i="29"/>
  <c r="G14" i="29"/>
  <c r="K14" i="29"/>
  <c r="S14" i="29"/>
  <c r="W14" i="29"/>
  <c r="AE14" i="29"/>
  <c r="AG14" i="29"/>
  <c r="G15" i="29"/>
  <c r="K15" i="29"/>
  <c r="S15" i="29"/>
  <c r="W15" i="29"/>
  <c r="AE15" i="29"/>
  <c r="AG15" i="29"/>
  <c r="G16" i="29"/>
  <c r="K16" i="29"/>
  <c r="S16" i="29"/>
  <c r="W16" i="29"/>
  <c r="AE16" i="29"/>
  <c r="AG16" i="29"/>
  <c r="G17" i="29"/>
  <c r="K17" i="29"/>
  <c r="S17" i="29"/>
  <c r="W17" i="29"/>
  <c r="AE17" i="29"/>
  <c r="AG17" i="29"/>
  <c r="AR17" i="29"/>
  <c r="G18" i="29"/>
  <c r="K18" i="29"/>
  <c r="S18" i="29"/>
  <c r="S25" i="29" s="1"/>
  <c r="W18" i="29"/>
  <c r="AE18" i="29"/>
  <c r="AG18" i="29"/>
  <c r="G19" i="29"/>
  <c r="K19" i="29"/>
  <c r="S19" i="29"/>
  <c r="AE19" i="29"/>
  <c r="AG19" i="29"/>
  <c r="G20" i="29"/>
  <c r="K20" i="29"/>
  <c r="S20" i="29"/>
  <c r="Y20" i="29"/>
  <c r="Z20" i="29" s="1"/>
  <c r="AE20" i="29"/>
  <c r="AG20" i="29"/>
  <c r="G21" i="29"/>
  <c r="AI21" i="29" s="1"/>
  <c r="S21" i="29"/>
  <c r="AE21" i="29"/>
  <c r="AG21" i="29"/>
  <c r="AH21" i="29"/>
  <c r="S22" i="29"/>
  <c r="AI22" i="29" s="1"/>
  <c r="AE22" i="29"/>
  <c r="AG22" i="29"/>
  <c r="AH22" i="29"/>
  <c r="G23" i="29"/>
  <c r="K23" i="29"/>
  <c r="AG23" i="29"/>
  <c r="AL24" i="29"/>
  <c r="E25" i="29"/>
  <c r="F25" i="29"/>
  <c r="I25" i="29"/>
  <c r="J25" i="29"/>
  <c r="N25" i="29"/>
  <c r="Q25" i="29"/>
  <c r="R25" i="29"/>
  <c r="U25" i="29"/>
  <c r="V25" i="29"/>
  <c r="Y25" i="29"/>
  <c r="Z11" i="29" s="1"/>
  <c r="Z25" i="29"/>
  <c r="AC25" i="29"/>
  <c r="AD25" i="29"/>
  <c r="AE25" i="29"/>
  <c r="C23" i="1"/>
  <c r="E14" i="45"/>
  <c r="G17" i="45"/>
  <c r="H17" i="45" s="1"/>
  <c r="G18" i="45"/>
  <c r="H18" i="45"/>
  <c r="G19" i="45"/>
  <c r="H19" i="45" s="1"/>
  <c r="G20" i="45"/>
  <c r="H20" i="45" s="1"/>
  <c r="C19" i="1" s="1"/>
  <c r="G21" i="45"/>
  <c r="H21" i="45" s="1"/>
  <c r="G22" i="45"/>
  <c r="H22" i="45"/>
  <c r="G23" i="45"/>
  <c r="H23" i="45" s="1"/>
  <c r="C24" i="45"/>
  <c r="D24" i="45"/>
  <c r="E24" i="45"/>
  <c r="F24" i="45"/>
  <c r="E12" i="50"/>
  <c r="E39" i="50"/>
  <c r="E46" i="50"/>
  <c r="E50" i="50" s="1"/>
  <c r="E56" i="50" s="1"/>
  <c r="E49" i="50"/>
  <c r="E73" i="50"/>
  <c r="C21" i="1" l="1"/>
  <c r="C25" i="1" s="1"/>
  <c r="C31" i="1" s="1"/>
  <c r="E75" i="50"/>
  <c r="AG25" i="29"/>
  <c r="Z28" i="27"/>
  <c r="AA8" i="27"/>
  <c r="AA11" i="29"/>
  <c r="AG15" i="27"/>
  <c r="H24" i="45"/>
  <c r="AA20" i="29"/>
  <c r="AG9" i="27"/>
  <c r="K8" i="27"/>
  <c r="V16" i="27"/>
  <c r="W16" i="27" s="1"/>
  <c r="M25" i="29"/>
  <c r="E23" i="27"/>
  <c r="E21" i="27"/>
  <c r="Z19" i="27"/>
  <c r="AA19" i="27" s="1"/>
  <c r="E16" i="27"/>
  <c r="E12" i="27"/>
  <c r="E8" i="27"/>
  <c r="V12" i="27"/>
  <c r="W12" i="27" s="1"/>
  <c r="V8" i="27"/>
  <c r="E20" i="27"/>
  <c r="Z18" i="27"/>
  <c r="AA18" i="27" s="1"/>
  <c r="J18" i="27"/>
  <c r="K18" i="27" s="1"/>
  <c r="AD17" i="27"/>
  <c r="AE17" i="27" s="1"/>
  <c r="N17" i="27"/>
  <c r="O17" i="27" s="1"/>
  <c r="R16" i="27"/>
  <c r="S16" i="27" s="1"/>
  <c r="V15" i="27"/>
  <c r="W15" i="27" s="1"/>
  <c r="Z14" i="27"/>
  <c r="AA14" i="27" s="1"/>
  <c r="J14" i="27"/>
  <c r="K14" i="27" s="1"/>
  <c r="AD13" i="27"/>
  <c r="AE13" i="27" s="1"/>
  <c r="N13" i="27"/>
  <c r="O13" i="27" s="1"/>
  <c r="R12" i="27"/>
  <c r="S12" i="27" s="1"/>
  <c r="V11" i="27"/>
  <c r="W11" i="27" s="1"/>
  <c r="Z10" i="27"/>
  <c r="AA10" i="27" s="1"/>
  <c r="J10" i="27"/>
  <c r="K10" i="27" s="1"/>
  <c r="AD9" i="27"/>
  <c r="AE9" i="27" s="1"/>
  <c r="N9" i="27"/>
  <c r="O9" i="27" s="1"/>
  <c r="R8" i="27"/>
  <c r="Z17" i="29"/>
  <c r="Z15" i="29"/>
  <c r="Z12" i="29"/>
  <c r="AH22" i="27"/>
  <c r="E11" i="27"/>
  <c r="Z13" i="29"/>
  <c r="Z10" i="29"/>
  <c r="Z8" i="29"/>
  <c r="R21" i="27"/>
  <c r="S21" i="27" s="1"/>
  <c r="R19" i="27"/>
  <c r="S19" i="27" s="1"/>
  <c r="V18" i="27"/>
  <c r="W18" i="27" s="1"/>
  <c r="Z17" i="27"/>
  <c r="AA17" i="27" s="1"/>
  <c r="AD16" i="27"/>
  <c r="AE16" i="27" s="1"/>
  <c r="N16" i="27"/>
  <c r="O16" i="27" s="1"/>
  <c r="R15" i="27"/>
  <c r="S15" i="27" s="1"/>
  <c r="V14" i="27"/>
  <c r="W14" i="27" s="1"/>
  <c r="Z13" i="27"/>
  <c r="AA13" i="27" s="1"/>
  <c r="J13" i="27"/>
  <c r="K13" i="27" s="1"/>
  <c r="AD12" i="27"/>
  <c r="AE12" i="27" s="1"/>
  <c r="N12" i="27"/>
  <c r="O12" i="27" s="1"/>
  <c r="R11" i="27"/>
  <c r="S11" i="27" s="1"/>
  <c r="V10" i="27"/>
  <c r="W10" i="27" s="1"/>
  <c r="Z9" i="27"/>
  <c r="AA9" i="27" s="1"/>
  <c r="J9" i="27"/>
  <c r="K9" i="27" s="1"/>
  <c r="AD8" i="27"/>
  <c r="N8" i="27"/>
  <c r="G24" i="45"/>
  <c r="N20" i="27"/>
  <c r="O20" i="27" s="1"/>
  <c r="E18" i="27"/>
  <c r="E14" i="27"/>
  <c r="E10" i="27"/>
  <c r="Z18" i="29"/>
  <c r="AD20" i="27"/>
  <c r="AE20" i="27" s="1"/>
  <c r="N19" i="27"/>
  <c r="O19" i="27" s="1"/>
  <c r="R18" i="27"/>
  <c r="S18" i="27" s="1"/>
  <c r="V17" i="27"/>
  <c r="W17" i="27" s="1"/>
  <c r="Z16" i="27"/>
  <c r="AA16" i="27" s="1"/>
  <c r="AD15" i="27"/>
  <c r="AE15" i="27" s="1"/>
  <c r="N15" i="27"/>
  <c r="O15" i="27" s="1"/>
  <c r="R14" i="27"/>
  <c r="S14" i="27" s="1"/>
  <c r="Z12" i="27"/>
  <c r="AA12" i="27" s="1"/>
  <c r="AD11" i="27"/>
  <c r="AE11" i="27" s="1"/>
  <c r="Z9" i="29"/>
  <c r="Z16" i="29"/>
  <c r="Z14" i="29"/>
  <c r="E17" i="27"/>
  <c r="E13" i="27"/>
  <c r="O8" i="27" l="1"/>
  <c r="O25" i="27" s="1"/>
  <c r="N28" i="27"/>
  <c r="AA15" i="29"/>
  <c r="J28" i="27"/>
  <c r="AA17" i="29"/>
  <c r="AI17" i="29" s="1"/>
  <c r="AG16" i="27"/>
  <c r="AA18" i="29"/>
  <c r="AA8" i="29"/>
  <c r="R28" i="27"/>
  <c r="S8" i="27"/>
  <c r="S25" i="27" s="1"/>
  <c r="AA9" i="29"/>
  <c r="AI9" i="29" s="1"/>
  <c r="AG12" i="27"/>
  <c r="K25" i="27"/>
  <c r="F13" i="27"/>
  <c r="AH13" i="27" s="1"/>
  <c r="G13" i="27"/>
  <c r="AI13" i="27" s="1"/>
  <c r="AG13" i="27"/>
  <c r="AG10" i="27"/>
  <c r="F10" i="27"/>
  <c r="AH10" i="27" s="1"/>
  <c r="AH10" i="29"/>
  <c r="AA10" i="29"/>
  <c r="AH12" i="29"/>
  <c r="AA12" i="29"/>
  <c r="AI12" i="29" s="1"/>
  <c r="E25" i="27"/>
  <c r="F8" i="27" s="1"/>
  <c r="AG8" i="27"/>
  <c r="AD28" i="27"/>
  <c r="AE8" i="27"/>
  <c r="AE25" i="27" s="1"/>
  <c r="F17" i="27"/>
  <c r="AH17" i="27" s="1"/>
  <c r="G17" i="27"/>
  <c r="AI17" i="27" s="1"/>
  <c r="AG17" i="27"/>
  <c r="AG14" i="27"/>
  <c r="F14" i="27"/>
  <c r="AH14" i="27" s="1"/>
  <c r="AA13" i="29"/>
  <c r="AG20" i="27"/>
  <c r="F20" i="27"/>
  <c r="AH20" i="27" s="1"/>
  <c r="AG21" i="27"/>
  <c r="AA14" i="29"/>
  <c r="AI14" i="29" s="1"/>
  <c r="AG18" i="27"/>
  <c r="F18" i="27"/>
  <c r="AH18" i="27" s="1"/>
  <c r="G18" i="27"/>
  <c r="AI18" i="27" s="1"/>
  <c r="AG11" i="27"/>
  <c r="F11" i="27"/>
  <c r="AH11" i="27" s="1"/>
  <c r="W8" i="27"/>
  <c r="W25" i="27" s="1"/>
  <c r="V28" i="27"/>
  <c r="AG23" i="27"/>
  <c r="F23" i="27"/>
  <c r="AH23" i="27" s="1"/>
  <c r="AA16" i="29"/>
  <c r="AH16" i="29"/>
  <c r="N12" i="29"/>
  <c r="O12" i="29" s="1"/>
  <c r="N15" i="29"/>
  <c r="O15" i="29" s="1"/>
  <c r="N17" i="29"/>
  <c r="O17" i="29" s="1"/>
  <c r="N23" i="29"/>
  <c r="N19" i="29"/>
  <c r="N20" i="29"/>
  <c r="N9" i="29"/>
  <c r="O9" i="29" s="1"/>
  <c r="N11" i="29"/>
  <c r="N14" i="29"/>
  <c r="O14" i="29" s="1"/>
  <c r="N16" i="29"/>
  <c r="O16" i="29" s="1"/>
  <c r="N10" i="29"/>
  <c r="O10" i="29" s="1"/>
  <c r="N18" i="29"/>
  <c r="O18" i="29" s="1"/>
  <c r="N8" i="29"/>
  <c r="O8" i="29" s="1"/>
  <c r="N13" i="29"/>
  <c r="O13" i="29" s="1"/>
  <c r="AA25" i="27"/>
  <c r="AH8" i="27" l="1"/>
  <c r="G8" i="27"/>
  <c r="AH14" i="29"/>
  <c r="AH13" i="29"/>
  <c r="AI10" i="29"/>
  <c r="AH8" i="29"/>
  <c r="AH17" i="29"/>
  <c r="G23" i="27"/>
  <c r="AI23" i="27" s="1"/>
  <c r="O19" i="29"/>
  <c r="AI19" i="29" s="1"/>
  <c r="AH19" i="29"/>
  <c r="O23" i="29"/>
  <c r="AI23" i="29" s="1"/>
  <c r="AH23" i="29"/>
  <c r="AI13" i="29"/>
  <c r="F12" i="27"/>
  <c r="AA25" i="29"/>
  <c r="AI8" i="29"/>
  <c r="AI25" i="29" s="1"/>
  <c r="G11" i="27"/>
  <c r="AI11" i="27" s="1"/>
  <c r="F21" i="27"/>
  <c r="G14" i="27"/>
  <c r="AI14" i="27" s="1"/>
  <c r="G10" i="27"/>
  <c r="AI10" i="27" s="1"/>
  <c r="AH18" i="29"/>
  <c r="AI15" i="29"/>
  <c r="O11" i="29"/>
  <c r="AI11" i="29" s="1"/>
  <c r="AH11" i="29"/>
  <c r="AG25" i="27"/>
  <c r="AI18" i="29"/>
  <c r="AH15" i="29"/>
  <c r="AI16" i="29"/>
  <c r="F15" i="27"/>
  <c r="F9" i="27"/>
  <c r="F19" i="27"/>
  <c r="AH9" i="29"/>
  <c r="F16" i="27"/>
  <c r="O20" i="29"/>
  <c r="AI20" i="29" s="1"/>
  <c r="AH20" i="29"/>
  <c r="G20" i="27"/>
  <c r="AI20" i="27" s="1"/>
  <c r="AH19" i="27" l="1"/>
  <c r="G19" i="27"/>
  <c r="AI19" i="27" s="1"/>
  <c r="AH15" i="27"/>
  <c r="G15" i="27"/>
  <c r="AI15" i="27" s="1"/>
  <c r="AH12" i="27"/>
  <c r="G12" i="27"/>
  <c r="AI12" i="27" s="1"/>
  <c r="AH25" i="29"/>
  <c r="AH9" i="27"/>
  <c r="AH25" i="27" s="1"/>
  <c r="G9" i="27"/>
  <c r="AI9" i="27" s="1"/>
  <c r="AH21" i="27"/>
  <c r="G21" i="27"/>
  <c r="AI21" i="27" s="1"/>
  <c r="O25" i="29"/>
  <c r="AJ25" i="29" s="1"/>
  <c r="AI8" i="27"/>
  <c r="AH16" i="27"/>
  <c r="G16" i="27"/>
  <c r="AI16" i="27" s="1"/>
  <c r="F28" i="27"/>
  <c r="AI25" i="27" l="1"/>
  <c r="G25" i="27"/>
  <c r="AJ25" i="27" s="1"/>
</calcChain>
</file>

<file path=xl/sharedStrings.xml><?xml version="1.0" encoding="utf-8"?>
<sst xmlns="http://schemas.openxmlformats.org/spreadsheetml/2006/main" count="807" uniqueCount="281">
  <si>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</si>
  <si>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</si>
  <si>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</si>
  <si>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</si>
  <si>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</si>
  <si>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</si>
  <si>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</si>
  <si>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</si>
  <si>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</si>
  <si>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</si>
  <si>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</si>
  <si>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</si>
  <si>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</si>
  <si>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</si>
  <si>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</si>
  <si>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</si>
  <si>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</si>
  <si>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</si>
  <si>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</si>
  <si>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</si>
  <si>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</si>
  <si>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</si>
  <si>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</si>
  <si>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</si>
  <si>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</si>
  <si>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</si>
  <si>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</si>
  <si>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</si>
  <si>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</si>
  <si>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</si>
  <si>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</si>
  <si>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</si>
  <si>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</si>
  <si>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</si>
  <si>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</si>
  <si>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</si>
  <si>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</si>
  <si>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</si>
  <si>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</si>
  <si>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</si>
  <si>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</si>
  <si>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</si>
  <si>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</si>
  <si>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</si>
  <si>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</si>
  <si>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</si>
  <si>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</si>
  <si>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</si>
  <si>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</si>
  <si>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</si>
  <si>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</si>
  <si>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</si>
  <si>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</si>
  <si>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</si>
  <si>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</si>
  <si>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</si>
  <si>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</si>
  <si>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</si>
  <si>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</si>
  <si>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</si>
  <si>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</si>
  <si>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</si>
  <si>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</si>
  <si>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</si>
  <si>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</si>
  <si>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</si>
  <si>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</si>
  <si>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</si>
  <si>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</si>
  <si>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</si>
  <si>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</si>
  <si>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</si>
  <si>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</si>
  <si>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</si>
  <si>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</si>
  <si>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</si>
  <si>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</si>
  <si>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</si>
  <si>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</si>
  <si>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</si>
  <si>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</si>
  <si>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</si>
  <si>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</si>
  <si>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</si>
  <si>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</si>
  <si>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</si>
  <si>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</si>
  <si>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</si>
  <si>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EOL</t>
  </si>
  <si>
    <t>Enron Net Works</t>
  </si>
  <si>
    <t>IT eCommerce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</si>
  <si>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</si>
  <si>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</si>
  <si>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</si>
  <si>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</si>
  <si>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</si>
  <si>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Tracy Geaccone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</si>
  <si>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</si>
  <si>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</si>
  <si>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</si>
  <si>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</si>
  <si>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</si>
  <si>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</si>
  <si>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</si>
  <si>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J.Knodel</t>
  </si>
  <si>
    <t>INTRANET</t>
  </si>
  <si>
    <t>TIBCO License renewal</t>
  </si>
  <si>
    <t>C. Pua</t>
  </si>
  <si>
    <t>LIVELINK</t>
  </si>
  <si>
    <t>Mccullough</t>
  </si>
  <si>
    <t>LiveLink licensing/maintenance</t>
  </si>
  <si>
    <t>SAP/LiveLink Integration</t>
  </si>
  <si>
    <t>Human Resources - Special Web Projects</t>
  </si>
  <si>
    <t>Single Sign-on Development - for Web Applications</t>
  </si>
  <si>
    <t>IDS Branding Updates - Graphic Design</t>
  </si>
  <si>
    <t>Single Sign-On - Graphic Design</t>
  </si>
  <si>
    <t>Hrweb Enhancements - Application Development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</si>
  <si>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</si>
  <si>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</si>
  <si>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</si>
  <si>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</si>
  <si>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</si>
  <si>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</si>
  <si>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</si>
  <si>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</si>
  <si>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</si>
  <si>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</si>
  <si>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</si>
  <si>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</si>
  <si>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</si>
  <si>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</si>
  <si>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</si>
  <si>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</si>
  <si>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</si>
  <si>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</si>
  <si>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</si>
  <si>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</si>
  <si>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</si>
  <si>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</si>
  <si>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</si>
  <si>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</si>
  <si>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</si>
  <si>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</si>
  <si>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</si>
  <si>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</si>
  <si>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</si>
  <si>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</si>
  <si>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</si>
  <si>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</si>
  <si>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</si>
  <si>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</si>
  <si>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</si>
  <si>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</si>
  <si>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</si>
  <si>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</si>
  <si>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</si>
  <si>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</si>
  <si>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</si>
  <si>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</si>
  <si>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</si>
  <si>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</si>
  <si>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</si>
  <si>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</si>
  <si>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</si>
  <si>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</si>
  <si>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</si>
  <si>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</si>
  <si>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</si>
  <si>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</si>
  <si>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</si>
  <si>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</si>
  <si>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</si>
  <si>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</si>
  <si>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</si>
  <si>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</si>
  <si>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</si>
  <si>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</si>
  <si>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</si>
  <si>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</si>
  <si>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</si>
  <si>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</si>
  <si>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</si>
  <si>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% of Total Square Feet Occupied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</si>
  <si>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</si>
  <si>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</si>
  <si>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</si>
  <si>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</si>
  <si>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</si>
  <si>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</si>
  <si>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</si>
  <si>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</si>
  <si>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</si>
  <si>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</si>
  <si>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</si>
  <si>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</si>
  <si>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</si>
  <si>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</si>
  <si>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</si>
  <si>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</si>
  <si>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</si>
  <si>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</si>
  <si>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</si>
  <si>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</si>
  <si>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</si>
  <si>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</si>
  <si>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# of Houston users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</si>
  <si>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</si>
  <si>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</si>
  <si>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</si>
  <si>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</si>
  <si>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</si>
  <si>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</si>
  <si>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ENRON NET WORKS</t>
  </si>
  <si>
    <t>2002 ALLOCATION</t>
  </si>
  <si>
    <t>Other Compensation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</si>
  <si>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</si>
  <si>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</si>
  <si>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</si>
  <si>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</si>
  <si>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</si>
  <si>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</si>
  <si>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</si>
  <si>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</si>
  <si>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</si>
  <si>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</si>
  <si>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</si>
  <si>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t>IT Enterprise Portal Solutions</t>
  </si>
  <si>
    <t>ENRONONLINE</t>
  </si>
  <si>
    <t>Methodology</t>
  </si>
  <si>
    <t>e Commerce</t>
  </si>
  <si>
    <t>Fixed Dollars</t>
  </si>
  <si>
    <t>fixed % provided by Jay</t>
  </si>
  <si>
    <t>Variable Dollars</t>
  </si>
  <si>
    <t>based on comodities traded</t>
  </si>
  <si>
    <t>Grand Total Dollars</t>
  </si>
  <si>
    <t>TOTAL</t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</si>
  <si>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</si>
  <si>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standard assessments ("8xxxxxxx" accounts).  They will be posted directly to direct expenses ("52020000" account)</t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</si>
  <si>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</si>
  <si>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</si>
  <si>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</si>
  <si>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EnronOnlince</t>
  </si>
  <si>
    <t>2002 Assessments will be based on actuals</t>
  </si>
  <si>
    <r>
      <t xml:space="preserve">IT Infrastructure - Pass Throughs </t>
    </r>
    <r>
      <rPr>
        <sz val="16"/>
        <rFont val="Arial"/>
        <family val="2"/>
      </rPr>
      <t>*</t>
    </r>
  </si>
  <si>
    <t>Total  IT Infrastructure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</si>
  <si>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</si>
  <si>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</si>
  <si>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</si>
  <si>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</si>
  <si>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</si>
  <si>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</si>
  <si>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</si>
  <si>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</si>
  <si>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</si>
  <si>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</si>
  <si>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</si>
  <si>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</si>
  <si>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</si>
  <si>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</si>
  <si>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</si>
  <si>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</si>
  <si>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</si>
  <si>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</si>
  <si>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</si>
  <si>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</si>
  <si>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</si>
  <si>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</si>
  <si>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</si>
  <si>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</si>
  <si>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</si>
  <si>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</si>
  <si>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</si>
  <si>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</si>
  <si>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</si>
  <si>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To: ETS - Transwestern Pipeline Co.</t>
  </si>
  <si>
    <t>9/19/01 Intercompany billing for 2002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</si>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</sst>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7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color indexed="12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5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6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7" fillId="0" borderId="4" applyNumberFormat="0" applyFill="0" applyAlignment="0" applyProtection="0"/>
    <xf numFmtId="10" fontId="8" fillId="4" borderId="5" applyNumberFormat="0" applyBorder="0" applyAlignment="0" applyProtection="0"/>
    <xf numFmtId="37" fontId="28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9" fillId="0" borderId="0"/>
    <xf numFmtId="37" fontId="29" fillId="3" borderId="0" applyNumberFormat="0" applyBorder="0" applyAlignment="0" applyProtection="0"/>
    <xf numFmtId="3" fontId="30" fillId="0" borderId="4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21" fillId="0" borderId="0" xfId="0" applyFont="1"/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0" fontId="23" fillId="0" borderId="8" xfId="0" applyFont="1" applyBorder="1"/>
    <xf numFmtId="38" fontId="23" fillId="0" borderId="29" xfId="0" applyNumberFormat="1" applyFont="1" applyBorder="1" applyAlignment="1">
      <alignment horizontal="right"/>
    </xf>
    <xf numFmtId="0" fontId="23" fillId="0" borderId="17" xfId="0" applyFont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14" xfId="17" applyFill="1" applyBorder="1"/>
    <xf numFmtId="0" fontId="10" fillId="0" borderId="14" xfId="17" applyFill="1" applyBorder="1" applyAlignment="1">
      <alignment wrapText="1"/>
    </xf>
    <xf numFmtId="0" fontId="18" fillId="0" borderId="14" xfId="17" applyFont="1" applyFill="1" applyBorder="1" applyAlignment="1">
      <alignment horizontal="left"/>
    </xf>
    <xf numFmtId="0" fontId="10" fillId="0" borderId="5" xfId="17" applyFill="1" applyBorder="1"/>
    <xf numFmtId="166" fontId="10" fillId="0" borderId="5" xfId="4" applyNumberFormat="1" applyFont="1" applyFill="1" applyBorder="1"/>
    <xf numFmtId="0" fontId="10" fillId="0" borderId="5" xfId="17" applyFill="1" applyBorder="1" applyAlignment="1">
      <alignment wrapText="1"/>
    </xf>
    <xf numFmtId="0" fontId="18" fillId="0" borderId="5" xfId="17" applyFont="1" applyFill="1" applyBorder="1" applyAlignment="1">
      <alignment horizontal="left"/>
    </xf>
    <xf numFmtId="0" fontId="18" fillId="0" borderId="38" xfId="17" applyFont="1" applyFill="1" applyBorder="1"/>
    <xf numFmtId="0" fontId="18" fillId="0" borderId="3" xfId="17" applyFont="1" applyFill="1" applyBorder="1" applyAlignment="1">
      <alignment wrapText="1"/>
    </xf>
    <xf numFmtId="0" fontId="18" fillId="0" borderId="3" xfId="17" applyFont="1" applyFill="1" applyBorder="1" applyAlignment="1">
      <alignment horizontal="left"/>
    </xf>
    <xf numFmtId="0" fontId="18" fillId="0" borderId="3" xfId="17" applyFont="1" applyFill="1" applyBorder="1"/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2" fillId="6" borderId="19" xfId="0" applyFont="1" applyFill="1" applyBorder="1"/>
    <xf numFmtId="0" fontId="32" fillId="6" borderId="39" xfId="0" applyFont="1" applyFill="1" applyBorder="1"/>
    <xf numFmtId="0" fontId="33" fillId="0" borderId="19" xfId="0" applyFont="1" applyBorder="1"/>
    <xf numFmtId="0" fontId="8" fillId="0" borderId="40" xfId="0" applyFont="1" applyBorder="1"/>
    <xf numFmtId="0" fontId="33" fillId="0" borderId="41" xfId="0" applyFont="1" applyBorder="1"/>
    <xf numFmtId="0" fontId="8" fillId="0" borderId="28" xfId="0" applyFont="1" applyBorder="1"/>
    <xf numFmtId="0" fontId="33" fillId="0" borderId="42" xfId="0" applyFont="1" applyBorder="1"/>
    <xf numFmtId="0" fontId="8" fillId="0" borderId="11" xfId="0" applyFont="1" applyBorder="1"/>
    <xf numFmtId="0" fontId="8" fillId="0" borderId="41" xfId="0" applyFont="1" applyBorder="1"/>
    <xf numFmtId="0" fontId="8" fillId="0" borderId="8" xfId="0" applyFont="1" applyBorder="1"/>
    <xf numFmtId="0" fontId="8" fillId="0" borderId="43" xfId="0" applyFont="1" applyBorder="1"/>
    <xf numFmtId="0" fontId="8" fillId="0" borderId="38" xfId="0" applyFont="1" applyFill="1" applyBorder="1"/>
    <xf numFmtId="0" fontId="0" fillId="0" borderId="41" xfId="0" applyBorder="1"/>
    <xf numFmtId="0" fontId="0" fillId="0" borderId="44" xfId="0" applyBorder="1"/>
    <xf numFmtId="0" fontId="8" fillId="0" borderId="38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3" fillId="0" borderId="45" xfId="0" applyFont="1" applyBorder="1"/>
    <xf numFmtId="0" fontId="8" fillId="0" borderId="40" xfId="0" applyFont="1" applyBorder="1" applyAlignment="1"/>
    <xf numFmtId="0" fontId="8" fillId="0" borderId="38" xfId="0" applyFont="1" applyBorder="1" applyAlignment="1"/>
    <xf numFmtId="0" fontId="33" fillId="0" borderId="46" xfId="0" applyFont="1" applyBorder="1"/>
    <xf numFmtId="0" fontId="8" fillId="0" borderId="47" xfId="0" applyFont="1" applyBorder="1" applyAlignment="1"/>
    <xf numFmtId="0" fontId="0" fillId="0" borderId="43" xfId="0" applyBorder="1" applyAlignment="1"/>
    <xf numFmtId="0" fontId="8" fillId="0" borderId="40" xfId="0" applyFont="1" applyFill="1" applyBorder="1"/>
    <xf numFmtId="0" fontId="31" fillId="0" borderId="0" xfId="0" applyFont="1" applyFill="1" applyBorder="1"/>
    <xf numFmtId="0" fontId="32" fillId="6" borderId="20" xfId="0" applyFont="1" applyFill="1" applyBorder="1"/>
    <xf numFmtId="0" fontId="32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38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3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4" fillId="0" borderId="0" xfId="0" applyFont="1" applyFill="1" applyBorder="1"/>
    <xf numFmtId="0" fontId="35" fillId="0" borderId="0" xfId="0" applyFont="1" applyFill="1"/>
    <xf numFmtId="0" fontId="34" fillId="0" borderId="0" xfId="0" applyFont="1"/>
    <xf numFmtId="0" fontId="37" fillId="0" borderId="0" xfId="0" applyFont="1" applyFill="1" applyBorder="1" applyAlignment="1">
      <alignment horizontal="left"/>
    </xf>
    <xf numFmtId="0" fontId="37" fillId="0" borderId="0" xfId="0" applyFont="1" applyFill="1" applyAlignment="1">
      <alignment horizontal="left"/>
    </xf>
    <xf numFmtId="0" fontId="38" fillId="0" borderId="0" xfId="0" applyFont="1" applyFill="1" applyAlignment="1">
      <alignment horizontal="right"/>
    </xf>
    <xf numFmtId="0" fontId="35" fillId="0" borderId="0" xfId="0" applyFont="1" applyFill="1" applyAlignment="1">
      <alignment vertical="center"/>
    </xf>
    <xf numFmtId="0" fontId="37" fillId="0" borderId="0" xfId="0" applyFont="1" applyFill="1" applyAlignment="1">
      <alignment horizontal="right"/>
    </xf>
    <xf numFmtId="0" fontId="39" fillId="0" borderId="0" xfId="0" applyNumberFormat="1" applyFont="1" applyBorder="1"/>
    <xf numFmtId="0" fontId="39" fillId="0" borderId="0" xfId="0" applyNumberFormat="1" applyFont="1"/>
    <xf numFmtId="0" fontId="40" fillId="0" borderId="0" xfId="0" applyNumberFormat="1" applyFont="1" applyAlignment="1">
      <alignment horizontal="right"/>
    </xf>
    <xf numFmtId="49" fontId="39" fillId="0" borderId="0" xfId="0" applyNumberFormat="1" applyFont="1"/>
    <xf numFmtId="0" fontId="41" fillId="0" borderId="0" xfId="0" applyNumberFormat="1" applyFont="1" applyAlignment="1">
      <alignment horizontal="right"/>
    </xf>
    <xf numFmtId="0" fontId="39" fillId="0" borderId="0" xfId="0" applyNumberFormat="1" applyFont="1" applyProtection="1">
      <protection locked="0"/>
    </xf>
    <xf numFmtId="49" fontId="40" fillId="0" borderId="23" xfId="0" applyNumberFormat="1" applyFont="1" applyBorder="1" applyAlignment="1">
      <alignment horizontal="center"/>
    </xf>
    <xf numFmtId="0" fontId="40" fillId="0" borderId="0" xfId="0" applyNumberFormat="1" applyFont="1" applyAlignment="1">
      <alignment horizontal="left"/>
    </xf>
    <xf numFmtId="14" fontId="40" fillId="0" borderId="23" xfId="0" applyNumberFormat="1" applyFont="1" applyBorder="1"/>
    <xf numFmtId="0" fontId="42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3" fillId="0" borderId="0" xfId="0" applyFont="1" applyFill="1" applyBorder="1"/>
    <xf numFmtId="41" fontId="21" fillId="0" borderId="0" xfId="0" applyNumberFormat="1" applyFont="1" applyAlignment="1">
      <alignment horizontal="center"/>
    </xf>
    <xf numFmtId="41" fontId="0" fillId="0" borderId="0" xfId="0" applyNumberFormat="1" applyBorder="1"/>
    <xf numFmtId="41" fontId="21" fillId="0" borderId="0" xfId="0" applyNumberFormat="1" applyFont="1" applyBorder="1" applyAlignment="1">
      <alignment horizontal="center"/>
    </xf>
    <xf numFmtId="0" fontId="21" fillId="0" borderId="0" xfId="0" applyFont="1" applyBorder="1"/>
    <xf numFmtId="38" fontId="0" fillId="0" borderId="0" xfId="0" applyNumberFormat="1"/>
    <xf numFmtId="41" fontId="21" fillId="0" borderId="6" xfId="0" applyNumberFormat="1" applyFont="1" applyBorder="1"/>
    <xf numFmtId="38" fontId="23" fillId="0" borderId="27" xfId="0" applyNumberFormat="1" applyFont="1" applyBorder="1" applyAlignment="1">
      <alignment horizontal="right"/>
    </xf>
    <xf numFmtId="0" fontId="44" fillId="0" borderId="0" xfId="0" applyFont="1" applyBorder="1"/>
    <xf numFmtId="0" fontId="5" fillId="0" borderId="8" xfId="0" applyFont="1" applyBorder="1"/>
    <xf numFmtId="0" fontId="5" fillId="0" borderId="9" xfId="0" applyFont="1" applyBorder="1"/>
    <xf numFmtId="164" fontId="5" fillId="0" borderId="28" xfId="3" applyNumberFormat="1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166" fontId="18" fillId="0" borderId="61" xfId="4" applyNumberFormat="1" applyFont="1" applyFill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9" xfId="0" applyFont="1" applyBorder="1"/>
    <xf numFmtId="0" fontId="0" fillId="0" borderId="66" xfId="0" applyBorder="1"/>
    <xf numFmtId="0" fontId="8" fillId="0" borderId="70" xfId="0" applyFont="1" applyBorder="1"/>
    <xf numFmtId="0" fontId="8" fillId="0" borderId="71" xfId="0" applyFont="1" applyBorder="1"/>
    <xf numFmtId="0" fontId="0" fillId="0" borderId="68" xfId="0" applyBorder="1" applyAlignment="1"/>
    <xf numFmtId="0" fontId="8" fillId="0" borderId="66" xfId="0" applyFont="1" applyFill="1" applyBorder="1"/>
    <xf numFmtId="0" fontId="33" fillId="0" borderId="18" xfId="0" applyFont="1" applyBorder="1"/>
    <xf numFmtId="44" fontId="8" fillId="0" borderId="0" xfId="4" applyFont="1"/>
    <xf numFmtId="44" fontId="8" fillId="0" borderId="5" xfId="4" applyFont="1" applyBorder="1"/>
    <xf numFmtId="0" fontId="33" fillId="0" borderId="0" xfId="0" applyFont="1"/>
    <xf numFmtId="0" fontId="33" fillId="0" borderId="37" xfId="0" applyFont="1" applyBorder="1"/>
    <xf numFmtId="0" fontId="33" fillId="0" borderId="2" xfId="0" applyFont="1" applyBorder="1"/>
    <xf numFmtId="164" fontId="33" fillId="0" borderId="0" xfId="3" applyNumberFormat="1" applyFont="1"/>
    <xf numFmtId="0" fontId="45" fillId="0" borderId="19" xfId="0" applyFont="1" applyBorder="1"/>
    <xf numFmtId="164" fontId="33" fillId="0" borderId="20" xfId="3" applyNumberFormat="1" applyFont="1" applyBorder="1"/>
    <xf numFmtId="0" fontId="45" fillId="0" borderId="41" xfId="0" applyFont="1" applyBorder="1"/>
    <xf numFmtId="164" fontId="33" fillId="0" borderId="0" xfId="3" applyNumberFormat="1" applyFont="1" applyBorder="1"/>
    <xf numFmtId="0" fontId="45" fillId="0" borderId="22" xfId="0" applyFont="1" applyBorder="1"/>
    <xf numFmtId="0" fontId="0" fillId="0" borderId="23" xfId="0" applyBorder="1"/>
    <xf numFmtId="43" fontId="33" fillId="0" borderId="0" xfId="0" applyNumberFormat="1" applyFont="1"/>
    <xf numFmtId="0" fontId="33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2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15" xfId="4" applyNumberFormat="1" applyFont="1" applyFill="1" applyBorder="1"/>
    <xf numFmtId="166" fontId="10" fillId="0" borderId="38" xfId="4" applyNumberFormat="1" applyFont="1" applyFill="1" applyBorder="1"/>
    <xf numFmtId="166" fontId="10" fillId="0" borderId="58" xfId="4" applyNumberFormat="1" applyFont="1" applyFill="1" applyBorder="1"/>
    <xf numFmtId="0" fontId="10" fillId="0" borderId="14" xfId="17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2" fillId="6" borderId="37" xfId="0" applyFont="1" applyFill="1" applyBorder="1"/>
    <xf numFmtId="0" fontId="32" fillId="6" borderId="72" xfId="0" applyFont="1" applyFill="1" applyBorder="1"/>
    <xf numFmtId="0" fontId="32" fillId="6" borderId="73" xfId="0" applyFont="1" applyFill="1" applyBorder="1"/>
    <xf numFmtId="44" fontId="46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4" xfId="4" applyFont="1" applyBorder="1"/>
    <xf numFmtId="44" fontId="8" fillId="0" borderId="75" xfId="4" applyFont="1" applyBorder="1"/>
    <xf numFmtId="44" fontId="8" fillId="0" borderId="31" xfId="4" applyFont="1" applyBorder="1"/>
    <xf numFmtId="44" fontId="8" fillId="0" borderId="76" xfId="4" applyFont="1" applyBorder="1"/>
    <xf numFmtId="44" fontId="8" fillId="0" borderId="30" xfId="4" applyFont="1" applyBorder="1"/>
    <xf numFmtId="44" fontId="8" fillId="0" borderId="77" xfId="4" applyFont="1" applyBorder="1"/>
    <xf numFmtId="44" fontId="8" fillId="0" borderId="74" xfId="4" applyFont="1" applyBorder="1" applyAlignment="1"/>
    <xf numFmtId="44" fontId="8" fillId="0" borderId="76" xfId="4" applyFont="1" applyFill="1" applyBorder="1"/>
    <xf numFmtId="44" fontId="8" fillId="7" borderId="21" xfId="4" applyFont="1" applyFill="1" applyBorder="1" applyAlignment="1">
      <alignment horizontal="right"/>
    </xf>
    <xf numFmtId="44" fontId="33" fillId="0" borderId="7" xfId="4" applyFont="1" applyBorder="1"/>
    <xf numFmtId="44" fontId="33" fillId="0" borderId="50" xfId="4" applyFont="1" applyBorder="1"/>
    <xf numFmtId="44" fontId="33" fillId="0" borderId="51" xfId="4" applyFont="1" applyBorder="1"/>
    <xf numFmtId="44" fontId="33" fillId="0" borderId="55" xfId="4" applyFont="1" applyBorder="1"/>
    <xf numFmtId="44" fontId="33" fillId="3" borderId="7" xfId="4" applyFont="1" applyFill="1" applyBorder="1"/>
    <xf numFmtId="44" fontId="0" fillId="0" borderId="0" xfId="0" applyNumberFormat="1"/>
    <xf numFmtId="0" fontId="33" fillId="3" borderId="78" xfId="0" applyFont="1" applyFill="1" applyBorder="1"/>
    <xf numFmtId="0" fontId="33" fillId="3" borderId="79" xfId="0" applyFont="1" applyFill="1" applyBorder="1"/>
    <xf numFmtId="0" fontId="33" fillId="3" borderId="80" xfId="0" applyFont="1" applyFill="1" applyBorder="1"/>
    <xf numFmtId="44" fontId="33" fillId="3" borderId="81" xfId="4" applyFont="1" applyFill="1" applyBorder="1"/>
    <xf numFmtId="4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33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3" xfId="0" applyBorder="1" applyAlignment="1">
      <alignment horizontal="right"/>
    </xf>
    <xf numFmtId="0" fontId="31" fillId="7" borderId="37" xfId="0" applyFont="1" applyFill="1" applyBorder="1" applyAlignment="1">
      <alignment horizontal="center"/>
    </xf>
    <xf numFmtId="0" fontId="31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26</xdr:row>
      <xdr:rowOff>123825</xdr:rowOff>
    </xdr:from>
    <xdr:ext cx="114300" cy="24447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724525" y="75723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26</xdr:row>
      <xdr:rowOff>123825</xdr:rowOff>
    </xdr:from>
    <xdr:ext cx="114300" cy="244475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24525" y="75723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Enterprise%20Portal%20Solutions/EPS%20Anthony%20Mends%20080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CATION"/>
      <sheetName val="Hi Lvl Sum"/>
      <sheetName val="Summary"/>
      <sheetName val="Headcount"/>
      <sheetName val="Assumptions"/>
      <sheetName val="Detail Expenses"/>
      <sheetName val="G&amp;A Assumption"/>
      <sheetName val="EPSC"/>
      <sheetName val="COA"/>
      <sheetName val="Upload"/>
    </sheetNames>
    <sheetDataSet>
      <sheetData sheetId="0"/>
      <sheetData sheetId="1"/>
      <sheetData sheetId="2"/>
      <sheetData sheetId="3"/>
      <sheetData sheetId="4"/>
      <sheetData sheetId="5">
        <row r="3">
          <cell r="P3" t="str">
            <v>Enterprise Portal Solutions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3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1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2" t="s">
        <v>76</v>
      </c>
      <c r="B14" s="88"/>
      <c r="C14" s="111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2"/>
      <c r="B15" s="80"/>
      <c r="C15" s="103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3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4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4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4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2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4"/>
      <c r="D25" s="9"/>
    </row>
    <row r="26" spans="1:18" s="7" customFormat="1" ht="20.25" customHeight="1" thickTop="1">
      <c r="A26" s="82" t="s">
        <v>67</v>
      </c>
      <c r="B26" s="86"/>
      <c r="C26" s="111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8" t="s">
        <v>6</v>
      </c>
      <c r="C29" s="109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5" t="s">
        <v>9</v>
      </c>
      <c r="C32" s="110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29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C33" sqref="C33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44" t="s">
        <v>171</v>
      </c>
      <c r="C2" s="345"/>
      <c r="E2" s="191"/>
    </row>
    <row r="3" spans="2:5" ht="13.5" thickBot="1"/>
    <row r="4" spans="2:5" ht="13.5" thickBot="1">
      <c r="B4" s="167" t="s">
        <v>120</v>
      </c>
      <c r="C4" s="168" t="s">
        <v>121</v>
      </c>
      <c r="D4" s="192" t="s">
        <v>122</v>
      </c>
      <c r="E4" s="193" t="s">
        <v>172</v>
      </c>
    </row>
    <row r="5" spans="2:5">
      <c r="B5" s="169" t="s">
        <v>123</v>
      </c>
      <c r="C5" s="170" t="s">
        <v>124</v>
      </c>
      <c r="D5" s="194"/>
      <c r="E5" s="195" t="s">
        <v>173</v>
      </c>
    </row>
    <row r="6" spans="2:5">
      <c r="B6" s="171"/>
      <c r="C6" s="172" t="s">
        <v>125</v>
      </c>
      <c r="D6" s="196" t="s">
        <v>126</v>
      </c>
      <c r="E6" s="197" t="s">
        <v>174</v>
      </c>
    </row>
    <row r="7" spans="2:5">
      <c r="B7" s="171"/>
      <c r="C7" s="172"/>
      <c r="D7" s="196" t="s">
        <v>127</v>
      </c>
      <c r="E7" s="197" t="s">
        <v>175</v>
      </c>
    </row>
    <row r="8" spans="2:5">
      <c r="B8" s="171"/>
      <c r="C8" s="172"/>
      <c r="D8" s="198" t="s">
        <v>128</v>
      </c>
      <c r="E8" s="199" t="s">
        <v>176</v>
      </c>
    </row>
    <row r="9" spans="2:5">
      <c r="B9" s="173"/>
      <c r="C9" s="172"/>
      <c r="D9" s="176" t="s">
        <v>129</v>
      </c>
      <c r="E9" s="200" t="s">
        <v>177</v>
      </c>
    </row>
    <row r="10" spans="2:5">
      <c r="B10" s="173"/>
      <c r="C10" s="174" t="s">
        <v>130</v>
      </c>
      <c r="D10" s="201"/>
      <c r="E10" s="197" t="s">
        <v>178</v>
      </c>
    </row>
    <row r="11" spans="2:5" ht="13.5" thickBot="1">
      <c r="B11" s="202"/>
      <c r="C11" s="203" t="s">
        <v>131</v>
      </c>
      <c r="D11" s="204"/>
      <c r="E11" s="205" t="s">
        <v>179</v>
      </c>
    </row>
    <row r="12" spans="2:5">
      <c r="B12" s="171" t="s">
        <v>133</v>
      </c>
      <c r="C12" s="170" t="s">
        <v>134</v>
      </c>
      <c r="D12" s="206"/>
      <c r="E12" s="199" t="s">
        <v>178</v>
      </c>
    </row>
    <row r="13" spans="2:5">
      <c r="B13" s="175"/>
      <c r="C13" s="176" t="s">
        <v>135</v>
      </c>
      <c r="D13" s="177"/>
      <c r="E13" s="199" t="s">
        <v>180</v>
      </c>
    </row>
    <row r="14" spans="2:5">
      <c r="B14" s="175"/>
      <c r="C14" s="178" t="s">
        <v>136</v>
      </c>
      <c r="D14" s="207"/>
      <c r="E14" s="208" t="s">
        <v>178</v>
      </c>
    </row>
    <row r="15" spans="2:5">
      <c r="B15" s="175"/>
      <c r="C15" s="178" t="s">
        <v>137</v>
      </c>
      <c r="D15" s="207"/>
      <c r="E15" s="208" t="s">
        <v>181</v>
      </c>
    </row>
    <row r="16" spans="2:5">
      <c r="B16" s="171"/>
      <c r="C16" s="178" t="s">
        <v>138</v>
      </c>
      <c r="D16" s="207"/>
      <c r="E16" s="208" t="s">
        <v>180</v>
      </c>
    </row>
    <row r="17" spans="2:5">
      <c r="B17" s="171"/>
      <c r="C17" s="178" t="s">
        <v>139</v>
      </c>
      <c r="D17" s="207"/>
      <c r="E17" s="208" t="s">
        <v>182</v>
      </c>
    </row>
    <row r="18" spans="2:5">
      <c r="B18" s="179"/>
      <c r="C18" s="178" t="s">
        <v>140</v>
      </c>
      <c r="D18" s="180"/>
      <c r="E18" s="208" t="s">
        <v>180</v>
      </c>
    </row>
    <row r="19" spans="2:5">
      <c r="B19" s="171"/>
      <c r="C19" s="178" t="s">
        <v>141</v>
      </c>
      <c r="D19" s="207"/>
      <c r="E19" s="208" t="s">
        <v>183</v>
      </c>
    </row>
    <row r="20" spans="2:5">
      <c r="B20" s="171"/>
      <c r="C20" s="178" t="s">
        <v>142</v>
      </c>
      <c r="D20" s="207"/>
      <c r="E20" s="208" t="s">
        <v>183</v>
      </c>
    </row>
    <row r="21" spans="2:5">
      <c r="B21" s="175"/>
      <c r="C21" s="178" t="s">
        <v>143</v>
      </c>
      <c r="D21" s="207"/>
      <c r="E21" s="208" t="s">
        <v>184</v>
      </c>
    </row>
    <row r="22" spans="2:5">
      <c r="B22" s="175"/>
      <c r="C22" s="181" t="s">
        <v>144</v>
      </c>
      <c r="D22" s="189"/>
      <c r="E22" s="208" t="s">
        <v>180</v>
      </c>
    </row>
    <row r="23" spans="2:5">
      <c r="B23" s="175"/>
      <c r="C23" s="178" t="s">
        <v>145</v>
      </c>
      <c r="D23" s="209"/>
      <c r="E23" s="208" t="s">
        <v>185</v>
      </c>
    </row>
    <row r="24" spans="2:5">
      <c r="B24" s="175"/>
      <c r="C24" s="178" t="s">
        <v>146</v>
      </c>
      <c r="D24" s="209"/>
      <c r="E24" s="208" t="s">
        <v>186</v>
      </c>
    </row>
    <row r="25" spans="2:5">
      <c r="B25" s="175"/>
      <c r="C25" s="178" t="s">
        <v>147</v>
      </c>
      <c r="D25" s="207"/>
      <c r="E25" s="208" t="s">
        <v>187</v>
      </c>
    </row>
    <row r="26" spans="2:5">
      <c r="B26" s="175"/>
      <c r="C26" s="178" t="s">
        <v>148</v>
      </c>
      <c r="D26" s="207"/>
      <c r="E26" s="208" t="s">
        <v>180</v>
      </c>
    </row>
    <row r="27" spans="2:5">
      <c r="B27" s="175"/>
      <c r="C27" s="178" t="s">
        <v>149</v>
      </c>
      <c r="D27" s="201"/>
      <c r="E27" s="208" t="s">
        <v>188</v>
      </c>
    </row>
    <row r="28" spans="2:5">
      <c r="B28" s="175"/>
      <c r="C28" s="178" t="s">
        <v>150</v>
      </c>
      <c r="D28" s="201"/>
      <c r="E28" s="208" t="s">
        <v>180</v>
      </c>
    </row>
    <row r="29" spans="2:5">
      <c r="B29" s="175"/>
      <c r="C29" s="178" t="s">
        <v>151</v>
      </c>
      <c r="D29" s="201"/>
      <c r="E29" s="210" t="s">
        <v>178</v>
      </c>
    </row>
    <row r="30" spans="2:5">
      <c r="B30" s="175"/>
      <c r="C30" s="178" t="s">
        <v>152</v>
      </c>
      <c r="D30" s="201"/>
      <c r="E30" s="210" t="s">
        <v>178</v>
      </c>
    </row>
    <row r="31" spans="2:5">
      <c r="B31" s="175"/>
      <c r="C31" s="211" t="s">
        <v>153</v>
      </c>
      <c r="D31" s="212"/>
      <c r="E31" s="210" t="s">
        <v>189</v>
      </c>
    </row>
    <row r="32" spans="2:5">
      <c r="B32" s="175"/>
      <c r="C32" s="181" t="s">
        <v>190</v>
      </c>
      <c r="D32" s="189"/>
      <c r="E32" s="210" t="s">
        <v>189</v>
      </c>
    </row>
    <row r="33" spans="2:5">
      <c r="B33" s="175"/>
      <c r="C33" s="182" t="s">
        <v>154</v>
      </c>
      <c r="D33" s="201"/>
      <c r="E33" s="208" t="s">
        <v>191</v>
      </c>
    </row>
    <row r="34" spans="2:5">
      <c r="B34" s="175"/>
      <c r="C34" s="182" t="s">
        <v>155</v>
      </c>
      <c r="D34" s="201"/>
      <c r="E34" s="208" t="s">
        <v>178</v>
      </c>
    </row>
    <row r="35" spans="2:5">
      <c r="B35" s="175"/>
      <c r="C35" s="178" t="s">
        <v>156</v>
      </c>
      <c r="D35" s="201"/>
      <c r="E35" s="210" t="s">
        <v>180</v>
      </c>
    </row>
    <row r="36" spans="2:5">
      <c r="B36" s="175"/>
      <c r="C36" s="178" t="s">
        <v>157</v>
      </c>
      <c r="D36" s="201"/>
      <c r="E36" s="210" t="s">
        <v>180</v>
      </c>
    </row>
    <row r="37" spans="2:5">
      <c r="B37" s="175"/>
      <c r="C37" s="183" t="s">
        <v>158</v>
      </c>
      <c r="D37" s="201"/>
      <c r="E37" s="213" t="s">
        <v>180</v>
      </c>
    </row>
    <row r="38" spans="2:5" ht="13.5" thickBot="1">
      <c r="B38" s="175"/>
      <c r="C38" s="178" t="s">
        <v>159</v>
      </c>
      <c r="D38" s="201"/>
      <c r="E38" s="210" t="s">
        <v>192</v>
      </c>
    </row>
    <row r="39" spans="2:5">
      <c r="B39" s="184" t="s">
        <v>160</v>
      </c>
      <c r="C39" s="185" t="s">
        <v>161</v>
      </c>
      <c r="D39" s="214"/>
      <c r="E39" s="195" t="s">
        <v>180</v>
      </c>
    </row>
    <row r="40" spans="2:5">
      <c r="B40" s="173"/>
      <c r="C40" s="186" t="s">
        <v>162</v>
      </c>
      <c r="D40" s="189"/>
      <c r="E40" s="197" t="s">
        <v>180</v>
      </c>
    </row>
    <row r="41" spans="2:5">
      <c r="B41" s="173"/>
      <c r="C41" s="186" t="s">
        <v>163</v>
      </c>
      <c r="D41" s="189"/>
      <c r="E41" s="197" t="s">
        <v>180</v>
      </c>
    </row>
    <row r="42" spans="2:5" ht="13.5" thickBot="1">
      <c r="B42" s="187"/>
      <c r="C42" s="188" t="s">
        <v>164</v>
      </c>
      <c r="D42" s="215"/>
      <c r="E42" s="205" t="s">
        <v>180</v>
      </c>
    </row>
    <row r="43" spans="2:5">
      <c r="B43" s="169" t="s">
        <v>165</v>
      </c>
      <c r="C43" s="216" t="s">
        <v>166</v>
      </c>
      <c r="D43" s="206"/>
      <c r="E43" s="217" t="s">
        <v>178</v>
      </c>
    </row>
    <row r="44" spans="2:5">
      <c r="B44" s="171"/>
      <c r="C44" s="178" t="s">
        <v>167</v>
      </c>
      <c r="D44" s="189"/>
      <c r="E44" s="210" t="s">
        <v>193</v>
      </c>
    </row>
    <row r="45" spans="2:5">
      <c r="B45" s="171"/>
      <c r="C45" s="181" t="s">
        <v>194</v>
      </c>
      <c r="D45" s="218"/>
      <c r="E45" s="197" t="s">
        <v>195</v>
      </c>
    </row>
    <row r="46" spans="2:5">
      <c r="B46" s="171"/>
      <c r="C46" s="181" t="s">
        <v>196</v>
      </c>
      <c r="D46" s="219"/>
      <c r="E46" s="197" t="s">
        <v>195</v>
      </c>
    </row>
    <row r="47" spans="2:5">
      <c r="B47" s="171"/>
      <c r="C47" s="181" t="s">
        <v>197</v>
      </c>
      <c r="D47" s="219"/>
      <c r="E47" s="197" t="s">
        <v>195</v>
      </c>
    </row>
    <row r="48" spans="2:5">
      <c r="B48" s="171"/>
      <c r="C48" s="181" t="s">
        <v>198</v>
      </c>
      <c r="D48" s="219"/>
      <c r="E48" s="197" t="s">
        <v>195</v>
      </c>
    </row>
    <row r="49" spans="2:5">
      <c r="B49" s="171"/>
      <c r="C49" s="181" t="s">
        <v>199</v>
      </c>
      <c r="D49" s="219"/>
      <c r="E49" s="210" t="s">
        <v>200</v>
      </c>
    </row>
    <row r="50" spans="2:5">
      <c r="B50" s="171"/>
      <c r="C50" s="181" t="s">
        <v>201</v>
      </c>
      <c r="D50" s="219"/>
      <c r="E50" s="210" t="s">
        <v>180</v>
      </c>
    </row>
    <row r="51" spans="2:5">
      <c r="B51" s="171"/>
      <c r="C51" s="181" t="s">
        <v>202</v>
      </c>
      <c r="D51" s="219"/>
      <c r="E51" s="210" t="s">
        <v>180</v>
      </c>
    </row>
    <row r="52" spans="2:5">
      <c r="B52" s="171"/>
      <c r="C52" s="181" t="s">
        <v>203</v>
      </c>
      <c r="D52" s="219"/>
      <c r="E52" s="210" t="s">
        <v>180</v>
      </c>
    </row>
    <row r="53" spans="2:5">
      <c r="B53" s="171"/>
      <c r="C53" s="181" t="s">
        <v>204</v>
      </c>
      <c r="D53" s="219"/>
      <c r="E53" s="210" t="s">
        <v>205</v>
      </c>
    </row>
    <row r="54" spans="2:5">
      <c r="B54" s="175"/>
      <c r="C54" s="178" t="s">
        <v>206</v>
      </c>
      <c r="D54" s="207"/>
      <c r="E54" s="210" t="s">
        <v>180</v>
      </c>
    </row>
    <row r="55" spans="2:5">
      <c r="B55" s="175"/>
      <c r="C55" s="178" t="s">
        <v>207</v>
      </c>
      <c r="D55" s="207"/>
      <c r="E55" s="210" t="s">
        <v>195</v>
      </c>
    </row>
    <row r="56" spans="2:5">
      <c r="B56" s="175"/>
      <c r="C56" s="178" t="s">
        <v>208</v>
      </c>
      <c r="D56" s="207"/>
      <c r="E56" s="210" t="s">
        <v>180</v>
      </c>
    </row>
    <row r="57" spans="2:5">
      <c r="B57" s="175"/>
      <c r="C57" s="178" t="s">
        <v>209</v>
      </c>
      <c r="D57" s="207"/>
      <c r="E57" s="210" t="s">
        <v>195</v>
      </c>
    </row>
    <row r="58" spans="2:5" ht="13.5" thickBot="1">
      <c r="B58" s="220"/>
      <c r="C58" s="216" t="s">
        <v>210</v>
      </c>
      <c r="D58" s="221"/>
      <c r="E58" s="210" t="s">
        <v>211</v>
      </c>
    </row>
    <row r="59" spans="2:5">
      <c r="B59" s="169" t="s">
        <v>168</v>
      </c>
      <c r="C59" s="222" t="s">
        <v>169</v>
      </c>
      <c r="D59" s="194"/>
      <c r="E59" s="223" t="s">
        <v>180</v>
      </c>
    </row>
    <row r="60" spans="2:5" ht="13.5" thickBot="1">
      <c r="B60" s="202"/>
      <c r="C60" s="224" t="s">
        <v>170</v>
      </c>
      <c r="D60" s="225"/>
      <c r="E60" s="226" t="s">
        <v>180</v>
      </c>
    </row>
    <row r="61" spans="2:5">
      <c r="B61" s="227"/>
      <c r="C61" s="227"/>
      <c r="D61" s="227"/>
      <c r="E61" s="228"/>
    </row>
    <row r="62" spans="2:5">
      <c r="B62" s="227"/>
      <c r="C62" s="227"/>
      <c r="D62" s="227"/>
      <c r="E62" s="228"/>
    </row>
    <row r="63" spans="2:5">
      <c r="B63" s="229"/>
      <c r="C63" s="227"/>
      <c r="D63" s="227"/>
      <c r="E63" s="228"/>
    </row>
    <row r="64" spans="2:5">
      <c r="B64" s="229"/>
      <c r="C64" s="227"/>
      <c r="D64" s="227"/>
      <c r="E64" s="228"/>
    </row>
    <row r="65" spans="2:5">
      <c r="B65" s="229"/>
      <c r="C65" s="227"/>
      <c r="D65" s="227"/>
      <c r="E65" s="228"/>
    </row>
    <row r="66" spans="2:5">
      <c r="B66" s="227"/>
      <c r="C66" s="227"/>
      <c r="D66" s="227"/>
      <c r="E66" s="228"/>
    </row>
    <row r="67" spans="2:5">
      <c r="B67" s="227"/>
      <c r="C67" s="227"/>
      <c r="D67" s="227"/>
      <c r="E67" s="228"/>
    </row>
    <row r="68" spans="2:5">
      <c r="B68" s="227"/>
      <c r="C68" s="227"/>
      <c r="D68" s="227"/>
      <c r="E68" s="228"/>
    </row>
    <row r="69" spans="2:5">
      <c r="B69" s="227"/>
      <c r="C69" s="227"/>
      <c r="D69" s="227"/>
      <c r="E69" s="228"/>
    </row>
    <row r="70" spans="2:5">
      <c r="B70" s="227"/>
      <c r="C70" s="227"/>
      <c r="D70" s="227"/>
      <c r="E70" s="166"/>
    </row>
    <row r="71" spans="2:5">
      <c r="B71" s="227"/>
      <c r="C71" s="227"/>
      <c r="D71" s="227"/>
      <c r="E71" s="166"/>
    </row>
    <row r="72" spans="2:5">
      <c r="B72" s="227"/>
      <c r="C72" s="227"/>
      <c r="D72" s="227"/>
      <c r="E72" s="166"/>
    </row>
    <row r="73" spans="2:5">
      <c r="B73" s="227"/>
      <c r="C73" s="227"/>
      <c r="D73" s="227"/>
      <c r="E73" s="166"/>
    </row>
    <row r="74" spans="2:5">
      <c r="B74" s="227"/>
      <c r="C74" s="227"/>
      <c r="D74" s="227"/>
      <c r="E74" s="166"/>
    </row>
    <row r="75" spans="2:5">
      <c r="B75" s="227"/>
      <c r="C75" s="227"/>
      <c r="D75" s="227"/>
      <c r="E75" s="166"/>
    </row>
    <row r="76" spans="2:5">
      <c r="B76" s="227"/>
      <c r="C76" s="227"/>
      <c r="D76" s="227"/>
      <c r="E76" s="166"/>
    </row>
    <row r="77" spans="2:5">
      <c r="B77" s="227"/>
      <c r="C77" s="227"/>
      <c r="D77" s="227"/>
      <c r="E77" s="166"/>
    </row>
    <row r="78" spans="2:5">
      <c r="B78" s="227"/>
      <c r="C78" s="227"/>
      <c r="D78" s="227"/>
      <c r="E78" s="166"/>
    </row>
    <row r="79" spans="2:5">
      <c r="B79" s="227"/>
      <c r="C79" s="227"/>
      <c r="D79" s="227"/>
      <c r="E79" s="166"/>
    </row>
    <row r="80" spans="2:5">
      <c r="B80" s="227"/>
      <c r="C80" s="227"/>
      <c r="D80" s="227"/>
      <c r="E80" s="166"/>
    </row>
    <row r="81" spans="2:5">
      <c r="B81" s="227"/>
      <c r="C81" s="227"/>
      <c r="D81" s="227"/>
      <c r="E81" s="166"/>
    </row>
    <row r="82" spans="2:5">
      <c r="B82" s="227"/>
      <c r="C82" s="227"/>
      <c r="D82" s="227"/>
      <c r="E82" s="166"/>
    </row>
    <row r="83" spans="2:5">
      <c r="B83" s="227"/>
      <c r="C83" s="227"/>
      <c r="D83" s="227"/>
      <c r="E83" s="166"/>
    </row>
    <row r="84" spans="2:5">
      <c r="B84" s="227"/>
      <c r="C84" s="227"/>
      <c r="D84" s="227"/>
      <c r="E84" s="166"/>
    </row>
    <row r="85" spans="2:5">
      <c r="B85" s="227"/>
      <c r="C85" s="227"/>
      <c r="D85" s="227"/>
      <c r="E85" s="166"/>
    </row>
    <row r="86" spans="2:5">
      <c r="B86" s="227"/>
      <c r="C86" s="227"/>
      <c r="D86" s="227"/>
      <c r="E86" s="166"/>
    </row>
    <row r="87" spans="2:5">
      <c r="B87" s="227"/>
      <c r="C87" s="227"/>
      <c r="D87" s="227"/>
      <c r="E87" s="166"/>
    </row>
    <row r="88" spans="2:5">
      <c r="B88" s="227"/>
      <c r="C88" s="227"/>
      <c r="D88" s="227"/>
      <c r="E88" s="166"/>
    </row>
    <row r="89" spans="2:5">
      <c r="B89" s="227"/>
      <c r="C89" s="227"/>
      <c r="D89" s="227"/>
      <c r="E89" s="166"/>
    </row>
    <row r="90" spans="2:5">
      <c r="B90" s="227"/>
      <c r="C90" s="227"/>
      <c r="D90" s="227"/>
      <c r="E90" s="166"/>
    </row>
    <row r="91" spans="2:5">
      <c r="B91" s="227"/>
      <c r="C91" s="227"/>
      <c r="D91" s="227"/>
      <c r="E91" s="166"/>
    </row>
    <row r="92" spans="2:5">
      <c r="B92" s="227"/>
      <c r="C92" s="227"/>
      <c r="D92" s="227"/>
      <c r="E92" s="166"/>
    </row>
    <row r="93" spans="2:5">
      <c r="B93" s="227"/>
      <c r="C93" s="227"/>
      <c r="D93" s="227"/>
      <c r="E93" s="166"/>
    </row>
    <row r="94" spans="2:5">
      <c r="B94" s="227"/>
      <c r="C94" s="227"/>
      <c r="D94" s="227"/>
      <c r="E94" s="166"/>
    </row>
    <row r="95" spans="2:5">
      <c r="B95" s="227"/>
      <c r="C95" s="227"/>
      <c r="D95" s="227"/>
    </row>
    <row r="96" spans="2:5">
      <c r="B96" s="227"/>
      <c r="C96" s="227"/>
      <c r="D96" s="227"/>
    </row>
    <row r="97" spans="2:4">
      <c r="B97" s="227"/>
      <c r="C97" s="227"/>
      <c r="D97" s="227"/>
    </row>
    <row r="98" spans="2:4">
      <c r="B98" s="227"/>
      <c r="C98" s="227"/>
      <c r="D98" s="227"/>
    </row>
    <row r="99" spans="2:4">
      <c r="B99" s="227"/>
      <c r="C99" s="227"/>
      <c r="D99" s="227"/>
    </row>
    <row r="100" spans="2:4">
      <c r="B100" s="227"/>
      <c r="C100" s="227"/>
      <c r="D100" s="227"/>
    </row>
    <row r="101" spans="2:4">
      <c r="B101" s="227"/>
      <c r="C101" s="227"/>
      <c r="D101" s="227"/>
    </row>
    <row r="102" spans="2:4">
      <c r="B102" s="227"/>
      <c r="C102" s="227"/>
      <c r="D102" s="227"/>
    </row>
    <row r="103" spans="2:4">
      <c r="B103" s="227"/>
      <c r="C103" s="227"/>
      <c r="D103" s="227"/>
    </row>
    <row r="104" spans="2:4">
      <c r="B104" s="227"/>
      <c r="C104" s="227"/>
      <c r="D104" s="227"/>
    </row>
    <row r="105" spans="2:4">
      <c r="B105" s="227"/>
      <c r="C105" s="227"/>
      <c r="D105" s="227"/>
    </row>
    <row r="106" spans="2:4">
      <c r="B106" s="227"/>
      <c r="C106" s="227"/>
      <c r="D106" s="227"/>
    </row>
    <row r="107" spans="2:4">
      <c r="B107" s="227"/>
      <c r="C107" s="227"/>
      <c r="D107" s="227"/>
    </row>
    <row r="108" spans="2:4">
      <c r="B108" s="227"/>
      <c r="C108" s="227"/>
      <c r="D108" s="227"/>
    </row>
    <row r="109" spans="2:4">
      <c r="B109" s="227"/>
      <c r="C109" s="227"/>
      <c r="D109" s="227"/>
    </row>
    <row r="110" spans="2:4">
      <c r="B110" s="227"/>
      <c r="C110" s="227"/>
      <c r="D110" s="227"/>
    </row>
    <row r="111" spans="2:4">
      <c r="B111" s="227"/>
      <c r="C111" s="227"/>
      <c r="D111" s="227"/>
    </row>
    <row r="112" spans="2:4">
      <c r="B112" s="227"/>
      <c r="C112" s="227"/>
      <c r="D112" s="227"/>
    </row>
    <row r="113" spans="2:4">
      <c r="B113" s="227"/>
      <c r="C113" s="227"/>
      <c r="D113" s="227"/>
    </row>
    <row r="114" spans="2:4">
      <c r="B114" s="227"/>
      <c r="C114" s="227"/>
      <c r="D114" s="227"/>
    </row>
    <row r="115" spans="2:4">
      <c r="B115" s="227"/>
      <c r="C115" s="227"/>
      <c r="D115" s="227"/>
    </row>
    <row r="116" spans="2:4">
      <c r="B116" s="227"/>
      <c r="C116" s="227"/>
      <c r="D116" s="227"/>
    </row>
    <row r="117" spans="2:4">
      <c r="B117" s="227"/>
      <c r="C117" s="227"/>
      <c r="D117" s="227"/>
    </row>
    <row r="118" spans="2:4">
      <c r="B118" s="227"/>
      <c r="C118" s="227"/>
      <c r="D118" s="227"/>
    </row>
    <row r="119" spans="2:4">
      <c r="B119" s="227"/>
      <c r="C119" s="227"/>
      <c r="D119" s="227"/>
    </row>
    <row r="120" spans="2:4">
      <c r="B120" s="227"/>
      <c r="C120" s="227"/>
      <c r="D120" s="227"/>
    </row>
  </sheetData>
  <mergeCells count="1">
    <mergeCell ref="B2:C2"/>
  </mergeCells>
  <phoneticPr fontId="29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27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32" customFormat="1" ht="9.75" customHeight="1">
      <c r="A1" s="230"/>
      <c r="B1" s="231"/>
      <c r="C1" s="231"/>
      <c r="D1" s="231"/>
    </row>
    <row r="2" spans="1:14" s="236" customFormat="1" ht="27" customHeight="1">
      <c r="A2" s="233" t="s">
        <v>224</v>
      </c>
      <c r="B2" s="234"/>
      <c r="C2" s="234"/>
      <c r="D2" s="234"/>
      <c r="E2" s="235"/>
    </row>
    <row r="3" spans="1:14" s="236" customFormat="1" ht="27" customHeight="1">
      <c r="A3" s="233" t="s">
        <v>225</v>
      </c>
      <c r="B3" s="234"/>
      <c r="C3" s="234"/>
      <c r="D3" s="234"/>
      <c r="E3" s="235"/>
      <c r="N3" s="237" t="str">
        <f>'[4]Detail Expenses'!P3</f>
        <v>Enterprise Portal Solutions</v>
      </c>
    </row>
    <row r="4" spans="1:14" s="239" customFormat="1" ht="13.5" customHeight="1">
      <c r="A4" s="238"/>
      <c r="C4" s="240"/>
      <c r="D4" s="241"/>
      <c r="E4" s="242"/>
      <c r="F4" s="243"/>
    </row>
    <row r="5" spans="1:14" s="239" customFormat="1" ht="14.25" customHeight="1" thickBot="1">
      <c r="A5" s="238"/>
      <c r="B5" s="240" t="s">
        <v>215</v>
      </c>
      <c r="D5" s="244" t="s">
        <v>216</v>
      </c>
    </row>
    <row r="6" spans="1:14" s="239" customFormat="1" ht="14.25" customHeight="1" thickBot="1">
      <c r="A6" s="238"/>
      <c r="B6" s="240" t="s">
        <v>217</v>
      </c>
      <c r="D6" s="244" t="s">
        <v>218</v>
      </c>
    </row>
    <row r="7" spans="1:14" s="239" customFormat="1" ht="14.25" customHeight="1" thickBot="1">
      <c r="A7" s="238"/>
      <c r="B7" s="240" t="s">
        <v>219</v>
      </c>
      <c r="D7" s="244" t="s">
        <v>220</v>
      </c>
      <c r="E7" s="242"/>
      <c r="L7" s="245" t="s">
        <v>221</v>
      </c>
      <c r="N7" s="246">
        <v>37139</v>
      </c>
    </row>
    <row r="8" spans="1:14">
      <c r="D8" s="247"/>
    </row>
    <row r="10" spans="1:14" s="249" customFormat="1">
      <c r="A10" s="248"/>
    </row>
    <row r="11" spans="1:14" s="249" customFormat="1">
      <c r="A11" s="248"/>
    </row>
    <row r="12" spans="1:14" s="249" customFormat="1">
      <c r="A12" s="248"/>
    </row>
    <row r="13" spans="1:14">
      <c r="H13" s="250"/>
    </row>
    <row r="14" spans="1:14">
      <c r="H14" s="250"/>
    </row>
    <row r="15" spans="1:14">
      <c r="A15" s="227" t="s">
        <v>271</v>
      </c>
      <c r="H15" s="250">
        <f>75763*0.06</f>
        <v>4545.78</v>
      </c>
    </row>
    <row r="16" spans="1:14">
      <c r="A16" s="227" t="s">
        <v>272</v>
      </c>
      <c r="H16" s="311">
        <f>9005*0.06</f>
        <v>540.29999999999995</v>
      </c>
    </row>
    <row r="17" spans="1:8" ht="15.75">
      <c r="A17" s="251" t="s">
        <v>222</v>
      </c>
      <c r="H17" s="250">
        <f>SUM(H15:H16)</f>
        <v>5086.08</v>
      </c>
    </row>
    <row r="18" spans="1:8" ht="15.75">
      <c r="A18" s="251" t="s">
        <v>223</v>
      </c>
      <c r="H18" s="250">
        <f>9892*0.06</f>
        <v>593.52</v>
      </c>
    </row>
    <row r="19" spans="1:8">
      <c r="H19" s="250"/>
    </row>
    <row r="20" spans="1:8" ht="16.5" thickBot="1">
      <c r="A20" s="251" t="s">
        <v>222</v>
      </c>
      <c r="H20" s="257">
        <f>SUM(H17:H19)</f>
        <v>5679.6</v>
      </c>
    </row>
    <row r="21" spans="1:8" ht="13.5" thickTop="1">
      <c r="H21" s="250"/>
    </row>
    <row r="22" spans="1:8">
      <c r="H22" s="250"/>
    </row>
  </sheetData>
  <phoneticPr fontId="29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65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89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40" t="s">
        <v>275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274</v>
      </c>
      <c r="B8" s="5"/>
      <c r="C8" s="68"/>
      <c r="G8" s="91"/>
      <c r="H8" s="91"/>
      <c r="I8" s="91"/>
    </row>
    <row r="9" spans="1:17" s="7" customFormat="1" ht="15">
      <c r="A9" s="5"/>
      <c r="B9" s="142" t="s">
        <v>94</v>
      </c>
      <c r="C9" s="5" t="s">
        <v>96</v>
      </c>
      <c r="G9" s="91"/>
      <c r="H9" s="91"/>
      <c r="I9" s="91"/>
    </row>
    <row r="10" spans="1:17" s="7" customFormat="1" ht="15">
      <c r="B10" s="142" t="s">
        <v>95</v>
      </c>
      <c r="C10" s="5" t="s">
        <v>280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63" t="s">
        <v>4</v>
      </c>
      <c r="B12" s="263" t="s">
        <v>240</v>
      </c>
      <c r="C12" s="264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18.75" customHeight="1">
      <c r="A13" s="9" t="s">
        <v>241</v>
      </c>
      <c r="B13" s="10" t="s">
        <v>242</v>
      </c>
      <c r="C13" s="56">
        <f>EOL!D13</f>
        <v>113291</v>
      </c>
      <c r="G13" s="94"/>
      <c r="H13" s="94"/>
      <c r="I13" s="95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/>
      <c r="B14" s="10"/>
      <c r="C14" s="84"/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 t="s">
        <v>20</v>
      </c>
      <c r="B15" s="10" t="s">
        <v>242</v>
      </c>
      <c r="C15" s="85">
        <v>0</v>
      </c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/>
      <c r="B16" s="10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90</v>
      </c>
      <c r="B17" s="10" t="s">
        <v>242</v>
      </c>
      <c r="C17" s="85">
        <v>0</v>
      </c>
      <c r="G17" s="86"/>
      <c r="H17" s="86"/>
      <c r="I17" s="96"/>
      <c r="J17" s="143"/>
      <c r="K17" s="86"/>
      <c r="L17" s="86"/>
      <c r="M17" s="86"/>
      <c r="N17" s="86"/>
      <c r="O17" s="86"/>
      <c r="P17" s="86"/>
      <c r="Q17" s="86"/>
    </row>
    <row r="18" spans="1:17" s="7" customFormat="1" ht="20.25" customHeight="1">
      <c r="A18" s="82"/>
      <c r="B18" s="10"/>
      <c r="C18" s="56"/>
      <c r="G18" s="91"/>
      <c r="H18" s="91"/>
      <c r="I18" s="96"/>
      <c r="J18" s="143"/>
      <c r="K18" s="86"/>
      <c r="L18" s="86"/>
      <c r="M18" s="86"/>
      <c r="N18" s="86"/>
      <c r="O18" s="86"/>
      <c r="P18" s="86"/>
      <c r="Q18" s="86"/>
    </row>
    <row r="19" spans="1:17" s="7" customFormat="1" ht="20.25" customHeight="1">
      <c r="A19" s="9" t="s">
        <v>91</v>
      </c>
      <c r="B19" s="10" t="s">
        <v>242</v>
      </c>
      <c r="C19" s="56">
        <f>'IT Development'!H20</f>
        <v>26881.609074442051</v>
      </c>
      <c r="G19" s="91"/>
      <c r="H19" s="91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10"/>
      <c r="C20" s="56"/>
      <c r="G20" s="91"/>
      <c r="H20" s="91"/>
      <c r="I20" s="96"/>
    </row>
    <row r="21" spans="1:17" s="7" customFormat="1" ht="20.25" customHeight="1">
      <c r="A21" s="9" t="s">
        <v>92</v>
      </c>
      <c r="B21" s="10" t="s">
        <v>276</v>
      </c>
      <c r="C21" s="56">
        <f>'IT Infrastructure'!E56</f>
        <v>348345.87113303156</v>
      </c>
      <c r="G21" s="91"/>
      <c r="H21" s="91"/>
      <c r="I21" s="96"/>
    </row>
    <row r="22" spans="1:17" s="7" customFormat="1" ht="20.25" customHeight="1">
      <c r="A22" s="9"/>
      <c r="B22" s="10"/>
      <c r="C22" s="56"/>
      <c r="G22" s="91"/>
      <c r="H22" s="91"/>
      <c r="I22" s="96"/>
    </row>
    <row r="23" spans="1:17" s="7" customFormat="1" ht="20.25" customHeight="1">
      <c r="A23" s="9" t="s">
        <v>243</v>
      </c>
      <c r="B23" s="10" t="s">
        <v>242</v>
      </c>
      <c r="C23" s="85">
        <f>'IT Infrastructure'!E73</f>
        <v>144242.93337370991</v>
      </c>
      <c r="G23" s="91"/>
      <c r="H23" s="91"/>
      <c r="I23" s="96"/>
    </row>
    <row r="24" spans="1:17" s="7" customFormat="1" ht="20.25" customHeight="1">
      <c r="A24" s="9"/>
      <c r="B24" s="10"/>
      <c r="C24" s="84"/>
      <c r="G24" s="91"/>
      <c r="H24" s="91"/>
      <c r="I24" s="96"/>
    </row>
    <row r="25" spans="1:17" s="7" customFormat="1" ht="20.25" customHeight="1">
      <c r="A25" s="260" t="s">
        <v>244</v>
      </c>
      <c r="B25" s="261"/>
      <c r="C25" s="262">
        <f>SUM(C20:C24)</f>
        <v>492588.80450674146</v>
      </c>
      <c r="G25" s="91"/>
      <c r="H25" s="91"/>
      <c r="I25" s="96"/>
    </row>
    <row r="26" spans="1:17" s="7" customFormat="1" ht="20.25" customHeight="1">
      <c r="A26" s="9"/>
      <c r="B26" s="10"/>
      <c r="C26" s="139"/>
      <c r="G26" s="91"/>
      <c r="H26" s="91"/>
      <c r="I26" s="96"/>
    </row>
    <row r="27" spans="1:17" s="7" customFormat="1" ht="20.25" customHeight="1">
      <c r="A27" s="9" t="s">
        <v>226</v>
      </c>
      <c r="B27" s="10" t="s">
        <v>242</v>
      </c>
      <c r="C27" s="56">
        <f>+'Enterprise Portal Solutions'!H20</f>
        <v>5679.6</v>
      </c>
      <c r="G27" s="91"/>
      <c r="H27" s="91"/>
      <c r="I27" s="96"/>
    </row>
    <row r="28" spans="1:17" s="7" customFormat="1" ht="20.25" customHeight="1" thickBot="1">
      <c r="A28" s="9"/>
      <c r="B28" s="10"/>
      <c r="C28" s="81"/>
      <c r="G28" s="91"/>
      <c r="H28" s="91"/>
      <c r="I28" s="96"/>
    </row>
    <row r="29" spans="1:17" s="7" customFormat="1" ht="20.25" customHeight="1" thickTop="1">
      <c r="A29" s="136"/>
      <c r="B29" s="106"/>
      <c r="C29" s="137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 thickBot="1">
      <c r="A31" s="59"/>
      <c r="B31" s="138" t="s">
        <v>235</v>
      </c>
      <c r="C31" s="258">
        <f>+C25+C19+C17+C15+C13+C27</f>
        <v>638441.01358118351</v>
      </c>
      <c r="G31" s="91"/>
      <c r="H31" s="99"/>
      <c r="I31" s="98"/>
    </row>
    <row r="32" spans="1:17" s="86" customFormat="1" ht="21.75" customHeight="1" thickTop="1">
      <c r="C32" s="89"/>
      <c r="G32" s="91"/>
      <c r="H32" s="91"/>
      <c r="I32" s="91"/>
    </row>
    <row r="33" spans="1:9" s="7" customFormat="1" ht="15">
      <c r="A33" s="141" t="s">
        <v>93</v>
      </c>
      <c r="B33" s="86"/>
      <c r="C33" s="89"/>
    </row>
    <row r="34" spans="1:9" s="7" customFormat="1" ht="20.25">
      <c r="A34" s="259" t="s">
        <v>236</v>
      </c>
      <c r="B34" s="86"/>
      <c r="C34" s="89"/>
    </row>
    <row r="35" spans="1:9" s="7" customFormat="1" ht="14.25">
      <c r="A35" s="86" t="s">
        <v>237</v>
      </c>
      <c r="B35" s="86"/>
      <c r="C35" s="89"/>
    </row>
    <row r="36" spans="1:9" s="7" customFormat="1" ht="14.25">
      <c r="A36" s="86" t="s">
        <v>238</v>
      </c>
      <c r="B36" s="86"/>
      <c r="C36" s="89"/>
    </row>
    <row r="37" spans="1:9" s="7" customFormat="1" ht="14.25">
      <c r="A37" s="86" t="s">
        <v>239</v>
      </c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7"/>
      <c r="G41" s="91"/>
      <c r="H41" s="91"/>
      <c r="I41" s="91"/>
    </row>
    <row r="42" spans="1:9" s="7" customFormat="1" ht="14.25">
      <c r="A42" s="86"/>
      <c r="B42" s="86"/>
      <c r="C42" s="87"/>
      <c r="G42" s="91"/>
      <c r="H42" s="91"/>
      <c r="I42" s="91"/>
    </row>
    <row r="43" spans="1:9" s="7" customFormat="1" ht="14.25">
      <c r="A43" s="86"/>
      <c r="B43" s="86"/>
      <c r="C43" s="87"/>
      <c r="G43" s="91"/>
      <c r="H43" s="91"/>
      <c r="I43" s="91"/>
    </row>
    <row r="44" spans="1:9" s="7" customFormat="1" ht="14.25">
      <c r="A44" s="86"/>
      <c r="B44" s="86"/>
      <c r="C44" s="87"/>
      <c r="G44" s="91"/>
      <c r="H44" s="91"/>
      <c r="I44" s="91"/>
    </row>
    <row r="45" spans="1:9" s="7" customFormat="1" ht="14.25">
      <c r="C45" s="6"/>
      <c r="G45" s="91"/>
      <c r="H45" s="91"/>
      <c r="I45" s="91"/>
    </row>
    <row r="46" spans="1:9" s="7" customFormat="1" ht="14.25">
      <c r="C46" s="6"/>
      <c r="G46" s="91"/>
      <c r="H46" s="91"/>
      <c r="I46" s="91"/>
    </row>
    <row r="47" spans="1:9" s="7" customFormat="1" ht="14.25">
      <c r="C47" s="6"/>
      <c r="G47" s="91"/>
      <c r="H47" s="91"/>
      <c r="I47" s="91"/>
    </row>
    <row r="48" spans="1:9" s="7" customFormat="1" ht="14.25">
      <c r="C48" s="6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A58"/>
      <c r="B58"/>
      <c r="C58" s="1"/>
      <c r="G58" s="91"/>
      <c r="H58" s="91"/>
      <c r="I58" s="91"/>
    </row>
    <row r="59" spans="1:9" s="7" customFormat="1" ht="14.25">
      <c r="A59"/>
      <c r="B59"/>
      <c r="C59" s="1"/>
      <c r="G59" s="91"/>
      <c r="H59" s="91"/>
      <c r="I59" s="91"/>
    </row>
    <row r="60" spans="1:9" s="7" customFormat="1" ht="14.25">
      <c r="A60"/>
      <c r="B60"/>
      <c r="C60" s="1"/>
      <c r="G60" s="91"/>
      <c r="H60" s="91"/>
      <c r="I60" s="91"/>
    </row>
    <row r="61" spans="1:9" s="7" customFormat="1" ht="14.25">
      <c r="A61"/>
      <c r="B61"/>
      <c r="C61" s="1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</sheetData>
  <phoneticPr fontId="29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4"/>
  <sheetViews>
    <sheetView workbookViewId="0">
      <selection activeCell="E22" sqref="E22"/>
    </sheetView>
  </sheetViews>
  <sheetFormatPr defaultRowHeight="12.75"/>
  <cols>
    <col min="1" max="1" width="2.28515625" customWidth="1"/>
    <col min="3" max="3" width="20" customWidth="1"/>
    <col min="4" max="4" width="14.85546875" style="250" bestFit="1" customWidth="1"/>
    <col min="5" max="5" width="25.5703125" style="250" bestFit="1" customWidth="1"/>
    <col min="7" max="7" width="10.7109375" bestFit="1" customWidth="1"/>
  </cols>
  <sheetData>
    <row r="1" spans="1:7">
      <c r="B1" s="339" t="s">
        <v>212</v>
      </c>
      <c r="C1" s="339"/>
      <c r="D1" s="339"/>
      <c r="E1" s="339"/>
    </row>
    <row r="2" spans="1:7">
      <c r="A2" s="250"/>
      <c r="B2" s="339" t="s">
        <v>227</v>
      </c>
      <c r="C2" s="339"/>
      <c r="D2" s="339"/>
      <c r="E2" s="339"/>
    </row>
    <row r="3" spans="1:7">
      <c r="B3" s="340" t="s">
        <v>213</v>
      </c>
      <c r="C3" s="340"/>
      <c r="D3" s="340"/>
      <c r="E3" s="340"/>
    </row>
    <row r="4" spans="1:7">
      <c r="D4" s="253"/>
    </row>
    <row r="5" spans="1:7">
      <c r="D5" s="254"/>
      <c r="E5" s="252" t="s">
        <v>228</v>
      </c>
    </row>
    <row r="6" spans="1:7">
      <c r="B6" s="255" t="s">
        <v>229</v>
      </c>
      <c r="C6" s="227"/>
      <c r="D6" s="253"/>
    </row>
    <row r="7" spans="1:7">
      <c r="C7" t="s">
        <v>230</v>
      </c>
      <c r="D7" s="253"/>
      <c r="E7" s="250" t="s">
        <v>231</v>
      </c>
    </row>
    <row r="8" spans="1:7">
      <c r="C8" t="s">
        <v>232</v>
      </c>
      <c r="D8" s="253">
        <f>260810/4</f>
        <v>65202.5</v>
      </c>
      <c r="E8" s="250" t="s">
        <v>233</v>
      </c>
    </row>
    <row r="9" spans="1:7">
      <c r="B9" s="255" t="s">
        <v>88</v>
      </c>
      <c r="C9" s="227"/>
      <c r="D9" s="253"/>
    </row>
    <row r="10" spans="1:7">
      <c r="C10" t="s">
        <v>232</v>
      </c>
      <c r="D10" s="253">
        <f>147496/4</f>
        <v>36874</v>
      </c>
      <c r="E10" s="250" t="s">
        <v>233</v>
      </c>
      <c r="G10" s="256"/>
    </row>
    <row r="11" spans="1:7">
      <c r="B11" s="100" t="s">
        <v>214</v>
      </c>
      <c r="D11" s="253">
        <f>44858/4</f>
        <v>11214.5</v>
      </c>
      <c r="G11" s="256"/>
    </row>
    <row r="12" spans="1:7">
      <c r="D12" s="253"/>
    </row>
    <row r="13" spans="1:7" ht="13.5" thickBot="1">
      <c r="B13" s="100" t="s">
        <v>234</v>
      </c>
      <c r="D13" s="257">
        <f>SUM(D6:D12)</f>
        <v>113291</v>
      </c>
    </row>
    <row r="14" spans="1:7" ht="13.5" thickTop="1"/>
  </sheetData>
  <mergeCells count="3">
    <mergeCell ref="B1:E1"/>
    <mergeCell ref="B2:E2"/>
    <mergeCell ref="B3:E3"/>
  </mergeCells>
  <phoneticPr fontId="29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5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6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7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6"/>
      <c r="C14" s="118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9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20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1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2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9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6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7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3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7"/>
      <c r="G26" s="91"/>
      <c r="H26" s="91"/>
      <c r="I26" s="96"/>
    </row>
    <row r="27" spans="1:17" s="7" customFormat="1" ht="20.25" customHeight="1" thickTop="1">
      <c r="A27" s="82" t="s">
        <v>67</v>
      </c>
      <c r="B27" s="106"/>
      <c r="C27" s="118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6"/>
      <c r="G28" s="91"/>
      <c r="H28" s="91"/>
      <c r="I28" s="96"/>
    </row>
    <row r="29" spans="1:17" s="7" customFormat="1" ht="20.25" customHeight="1">
      <c r="A29" s="9"/>
      <c r="B29" s="10"/>
      <c r="C29" s="116"/>
      <c r="G29" s="91"/>
      <c r="H29" s="91"/>
      <c r="I29" s="96"/>
    </row>
    <row r="30" spans="1:17" s="7" customFormat="1" ht="21.75" customHeight="1">
      <c r="A30" s="9"/>
      <c r="B30" s="10"/>
      <c r="C30" s="116"/>
      <c r="G30" s="91"/>
      <c r="H30" s="97"/>
      <c r="I30" s="98"/>
    </row>
    <row r="31" spans="1:17" s="7" customFormat="1" ht="21.75" customHeight="1">
      <c r="A31" s="9"/>
      <c r="B31" s="10"/>
      <c r="C31" s="116"/>
      <c r="G31" s="91"/>
      <c r="H31" s="97"/>
      <c r="I31" s="98"/>
    </row>
    <row r="32" spans="1:17" s="7" customFormat="1" ht="21.75" customHeight="1">
      <c r="A32" s="9"/>
      <c r="B32" s="108" t="s">
        <v>6</v>
      </c>
      <c r="C32" s="124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6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6"/>
      <c r="G34" s="91"/>
      <c r="H34" s="91"/>
      <c r="I34" s="91"/>
    </row>
    <row r="35" spans="1:9" s="7" customFormat="1" ht="21.75" customHeight="1" thickBot="1">
      <c r="A35" s="128"/>
      <c r="B35" s="125" t="s">
        <v>9</v>
      </c>
      <c r="C35" s="126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9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2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2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6"/>
      <c r="C14" s="10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3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9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2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3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7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6"/>
      <c r="C27" s="10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8" t="s">
        <v>6</v>
      </c>
      <c r="C32" s="134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2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2"/>
      <c r="G34" s="91"/>
      <c r="H34" s="91"/>
      <c r="I34" s="91"/>
    </row>
    <row r="35" spans="1:9" s="7" customFormat="1" ht="21.75" customHeight="1">
      <c r="A35" s="59"/>
      <c r="B35" s="105" t="s">
        <v>9</v>
      </c>
      <c r="C35" s="13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29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84"/>
  <sheetViews>
    <sheetView zoomScale="60" zoomScaleNormal="60" workbookViewId="0">
      <pane ySplit="1" topLeftCell="A5" activePane="bottomLeft" state="frozen"/>
      <selection activeCell="C23" sqref="C23"/>
      <selection pane="bottomLeft" activeCell="C20" sqref="C20"/>
    </sheetView>
  </sheetViews>
  <sheetFormatPr defaultColWidth="8" defaultRowHeight="12.75"/>
  <cols>
    <col min="1" max="1" width="12" style="162" customWidth="1"/>
    <col min="2" max="2" width="17.5703125" style="163" customWidth="1"/>
    <col min="3" max="3" width="23.7109375" style="164" bestFit="1" customWidth="1"/>
    <col min="4" max="4" width="41.85546875" style="162" bestFit="1" customWidth="1"/>
    <col min="5" max="5" width="13.7109375" style="165" bestFit="1" customWidth="1"/>
    <col min="6" max="6" width="11.85546875" style="165" bestFit="1" customWidth="1"/>
    <col min="7" max="7" width="12.5703125" style="165" bestFit="1" customWidth="1"/>
    <col min="8" max="8" width="13.7109375" style="165" bestFit="1" customWidth="1"/>
    <col min="9" max="18" width="8" style="165" customWidth="1"/>
    <col min="19" max="16384" width="8" style="162"/>
  </cols>
  <sheetData>
    <row r="1" spans="1:18" s="146" customFormat="1" ht="13.5" thickBot="1">
      <c r="A1" s="144" t="s">
        <v>97</v>
      </c>
      <c r="B1" s="145" t="s">
        <v>98</v>
      </c>
      <c r="C1" s="145" t="s">
        <v>99</v>
      </c>
      <c r="D1" s="145" t="s">
        <v>100</v>
      </c>
      <c r="E1" s="147" t="s">
        <v>101</v>
      </c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</row>
    <row r="2" spans="1:18" s="152" customFormat="1" ht="12.75" customHeight="1">
      <c r="A2" s="149">
        <v>103152</v>
      </c>
      <c r="B2" s="150" t="s">
        <v>103</v>
      </c>
      <c r="C2" s="151" t="s">
        <v>102</v>
      </c>
      <c r="D2" s="309" t="s">
        <v>269</v>
      </c>
      <c r="E2" s="306">
        <v>351424.8136782113</v>
      </c>
      <c r="F2" s="165"/>
      <c r="G2" s="165"/>
      <c r="H2" s="165"/>
      <c r="I2" s="165"/>
      <c r="J2" s="165"/>
      <c r="K2" s="165"/>
      <c r="L2" s="308"/>
      <c r="M2" s="153"/>
      <c r="N2" s="153"/>
      <c r="O2" s="153"/>
      <c r="P2" s="153"/>
      <c r="Q2" s="153"/>
      <c r="R2" s="153"/>
    </row>
    <row r="3" spans="1:18" s="152" customFormat="1" ht="12.75" customHeight="1">
      <c r="A3" s="152">
        <v>103152</v>
      </c>
      <c r="B3" s="154" t="s">
        <v>103</v>
      </c>
      <c r="C3" s="155" t="s">
        <v>102</v>
      </c>
      <c r="D3" s="152" t="s">
        <v>106</v>
      </c>
      <c r="E3" s="307">
        <v>92711.416781292995</v>
      </c>
      <c r="F3" s="165"/>
      <c r="G3" s="165"/>
      <c r="H3" s="165"/>
      <c r="I3" s="165"/>
      <c r="J3" s="165"/>
      <c r="K3" s="165"/>
      <c r="L3" s="308"/>
      <c r="M3" s="153"/>
      <c r="N3" s="153"/>
      <c r="O3" s="153"/>
      <c r="P3" s="153"/>
      <c r="Q3" s="153"/>
      <c r="R3" s="153"/>
    </row>
    <row r="4" spans="1:18" s="152" customFormat="1" ht="12.75" customHeight="1">
      <c r="A4" s="152">
        <v>103153</v>
      </c>
      <c r="B4" s="154" t="s">
        <v>107</v>
      </c>
      <c r="C4" s="155" t="s">
        <v>108</v>
      </c>
      <c r="D4" s="152" t="s">
        <v>110</v>
      </c>
      <c r="E4" s="307">
        <v>10000</v>
      </c>
      <c r="F4" s="165"/>
      <c r="G4" s="165"/>
      <c r="H4" s="165"/>
      <c r="I4" s="165"/>
      <c r="J4" s="165"/>
      <c r="K4" s="165"/>
      <c r="L4" s="308"/>
      <c r="M4" s="153"/>
      <c r="N4" s="153"/>
      <c r="O4" s="153"/>
      <c r="P4" s="153"/>
      <c r="Q4" s="153"/>
      <c r="R4" s="153"/>
    </row>
    <row r="5" spans="1:18" s="152" customFormat="1" ht="12.75" customHeight="1">
      <c r="A5" s="152">
        <v>103153</v>
      </c>
      <c r="B5" s="154" t="s">
        <v>107</v>
      </c>
      <c r="C5" s="155" t="s">
        <v>108</v>
      </c>
      <c r="D5" s="152" t="s">
        <v>111</v>
      </c>
      <c r="E5" s="307">
        <v>5114.6340166011641</v>
      </c>
      <c r="F5" s="165"/>
      <c r="G5" s="165"/>
      <c r="H5" s="165"/>
      <c r="I5" s="165"/>
      <c r="J5" s="165"/>
      <c r="K5" s="165"/>
      <c r="L5" s="308"/>
      <c r="M5" s="153"/>
      <c r="N5" s="153"/>
      <c r="O5" s="153"/>
      <c r="P5" s="153"/>
      <c r="Q5" s="153"/>
      <c r="R5" s="153"/>
    </row>
    <row r="6" spans="1:18" s="152" customFormat="1" ht="12.75" customHeight="1">
      <c r="A6" s="152">
        <v>103153</v>
      </c>
      <c r="B6" s="154" t="s">
        <v>109</v>
      </c>
      <c r="C6" s="155" t="s">
        <v>105</v>
      </c>
      <c r="D6" s="152" t="s">
        <v>112</v>
      </c>
      <c r="E6" s="307">
        <v>2679.819924274535</v>
      </c>
      <c r="F6" s="165"/>
      <c r="G6" s="165"/>
      <c r="H6" s="165"/>
      <c r="I6" s="165"/>
      <c r="J6" s="165"/>
      <c r="K6" s="165"/>
      <c r="L6" s="308"/>
      <c r="M6" s="153"/>
      <c r="N6" s="153"/>
      <c r="O6" s="153"/>
      <c r="P6" s="153"/>
      <c r="Q6" s="153"/>
      <c r="R6" s="153"/>
    </row>
    <row r="7" spans="1:18" s="152" customFormat="1" ht="12.75" customHeight="1">
      <c r="A7" s="152">
        <v>103153</v>
      </c>
      <c r="B7" s="154" t="s">
        <v>104</v>
      </c>
      <c r="C7" s="155" t="s">
        <v>105</v>
      </c>
      <c r="D7" s="152" t="s">
        <v>113</v>
      </c>
      <c r="E7" s="307">
        <v>2663.87188364644</v>
      </c>
      <c r="F7" s="165"/>
      <c r="G7" s="165"/>
      <c r="H7" s="165"/>
      <c r="I7" s="165"/>
      <c r="J7" s="165"/>
      <c r="K7" s="165"/>
      <c r="L7" s="308"/>
      <c r="M7" s="153"/>
      <c r="N7" s="153"/>
      <c r="O7" s="153"/>
      <c r="P7" s="153"/>
      <c r="Q7" s="153"/>
      <c r="R7" s="153"/>
    </row>
    <row r="8" spans="1:18" s="152" customFormat="1" ht="12.75" customHeight="1">
      <c r="A8" s="152">
        <v>103153</v>
      </c>
      <c r="B8" s="154" t="s">
        <v>109</v>
      </c>
      <c r="C8" s="155" t="s">
        <v>105</v>
      </c>
      <c r="D8" s="152" t="s">
        <v>114</v>
      </c>
      <c r="E8" s="307">
        <v>2506.4265656993794</v>
      </c>
      <c r="F8" s="165"/>
      <c r="G8" s="165"/>
      <c r="H8" s="165"/>
      <c r="I8" s="165"/>
      <c r="J8" s="165"/>
      <c r="K8" s="165"/>
      <c r="L8" s="308"/>
      <c r="M8" s="153"/>
      <c r="N8" s="153"/>
      <c r="O8" s="153"/>
      <c r="P8" s="153"/>
      <c r="Q8" s="153"/>
      <c r="R8" s="153"/>
    </row>
    <row r="9" spans="1:18" s="152" customFormat="1" ht="12.75" customHeight="1">
      <c r="A9" s="152">
        <v>103153</v>
      </c>
      <c r="B9" s="154" t="s">
        <v>109</v>
      </c>
      <c r="C9" s="155" t="s">
        <v>105</v>
      </c>
      <c r="D9" s="152" t="s">
        <v>115</v>
      </c>
      <c r="E9" s="307">
        <v>1879.8199242745345</v>
      </c>
      <c r="F9" s="165"/>
      <c r="G9" s="165"/>
      <c r="H9" s="165"/>
      <c r="I9" s="165"/>
      <c r="J9" s="165"/>
      <c r="K9" s="165"/>
      <c r="L9" s="308"/>
      <c r="M9" s="153"/>
      <c r="N9" s="153"/>
      <c r="O9" s="153"/>
      <c r="P9" s="153"/>
      <c r="Q9" s="153"/>
      <c r="R9" s="153"/>
    </row>
    <row r="10" spans="1:18" s="152" customFormat="1" ht="12.75" customHeight="1">
      <c r="A10" s="152">
        <v>103153</v>
      </c>
      <c r="B10" s="154" t="s">
        <v>104</v>
      </c>
      <c r="C10" s="155" t="s">
        <v>105</v>
      </c>
      <c r="D10" s="152" t="s">
        <v>116</v>
      </c>
      <c r="E10" s="307">
        <v>1864.7103185525077</v>
      </c>
      <c r="F10" s="165"/>
      <c r="G10" s="165"/>
      <c r="H10" s="165"/>
      <c r="I10" s="165"/>
      <c r="J10" s="165"/>
      <c r="K10" s="165"/>
      <c r="L10" s="308"/>
      <c r="M10" s="153"/>
      <c r="N10" s="153"/>
      <c r="O10" s="153"/>
      <c r="P10" s="153"/>
      <c r="Q10" s="153"/>
      <c r="R10" s="153"/>
    </row>
    <row r="11" spans="1:18" s="152" customFormat="1" ht="12.75" customHeight="1">
      <c r="A11" s="152">
        <v>103153</v>
      </c>
      <c r="B11" s="154" t="s">
        <v>109</v>
      </c>
      <c r="C11" s="155" t="s">
        <v>105</v>
      </c>
      <c r="D11" s="152" t="s">
        <v>114</v>
      </c>
      <c r="E11" s="307">
        <v>681.95120221348861</v>
      </c>
      <c r="F11" s="165"/>
      <c r="G11" s="165"/>
      <c r="H11" s="165"/>
      <c r="I11" s="165"/>
      <c r="J11" s="165"/>
      <c r="K11" s="165"/>
      <c r="L11" s="308"/>
      <c r="M11" s="153"/>
      <c r="N11" s="153"/>
      <c r="O11" s="153"/>
      <c r="P11" s="153"/>
      <c r="Q11" s="153"/>
      <c r="R11" s="153"/>
    </row>
    <row r="12" spans="1:18" s="152" customFormat="1" ht="12.75" customHeight="1">
      <c r="A12" s="152">
        <v>103153</v>
      </c>
      <c r="B12" s="154" t="s">
        <v>109</v>
      </c>
      <c r="C12" s="155" t="s">
        <v>105</v>
      </c>
      <c r="D12" s="152" t="s">
        <v>115</v>
      </c>
      <c r="E12" s="307">
        <v>511.46340166011646</v>
      </c>
      <c r="F12" s="165"/>
      <c r="G12" s="165"/>
      <c r="H12" s="165"/>
      <c r="I12" s="165"/>
      <c r="J12" s="165"/>
      <c r="K12" s="165"/>
      <c r="L12" s="308"/>
      <c r="M12" s="153"/>
      <c r="N12" s="153"/>
      <c r="O12" s="153"/>
      <c r="P12" s="153"/>
      <c r="Q12" s="153"/>
      <c r="R12" s="153"/>
    </row>
    <row r="13" spans="1:18" s="152" customFormat="1" ht="12.75" customHeight="1">
      <c r="A13" s="152">
        <v>103153</v>
      </c>
      <c r="B13" s="154" t="s">
        <v>109</v>
      </c>
      <c r="C13" s="155" t="s">
        <v>105</v>
      </c>
      <c r="D13" s="152" t="s">
        <v>112</v>
      </c>
      <c r="E13" s="307">
        <v>511.46340166011646</v>
      </c>
      <c r="F13" s="165"/>
      <c r="G13" s="165"/>
      <c r="H13" s="165"/>
      <c r="I13" s="165"/>
      <c r="J13" s="165"/>
      <c r="K13" s="165"/>
      <c r="L13" s="308"/>
      <c r="M13" s="153"/>
      <c r="N13" s="153"/>
      <c r="O13" s="153"/>
      <c r="P13" s="153"/>
      <c r="Q13" s="153"/>
      <c r="R13" s="153"/>
    </row>
    <row r="14" spans="1:18" s="161" customFormat="1" ht="12.75" customHeight="1" thickBot="1">
      <c r="A14" s="156" t="s">
        <v>117</v>
      </c>
      <c r="B14" s="157"/>
      <c r="C14" s="158"/>
      <c r="D14" s="159"/>
      <c r="E14" s="272">
        <f>SUM(E2:E13)</f>
        <v>472550.39109808649</v>
      </c>
      <c r="F14" s="160" t="s">
        <v>118</v>
      </c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</row>
    <row r="15" spans="1:18" ht="12.75" customHeight="1" thickTop="1">
      <c r="E15" s="165" t="s">
        <v>118</v>
      </c>
    </row>
    <row r="16" spans="1:18" ht="12.75" customHeight="1">
      <c r="A16" s="161" t="s">
        <v>256</v>
      </c>
      <c r="C16" s="267" t="s">
        <v>260</v>
      </c>
      <c r="D16" s="267" t="s">
        <v>253</v>
      </c>
      <c r="E16" s="268" t="s">
        <v>254</v>
      </c>
      <c r="F16" s="268" t="s">
        <v>255</v>
      </c>
      <c r="G16" s="160" t="s">
        <v>257</v>
      </c>
      <c r="H16" s="160" t="s">
        <v>258</v>
      </c>
    </row>
    <row r="17" spans="1:18" ht="12.75" customHeight="1">
      <c r="A17" s="162" t="s">
        <v>245</v>
      </c>
      <c r="C17" s="266">
        <v>119</v>
      </c>
      <c r="D17" s="265">
        <v>0.1187624750499002</v>
      </c>
      <c r="E17" s="165">
        <v>41736.080666374393</v>
      </c>
      <c r="F17" s="165">
        <v>11010.637322329208</v>
      </c>
      <c r="G17" s="165">
        <f>SUM($E$4:$E$13)*D17</f>
        <v>3374.5360439034844</v>
      </c>
      <c r="H17" s="165">
        <f>SUM(E17:G17)</f>
        <v>56121.254032607088</v>
      </c>
      <c r="Q17" s="162"/>
      <c r="R17" s="162"/>
    </row>
    <row r="18" spans="1:18" ht="12.75" customHeight="1">
      <c r="A18" s="162" t="s">
        <v>246</v>
      </c>
      <c r="C18" s="266">
        <v>168</v>
      </c>
      <c r="D18" s="265">
        <v>0.16766467065868262</v>
      </c>
      <c r="E18" s="165">
        <v>58921.525646646201</v>
      </c>
      <c r="F18" s="165">
        <v>15544.429160935351</v>
      </c>
      <c r="G18" s="165">
        <f t="shared" ref="G18:G23" si="0">SUM($E$4:$E$13)*D18</f>
        <v>4764.050885510801</v>
      </c>
      <c r="H18" s="165">
        <f t="shared" ref="H18:H23" si="1">SUM(E18:G18)</f>
        <v>79230.00569309236</v>
      </c>
      <c r="Q18" s="162"/>
      <c r="R18" s="162"/>
    </row>
    <row r="19" spans="1:18" ht="12.75" customHeight="1">
      <c r="A19" s="162" t="s">
        <v>247</v>
      </c>
      <c r="C19" s="266">
        <v>368</v>
      </c>
      <c r="D19" s="265">
        <v>0.36726546906187624</v>
      </c>
      <c r="E19" s="165">
        <v>129066.19903551073</v>
      </c>
      <c r="F19" s="165">
        <v>34049.701971572678</v>
      </c>
      <c r="G19" s="165">
        <f t="shared" si="0"/>
        <v>10435.540034928423</v>
      </c>
      <c r="H19" s="165">
        <f t="shared" si="1"/>
        <v>173551.44104201184</v>
      </c>
      <c r="Q19" s="162"/>
      <c r="R19" s="162"/>
    </row>
    <row r="20" spans="1:18" ht="12.75" customHeight="1">
      <c r="A20" s="162" t="s">
        <v>248</v>
      </c>
      <c r="C20" s="266">
        <v>57</v>
      </c>
      <c r="D20" s="265">
        <v>5.6886227544910177E-2</v>
      </c>
      <c r="E20" s="165">
        <v>19991.231915826389</v>
      </c>
      <c r="F20" s="165">
        <v>5274.0027510316377</v>
      </c>
      <c r="G20" s="165">
        <f t="shared" si="0"/>
        <v>1616.374407584022</v>
      </c>
      <c r="H20" s="165">
        <f t="shared" si="1"/>
        <v>26881.609074442051</v>
      </c>
      <c r="Q20" s="162"/>
      <c r="R20" s="162"/>
    </row>
    <row r="21" spans="1:18" ht="12.75" customHeight="1">
      <c r="A21" s="162" t="s">
        <v>249</v>
      </c>
      <c r="C21" s="266">
        <v>136</v>
      </c>
      <c r="D21" s="265">
        <v>0.13572854291417166</v>
      </c>
      <c r="E21" s="165">
        <v>47698.377904427885</v>
      </c>
      <c r="F21" s="165">
        <v>12583.585511233381</v>
      </c>
      <c r="G21" s="165">
        <f t="shared" si="0"/>
        <v>3856.6126216039825</v>
      </c>
      <c r="H21" s="165">
        <f t="shared" si="1"/>
        <v>64138.576037265251</v>
      </c>
      <c r="Q21" s="162"/>
      <c r="R21" s="162"/>
    </row>
    <row r="22" spans="1:18" ht="12.75" customHeight="1">
      <c r="A22" s="162" t="s">
        <v>250</v>
      </c>
      <c r="C22" s="266">
        <v>141</v>
      </c>
      <c r="D22" s="265">
        <v>0.1407185628742515</v>
      </c>
      <c r="E22" s="165">
        <v>49451.994739149493</v>
      </c>
      <c r="F22" s="165">
        <v>13046.217331499314</v>
      </c>
      <c r="G22" s="165">
        <f t="shared" si="0"/>
        <v>3998.3998503394228</v>
      </c>
      <c r="H22" s="165">
        <f t="shared" si="1"/>
        <v>66496.611920988231</v>
      </c>
      <c r="Q22" s="162"/>
      <c r="R22" s="162"/>
    </row>
    <row r="23" spans="1:18" ht="12.75" customHeight="1">
      <c r="A23" s="162" t="s">
        <v>251</v>
      </c>
      <c r="C23" s="266">
        <v>13</v>
      </c>
      <c r="D23" s="265">
        <v>1.2974051896207584E-2</v>
      </c>
      <c r="E23" s="165">
        <v>4559.4037702761943</v>
      </c>
      <c r="F23" s="165">
        <v>1202.8427326914261</v>
      </c>
      <c r="G23" s="165">
        <f t="shared" si="0"/>
        <v>368.64679471214532</v>
      </c>
      <c r="H23" s="165">
        <f t="shared" si="1"/>
        <v>6130.893297679766</v>
      </c>
      <c r="Q23" s="162"/>
      <c r="R23" s="162"/>
    </row>
    <row r="24" spans="1:18" ht="12.75" customHeight="1" thickBot="1">
      <c r="A24" s="161" t="s">
        <v>252</v>
      </c>
      <c r="C24" s="269">
        <f t="shared" ref="C24:H24" si="2">SUM(C17:C23)</f>
        <v>1002</v>
      </c>
      <c r="D24" s="270">
        <f t="shared" si="2"/>
        <v>1</v>
      </c>
      <c r="E24" s="271">
        <f t="shared" si="2"/>
        <v>351424.81367821124</v>
      </c>
      <c r="F24" s="271">
        <f t="shared" si="2"/>
        <v>92711.416781292995</v>
      </c>
      <c r="G24" s="271">
        <f t="shared" si="2"/>
        <v>28414.160638582278</v>
      </c>
      <c r="H24" s="271">
        <f t="shared" si="2"/>
        <v>472550.39109808661</v>
      </c>
      <c r="Q24" s="162"/>
      <c r="R24" s="162"/>
    </row>
    <row r="25" spans="1:18" ht="12.75" customHeight="1" thickTop="1"/>
    <row r="26" spans="1:18" ht="12.75" customHeight="1">
      <c r="A26" s="161" t="s">
        <v>259</v>
      </c>
      <c r="E26" s="165" t="s">
        <v>118</v>
      </c>
    </row>
    <row r="27" spans="1:18" ht="12.75" customHeight="1">
      <c r="A27" s="310" t="s">
        <v>270</v>
      </c>
      <c r="E27" s="165" t="s">
        <v>118</v>
      </c>
    </row>
    <row r="28" spans="1:18">
      <c r="E28" s="165" t="s">
        <v>118</v>
      </c>
    </row>
    <row r="29" spans="1:18">
      <c r="E29" s="165" t="s">
        <v>118</v>
      </c>
    </row>
    <row r="30" spans="1:18">
      <c r="E30" s="165" t="s">
        <v>118</v>
      </c>
    </row>
    <row r="31" spans="1:18">
      <c r="E31" s="165" t="s">
        <v>118</v>
      </c>
    </row>
    <row r="32" spans="1:18">
      <c r="E32" s="165" t="s">
        <v>118</v>
      </c>
    </row>
    <row r="33" spans="5:5">
      <c r="E33" s="165" t="s">
        <v>118</v>
      </c>
    </row>
    <row r="34" spans="5:5">
      <c r="E34" s="165" t="s">
        <v>118</v>
      </c>
    </row>
    <row r="35" spans="5:5">
      <c r="E35" s="165" t="s">
        <v>118</v>
      </c>
    </row>
    <row r="36" spans="5:5">
      <c r="E36" s="165" t="s">
        <v>118</v>
      </c>
    </row>
    <row r="37" spans="5:5">
      <c r="E37" s="165" t="s">
        <v>118</v>
      </c>
    </row>
    <row r="38" spans="5:5">
      <c r="E38" s="165" t="s">
        <v>118</v>
      </c>
    </row>
    <row r="39" spans="5:5">
      <c r="E39" s="165" t="s">
        <v>118</v>
      </c>
    </row>
    <row r="40" spans="5:5">
      <c r="E40" s="165" t="s">
        <v>118</v>
      </c>
    </row>
    <row r="41" spans="5:5">
      <c r="E41" s="165" t="s">
        <v>118</v>
      </c>
    </row>
    <row r="42" spans="5:5">
      <c r="E42" s="165" t="s">
        <v>118</v>
      </c>
    </row>
    <row r="43" spans="5:5">
      <c r="E43" s="165" t="s">
        <v>118</v>
      </c>
    </row>
    <row r="44" spans="5:5">
      <c r="E44" s="165" t="s">
        <v>118</v>
      </c>
    </row>
    <row r="45" spans="5:5">
      <c r="E45" s="165" t="s">
        <v>118</v>
      </c>
    </row>
    <row r="46" spans="5:5">
      <c r="E46" s="165" t="s">
        <v>118</v>
      </c>
    </row>
    <row r="47" spans="5:5">
      <c r="E47" s="165" t="s">
        <v>118</v>
      </c>
    </row>
    <row r="48" spans="5:5">
      <c r="E48" s="165" t="s">
        <v>118</v>
      </c>
    </row>
    <row r="49" spans="5:5">
      <c r="E49" s="165" t="s">
        <v>118</v>
      </c>
    </row>
    <row r="50" spans="5:5">
      <c r="E50" s="165" t="s">
        <v>118</v>
      </c>
    </row>
    <row r="51" spans="5:5">
      <c r="E51" s="165" t="s">
        <v>118</v>
      </c>
    </row>
    <row r="52" spans="5:5">
      <c r="E52" s="165" t="s">
        <v>118</v>
      </c>
    </row>
    <row r="53" spans="5:5">
      <c r="E53" s="165" t="s">
        <v>118</v>
      </c>
    </row>
    <row r="54" spans="5:5">
      <c r="E54" s="165" t="s">
        <v>118</v>
      </c>
    </row>
    <row r="55" spans="5:5">
      <c r="E55" s="165" t="s">
        <v>118</v>
      </c>
    </row>
    <row r="56" spans="5:5">
      <c r="E56" s="165" t="s">
        <v>118</v>
      </c>
    </row>
    <row r="57" spans="5:5">
      <c r="E57" s="165" t="s">
        <v>118</v>
      </c>
    </row>
    <row r="58" spans="5:5">
      <c r="E58" s="165" t="s">
        <v>118</v>
      </c>
    </row>
    <row r="59" spans="5:5">
      <c r="E59" s="165" t="s">
        <v>118</v>
      </c>
    </row>
    <row r="60" spans="5:5">
      <c r="E60" s="165" t="s">
        <v>118</v>
      </c>
    </row>
    <row r="61" spans="5:5">
      <c r="E61" s="165" t="s">
        <v>118</v>
      </c>
    </row>
    <row r="62" spans="5:5">
      <c r="E62" s="165" t="s">
        <v>118</v>
      </c>
    </row>
    <row r="63" spans="5:5">
      <c r="E63" s="165" t="s">
        <v>118</v>
      </c>
    </row>
    <row r="64" spans="5:5">
      <c r="E64" s="165" t="s">
        <v>118</v>
      </c>
    </row>
    <row r="65" spans="5:5">
      <c r="E65" s="165" t="s">
        <v>118</v>
      </c>
    </row>
    <row r="66" spans="5:5">
      <c r="E66" s="165" t="s">
        <v>118</v>
      </c>
    </row>
    <row r="67" spans="5:5">
      <c r="E67" s="165" t="s">
        <v>118</v>
      </c>
    </row>
    <row r="68" spans="5:5">
      <c r="E68" s="165" t="s">
        <v>118</v>
      </c>
    </row>
    <row r="69" spans="5:5">
      <c r="E69" s="165" t="s">
        <v>118</v>
      </c>
    </row>
    <row r="70" spans="5:5">
      <c r="E70" s="165" t="s">
        <v>118</v>
      </c>
    </row>
    <row r="71" spans="5:5">
      <c r="E71" s="165" t="s">
        <v>118</v>
      </c>
    </row>
    <row r="72" spans="5:5">
      <c r="E72" s="165" t="s">
        <v>118</v>
      </c>
    </row>
    <row r="73" spans="5:5">
      <c r="E73" s="165" t="s">
        <v>118</v>
      </c>
    </row>
    <row r="74" spans="5:5">
      <c r="E74" s="165" t="s">
        <v>118</v>
      </c>
    </row>
    <row r="75" spans="5:5">
      <c r="E75" s="165" t="s">
        <v>118</v>
      </c>
    </row>
    <row r="76" spans="5:5">
      <c r="E76" s="165" t="s">
        <v>118</v>
      </c>
    </row>
    <row r="77" spans="5:5">
      <c r="E77" s="165" t="s">
        <v>118</v>
      </c>
    </row>
    <row r="78" spans="5:5">
      <c r="E78" s="165" t="s">
        <v>118</v>
      </c>
    </row>
    <row r="79" spans="5:5">
      <c r="E79" s="165" t="s">
        <v>118</v>
      </c>
    </row>
    <row r="80" spans="5:5">
      <c r="E80" s="165" t="s">
        <v>118</v>
      </c>
    </row>
    <row r="81" spans="5:5">
      <c r="E81" s="165" t="s">
        <v>118</v>
      </c>
    </row>
    <row r="82" spans="5:5">
      <c r="E82" s="165" t="s">
        <v>118</v>
      </c>
    </row>
    <row r="83" spans="5:5">
      <c r="E83" s="165" t="s">
        <v>118</v>
      </c>
    </row>
    <row r="84" spans="5:5">
      <c r="E84" s="165" t="s">
        <v>118</v>
      </c>
    </row>
    <row r="85" spans="5:5">
      <c r="E85" s="165" t="s">
        <v>118</v>
      </c>
    </row>
    <row r="86" spans="5:5">
      <c r="E86" s="165" t="s">
        <v>118</v>
      </c>
    </row>
    <row r="87" spans="5:5">
      <c r="E87" s="165" t="s">
        <v>118</v>
      </c>
    </row>
    <row r="88" spans="5:5">
      <c r="E88" s="165" t="s">
        <v>118</v>
      </c>
    </row>
    <row r="89" spans="5:5">
      <c r="E89" s="165" t="s">
        <v>118</v>
      </c>
    </row>
    <row r="90" spans="5:5">
      <c r="E90" s="165" t="s">
        <v>118</v>
      </c>
    </row>
    <row r="91" spans="5:5">
      <c r="E91" s="165" t="s">
        <v>118</v>
      </c>
    </row>
    <row r="92" spans="5:5">
      <c r="E92" s="165" t="s">
        <v>118</v>
      </c>
    </row>
    <row r="93" spans="5:5">
      <c r="E93" s="165" t="s">
        <v>118</v>
      </c>
    </row>
    <row r="94" spans="5:5">
      <c r="E94" s="165" t="s">
        <v>118</v>
      </c>
    </row>
    <row r="95" spans="5:5">
      <c r="E95" s="165" t="s">
        <v>118</v>
      </c>
    </row>
    <row r="96" spans="5:5">
      <c r="E96" s="165" t="s">
        <v>118</v>
      </c>
    </row>
    <row r="97" spans="5:5">
      <c r="E97" s="165" t="s">
        <v>118</v>
      </c>
    </row>
    <row r="98" spans="5:5">
      <c r="E98" s="165" t="s">
        <v>118</v>
      </c>
    </row>
    <row r="99" spans="5:5">
      <c r="E99" s="165" t="s">
        <v>118</v>
      </c>
    </row>
    <row r="100" spans="5:5">
      <c r="E100" s="165" t="s">
        <v>118</v>
      </c>
    </row>
    <row r="101" spans="5:5">
      <c r="E101" s="165" t="s">
        <v>118</v>
      </c>
    </row>
    <row r="102" spans="5:5">
      <c r="E102" s="165" t="s">
        <v>118</v>
      </c>
    </row>
    <row r="103" spans="5:5">
      <c r="E103" s="165" t="s">
        <v>118</v>
      </c>
    </row>
    <row r="104" spans="5:5">
      <c r="E104" s="165" t="s">
        <v>118</v>
      </c>
    </row>
    <row r="105" spans="5:5">
      <c r="E105" s="165" t="s">
        <v>118</v>
      </c>
    </row>
    <row r="106" spans="5:5">
      <c r="E106" s="165" t="s">
        <v>118</v>
      </c>
    </row>
    <row r="107" spans="5:5">
      <c r="E107" s="165" t="s">
        <v>118</v>
      </c>
    </row>
    <row r="108" spans="5:5">
      <c r="E108" s="165" t="s">
        <v>118</v>
      </c>
    </row>
    <row r="109" spans="5:5">
      <c r="E109" s="165" t="s">
        <v>118</v>
      </c>
    </row>
    <row r="110" spans="5:5">
      <c r="E110" s="165" t="s">
        <v>118</v>
      </c>
    </row>
    <row r="111" spans="5:5">
      <c r="E111" s="165" t="s">
        <v>118</v>
      </c>
    </row>
    <row r="112" spans="5:5">
      <c r="E112" s="165" t="s">
        <v>118</v>
      </c>
    </row>
    <row r="113" spans="5:5">
      <c r="E113" s="165" t="s">
        <v>118</v>
      </c>
    </row>
    <row r="114" spans="5:5">
      <c r="E114" s="165" t="s">
        <v>118</v>
      </c>
    </row>
    <row r="115" spans="5:5">
      <c r="E115" s="165" t="s">
        <v>118</v>
      </c>
    </row>
    <row r="116" spans="5:5">
      <c r="E116" s="165" t="s">
        <v>118</v>
      </c>
    </row>
    <row r="117" spans="5:5">
      <c r="E117" s="165" t="s">
        <v>118</v>
      </c>
    </row>
    <row r="118" spans="5:5">
      <c r="E118" s="165" t="s">
        <v>118</v>
      </c>
    </row>
    <row r="119" spans="5:5">
      <c r="E119" s="165" t="s">
        <v>118</v>
      </c>
    </row>
    <row r="120" spans="5:5">
      <c r="E120" s="165" t="s">
        <v>118</v>
      </c>
    </row>
    <row r="121" spans="5:5">
      <c r="E121" s="165" t="s">
        <v>118</v>
      </c>
    </row>
    <row r="122" spans="5:5">
      <c r="E122" s="165" t="s">
        <v>118</v>
      </c>
    </row>
    <row r="123" spans="5:5">
      <c r="E123" s="165" t="s">
        <v>118</v>
      </c>
    </row>
    <row r="124" spans="5:5">
      <c r="E124" s="165" t="s">
        <v>118</v>
      </c>
    </row>
    <row r="125" spans="5:5">
      <c r="E125" s="165" t="s">
        <v>118</v>
      </c>
    </row>
    <row r="126" spans="5:5">
      <c r="E126" s="165" t="s">
        <v>118</v>
      </c>
    </row>
    <row r="127" spans="5:5">
      <c r="E127" s="165" t="s">
        <v>118</v>
      </c>
    </row>
    <row r="128" spans="5:5">
      <c r="E128" s="165" t="s">
        <v>118</v>
      </c>
    </row>
    <row r="129" spans="5:5">
      <c r="E129" s="165" t="s">
        <v>118</v>
      </c>
    </row>
    <row r="130" spans="5:5">
      <c r="E130" s="165" t="s">
        <v>118</v>
      </c>
    </row>
    <row r="131" spans="5:5">
      <c r="E131" s="165" t="s">
        <v>118</v>
      </c>
    </row>
    <row r="132" spans="5:5">
      <c r="E132" s="165" t="s">
        <v>118</v>
      </c>
    </row>
    <row r="133" spans="5:5">
      <c r="E133" s="165" t="s">
        <v>118</v>
      </c>
    </row>
    <row r="134" spans="5:5">
      <c r="E134" s="165" t="s">
        <v>118</v>
      </c>
    </row>
    <row r="135" spans="5:5">
      <c r="E135" s="165" t="s">
        <v>118</v>
      </c>
    </row>
    <row r="136" spans="5:5">
      <c r="E136" s="165" t="s">
        <v>118</v>
      </c>
    </row>
    <row r="137" spans="5:5">
      <c r="E137" s="165" t="s">
        <v>118</v>
      </c>
    </row>
    <row r="138" spans="5:5">
      <c r="E138" s="165" t="s">
        <v>118</v>
      </c>
    </row>
    <row r="139" spans="5:5">
      <c r="E139" s="165" t="s">
        <v>118</v>
      </c>
    </row>
    <row r="140" spans="5:5">
      <c r="E140" s="165" t="s">
        <v>118</v>
      </c>
    </row>
    <row r="141" spans="5:5">
      <c r="E141" s="165" t="s">
        <v>118</v>
      </c>
    </row>
    <row r="142" spans="5:5">
      <c r="E142" s="165" t="s">
        <v>118</v>
      </c>
    </row>
    <row r="143" spans="5:5">
      <c r="E143" s="165" t="s">
        <v>118</v>
      </c>
    </row>
    <row r="144" spans="5:5">
      <c r="E144" s="165" t="s">
        <v>118</v>
      </c>
    </row>
    <row r="145" spans="5:5">
      <c r="E145" s="165" t="s">
        <v>118</v>
      </c>
    </row>
    <row r="146" spans="5:5">
      <c r="E146" s="165" t="s">
        <v>118</v>
      </c>
    </row>
    <row r="147" spans="5:5">
      <c r="E147" s="165" t="s">
        <v>118</v>
      </c>
    </row>
    <row r="148" spans="5:5">
      <c r="E148" s="165" t="s">
        <v>118</v>
      </c>
    </row>
    <row r="149" spans="5:5">
      <c r="E149" s="165" t="s">
        <v>118</v>
      </c>
    </row>
    <row r="150" spans="5:5">
      <c r="E150" s="165" t="s">
        <v>118</v>
      </c>
    </row>
    <row r="151" spans="5:5">
      <c r="E151" s="165" t="s">
        <v>118</v>
      </c>
    </row>
    <row r="152" spans="5:5">
      <c r="E152" s="165" t="s">
        <v>118</v>
      </c>
    </row>
    <row r="153" spans="5:5">
      <c r="E153" s="165" t="s">
        <v>118</v>
      </c>
    </row>
    <row r="154" spans="5:5">
      <c r="E154" s="165" t="s">
        <v>118</v>
      </c>
    </row>
    <row r="155" spans="5:5">
      <c r="E155" s="165" t="s">
        <v>118</v>
      </c>
    </row>
    <row r="156" spans="5:5">
      <c r="E156" s="165" t="s">
        <v>118</v>
      </c>
    </row>
    <row r="157" spans="5:5">
      <c r="E157" s="165" t="s">
        <v>118</v>
      </c>
    </row>
    <row r="158" spans="5:5">
      <c r="E158" s="165" t="s">
        <v>118</v>
      </c>
    </row>
    <row r="159" spans="5:5">
      <c r="E159" s="165" t="s">
        <v>118</v>
      </c>
    </row>
    <row r="160" spans="5:5">
      <c r="E160" s="165" t="s">
        <v>118</v>
      </c>
    </row>
    <row r="161" spans="5:5">
      <c r="E161" s="165" t="s">
        <v>118</v>
      </c>
    </row>
    <row r="162" spans="5:5">
      <c r="E162" s="165" t="s">
        <v>118</v>
      </c>
    </row>
    <row r="163" spans="5:5">
      <c r="E163" s="165" t="s">
        <v>118</v>
      </c>
    </row>
    <row r="164" spans="5:5">
      <c r="E164" s="165" t="s">
        <v>118</v>
      </c>
    </row>
    <row r="165" spans="5:5">
      <c r="E165" s="165" t="s">
        <v>118</v>
      </c>
    </row>
    <row r="166" spans="5:5">
      <c r="E166" s="165" t="s">
        <v>118</v>
      </c>
    </row>
    <row r="167" spans="5:5">
      <c r="E167" s="165" t="s">
        <v>118</v>
      </c>
    </row>
    <row r="168" spans="5:5">
      <c r="E168" s="165" t="s">
        <v>118</v>
      </c>
    </row>
    <row r="169" spans="5:5">
      <c r="E169" s="165" t="s">
        <v>118</v>
      </c>
    </row>
    <row r="170" spans="5:5">
      <c r="E170" s="165" t="s">
        <v>118</v>
      </c>
    </row>
    <row r="171" spans="5:5">
      <c r="E171" s="165" t="s">
        <v>118</v>
      </c>
    </row>
    <row r="172" spans="5:5">
      <c r="E172" s="165" t="s">
        <v>118</v>
      </c>
    </row>
    <row r="173" spans="5:5">
      <c r="E173" s="165" t="s">
        <v>118</v>
      </c>
    </row>
    <row r="174" spans="5:5">
      <c r="E174" s="165" t="s">
        <v>118</v>
      </c>
    </row>
    <row r="175" spans="5:5">
      <c r="E175" s="165" t="s">
        <v>118</v>
      </c>
    </row>
    <row r="176" spans="5:5">
      <c r="E176" s="165" t="s">
        <v>118</v>
      </c>
    </row>
    <row r="177" spans="5:5">
      <c r="E177" s="165" t="s">
        <v>118</v>
      </c>
    </row>
    <row r="178" spans="5:5">
      <c r="E178" s="165" t="s">
        <v>118</v>
      </c>
    </row>
    <row r="179" spans="5:5">
      <c r="E179" s="165" t="s">
        <v>118</v>
      </c>
    </row>
    <row r="180" spans="5:5">
      <c r="E180" s="165" t="s">
        <v>118</v>
      </c>
    </row>
    <row r="181" spans="5:5">
      <c r="E181" s="165" t="s">
        <v>118</v>
      </c>
    </row>
    <row r="182" spans="5:5">
      <c r="E182" s="165" t="s">
        <v>118</v>
      </c>
    </row>
    <row r="183" spans="5:5">
      <c r="E183" s="165" t="s">
        <v>118</v>
      </c>
    </row>
    <row r="184" spans="5:5">
      <c r="E184" s="165" t="s">
        <v>118</v>
      </c>
    </row>
    <row r="185" spans="5:5">
      <c r="E185" s="165" t="s">
        <v>118</v>
      </c>
    </row>
    <row r="186" spans="5:5">
      <c r="E186" s="165" t="s">
        <v>118</v>
      </c>
    </row>
    <row r="187" spans="5:5">
      <c r="E187" s="165" t="s">
        <v>118</v>
      </c>
    </row>
    <row r="188" spans="5:5">
      <c r="E188" s="165" t="s">
        <v>118</v>
      </c>
    </row>
    <row r="189" spans="5:5">
      <c r="E189" s="165" t="s">
        <v>118</v>
      </c>
    </row>
    <row r="190" spans="5:5">
      <c r="E190" s="165" t="s">
        <v>118</v>
      </c>
    </row>
    <row r="191" spans="5:5">
      <c r="E191" s="165" t="s">
        <v>118</v>
      </c>
    </row>
    <row r="192" spans="5:5">
      <c r="E192" s="165" t="s">
        <v>118</v>
      </c>
    </row>
    <row r="193" spans="5:5">
      <c r="E193" s="165" t="s">
        <v>118</v>
      </c>
    </row>
    <row r="194" spans="5:5">
      <c r="E194" s="165" t="s">
        <v>118</v>
      </c>
    </row>
    <row r="195" spans="5:5">
      <c r="E195" s="165" t="s">
        <v>118</v>
      </c>
    </row>
    <row r="196" spans="5:5">
      <c r="E196" s="165" t="s">
        <v>118</v>
      </c>
    </row>
    <row r="197" spans="5:5">
      <c r="E197" s="165" t="s">
        <v>118</v>
      </c>
    </row>
    <row r="198" spans="5:5">
      <c r="E198" s="165" t="s">
        <v>118</v>
      </c>
    </row>
    <row r="199" spans="5:5">
      <c r="E199" s="165" t="s">
        <v>118</v>
      </c>
    </row>
    <row r="200" spans="5:5">
      <c r="E200" s="165" t="s">
        <v>118</v>
      </c>
    </row>
    <row r="201" spans="5:5">
      <c r="E201" s="165" t="s">
        <v>118</v>
      </c>
    </row>
    <row r="202" spans="5:5">
      <c r="E202" s="165" t="s">
        <v>118</v>
      </c>
    </row>
    <row r="203" spans="5:5">
      <c r="E203" s="165" t="s">
        <v>118</v>
      </c>
    </row>
    <row r="204" spans="5:5">
      <c r="E204" s="165" t="s">
        <v>118</v>
      </c>
    </row>
    <row r="205" spans="5:5">
      <c r="E205" s="165" t="s">
        <v>118</v>
      </c>
    </row>
    <row r="206" spans="5:5">
      <c r="E206" s="165" t="s">
        <v>118</v>
      </c>
    </row>
    <row r="207" spans="5:5">
      <c r="E207" s="165" t="s">
        <v>118</v>
      </c>
    </row>
    <row r="208" spans="5:5">
      <c r="E208" s="165" t="s">
        <v>118</v>
      </c>
    </row>
    <row r="209" spans="5:5">
      <c r="E209" s="165" t="s">
        <v>118</v>
      </c>
    </row>
    <row r="210" spans="5:5">
      <c r="E210" s="165" t="s">
        <v>118</v>
      </c>
    </row>
    <row r="211" spans="5:5">
      <c r="E211" s="165" t="s">
        <v>118</v>
      </c>
    </row>
    <row r="212" spans="5:5">
      <c r="E212" s="165" t="s">
        <v>118</v>
      </c>
    </row>
    <row r="213" spans="5:5">
      <c r="E213" s="165" t="s">
        <v>118</v>
      </c>
    </row>
    <row r="214" spans="5:5">
      <c r="E214" s="165" t="s">
        <v>118</v>
      </c>
    </row>
    <row r="215" spans="5:5">
      <c r="E215" s="165" t="s">
        <v>118</v>
      </c>
    </row>
    <row r="216" spans="5:5">
      <c r="E216" s="165" t="s">
        <v>118</v>
      </c>
    </row>
    <row r="217" spans="5:5">
      <c r="E217" s="165" t="s">
        <v>118</v>
      </c>
    </row>
    <row r="218" spans="5:5">
      <c r="E218" s="165" t="s">
        <v>118</v>
      </c>
    </row>
    <row r="219" spans="5:5">
      <c r="E219" s="165" t="s">
        <v>118</v>
      </c>
    </row>
    <row r="220" spans="5:5">
      <c r="E220" s="165" t="s">
        <v>118</v>
      </c>
    </row>
    <row r="221" spans="5:5">
      <c r="E221" s="165" t="s">
        <v>118</v>
      </c>
    </row>
    <row r="222" spans="5:5">
      <c r="E222" s="165" t="s">
        <v>118</v>
      </c>
    </row>
    <row r="223" spans="5:5">
      <c r="E223" s="165" t="s">
        <v>118</v>
      </c>
    </row>
    <row r="224" spans="5:5">
      <c r="E224" s="165" t="s">
        <v>118</v>
      </c>
    </row>
    <row r="225" spans="5:5">
      <c r="E225" s="165" t="s">
        <v>118</v>
      </c>
    </row>
    <row r="226" spans="5:5">
      <c r="E226" s="165" t="s">
        <v>118</v>
      </c>
    </row>
    <row r="227" spans="5:5">
      <c r="E227" s="165" t="s">
        <v>118</v>
      </c>
    </row>
    <row r="228" spans="5:5">
      <c r="E228" s="165" t="s">
        <v>118</v>
      </c>
    </row>
    <row r="229" spans="5:5">
      <c r="E229" s="165" t="s">
        <v>118</v>
      </c>
    </row>
    <row r="230" spans="5:5">
      <c r="E230" s="165" t="s">
        <v>118</v>
      </c>
    </row>
    <row r="231" spans="5:5">
      <c r="E231" s="165" t="s">
        <v>118</v>
      </c>
    </row>
    <row r="232" spans="5:5">
      <c r="E232" s="165" t="s">
        <v>118</v>
      </c>
    </row>
    <row r="233" spans="5:5">
      <c r="E233" s="165" t="s">
        <v>118</v>
      </c>
    </row>
    <row r="234" spans="5:5">
      <c r="E234" s="165" t="s">
        <v>118</v>
      </c>
    </row>
    <row r="235" spans="5:5">
      <c r="E235" s="165" t="s">
        <v>118</v>
      </c>
    </row>
    <row r="236" spans="5:5">
      <c r="E236" s="165" t="s">
        <v>118</v>
      </c>
    </row>
    <row r="237" spans="5:5">
      <c r="E237" s="165" t="s">
        <v>118</v>
      </c>
    </row>
    <row r="238" spans="5:5">
      <c r="E238" s="165" t="s">
        <v>118</v>
      </c>
    </row>
    <row r="239" spans="5:5">
      <c r="E239" s="165" t="s">
        <v>118</v>
      </c>
    </row>
    <row r="240" spans="5:5">
      <c r="E240" s="165" t="s">
        <v>118</v>
      </c>
    </row>
    <row r="241" spans="5:5">
      <c r="E241" s="165" t="s">
        <v>118</v>
      </c>
    </row>
    <row r="242" spans="5:5">
      <c r="E242" s="165" t="s">
        <v>118</v>
      </c>
    </row>
    <row r="243" spans="5:5">
      <c r="E243" s="165" t="s">
        <v>118</v>
      </c>
    </row>
    <row r="244" spans="5:5">
      <c r="E244" s="165" t="s">
        <v>118</v>
      </c>
    </row>
    <row r="245" spans="5:5">
      <c r="E245" s="165" t="s">
        <v>118</v>
      </c>
    </row>
    <row r="246" spans="5:5">
      <c r="E246" s="165" t="s">
        <v>118</v>
      </c>
    </row>
    <row r="247" spans="5:5">
      <c r="E247" s="165" t="s">
        <v>118</v>
      </c>
    </row>
    <row r="248" spans="5:5">
      <c r="E248" s="165" t="s">
        <v>118</v>
      </c>
    </row>
    <row r="249" spans="5:5">
      <c r="E249" s="165" t="s">
        <v>118</v>
      </c>
    </row>
    <row r="250" spans="5:5">
      <c r="E250" s="165" t="s">
        <v>118</v>
      </c>
    </row>
    <row r="251" spans="5:5">
      <c r="E251" s="165" t="s">
        <v>118</v>
      </c>
    </row>
    <row r="252" spans="5:5">
      <c r="E252" s="165" t="s">
        <v>118</v>
      </c>
    </row>
    <row r="253" spans="5:5">
      <c r="E253" s="165" t="s">
        <v>118</v>
      </c>
    </row>
    <row r="254" spans="5:5">
      <c r="E254" s="165" t="s">
        <v>118</v>
      </c>
    </row>
    <row r="255" spans="5:5">
      <c r="E255" s="165" t="s">
        <v>118</v>
      </c>
    </row>
    <row r="256" spans="5:5">
      <c r="E256" s="165" t="s">
        <v>118</v>
      </c>
    </row>
    <row r="257" spans="5:5">
      <c r="E257" s="165" t="s">
        <v>118</v>
      </c>
    </row>
    <row r="258" spans="5:5">
      <c r="E258" s="165" t="s">
        <v>118</v>
      </c>
    </row>
    <row r="259" spans="5:5">
      <c r="E259" s="165" t="s">
        <v>118</v>
      </c>
    </row>
    <row r="260" spans="5:5">
      <c r="E260" s="165" t="s">
        <v>118</v>
      </c>
    </row>
    <row r="261" spans="5:5">
      <c r="E261" s="165" t="s">
        <v>118</v>
      </c>
    </row>
    <row r="262" spans="5:5">
      <c r="E262" s="165" t="s">
        <v>118</v>
      </c>
    </row>
    <row r="263" spans="5:5">
      <c r="E263" s="165" t="s">
        <v>118</v>
      </c>
    </row>
    <row r="264" spans="5:5">
      <c r="E264" s="165" t="s">
        <v>118</v>
      </c>
    </row>
    <row r="265" spans="5:5">
      <c r="E265" s="165" t="s">
        <v>118</v>
      </c>
    </row>
    <row r="266" spans="5:5">
      <c r="E266" s="165" t="s">
        <v>118</v>
      </c>
    </row>
    <row r="267" spans="5:5">
      <c r="E267" s="165" t="s">
        <v>118</v>
      </c>
    </row>
    <row r="268" spans="5:5">
      <c r="E268" s="165" t="s">
        <v>118</v>
      </c>
    </row>
    <row r="269" spans="5:5">
      <c r="E269" s="165" t="s">
        <v>118</v>
      </c>
    </row>
    <row r="270" spans="5:5">
      <c r="E270" s="165" t="s">
        <v>118</v>
      </c>
    </row>
    <row r="271" spans="5:5">
      <c r="E271" s="165" t="s">
        <v>118</v>
      </c>
    </row>
    <row r="272" spans="5:5">
      <c r="E272" s="165" t="s">
        <v>118</v>
      </c>
    </row>
    <row r="273" spans="5:5">
      <c r="E273" s="165" t="s">
        <v>118</v>
      </c>
    </row>
    <row r="274" spans="5:5">
      <c r="E274" s="165" t="s">
        <v>118</v>
      </c>
    </row>
    <row r="275" spans="5:5">
      <c r="E275" s="165" t="s">
        <v>118</v>
      </c>
    </row>
    <row r="276" spans="5:5">
      <c r="E276" s="165" t="s">
        <v>118</v>
      </c>
    </row>
    <row r="277" spans="5:5">
      <c r="E277" s="165" t="s">
        <v>118</v>
      </c>
    </row>
    <row r="278" spans="5:5">
      <c r="E278" s="165" t="s">
        <v>118</v>
      </c>
    </row>
    <row r="279" spans="5:5">
      <c r="E279" s="165" t="s">
        <v>118</v>
      </c>
    </row>
    <row r="280" spans="5:5">
      <c r="E280" s="165" t="s">
        <v>118</v>
      </c>
    </row>
    <row r="281" spans="5:5">
      <c r="E281" s="165" t="s">
        <v>118</v>
      </c>
    </row>
    <row r="282" spans="5:5">
      <c r="E282" s="165" t="s">
        <v>118</v>
      </c>
    </row>
    <row r="283" spans="5:5">
      <c r="E283" s="165" t="s">
        <v>118</v>
      </c>
    </row>
    <row r="284" spans="5:5">
      <c r="E284" s="165" t="s">
        <v>118</v>
      </c>
    </row>
  </sheetData>
  <phoneticPr fontId="29" type="noConversion"/>
  <pageMargins left="0.25" right="0.25" top="1" bottom="1" header="0.5" footer="0.5"/>
  <pageSetup scale="99" orientation="landscape" r:id="rId1"/>
  <headerFooter alignWithMargins="0">
    <oddHeader xml:space="preserve">&amp;C2002 Budget Project List
</oddHead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O75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2.7109375" style="287" customWidth="1"/>
    <col min="6" max="6" width="10.28515625" bestFit="1" customWidth="1"/>
  </cols>
  <sheetData>
    <row r="1" spans="2:6" ht="13.5" thickBot="1"/>
    <row r="2" spans="2:6" ht="19.5" thickBot="1">
      <c r="B2" s="344" t="s">
        <v>119</v>
      </c>
      <c r="C2" s="345"/>
    </row>
    <row r="3" spans="2:6" ht="13.5" thickBot="1">
      <c r="B3" s="166"/>
      <c r="C3" s="166"/>
      <c r="D3" s="166"/>
    </row>
    <row r="4" spans="2:6" ht="13.5" thickBot="1">
      <c r="B4" s="313" t="s">
        <v>120</v>
      </c>
      <c r="C4" s="314" t="s">
        <v>121</v>
      </c>
      <c r="D4" s="315" t="s">
        <v>122</v>
      </c>
      <c r="E4" s="316" t="s">
        <v>273</v>
      </c>
    </row>
    <row r="5" spans="2:6">
      <c r="B5" s="171" t="s">
        <v>123</v>
      </c>
      <c r="C5" s="198" t="s">
        <v>124</v>
      </c>
      <c r="D5" s="209"/>
      <c r="E5" s="317">
        <v>0</v>
      </c>
    </row>
    <row r="6" spans="2:6">
      <c r="B6" s="171"/>
      <c r="C6" s="172" t="s">
        <v>125</v>
      </c>
      <c r="D6" s="274" t="s">
        <v>126</v>
      </c>
      <c r="E6" s="302">
        <v>0</v>
      </c>
    </row>
    <row r="7" spans="2:6">
      <c r="B7" s="171"/>
      <c r="C7" s="172"/>
      <c r="D7" s="274" t="s">
        <v>127</v>
      </c>
      <c r="E7" s="302">
        <v>0</v>
      </c>
    </row>
    <row r="8" spans="2:6">
      <c r="B8" s="171"/>
      <c r="C8" s="172"/>
      <c r="D8" s="275" t="s">
        <v>128</v>
      </c>
      <c r="E8" s="302">
        <v>0</v>
      </c>
    </row>
    <row r="9" spans="2:6">
      <c r="B9" s="173"/>
      <c r="C9" s="172"/>
      <c r="D9" s="276" t="s">
        <v>129</v>
      </c>
      <c r="E9" s="302">
        <v>0</v>
      </c>
    </row>
    <row r="10" spans="2:6">
      <c r="B10" s="173"/>
      <c r="C10" s="174" t="s">
        <v>130</v>
      </c>
      <c r="D10" s="277"/>
      <c r="E10" s="302">
        <v>0</v>
      </c>
    </row>
    <row r="11" spans="2:6" ht="13.5" thickBot="1">
      <c r="B11" s="171"/>
      <c r="C11" s="174" t="s">
        <v>131</v>
      </c>
      <c r="D11" s="277"/>
      <c r="E11" s="305">
        <v>0</v>
      </c>
    </row>
    <row r="12" spans="2:6" ht="13.5" thickBot="1">
      <c r="B12" s="341" t="s">
        <v>132</v>
      </c>
      <c r="C12" s="342"/>
      <c r="D12" s="343"/>
      <c r="E12" s="318">
        <f>SUM(E5:E11)</f>
        <v>0</v>
      </c>
    </row>
    <row r="13" spans="2:6">
      <c r="B13" s="169" t="s">
        <v>133</v>
      </c>
      <c r="C13" s="170" t="s">
        <v>134</v>
      </c>
      <c r="D13" s="278"/>
      <c r="E13" s="319">
        <v>569.84853719008265</v>
      </c>
      <c r="F13" s="334"/>
    </row>
    <row r="14" spans="2:6">
      <c r="B14" s="175"/>
      <c r="C14" s="176" t="s">
        <v>135</v>
      </c>
      <c r="D14" s="279"/>
      <c r="E14" s="320">
        <v>2593.2622314049586</v>
      </c>
    </row>
    <row r="15" spans="2:6">
      <c r="B15" s="175"/>
      <c r="C15" s="178" t="s">
        <v>136</v>
      </c>
      <c r="D15" s="279"/>
      <c r="E15" s="320">
        <v>1877.1693471074379</v>
      </c>
    </row>
    <row r="16" spans="2:6">
      <c r="B16" s="175"/>
      <c r="C16" s="178" t="s">
        <v>137</v>
      </c>
      <c r="D16" s="279"/>
      <c r="E16" s="320">
        <v>0</v>
      </c>
    </row>
    <row r="17" spans="2:5">
      <c r="B17" s="171"/>
      <c r="C17" s="178" t="s">
        <v>138</v>
      </c>
      <c r="D17" s="279"/>
      <c r="E17" s="321">
        <v>0</v>
      </c>
    </row>
    <row r="18" spans="2:5">
      <c r="B18" s="171"/>
      <c r="C18" s="178" t="s">
        <v>139</v>
      </c>
      <c r="D18" s="280"/>
      <c r="E18" s="322">
        <v>8606.2650564957494</v>
      </c>
    </row>
    <row r="19" spans="2:5">
      <c r="B19" s="179"/>
      <c r="C19" s="178" t="s">
        <v>140</v>
      </c>
      <c r="D19" s="281"/>
      <c r="E19" s="323">
        <v>9627.3235527359247</v>
      </c>
    </row>
    <row r="20" spans="2:5">
      <c r="B20" s="171"/>
      <c r="C20" s="178" t="s">
        <v>141</v>
      </c>
      <c r="D20" s="279"/>
      <c r="E20" s="320">
        <v>65726.838842260811</v>
      </c>
    </row>
    <row r="21" spans="2:5">
      <c r="B21" s="171"/>
      <c r="C21" s="178" t="s">
        <v>142</v>
      </c>
      <c r="D21" s="279"/>
      <c r="E21" s="320">
        <v>4406.1570249169672</v>
      </c>
    </row>
    <row r="22" spans="2:5">
      <c r="B22" s="175"/>
      <c r="C22" s="178" t="s">
        <v>143</v>
      </c>
      <c r="D22" s="279"/>
      <c r="E22" s="320">
        <v>0</v>
      </c>
    </row>
    <row r="23" spans="2:5">
      <c r="B23" s="175"/>
      <c r="C23" s="181" t="s">
        <v>144</v>
      </c>
      <c r="D23" s="279"/>
      <c r="E23" s="320">
        <v>0</v>
      </c>
    </row>
    <row r="24" spans="2:5">
      <c r="B24" s="175"/>
      <c r="C24" s="178" t="s">
        <v>145</v>
      </c>
      <c r="D24" s="279"/>
      <c r="E24" s="320">
        <v>0</v>
      </c>
    </row>
    <row r="25" spans="2:5">
      <c r="B25" s="175"/>
      <c r="C25" s="178" t="s">
        <v>146</v>
      </c>
      <c r="D25" s="282"/>
      <c r="E25" s="321">
        <v>0</v>
      </c>
    </row>
    <row r="26" spans="2:5">
      <c r="B26" s="175"/>
      <c r="C26" s="178" t="s">
        <v>147</v>
      </c>
      <c r="D26" s="282"/>
      <c r="E26" s="321">
        <v>0</v>
      </c>
    </row>
    <row r="27" spans="2:5">
      <c r="B27" s="175"/>
      <c r="C27" s="178" t="s">
        <v>148</v>
      </c>
      <c r="D27" s="279"/>
      <c r="E27" s="320">
        <v>2159.3981711498895</v>
      </c>
    </row>
    <row r="28" spans="2:5">
      <c r="B28" s="175"/>
      <c r="C28" s="178" t="s">
        <v>149</v>
      </c>
      <c r="D28" s="279"/>
      <c r="E28" s="320">
        <v>0</v>
      </c>
    </row>
    <row r="29" spans="2:5">
      <c r="B29" s="175"/>
      <c r="C29" s="178" t="s">
        <v>150</v>
      </c>
      <c r="D29" s="277"/>
      <c r="E29" s="323">
        <v>13629.044641740653</v>
      </c>
    </row>
    <row r="30" spans="2:5">
      <c r="B30" s="175"/>
      <c r="C30" s="178" t="s">
        <v>151</v>
      </c>
      <c r="D30" s="277"/>
      <c r="E30" s="323">
        <v>1083.6894753855372</v>
      </c>
    </row>
    <row r="31" spans="2:5">
      <c r="B31" s="175"/>
      <c r="C31" s="178" t="s">
        <v>152</v>
      </c>
      <c r="D31" s="277"/>
      <c r="E31" s="323">
        <v>3551.1534093125051</v>
      </c>
    </row>
    <row r="32" spans="2:5">
      <c r="B32" s="175"/>
      <c r="C32" s="181" t="s">
        <v>153</v>
      </c>
      <c r="D32" s="277"/>
      <c r="E32" s="323">
        <v>633.43801940082642</v>
      </c>
    </row>
    <row r="33" spans="2:5">
      <c r="B33" s="175"/>
      <c r="C33" s="182" t="s">
        <v>154</v>
      </c>
      <c r="D33" s="277"/>
      <c r="E33" s="323">
        <v>1275.0204890082643</v>
      </c>
    </row>
    <row r="34" spans="2:5">
      <c r="B34" s="175"/>
      <c r="C34" s="182" t="s">
        <v>155</v>
      </c>
      <c r="D34" s="277"/>
      <c r="E34" s="323">
        <v>16656.497902397776</v>
      </c>
    </row>
    <row r="35" spans="2:5">
      <c r="B35" s="175"/>
      <c r="C35" s="178" t="s">
        <v>156</v>
      </c>
      <c r="D35" s="277"/>
      <c r="E35" s="323">
        <v>2259.6141530714872</v>
      </c>
    </row>
    <row r="36" spans="2:5">
      <c r="B36" s="175"/>
      <c r="C36" s="178" t="s">
        <v>157</v>
      </c>
      <c r="D36" s="277"/>
      <c r="E36" s="323">
        <v>0</v>
      </c>
    </row>
    <row r="37" spans="2:5">
      <c r="B37" s="175"/>
      <c r="C37" s="178" t="s">
        <v>158</v>
      </c>
      <c r="D37" s="279"/>
      <c r="E37" s="323">
        <v>3051.2893348896687</v>
      </c>
    </row>
    <row r="38" spans="2:5" ht="13.5" thickBot="1">
      <c r="B38" s="175"/>
      <c r="C38" s="183" t="s">
        <v>159</v>
      </c>
      <c r="D38" s="281"/>
      <c r="E38" s="323">
        <v>17409.480991735538</v>
      </c>
    </row>
    <row r="39" spans="2:5" ht="13.5" thickBot="1">
      <c r="B39" s="341" t="s">
        <v>132</v>
      </c>
      <c r="C39" s="342"/>
      <c r="D39" s="343"/>
      <c r="E39" s="318">
        <f>SUM(E13:E38)</f>
        <v>155115.49118020406</v>
      </c>
    </row>
    <row r="40" spans="2:5">
      <c r="B40" s="184" t="s">
        <v>160</v>
      </c>
      <c r="C40" s="185" t="s">
        <v>161</v>
      </c>
      <c r="D40" s="273"/>
      <c r="E40" s="324">
        <v>16240.831332228154</v>
      </c>
    </row>
    <row r="41" spans="2:5">
      <c r="B41" s="173"/>
      <c r="C41" s="186" t="s">
        <v>162</v>
      </c>
      <c r="D41" s="279"/>
      <c r="E41" s="320">
        <v>9051.5622174173586</v>
      </c>
    </row>
    <row r="42" spans="2:5">
      <c r="B42" s="173"/>
      <c r="C42" s="186" t="s">
        <v>163</v>
      </c>
      <c r="D42" s="279"/>
      <c r="E42" s="320">
        <v>11589.081176428099</v>
      </c>
    </row>
    <row r="43" spans="2:5" ht="13.5" thickBot="1">
      <c r="B43" s="187"/>
      <c r="C43" s="188" t="s">
        <v>164</v>
      </c>
      <c r="D43" s="283"/>
      <c r="E43" s="325">
        <v>12171.27574747934</v>
      </c>
    </row>
    <row r="44" spans="2:5">
      <c r="B44" s="171" t="s">
        <v>165</v>
      </c>
      <c r="C44" s="176" t="s">
        <v>166</v>
      </c>
      <c r="D44" s="280"/>
      <c r="E44" s="322">
        <v>21267.343590626162</v>
      </c>
    </row>
    <row r="45" spans="2:5" ht="13.5" thickBot="1">
      <c r="B45" s="171"/>
      <c r="C45" s="178" t="s">
        <v>167</v>
      </c>
      <c r="D45" s="284"/>
      <c r="E45" s="326">
        <v>0</v>
      </c>
    </row>
    <row r="46" spans="2:5" ht="13.5" thickBot="1">
      <c r="B46" s="341" t="s">
        <v>132</v>
      </c>
      <c r="C46" s="342"/>
      <c r="D46" s="343"/>
      <c r="E46" s="318">
        <f>SUM(E40:E45)</f>
        <v>70320.094064179109</v>
      </c>
    </row>
    <row r="47" spans="2:5">
      <c r="B47" s="169" t="s">
        <v>168</v>
      </c>
      <c r="C47" s="190" t="s">
        <v>169</v>
      </c>
      <c r="D47" s="273"/>
      <c r="E47" s="324">
        <v>1986.889053719008</v>
      </c>
    </row>
    <row r="48" spans="2:5" ht="13.5" thickBot="1">
      <c r="B48" s="171"/>
      <c r="C48" s="183" t="s">
        <v>170</v>
      </c>
      <c r="D48" s="285"/>
      <c r="E48" s="327">
        <v>2947.4927479338835</v>
      </c>
    </row>
    <row r="49" spans="2:145" ht="13.5" thickBot="1">
      <c r="B49" s="341" t="s">
        <v>132</v>
      </c>
      <c r="C49" s="342"/>
      <c r="D49" s="343"/>
      <c r="E49" s="328">
        <f>SUM(E47:E48)</f>
        <v>4934.3818016528912</v>
      </c>
    </row>
    <row r="50" spans="2:145" ht="14.25" thickTop="1" thickBot="1">
      <c r="B50" s="335" t="s">
        <v>277</v>
      </c>
      <c r="C50" s="336"/>
      <c r="D50" s="337"/>
      <c r="E50" s="338">
        <f>E49+E46+E39+E12</f>
        <v>230369.96704603606</v>
      </c>
    </row>
    <row r="51" spans="2:145" ht="13.5" thickBot="1">
      <c r="B51" s="179"/>
      <c r="C51" s="227"/>
      <c r="D51" s="227"/>
      <c r="E51" s="322"/>
    </row>
    <row r="52" spans="2:145" s="292" customFormat="1" ht="12">
      <c r="B52" s="293" t="s">
        <v>265</v>
      </c>
      <c r="C52" s="294"/>
      <c r="D52" s="294"/>
      <c r="E52" s="330">
        <v>93687.48</v>
      </c>
    </row>
    <row r="53" spans="2:145">
      <c r="B53" s="295" t="s">
        <v>266</v>
      </c>
      <c r="C53" s="206" t="s">
        <v>267</v>
      </c>
      <c r="D53" s="296"/>
      <c r="E53" s="331">
        <v>11525.644086995511</v>
      </c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292"/>
      <c r="AJ53" s="292"/>
      <c r="AK53" s="292"/>
      <c r="AL53" s="292"/>
      <c r="AM53" s="292"/>
      <c r="AN53" s="292"/>
      <c r="AO53" s="292"/>
      <c r="AP53" s="292"/>
      <c r="AQ53" s="292"/>
      <c r="AR53" s="292"/>
      <c r="AS53" s="292"/>
      <c r="AT53" s="292"/>
      <c r="AU53" s="292"/>
      <c r="AV53" s="292"/>
      <c r="AW53" s="292"/>
      <c r="AX53" s="292"/>
      <c r="AY53" s="292"/>
      <c r="AZ53" s="292"/>
      <c r="BA53" s="292"/>
      <c r="BB53" s="292"/>
      <c r="BC53" s="292"/>
      <c r="BD53" s="292"/>
      <c r="BE53" s="292"/>
      <c r="BF53" s="292"/>
      <c r="BG53" s="292"/>
      <c r="BH53" s="292"/>
      <c r="BI53" s="292"/>
      <c r="BJ53" s="292"/>
      <c r="BK53" s="292"/>
      <c r="BL53" s="292"/>
      <c r="BM53" s="292"/>
      <c r="BN53" s="292"/>
      <c r="BO53" s="292"/>
      <c r="BP53" s="292"/>
      <c r="BQ53" s="292"/>
      <c r="BR53" s="292"/>
      <c r="BS53" s="292"/>
      <c r="BT53" s="292"/>
      <c r="BU53" s="292"/>
      <c r="BV53" s="292"/>
      <c r="BW53" s="292"/>
      <c r="BX53" s="292"/>
      <c r="BY53" s="292"/>
      <c r="BZ53" s="292"/>
      <c r="CA53" s="292"/>
      <c r="CB53" s="292"/>
      <c r="CC53" s="292"/>
      <c r="CD53" s="292"/>
      <c r="CE53" s="292"/>
      <c r="CF53" s="292"/>
      <c r="CG53" s="292"/>
      <c r="CH53" s="292"/>
      <c r="CI53" s="292"/>
      <c r="CJ53" s="292"/>
      <c r="CK53" s="292"/>
      <c r="CL53" s="292"/>
      <c r="CM53" s="292"/>
      <c r="CN53" s="292"/>
      <c r="CO53" s="292"/>
      <c r="CP53" s="292"/>
      <c r="CQ53" s="292"/>
      <c r="CR53" s="292"/>
      <c r="CS53" s="292"/>
      <c r="CT53" s="292"/>
      <c r="CU53" s="292"/>
      <c r="CV53" s="292"/>
      <c r="CW53" s="292"/>
      <c r="CX53" s="292"/>
      <c r="CY53" s="292"/>
      <c r="CZ53" s="292"/>
      <c r="DA53" s="292"/>
      <c r="DB53" s="292"/>
      <c r="DC53" s="292"/>
      <c r="DD53" s="292"/>
      <c r="DE53" s="292"/>
      <c r="DF53" s="292"/>
      <c r="DG53" s="292"/>
      <c r="DH53" s="292"/>
      <c r="DI53" s="292"/>
      <c r="DJ53" s="292"/>
      <c r="DK53" s="292"/>
      <c r="DL53" s="292"/>
      <c r="DM53" s="292"/>
      <c r="DN53" s="292"/>
      <c r="DO53" s="292"/>
      <c r="DP53" s="292"/>
      <c r="DQ53" s="292"/>
      <c r="DR53" s="292"/>
      <c r="DS53" s="292"/>
      <c r="DT53" s="292"/>
      <c r="DU53" s="292"/>
      <c r="DV53" s="292"/>
      <c r="DW53" s="292"/>
      <c r="DX53" s="292"/>
      <c r="DY53" s="292"/>
      <c r="DZ53" s="292"/>
      <c r="EA53" s="292"/>
      <c r="EB53" s="292"/>
      <c r="EC53" s="292"/>
      <c r="ED53" s="292"/>
      <c r="EE53" s="292"/>
      <c r="EF53" s="292"/>
      <c r="EG53" s="292"/>
      <c r="EH53" s="292"/>
      <c r="EI53" s="292"/>
      <c r="EJ53" s="292"/>
      <c r="EK53" s="292"/>
      <c r="EL53" s="292"/>
      <c r="EM53" s="292"/>
      <c r="EN53" s="292"/>
      <c r="EO53" s="292"/>
    </row>
    <row r="54" spans="2:145" ht="13.5" thickBot="1">
      <c r="B54" s="297" t="s">
        <v>268</v>
      </c>
      <c r="C54" s="298"/>
      <c r="D54" s="298"/>
      <c r="E54" s="332">
        <v>12762.78</v>
      </c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/>
    </row>
    <row r="55" spans="2:145" ht="13.5" thickBot="1">
      <c r="B55" s="179"/>
      <c r="C55" s="227"/>
      <c r="D55" s="227"/>
      <c r="E55" s="322"/>
    </row>
    <row r="56" spans="2:145" s="166" customFormat="1" ht="12" thickBot="1">
      <c r="B56" s="300" t="s">
        <v>278</v>
      </c>
      <c r="C56" s="301"/>
      <c r="D56" s="301"/>
      <c r="E56" s="333">
        <f>SUM(E52:E54)+E50</f>
        <v>348345.87113303156</v>
      </c>
    </row>
    <row r="57" spans="2:145" ht="13.5" thickBot="1">
      <c r="B57" s="179"/>
      <c r="C57" s="227"/>
      <c r="D57" s="227"/>
      <c r="E57" s="322"/>
    </row>
    <row r="58" spans="2:145" s="287" customFormat="1" ht="12" thickBot="1">
      <c r="B58" s="286" t="s">
        <v>261</v>
      </c>
      <c r="C58" s="288" t="s">
        <v>262</v>
      </c>
      <c r="D58" s="288"/>
      <c r="E58" s="302">
        <v>9436.2654728925627</v>
      </c>
    </row>
    <row r="59" spans="2:145" s="287" customFormat="1" ht="11.25">
      <c r="B59" s="303"/>
      <c r="C59" s="288" t="s">
        <v>194</v>
      </c>
      <c r="D59" s="288"/>
      <c r="E59" s="302">
        <v>11239.138049387631</v>
      </c>
    </row>
    <row r="60" spans="2:145" s="287" customFormat="1" ht="11.25">
      <c r="B60" s="303"/>
      <c r="C60" s="288" t="s">
        <v>196</v>
      </c>
      <c r="D60" s="288"/>
      <c r="E60" s="302">
        <v>6728.3629129742112</v>
      </c>
    </row>
    <row r="61" spans="2:145" s="287" customFormat="1" ht="11.25">
      <c r="B61" s="303"/>
      <c r="C61" s="288" t="s">
        <v>197</v>
      </c>
      <c r="D61" s="288"/>
      <c r="E61" s="302">
        <v>2080.4333325619837</v>
      </c>
    </row>
    <row r="62" spans="2:145" s="287" customFormat="1" ht="11.25">
      <c r="B62" s="303"/>
      <c r="C62" s="288" t="s">
        <v>198</v>
      </c>
      <c r="D62" s="288"/>
      <c r="E62" s="302">
        <v>1249.3755133884301</v>
      </c>
    </row>
    <row r="63" spans="2:145" s="287" customFormat="1" ht="11.25">
      <c r="B63" s="303"/>
      <c r="C63" s="288" t="s">
        <v>199</v>
      </c>
      <c r="D63" s="288"/>
      <c r="E63" s="302">
        <v>2951.3275911362548</v>
      </c>
    </row>
    <row r="64" spans="2:145" s="287" customFormat="1" ht="11.25">
      <c r="B64" s="303"/>
      <c r="C64" s="288" t="s">
        <v>201</v>
      </c>
      <c r="D64" s="288"/>
      <c r="E64" s="302">
        <v>14534.829770185561</v>
      </c>
    </row>
    <row r="65" spans="2:5" s="287" customFormat="1" ht="11.25">
      <c r="B65" s="303"/>
      <c r="C65" s="288" t="s">
        <v>263</v>
      </c>
      <c r="D65" s="288"/>
      <c r="E65" s="302">
        <v>0</v>
      </c>
    </row>
    <row r="66" spans="2:5" s="287" customFormat="1" ht="11.25">
      <c r="B66" s="303"/>
      <c r="C66" s="288" t="s">
        <v>203</v>
      </c>
      <c r="D66" s="288"/>
      <c r="E66" s="302">
        <v>5577.569256198346</v>
      </c>
    </row>
    <row r="67" spans="2:5" s="287" customFormat="1" ht="11.25">
      <c r="B67" s="303"/>
      <c r="C67" s="288" t="s">
        <v>204</v>
      </c>
      <c r="D67" s="288"/>
      <c r="E67" s="302">
        <v>0</v>
      </c>
    </row>
    <row r="68" spans="2:5" s="287" customFormat="1" ht="11.25">
      <c r="B68" s="303"/>
      <c r="C68" s="288" t="s">
        <v>206</v>
      </c>
      <c r="D68" s="288"/>
      <c r="E68" s="302">
        <v>13193.506424301808</v>
      </c>
    </row>
    <row r="69" spans="2:5" s="287" customFormat="1" ht="11.25">
      <c r="B69" s="303"/>
      <c r="C69" s="288" t="s">
        <v>207</v>
      </c>
      <c r="D69" s="288"/>
      <c r="E69" s="302">
        <v>69631.18377347014</v>
      </c>
    </row>
    <row r="70" spans="2:5" s="287" customFormat="1" ht="11.25">
      <c r="B70" s="303"/>
      <c r="C70" s="288" t="s">
        <v>208</v>
      </c>
      <c r="D70" s="288"/>
      <c r="E70" s="302">
        <v>7620.941277212999</v>
      </c>
    </row>
    <row r="71" spans="2:5" s="287" customFormat="1" ht="11.25">
      <c r="B71" s="303"/>
      <c r="C71" s="288" t="s">
        <v>209</v>
      </c>
      <c r="D71" s="288"/>
      <c r="E71" s="302">
        <v>0</v>
      </c>
    </row>
    <row r="72" spans="2:5" s="287" customFormat="1" ht="12" thickBot="1">
      <c r="B72" s="303"/>
      <c r="C72" s="312" t="s">
        <v>210</v>
      </c>
      <c r="D72" s="304"/>
      <c r="E72" s="305">
        <v>0</v>
      </c>
    </row>
    <row r="73" spans="2:5" s="289" customFormat="1" ht="12" thickBot="1">
      <c r="B73" s="290" t="s">
        <v>264</v>
      </c>
      <c r="C73" s="291"/>
      <c r="D73" s="291"/>
      <c r="E73" s="329">
        <f>SUM(E58:E72)</f>
        <v>144242.93337370991</v>
      </c>
    </row>
    <row r="74" spans="2:5" s="166" customFormat="1" ht="12" thickBot="1">
      <c r="B74" s="175"/>
      <c r="C74" s="206"/>
      <c r="D74" s="206"/>
      <c r="E74" s="322"/>
    </row>
    <row r="75" spans="2:5" s="166" customFormat="1" ht="12" thickBot="1">
      <c r="B75" s="300" t="s">
        <v>279</v>
      </c>
      <c r="C75" s="301"/>
      <c r="D75" s="301"/>
      <c r="E75" s="333">
        <f>E56+E73</f>
        <v>492588.80450674146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Co 359 Invoice</vt:lpstr>
      <vt:lpstr>Invoice</vt:lpstr>
      <vt:lpstr>EOL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EOL!Print_Area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2001-09-18T23:08:36Z</cp:lastPrinted>
  <dcterms:created xsi:type="dcterms:W3CDTF">1998-06-25T13:24:09Z</dcterms:created>
  <dcterms:modified xsi:type="dcterms:W3CDTF">2014-09-05T11:13:55Z</dcterms:modified>
</cp:coreProperties>
</file>