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Development'!$A$1:$H$19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 s="1"/>
  <c r="C8" i="34"/>
  <c r="C14" i="34"/>
  <c r="C19" i="34"/>
  <c r="C27" i="34"/>
  <c r="C32" i="34" s="1"/>
  <c r="C35" i="34" s="1"/>
  <c r="A9" i="13"/>
  <c r="C14" i="13"/>
  <c r="C18" i="13"/>
  <c r="C22" i="13"/>
  <c r="C29" i="13" s="1"/>
  <c r="C32" i="13" s="1"/>
  <c r="C26" i="13"/>
  <c r="R9" i="27"/>
  <c r="S9" i="27" s="1"/>
  <c r="N10" i="27"/>
  <c r="O10" i="27" s="1"/>
  <c r="R10" i="27"/>
  <c r="S10" i="27" s="1"/>
  <c r="AD10" i="27"/>
  <c r="AE10" i="27" s="1"/>
  <c r="J11" i="27"/>
  <c r="K11" i="27" s="1"/>
  <c r="Z11" i="27"/>
  <c r="AA11" i="27" s="1"/>
  <c r="AD11" i="27"/>
  <c r="AE11" i="27" s="1"/>
  <c r="V12" i="27"/>
  <c r="W12" i="27" s="1"/>
  <c r="R13" i="27"/>
  <c r="S13" i="27" s="1"/>
  <c r="N14" i="27"/>
  <c r="O14" i="27" s="1"/>
  <c r="R14" i="27"/>
  <c r="S14" i="27" s="1"/>
  <c r="AD14" i="27"/>
  <c r="AE14" i="27" s="1"/>
  <c r="J15" i="27"/>
  <c r="K15" i="27" s="1"/>
  <c r="Z15" i="27"/>
  <c r="AA15" i="27" s="1"/>
  <c r="AD15" i="27"/>
  <c r="AE15" i="27" s="1"/>
  <c r="R17" i="27"/>
  <c r="S17" i="27" s="1"/>
  <c r="N18" i="27"/>
  <c r="O18" i="27" s="1"/>
  <c r="R18" i="27"/>
  <c r="S18" i="27" s="1"/>
  <c r="AD18" i="27"/>
  <c r="AE18" i="27" s="1"/>
  <c r="J19" i="27"/>
  <c r="K19" i="27" s="1"/>
  <c r="W19" i="27"/>
  <c r="W20" i="27"/>
  <c r="Z20" i="27"/>
  <c r="AA20" i="27" s="1"/>
  <c r="AD20" i="27"/>
  <c r="AE20" i="27" s="1"/>
  <c r="K21" i="27"/>
  <c r="O21" i="27"/>
  <c r="W21" i="27"/>
  <c r="AA21" i="27"/>
  <c r="AD21" i="27"/>
  <c r="AE21" i="27" s="1"/>
  <c r="K22" i="27"/>
  <c r="O22" i="27"/>
  <c r="R22" i="27"/>
  <c r="AA22" i="27"/>
  <c r="AE22" i="27"/>
  <c r="J23" i="27"/>
  <c r="K23" i="27" s="1"/>
  <c r="AK24" i="27"/>
  <c r="E20" i="27" s="1"/>
  <c r="AL24" i="27"/>
  <c r="F25" i="27"/>
  <c r="I25" i="27"/>
  <c r="J14" i="27" s="1"/>
  <c r="K14" i="27" s="1"/>
  <c r="J25" i="27"/>
  <c r="J13" i="27" s="1"/>
  <c r="K13" i="27" s="1"/>
  <c r="M25" i="27"/>
  <c r="N8" i="27" s="1"/>
  <c r="N25" i="27"/>
  <c r="Q25" i="27"/>
  <c r="R11" i="27" s="1"/>
  <c r="S11" i="27" s="1"/>
  <c r="R25" i="27"/>
  <c r="R20" i="27" s="1"/>
  <c r="S20" i="27" s="1"/>
  <c r="U25" i="27"/>
  <c r="V10" i="27" s="1"/>
  <c r="W10" i="27" s="1"/>
  <c r="V25" i="27"/>
  <c r="V8" i="27" s="1"/>
  <c r="Y25" i="27"/>
  <c r="Z25" i="27"/>
  <c r="AC25" i="27"/>
  <c r="AD8" i="27" s="1"/>
  <c r="AD25" i="27"/>
  <c r="I27" i="27"/>
  <c r="J9" i="27" s="1"/>
  <c r="K9" i="27" s="1"/>
  <c r="G8" i="29"/>
  <c r="K8" i="29"/>
  <c r="M8" i="29"/>
  <c r="S8" i="29"/>
  <c r="W8" i="29"/>
  <c r="W25" i="29" s="1"/>
  <c r="Y8" i="29"/>
  <c r="AE8" i="29"/>
  <c r="AG8" i="29"/>
  <c r="G9" i="29"/>
  <c r="K9" i="29"/>
  <c r="S9" i="29"/>
  <c r="W9" i="29"/>
  <c r="AE9" i="29"/>
  <c r="AG9" i="29"/>
  <c r="G10" i="29"/>
  <c r="K10" i="29"/>
  <c r="S10" i="29"/>
  <c r="W10" i="29"/>
  <c r="AE10" i="29"/>
  <c r="AG10" i="29"/>
  <c r="G11" i="29"/>
  <c r="G25" i="29" s="1"/>
  <c r="K11" i="29"/>
  <c r="M11" i="29"/>
  <c r="S11" i="29"/>
  <c r="W11" i="29"/>
  <c r="AE11" i="29"/>
  <c r="AG11" i="29"/>
  <c r="G12" i="29"/>
  <c r="K12" i="29"/>
  <c r="S12" i="29"/>
  <c r="W12" i="29"/>
  <c r="AE12" i="29"/>
  <c r="AG12" i="29"/>
  <c r="AK12" i="29"/>
  <c r="AR12" i="29"/>
  <c r="G13" i="29"/>
  <c r="K13" i="29"/>
  <c r="S13" i="29"/>
  <c r="W13" i="29"/>
  <c r="Y13" i="29"/>
  <c r="Z13" i="29" s="1"/>
  <c r="AE13" i="29"/>
  <c r="AG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AE20" i="29"/>
  <c r="AG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AG23" i="29"/>
  <c r="AK24" i="29"/>
  <c r="AL24" i="29"/>
  <c r="E25" i="29"/>
  <c r="F25" i="29"/>
  <c r="I25" i="29"/>
  <c r="J25" i="29"/>
  <c r="M25" i="29"/>
  <c r="N25" i="29"/>
  <c r="Q25" i="29"/>
  <c r="R25" i="29"/>
  <c r="U25" i="29"/>
  <c r="V25" i="29"/>
  <c r="Y25" i="29"/>
  <c r="Z9" i="29" s="1"/>
  <c r="Z25" i="29"/>
  <c r="AC25" i="29"/>
  <c r="AD25" i="29"/>
  <c r="E5" i="45"/>
  <c r="F5" i="45"/>
  <c r="E8" i="45"/>
  <c r="H8" i="45" s="1"/>
  <c r="F8" i="45"/>
  <c r="G8" i="45"/>
  <c r="G15" i="45" s="1"/>
  <c r="E9" i="45"/>
  <c r="F9" i="45"/>
  <c r="G9" i="45"/>
  <c r="H9" i="45"/>
  <c r="E10" i="45"/>
  <c r="H10" i="45" s="1"/>
  <c r="C16" i="1" s="1"/>
  <c r="F10" i="45"/>
  <c r="G10" i="45"/>
  <c r="E11" i="45"/>
  <c r="F11" i="45"/>
  <c r="G11" i="45"/>
  <c r="H11" i="45"/>
  <c r="E12" i="45"/>
  <c r="H12" i="45" s="1"/>
  <c r="F12" i="45"/>
  <c r="G12" i="45"/>
  <c r="E13" i="45"/>
  <c r="H13" i="45" s="1"/>
  <c r="F13" i="45"/>
  <c r="G13" i="45"/>
  <c r="E14" i="45"/>
  <c r="H14" i="45" s="1"/>
  <c r="F14" i="45"/>
  <c r="G14" i="45"/>
  <c r="C15" i="45"/>
  <c r="D15" i="45"/>
  <c r="F15" i="45"/>
  <c r="E12" i="50"/>
  <c r="E39" i="50"/>
  <c r="E46" i="50"/>
  <c r="E49" i="50"/>
  <c r="E73" i="50"/>
  <c r="C22" i="1" s="1"/>
  <c r="H15" i="45" l="1"/>
  <c r="AA9" i="29"/>
  <c r="AI9" i="29" s="1"/>
  <c r="N20" i="29"/>
  <c r="O20" i="29" s="1"/>
  <c r="N9" i="29"/>
  <c r="O9" i="29" s="1"/>
  <c r="N14" i="29"/>
  <c r="O14" i="29" s="1"/>
  <c r="N16" i="29"/>
  <c r="O16" i="29" s="1"/>
  <c r="N18" i="29"/>
  <c r="O18" i="29" s="1"/>
  <c r="N8" i="29"/>
  <c r="O8" i="29" s="1"/>
  <c r="N12" i="29"/>
  <c r="O12" i="29" s="1"/>
  <c r="N15" i="29"/>
  <c r="O15" i="29" s="1"/>
  <c r="N17" i="29"/>
  <c r="O17" i="29" s="1"/>
  <c r="N23" i="29"/>
  <c r="AI13" i="29"/>
  <c r="N11" i="29"/>
  <c r="N10" i="29"/>
  <c r="O10" i="29" s="1"/>
  <c r="AG20" i="27"/>
  <c r="E50" i="50"/>
  <c r="E56" i="50" s="1"/>
  <c r="Z20" i="29"/>
  <c r="Z18" i="29"/>
  <c r="N20" i="27"/>
  <c r="O20" i="27" s="1"/>
  <c r="N12" i="27"/>
  <c r="O12" i="27" s="1"/>
  <c r="N16" i="27"/>
  <c r="O16" i="27" s="1"/>
  <c r="N23" i="27"/>
  <c r="O23" i="27" s="1"/>
  <c r="N11" i="27"/>
  <c r="O11" i="27" s="1"/>
  <c r="N15" i="27"/>
  <c r="O15" i="27" s="1"/>
  <c r="N19" i="27"/>
  <c r="O19" i="27" s="1"/>
  <c r="K25" i="29"/>
  <c r="O8" i="27"/>
  <c r="N19" i="29"/>
  <c r="AG25" i="29"/>
  <c r="E15" i="45"/>
  <c r="AE25" i="29"/>
  <c r="Z9" i="27"/>
  <c r="AA9" i="27" s="1"/>
  <c r="Z13" i="27"/>
  <c r="AA13" i="27" s="1"/>
  <c r="Z17" i="27"/>
  <c r="AA17" i="27" s="1"/>
  <c r="Z10" i="27"/>
  <c r="AA10" i="27" s="1"/>
  <c r="Z14" i="27"/>
  <c r="AA14" i="27" s="1"/>
  <c r="Z18" i="27"/>
  <c r="AA18" i="27" s="1"/>
  <c r="Z19" i="27"/>
  <c r="AA19" i="27" s="1"/>
  <c r="Z8" i="27"/>
  <c r="Z12" i="27"/>
  <c r="AA12" i="27" s="1"/>
  <c r="Z16" i="27"/>
  <c r="AA16" i="27" s="1"/>
  <c r="V16" i="27"/>
  <c r="W16" i="27" s="1"/>
  <c r="AE8" i="27"/>
  <c r="AE25" i="27" s="1"/>
  <c r="Z8" i="29"/>
  <c r="AH8" i="29" s="1"/>
  <c r="W8" i="27"/>
  <c r="N13" i="29"/>
  <c r="O13" i="29" s="1"/>
  <c r="AH22" i="27"/>
  <c r="S22" i="27"/>
  <c r="AI22" i="27" s="1"/>
  <c r="Z10" i="29"/>
  <c r="Z12" i="29"/>
  <c r="Z15" i="29"/>
  <c r="Z17" i="29"/>
  <c r="Z11" i="29"/>
  <c r="Z14" i="29"/>
  <c r="Z16" i="29"/>
  <c r="S25" i="29"/>
  <c r="E10" i="27"/>
  <c r="E14" i="27"/>
  <c r="E18" i="27"/>
  <c r="E11" i="27"/>
  <c r="E15" i="27"/>
  <c r="E19" i="27"/>
  <c r="E22" i="27"/>
  <c r="AG22" i="27" s="1"/>
  <c r="E8" i="27"/>
  <c r="E12" i="27"/>
  <c r="E16" i="27"/>
  <c r="E21" i="27"/>
  <c r="E23" i="27"/>
  <c r="V17" i="27"/>
  <c r="W17" i="27" s="1"/>
  <c r="J16" i="27"/>
  <c r="K16" i="27" s="1"/>
  <c r="V13" i="27"/>
  <c r="W13" i="27" s="1"/>
  <c r="J12" i="27"/>
  <c r="K12" i="27" s="1"/>
  <c r="V9" i="27"/>
  <c r="W9" i="27" s="1"/>
  <c r="J8" i="27"/>
  <c r="J20" i="27"/>
  <c r="K20" i="27" s="1"/>
  <c r="AD19" i="27"/>
  <c r="AE19" i="27" s="1"/>
  <c r="E17" i="27"/>
  <c r="E13" i="27"/>
  <c r="E9" i="27"/>
  <c r="O11" i="29"/>
  <c r="J18" i="27"/>
  <c r="K18" i="27" s="1"/>
  <c r="AD17" i="27"/>
  <c r="AE17" i="27" s="1"/>
  <c r="N17" i="27"/>
  <c r="O17" i="27" s="1"/>
  <c r="R16" i="27"/>
  <c r="S16" i="27" s="1"/>
  <c r="V15" i="27"/>
  <c r="W15" i="27" s="1"/>
  <c r="AD13" i="27"/>
  <c r="AE13" i="27" s="1"/>
  <c r="N13" i="27"/>
  <c r="O13" i="27" s="1"/>
  <c r="R12" i="27"/>
  <c r="S12" i="27" s="1"/>
  <c r="V11" i="27"/>
  <c r="W11" i="27" s="1"/>
  <c r="J10" i="27"/>
  <c r="K10" i="27" s="1"/>
  <c r="AD9" i="27"/>
  <c r="AE9" i="27" s="1"/>
  <c r="N9" i="27"/>
  <c r="O9" i="27" s="1"/>
  <c r="R8" i="27"/>
  <c r="AA13" i="29"/>
  <c r="AA8" i="29"/>
  <c r="R21" i="27"/>
  <c r="S21" i="27" s="1"/>
  <c r="R19" i="27"/>
  <c r="S19" i="27" s="1"/>
  <c r="V18" i="27"/>
  <c r="W18" i="27" s="1"/>
  <c r="J17" i="27"/>
  <c r="K17" i="27" s="1"/>
  <c r="AD16" i="27"/>
  <c r="AE16" i="27" s="1"/>
  <c r="R15" i="27"/>
  <c r="S15" i="27" s="1"/>
  <c r="V14" i="27"/>
  <c r="W14" i="27" s="1"/>
  <c r="AD12" i="27"/>
  <c r="AE12" i="27" s="1"/>
  <c r="S8" i="27" l="1"/>
  <c r="S25" i="27" s="1"/>
  <c r="R28" i="27"/>
  <c r="AG17" i="27"/>
  <c r="AG15" i="27"/>
  <c r="AH11" i="29"/>
  <c r="AA11" i="29"/>
  <c r="AI11" i="29" s="1"/>
  <c r="E75" i="50"/>
  <c r="C18" i="1"/>
  <c r="C20" i="1" s="1"/>
  <c r="AG23" i="27"/>
  <c r="AG11" i="27"/>
  <c r="F11" i="27"/>
  <c r="AH11" i="27" s="1"/>
  <c r="AA17" i="29"/>
  <c r="AI17" i="29" s="1"/>
  <c r="AH17" i="29"/>
  <c r="V28" i="27"/>
  <c r="O19" i="29"/>
  <c r="AI19" i="29" s="1"/>
  <c r="AH19" i="29"/>
  <c r="F18" i="27"/>
  <c r="AH18" i="27" s="1"/>
  <c r="G18" i="27"/>
  <c r="AI18" i="27" s="1"/>
  <c r="AG18" i="27"/>
  <c r="AA15" i="29"/>
  <c r="AI15" i="29" s="1"/>
  <c r="AH15" i="29"/>
  <c r="W25" i="27"/>
  <c r="N28" i="27"/>
  <c r="O25" i="27"/>
  <c r="AH9" i="29"/>
  <c r="AH25" i="29" s="1"/>
  <c r="G21" i="27"/>
  <c r="AI21" i="27" s="1"/>
  <c r="AG21" i="27"/>
  <c r="F21" i="27"/>
  <c r="AH21" i="27" s="1"/>
  <c r="K8" i="27"/>
  <c r="K25" i="27" s="1"/>
  <c r="J28" i="27"/>
  <c r="AG16" i="27"/>
  <c r="G16" i="27"/>
  <c r="AI16" i="27" s="1"/>
  <c r="F16" i="27"/>
  <c r="AH16" i="27" s="1"/>
  <c r="F14" i="27"/>
  <c r="AH14" i="27" s="1"/>
  <c r="AG14" i="27"/>
  <c r="AA12" i="29"/>
  <c r="AI12" i="29" s="1"/>
  <c r="AH12" i="29"/>
  <c r="AG12" i="27"/>
  <c r="G12" i="27"/>
  <c r="AI12" i="27" s="1"/>
  <c r="F12" i="27"/>
  <c r="AH12" i="27" s="1"/>
  <c r="F10" i="27"/>
  <c r="AH10" i="27" s="1"/>
  <c r="AG10" i="27"/>
  <c r="AA10" i="29"/>
  <c r="AI10" i="29" s="1"/>
  <c r="AH10" i="29"/>
  <c r="AA8" i="27"/>
  <c r="AA25" i="27" s="1"/>
  <c r="Z28" i="27"/>
  <c r="G9" i="27"/>
  <c r="AI9" i="27" s="1"/>
  <c r="F9" i="27"/>
  <c r="AH9" i="27" s="1"/>
  <c r="AG9" i="27"/>
  <c r="AH16" i="29"/>
  <c r="AA16" i="29"/>
  <c r="AI16" i="29" s="1"/>
  <c r="AD28" i="27"/>
  <c r="AA18" i="29"/>
  <c r="AI18" i="29" s="1"/>
  <c r="AH18" i="29"/>
  <c r="AH23" i="29"/>
  <c r="O23" i="29"/>
  <c r="AI23" i="29" s="1"/>
  <c r="E25" i="27"/>
  <c r="F20" i="27" s="1"/>
  <c r="AG8" i="27"/>
  <c r="F8" i="27"/>
  <c r="G8" i="27" s="1"/>
  <c r="F13" i="27"/>
  <c r="AH13" i="27" s="1"/>
  <c r="AG13" i="27"/>
  <c r="AG19" i="27"/>
  <c r="F19" i="27"/>
  <c r="AH19" i="27" s="1"/>
  <c r="G19" i="27"/>
  <c r="AI19" i="27" s="1"/>
  <c r="AH14" i="29"/>
  <c r="AA14" i="29"/>
  <c r="AI14" i="29" s="1"/>
  <c r="AI8" i="29"/>
  <c r="AH20" i="29"/>
  <c r="AA20" i="29"/>
  <c r="AI20" i="29" s="1"/>
  <c r="AH13" i="29"/>
  <c r="AI8" i="27" l="1"/>
  <c r="AA25" i="29"/>
  <c r="AJ25" i="29" s="1"/>
  <c r="O25" i="29"/>
  <c r="F23" i="27"/>
  <c r="F15" i="27"/>
  <c r="G13" i="27"/>
  <c r="AI13" i="27" s="1"/>
  <c r="AH8" i="27"/>
  <c r="AG25" i="27"/>
  <c r="AH20" i="27"/>
  <c r="G20" i="27"/>
  <c r="AI20" i="27" s="1"/>
  <c r="G10" i="27"/>
  <c r="AI10" i="27" s="1"/>
  <c r="G14" i="27"/>
  <c r="AI14" i="27" s="1"/>
  <c r="F17" i="27"/>
  <c r="G11" i="27"/>
  <c r="AI11" i="27" s="1"/>
  <c r="AI25" i="29"/>
  <c r="AH17" i="27" l="1"/>
  <c r="G17" i="27"/>
  <c r="AI17" i="27" s="1"/>
  <c r="AI25" i="27" s="1"/>
  <c r="AH15" i="27"/>
  <c r="AH25" i="27" s="1"/>
  <c r="G15" i="27"/>
  <c r="AI15" i="27" s="1"/>
  <c r="AH23" i="27"/>
  <c r="G23" i="27"/>
  <c r="AI23" i="27" s="1"/>
  <c r="F28" i="27"/>
  <c r="G25" i="27" l="1"/>
  <c r="AJ25" i="27" s="1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<sst xmlns="http://schemas.openxmlformats.org/spreadsheetml/2006/main" count="763" uniqueCount="265">
  <si>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</si>
  <si>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</si>
  <si>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</si>
  <si>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</si>
  <si>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</si>
  <si>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</si>
  <si>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</si>
  <si>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</si>
  <si>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</si>
  <si>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</si>
  <si>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</si>
  <si>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</si>
  <si>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</si>
  <si>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</si>
  <si>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</si>
  <si>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</si>
  <si>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</si>
  <si>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</si>
  <si>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</si>
  <si>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</si>
  <si>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</si>
  <si>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</si>
  <si>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</si>
  <si>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</si>
  <si>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</si>
  <si>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</si>
  <si>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</si>
  <si>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</si>
  <si>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</si>
  <si>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</si>
  <si>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</si>
  <si>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</si>
  <si>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</si>
  <si>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</si>
  <si>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</si>
  <si>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</si>
  <si>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</si>
  <si>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</si>
  <si>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</si>
  <si>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</si>
  <si>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</si>
  <si>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</si>
  <si>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</si>
  <si>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</si>
  <si>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</si>
  <si>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</si>
  <si>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</si>
  <si>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</si>
  <si>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</si>
  <si>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</si>
  <si>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</si>
  <si>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</si>
  <si>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</si>
  <si>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</si>
  <si>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</si>
  <si>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</si>
  <si>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</si>
  <si>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</si>
  <si>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</si>
  <si>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</si>
  <si>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</si>
  <si>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</si>
  <si>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</si>
  <si>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</si>
  <si>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</si>
  <si>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</si>
  <si>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</si>
  <si>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</si>
  <si>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</si>
  <si>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</si>
  <si>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</si>
  <si>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</si>
  <si>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</si>
  <si>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</si>
  <si>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</si>
  <si>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</si>
  <si>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</si>
  <si>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</si>
  <si>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</si>
  <si>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</si>
  <si>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</si>
  <si>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</si>
  <si>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</si>
  <si>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</si>
  <si>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</si>
  <si>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</si>
  <si>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</si>
  <si>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</si>
  <si>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</si>
  <si>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</si>
  <si>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</si>
  <si>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</si>
  <si>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</si>
  <si>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</si>
  <si>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</si>
  <si>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</si>
  <si>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</si>
  <si>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</si>
  <si>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</si>
  <si>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</si>
  <si>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</si>
  <si>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</si>
  <si>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</si>
  <si>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</si>
  <si>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</si>
  <si>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</si>
  <si>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</si>
  <si>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</si>
  <si>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</si>
  <si>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</si>
  <si>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</si>
  <si>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</si>
  <si>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</si>
  <si>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</si>
  <si>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</si>
  <si>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</si>
  <si>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</si>
  <si>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</si>
  <si>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</si>
  <si>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</si>
  <si>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</si>
  <si>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</si>
  <si>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</si>
  <si>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</si>
  <si>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</si>
  <si>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</si>
  <si>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</si>
  <si>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</si>
  <si>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</si>
  <si>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</si>
  <si>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</si>
  <si>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</si>
  <si>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</si>
  <si>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</si>
  <si>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</si>
  <si>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</si>
  <si>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</si>
  <si>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</si>
  <si>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</si>
  <si>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</si>
  <si>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</si>
  <si>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</si>
  <si>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</si>
  <si>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</si>
  <si>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</si>
  <si>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</si>
  <si>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</si>
  <si>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</si>
  <si>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</si>
  <si>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</si>
  <si>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</si>
  <si>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</si>
  <si>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</si>
  <si>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</si>
  <si>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</si>
  <si>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</si>
  <si>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</si>
  <si>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</si>
  <si>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</si>
  <si>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</si>
  <si>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</si>
  <si>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</si>
  <si>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</si>
  <si>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</si>
  <si>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</si>
  <si>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</si>
  <si>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</si>
  <si>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</si>
  <si>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</si>
  <si>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</si>
  <si>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</si>
  <si>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</si>
  <si>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</si>
  <si>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</si>
  <si>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</si>
  <si>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</si>
  <si>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</si>
  <si>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</si>
  <si>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</si>
  <si>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</si>
  <si>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</si>
  <si>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</si>
  <si>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</si>
  <si>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</si>
  <si>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</si>
  <si>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</si>
  <si>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</si>
  <si>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</si>
  <si>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</si>
  <si>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</si>
  <si>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</si>
  <si>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</si>
  <si>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</si>
  <si>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</si>
  <si>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</si>
  <si>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</si>
  <si>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</si>
  <si>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</si>
  <si>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</si>
  <si>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</si>
  <si>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</si>
  <si>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</si>
  <si>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</si>
  <si>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</si>
  <si>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</si>
  <si>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</si>
  <si>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</si>
  <si>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</si>
  <si>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</si>
  <si>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</si>
  <si>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</si>
  <si>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</si>
  <si>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</si>
  <si>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</si>
  <si>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</si>
  <si>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</si>
  <si>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</si>
  <si>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</si>
  <si>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</si>
  <si>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</si>
  <si>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</si>
  <si>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</si>
  <si>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</si>
  <si>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</si>
  <si>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</si>
  <si>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</si>
  <si>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</si>
  <si>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</si>
  <si>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</si>
  <si>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</si>
  <si>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</si>
  <si>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</si>
  <si>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</si>
  <si>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</si>
  <si>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</si>
  <si>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</si>
  <si>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</si>
  <si>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</si>
  <si>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</si>
  <si>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</si>
  <si>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NN Gas</t>
  </si>
  <si>
    <t>Steve Gilbert</t>
  </si>
  <si>
    <t>To: ETS - Northern Natural Gas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</si>
  <si>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</si>
  <si>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</si>
  <si>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</si>
  <si>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</si>
  <si>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</si>
  <si>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</si>
  <si>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</si>
  <si>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</si>
  <si>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</si>
  <si>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</si>
  <si>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</si>
  <si>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</si>
  <si>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EXPENSE</t>
  </si>
  <si>
    <t>TOTAL ALLOCATED EXPENSE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</si>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</sst>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4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257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28032.31</v>
      </c>
    </row>
    <row r="16" spans="1:14">
      <c r="A16" s="214" t="s">
        <v>239</v>
      </c>
      <c r="H16" s="286">
        <v>3331.85</v>
      </c>
    </row>
    <row r="17" spans="1:8" ht="15.75">
      <c r="A17" s="238" t="s">
        <v>203</v>
      </c>
      <c r="H17" s="237">
        <v>31364.16</v>
      </c>
    </row>
    <row r="18" spans="1:8" ht="15.75">
      <c r="A18" s="238" t="s">
        <v>204</v>
      </c>
      <c r="H18" s="237">
        <v>3660.04</v>
      </c>
    </row>
    <row r="19" spans="1:8">
      <c r="H19" s="237"/>
    </row>
    <row r="20" spans="1:8" ht="16.5" thickBot="1">
      <c r="A20" s="238" t="s">
        <v>203</v>
      </c>
      <c r="H20" s="239">
        <v>35024.199999999997</v>
      </c>
    </row>
    <row r="21" spans="1:8" ht="13.5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250</v>
      </c>
    </row>
    <row r="6" spans="1:17" ht="35.25" customHeight="1">
      <c r="B6" s="313" t="s">
        <v>251</v>
      </c>
    </row>
    <row r="7" spans="1:17">
      <c r="B7" s="2"/>
    </row>
    <row r="8" spans="1:17" s="7" customFormat="1" ht="15">
      <c r="A8" s="5" t="s">
        <v>242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241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255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211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211</v>
      </c>
      <c r="C16" s="56">
        <f>+'IT Development'!H10+'Enterprise Portal Solutions'!H20</f>
        <v>204091.23969797109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2159273.2386958105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1"/>
      <c r="B20" s="314" t="s">
        <v>256</v>
      </c>
      <c r="C20" s="315">
        <f>SUM(C14:C19)</f>
        <v>2467508.280530171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252</v>
      </c>
      <c r="B22" s="10" t="s">
        <v>253</v>
      </c>
      <c r="C22" s="85">
        <f>'IT Infrastructure'!E73</f>
        <v>875520.22369479644</v>
      </c>
      <c r="G22" s="91"/>
      <c r="H22" s="91"/>
      <c r="I22" s="96"/>
    </row>
    <row r="23" spans="1:9" s="7" customFormat="1" ht="21.75" customHeight="1">
      <c r="A23" s="9"/>
      <c r="B23" s="10" t="s">
        <v>254</v>
      </c>
      <c r="C23" s="56"/>
      <c r="G23" s="91"/>
      <c r="H23" s="97"/>
      <c r="I23" s="98"/>
    </row>
    <row r="24" spans="1:9" s="7" customFormat="1" ht="21.75" customHeight="1">
      <c r="A24" s="59"/>
      <c r="B24" s="327"/>
      <c r="C24" s="328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0" t="s">
        <v>207</v>
      </c>
      <c r="B27" s="86"/>
      <c r="C27" s="89"/>
    </row>
    <row r="28" spans="1:9" s="7" customFormat="1" ht="14.25">
      <c r="A28" s="86" t="s">
        <v>248</v>
      </c>
      <c r="B28" s="86"/>
      <c r="C28" s="89"/>
    </row>
    <row r="29" spans="1:9" s="7" customFormat="1" ht="14.25">
      <c r="A29" s="86" t="s">
        <v>208</v>
      </c>
      <c r="B29" s="86"/>
      <c r="C29" s="89"/>
    </row>
    <row r="30" spans="1:9" s="7" customFormat="1" ht="14.25">
      <c r="A30" s="86" t="s">
        <v>209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2.75"/>
  <cols>
    <col min="1" max="1" width="12" style="149" customWidth="1"/>
    <col min="2" max="2" width="17.5703125" style="150" customWidth="1"/>
    <col min="3" max="3" width="23.5703125" style="151" bestFit="1" customWidth="1"/>
    <col min="4" max="4" width="33.5703125" style="149" customWidth="1"/>
    <col min="5" max="5" width="12.85546875" style="152" bestFit="1" customWidth="1"/>
    <col min="6" max="6" width="10.5703125" style="152" customWidth="1"/>
    <col min="7" max="7" width="11" style="152" customWidth="1"/>
    <col min="8" max="8" width="12.7109375" style="152" bestFit="1" customWidth="1"/>
    <col min="9" max="18" width="8" style="152" customWidth="1"/>
    <col min="19" max="16384" width="8" style="149"/>
  </cols>
  <sheetData>
    <row r="1" spans="1:18" s="141" customFormat="1" ht="26.25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2" t="s">
        <v>259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8">
        <v>103152</v>
      </c>
      <c r="B2" s="319" t="s">
        <v>100</v>
      </c>
      <c r="C2" s="320" t="s">
        <v>99</v>
      </c>
      <c r="D2" s="318" t="s">
        <v>236</v>
      </c>
      <c r="E2" s="321">
        <v>351424.8136782113</v>
      </c>
      <c r="F2" s="323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8">
        <v>103152</v>
      </c>
      <c r="B3" s="319" t="s">
        <v>100</v>
      </c>
      <c r="C3" s="320" t="s">
        <v>99</v>
      </c>
      <c r="D3" s="318" t="s">
        <v>102</v>
      </c>
      <c r="E3" s="321">
        <v>92711.416781292995</v>
      </c>
      <c r="F3" s="323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8">
        <v>103153</v>
      </c>
      <c r="B4" s="319" t="s">
        <v>258</v>
      </c>
      <c r="C4" s="320" t="s">
        <v>101</v>
      </c>
      <c r="D4" s="318" t="s">
        <v>260</v>
      </c>
      <c r="E4" s="321">
        <v>16203.915674645266</v>
      </c>
      <c r="F4" s="323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4" t="s">
        <v>103</v>
      </c>
      <c r="B5" s="325"/>
      <c r="C5" s="146"/>
      <c r="D5" s="324"/>
      <c r="E5" s="326">
        <f>SUM(E2:E4)</f>
        <v>460340.14613414957</v>
      </c>
      <c r="F5" s="326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+$E$2*D8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+$E$2*D9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28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N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6" sqref="G76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5" customWidth="1"/>
  </cols>
  <sheetData>
    <row r="1" spans="2:5" ht="13.5" thickBot="1"/>
    <row r="2" spans="2:5" ht="19.5" thickBot="1">
      <c r="B2" s="332" t="s">
        <v>105</v>
      </c>
      <c r="C2" s="333"/>
    </row>
    <row r="3" spans="2:5" ht="13.5" thickBot="1">
      <c r="B3" s="153"/>
      <c r="C3" s="153"/>
      <c r="D3" s="153"/>
    </row>
    <row r="4" spans="2:5" ht="13.5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80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5" thickBot="1">
      <c r="B11" s="158"/>
      <c r="C11" s="161" t="s">
        <v>117</v>
      </c>
      <c r="D11" s="255"/>
      <c r="E11" s="283">
        <v>0</v>
      </c>
    </row>
    <row r="12" spans="2:5" ht="13.5" thickBot="1">
      <c r="B12" s="329" t="s">
        <v>118</v>
      </c>
      <c r="C12" s="330"/>
      <c r="D12" s="331"/>
      <c r="E12" s="293">
        <f>SUM(E5:E11)</f>
        <v>0</v>
      </c>
    </row>
    <row r="13" spans="2:5">
      <c r="B13" s="156" t="s">
        <v>119</v>
      </c>
      <c r="C13" s="157" t="s">
        <v>120</v>
      </c>
      <c r="D13" s="256"/>
      <c r="E13" s="294">
        <v>3731.1511363636355</v>
      </c>
    </row>
    <row r="14" spans="2:5">
      <c r="B14" s="162"/>
      <c r="C14" s="163" t="s">
        <v>121</v>
      </c>
      <c r="D14" s="257"/>
      <c r="E14" s="295">
        <v>16979.69318181818</v>
      </c>
    </row>
    <row r="15" spans="2:5">
      <c r="B15" s="162"/>
      <c r="C15" s="165" t="s">
        <v>122</v>
      </c>
      <c r="D15" s="257"/>
      <c r="E15" s="295">
        <v>11097.807954545451</v>
      </c>
    </row>
    <row r="16" spans="2:5">
      <c r="B16" s="162"/>
      <c r="C16" s="165" t="s">
        <v>123</v>
      </c>
      <c r="D16" s="257"/>
      <c r="E16" s="295">
        <v>0</v>
      </c>
    </row>
    <row r="17" spans="2:5">
      <c r="B17" s="158"/>
      <c r="C17" s="165" t="s">
        <v>124</v>
      </c>
      <c r="D17" s="257"/>
      <c r="E17" s="296">
        <v>0</v>
      </c>
    </row>
    <row r="18" spans="2:5">
      <c r="B18" s="158"/>
      <c r="C18" s="165" t="s">
        <v>125</v>
      </c>
      <c r="D18" s="258"/>
      <c r="E18" s="297">
        <v>59469.785208262772</v>
      </c>
    </row>
    <row r="19" spans="2:5">
      <c r="B19" s="166"/>
      <c r="C19" s="165" t="s">
        <v>126</v>
      </c>
      <c r="D19" s="259"/>
      <c r="E19" s="298">
        <v>55373.510121683474</v>
      </c>
    </row>
    <row r="20" spans="2:5">
      <c r="B20" s="158"/>
      <c r="C20" s="165" t="s">
        <v>127</v>
      </c>
      <c r="D20" s="257"/>
      <c r="E20" s="295">
        <v>401664.01514714939</v>
      </c>
    </row>
    <row r="21" spans="2:5">
      <c r="B21" s="158"/>
      <c r="C21" s="165" t="s">
        <v>128</v>
      </c>
      <c r="D21" s="257"/>
      <c r="E21" s="295">
        <v>26926.515152270345</v>
      </c>
    </row>
    <row r="22" spans="2:5">
      <c r="B22" s="162"/>
      <c r="C22" s="165" t="s">
        <v>129</v>
      </c>
      <c r="D22" s="257"/>
      <c r="E22" s="295">
        <v>0</v>
      </c>
    </row>
    <row r="23" spans="2:5">
      <c r="B23" s="162"/>
      <c r="C23" s="168" t="s">
        <v>130</v>
      </c>
      <c r="D23" s="257"/>
      <c r="E23" s="295">
        <v>0</v>
      </c>
    </row>
    <row r="24" spans="2:5">
      <c r="B24" s="162"/>
      <c r="C24" s="165" t="s">
        <v>131</v>
      </c>
      <c r="D24" s="257"/>
      <c r="E24" s="295">
        <v>0</v>
      </c>
    </row>
    <row r="25" spans="2:5">
      <c r="B25" s="162"/>
      <c r="C25" s="165" t="s">
        <v>132</v>
      </c>
      <c r="D25" s="260"/>
      <c r="E25" s="296">
        <v>0</v>
      </c>
    </row>
    <row r="26" spans="2:5">
      <c r="B26" s="162"/>
      <c r="C26" s="165" t="s">
        <v>133</v>
      </c>
      <c r="D26" s="260"/>
      <c r="E26" s="296">
        <v>0</v>
      </c>
    </row>
    <row r="27" spans="2:5">
      <c r="B27" s="162"/>
      <c r="C27" s="165" t="s">
        <v>134</v>
      </c>
      <c r="D27" s="257"/>
      <c r="E27" s="295">
        <v>10804.295059520557</v>
      </c>
    </row>
    <row r="28" spans="2:5">
      <c r="B28" s="162"/>
      <c r="C28" s="165" t="s">
        <v>135</v>
      </c>
      <c r="D28" s="257"/>
      <c r="E28" s="295">
        <v>0</v>
      </c>
    </row>
    <row r="29" spans="2:5">
      <c r="B29" s="162"/>
      <c r="C29" s="165" t="s">
        <v>136</v>
      </c>
      <c r="D29" s="255"/>
      <c r="E29" s="298">
        <v>68555.978844368685</v>
      </c>
    </row>
    <row r="30" spans="2:5">
      <c r="B30" s="162"/>
      <c r="C30" s="165" t="s">
        <v>137</v>
      </c>
      <c r="D30" s="255"/>
      <c r="E30" s="298">
        <v>7095.5858507386356</v>
      </c>
    </row>
    <row r="31" spans="2:5">
      <c r="B31" s="162"/>
      <c r="C31" s="165" t="s">
        <v>138</v>
      </c>
      <c r="D31" s="255"/>
      <c r="E31" s="298">
        <v>21299.210677246407</v>
      </c>
    </row>
    <row r="32" spans="2:5">
      <c r="B32" s="162"/>
      <c r="C32" s="168" t="s">
        <v>139</v>
      </c>
      <c r="D32" s="255"/>
      <c r="E32" s="298">
        <v>3113.4343609848479</v>
      </c>
    </row>
    <row r="33" spans="2:5">
      <c r="B33" s="162"/>
      <c r="C33" s="169" t="s">
        <v>140</v>
      </c>
      <c r="D33" s="255"/>
      <c r="E33" s="298">
        <v>7564.5191499999992</v>
      </c>
    </row>
    <row r="34" spans="2:5">
      <c r="B34" s="162"/>
      <c r="C34" s="169" t="s">
        <v>141</v>
      </c>
      <c r="D34" s="255"/>
      <c r="E34" s="298">
        <v>100676.26813416736</v>
      </c>
    </row>
    <row r="35" spans="2:5">
      <c r="B35" s="162"/>
      <c r="C35" s="165" t="s">
        <v>142</v>
      </c>
      <c r="D35" s="255"/>
      <c r="E35" s="298">
        <v>13900.206305284089</v>
      </c>
    </row>
    <row r="36" spans="2:5">
      <c r="B36" s="162"/>
      <c r="C36" s="165" t="s">
        <v>143</v>
      </c>
      <c r="D36" s="255"/>
      <c r="E36" s="298">
        <v>0</v>
      </c>
    </row>
    <row r="37" spans="2:5">
      <c r="B37" s="162"/>
      <c r="C37" s="165" t="s">
        <v>144</v>
      </c>
      <c r="D37" s="257"/>
      <c r="E37" s="298">
        <v>17592.316532556815</v>
      </c>
    </row>
    <row r="38" spans="2:5" ht="13.5" thickBot="1">
      <c r="B38" s="162"/>
      <c r="C38" s="170" t="s">
        <v>145</v>
      </c>
      <c r="D38" s="259"/>
      <c r="E38" s="298">
        <v>106391.27272727274</v>
      </c>
    </row>
    <row r="39" spans="2:5" ht="13.5" thickBot="1">
      <c r="B39" s="329" t="s">
        <v>118</v>
      </c>
      <c r="C39" s="330"/>
      <c r="D39" s="331"/>
      <c r="E39" s="293">
        <f>SUM(E13:E38)</f>
        <v>932235.56554423331</v>
      </c>
    </row>
    <row r="40" spans="2:5">
      <c r="B40" s="171" t="s">
        <v>146</v>
      </c>
      <c r="C40" s="172" t="s">
        <v>147</v>
      </c>
      <c r="D40" s="251"/>
      <c r="E40" s="299">
        <v>98658.780357273034</v>
      </c>
    </row>
    <row r="41" spans="2:5">
      <c r="B41" s="160"/>
      <c r="C41" s="173" t="s">
        <v>148</v>
      </c>
      <c r="D41" s="257"/>
      <c r="E41" s="295">
        <v>53793.665437499985</v>
      </c>
    </row>
    <row r="42" spans="2:5">
      <c r="B42" s="160"/>
      <c r="C42" s="173" t="s">
        <v>149</v>
      </c>
      <c r="D42" s="257"/>
      <c r="E42" s="295">
        <v>72529.40094567179</v>
      </c>
    </row>
    <row r="43" spans="2:5" ht="13.5" thickBot="1">
      <c r="B43" s="174"/>
      <c r="C43" s="175" t="s">
        <v>150</v>
      </c>
      <c r="D43" s="261"/>
      <c r="E43" s="300">
        <v>72334.202624999976</v>
      </c>
    </row>
    <row r="44" spans="2:5">
      <c r="B44" s="158" t="s">
        <v>151</v>
      </c>
      <c r="C44" s="163" t="s">
        <v>152</v>
      </c>
      <c r="D44" s="258"/>
      <c r="E44" s="297">
        <v>127446.84901627076</v>
      </c>
    </row>
    <row r="45" spans="2:5" ht="13.5" thickBot="1">
      <c r="B45" s="158"/>
      <c r="C45" s="165" t="s">
        <v>153</v>
      </c>
      <c r="D45" s="262"/>
      <c r="E45" s="301">
        <v>0</v>
      </c>
    </row>
    <row r="46" spans="2:5" ht="13.5" thickBot="1">
      <c r="B46" s="329" t="s">
        <v>118</v>
      </c>
      <c r="C46" s="330"/>
      <c r="D46" s="331"/>
      <c r="E46" s="293">
        <f>SUM(E40:E45)</f>
        <v>424762.89838171558</v>
      </c>
    </row>
    <row r="47" spans="2:5">
      <c r="B47" s="156" t="s">
        <v>154</v>
      </c>
      <c r="C47" s="177" t="s">
        <v>155</v>
      </c>
      <c r="D47" s="251"/>
      <c r="E47" s="299">
        <v>13009.392613636363</v>
      </c>
    </row>
    <row r="48" spans="2:5" ht="13.5" thickBot="1">
      <c r="B48" s="158"/>
      <c r="C48" s="170" t="s">
        <v>156</v>
      </c>
      <c r="D48" s="263"/>
      <c r="E48" s="302">
        <v>19299.059659090908</v>
      </c>
    </row>
    <row r="49" spans="2:144" ht="13.5" thickBot="1">
      <c r="B49" s="329" t="s">
        <v>118</v>
      </c>
      <c r="C49" s="330"/>
      <c r="D49" s="331"/>
      <c r="E49" s="303">
        <f>SUM(E47:E48)</f>
        <v>32308.452272727271</v>
      </c>
    </row>
    <row r="50" spans="2:144" ht="14.25" thickTop="1" thickBot="1">
      <c r="B50" s="309" t="s">
        <v>244</v>
      </c>
      <c r="C50" s="310"/>
      <c r="D50" s="311"/>
      <c r="E50" s="312">
        <f>E49+E46+E39+E12</f>
        <v>1389306.9161986762</v>
      </c>
    </row>
    <row r="51" spans="2:144" ht="13.5" thickBot="1">
      <c r="B51" s="166"/>
      <c r="C51" s="214"/>
      <c r="D51" s="214"/>
      <c r="E51" s="297"/>
    </row>
    <row r="52" spans="2:144" s="270" customFormat="1" ht="12">
      <c r="B52" s="271" t="s">
        <v>232</v>
      </c>
      <c r="C52" s="272"/>
      <c r="D52" s="272"/>
      <c r="E52" s="305">
        <v>603778.78787878784</v>
      </c>
    </row>
    <row r="53" spans="2:144">
      <c r="B53" s="273" t="s">
        <v>233</v>
      </c>
      <c r="C53" s="193" t="s">
        <v>234</v>
      </c>
      <c r="D53" s="274"/>
      <c r="E53" s="306">
        <v>85614.428557740321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  <c r="EN53" s="270"/>
    </row>
    <row r="54" spans="2:144" ht="13.5" thickBot="1">
      <c r="B54" s="275" t="s">
        <v>235</v>
      </c>
      <c r="C54" s="276"/>
      <c r="D54" s="276"/>
      <c r="E54" s="307">
        <v>80573.106060606064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</row>
    <row r="55" spans="2:144" ht="13.5" thickBot="1">
      <c r="B55" s="166"/>
      <c r="C55" s="214"/>
      <c r="D55" s="214"/>
      <c r="E55" s="297"/>
    </row>
    <row r="56" spans="2:144" s="153" customFormat="1" ht="12" thickBot="1">
      <c r="B56" s="278" t="s">
        <v>245</v>
      </c>
      <c r="C56" s="279"/>
      <c r="D56" s="279"/>
      <c r="E56" s="308">
        <f>SUM(E52:E54)+E50</f>
        <v>2159273.2386958105</v>
      </c>
    </row>
    <row r="57" spans="2:144" ht="13.5" thickBot="1">
      <c r="B57" s="166"/>
      <c r="C57" s="214"/>
      <c r="D57" s="214"/>
      <c r="E57" s="297"/>
    </row>
    <row r="58" spans="2:144" s="265" customFormat="1" ht="12" thickBot="1">
      <c r="B58" s="264" t="s">
        <v>228</v>
      </c>
      <c r="C58" s="266" t="s">
        <v>229</v>
      </c>
      <c r="D58" s="266"/>
      <c r="E58" s="280">
        <v>57666.066778787885</v>
      </c>
    </row>
    <row r="59" spans="2:144" s="265" customFormat="1" ht="11.25">
      <c r="B59" s="281"/>
      <c r="C59" s="266" t="s">
        <v>179</v>
      </c>
      <c r="D59" s="266"/>
      <c r="E59" s="280">
        <v>68683.621412924418</v>
      </c>
    </row>
    <row r="60" spans="2:144" s="265" customFormat="1" ht="11.25">
      <c r="B60" s="281"/>
      <c r="C60" s="266" t="s">
        <v>181</v>
      </c>
      <c r="D60" s="266"/>
      <c r="E60" s="280">
        <v>41117.773357064623</v>
      </c>
    </row>
    <row r="61" spans="2:144" s="265" customFormat="1" ht="11.25">
      <c r="B61" s="281"/>
      <c r="C61" s="266" t="s">
        <v>182</v>
      </c>
      <c r="D61" s="266"/>
      <c r="E61" s="280">
        <v>12713.759254545455</v>
      </c>
    </row>
    <row r="62" spans="2:144" s="265" customFormat="1" ht="11.25">
      <c r="B62" s="281"/>
      <c r="C62" s="266" t="s">
        <v>183</v>
      </c>
      <c r="D62" s="266"/>
      <c r="E62" s="280">
        <v>7635.0725818181827</v>
      </c>
    </row>
    <row r="63" spans="2:144" s="265" customFormat="1" ht="11.25">
      <c r="B63" s="281"/>
      <c r="C63" s="266" t="s">
        <v>184</v>
      </c>
      <c r="D63" s="266"/>
      <c r="E63" s="280">
        <v>18035.890834721562</v>
      </c>
    </row>
    <row r="64" spans="2:144" s="265" customFormat="1" ht="11.25">
      <c r="B64" s="281"/>
      <c r="C64" s="266" t="s">
        <v>186</v>
      </c>
      <c r="D64" s="266"/>
      <c r="E64" s="280">
        <v>90926.419418773148</v>
      </c>
    </row>
    <row r="65" spans="2:5" s="265" customFormat="1" ht="11.25">
      <c r="B65" s="281"/>
      <c r="C65" s="266" t="s">
        <v>230</v>
      </c>
      <c r="D65" s="266"/>
      <c r="E65" s="280">
        <v>0</v>
      </c>
    </row>
    <row r="66" spans="2:5" s="265" customFormat="1" ht="11.25">
      <c r="B66" s="281"/>
      <c r="C66" s="266" t="s">
        <v>188</v>
      </c>
      <c r="D66" s="266"/>
      <c r="E66" s="280">
        <v>34085.145454545454</v>
      </c>
    </row>
    <row r="67" spans="2:5" s="265" customFormat="1" ht="11.25">
      <c r="B67" s="281"/>
      <c r="C67" s="266" t="s">
        <v>189</v>
      </c>
      <c r="D67" s="266"/>
      <c r="E67" s="280">
        <v>0</v>
      </c>
    </row>
    <row r="68" spans="2:5" s="265" customFormat="1" ht="11.25">
      <c r="B68" s="281"/>
      <c r="C68" s="266" t="s">
        <v>190</v>
      </c>
      <c r="D68" s="266"/>
      <c r="E68" s="280">
        <v>84605.508340388114</v>
      </c>
    </row>
    <row r="69" spans="2:5" s="265" customFormat="1" ht="11.25">
      <c r="B69" s="281"/>
      <c r="C69" s="266" t="s">
        <v>191</v>
      </c>
      <c r="D69" s="266"/>
      <c r="E69" s="280">
        <v>413755.75167499983</v>
      </c>
    </row>
    <row r="70" spans="2:5" s="265" customFormat="1" ht="11.25">
      <c r="B70" s="281"/>
      <c r="C70" s="266" t="s">
        <v>192</v>
      </c>
      <c r="D70" s="266"/>
      <c r="E70" s="280">
        <v>46295.214586227725</v>
      </c>
    </row>
    <row r="71" spans="2:5" s="265" customFormat="1" ht="11.25">
      <c r="B71" s="281"/>
      <c r="C71" s="266" t="s">
        <v>193</v>
      </c>
      <c r="D71" s="266"/>
      <c r="E71" s="280">
        <v>0</v>
      </c>
    </row>
    <row r="72" spans="2:5" s="265" customFormat="1" ht="12" thickBot="1">
      <c r="B72" s="281"/>
      <c r="C72" s="287" t="s">
        <v>194</v>
      </c>
      <c r="D72" s="282"/>
      <c r="E72" s="283">
        <v>0</v>
      </c>
    </row>
    <row r="73" spans="2:5" s="267" customFormat="1" ht="12" thickBot="1">
      <c r="B73" s="268" t="s">
        <v>231</v>
      </c>
      <c r="C73" s="269"/>
      <c r="D73" s="269"/>
      <c r="E73" s="304">
        <f>SUM(E58:E72)</f>
        <v>875520.22369479644</v>
      </c>
    </row>
    <row r="74" spans="2:5" s="153" customFormat="1" ht="12" thickBot="1">
      <c r="B74" s="162"/>
      <c r="C74" s="193"/>
      <c r="D74" s="193"/>
      <c r="E74" s="297"/>
    </row>
    <row r="75" spans="2:5" s="153" customFormat="1" ht="12" thickBot="1">
      <c r="B75" s="278" t="s">
        <v>246</v>
      </c>
      <c r="C75" s="279"/>
      <c r="D75" s="279"/>
      <c r="E75" s="308">
        <f>E56+E73</f>
        <v>3034793.4623906072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E16" sqref="E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2" t="s">
        <v>157</v>
      </c>
      <c r="C2" s="333"/>
      <c r="E2" s="178"/>
    </row>
    <row r="3" spans="2:5" ht="13.5" thickBot="1"/>
    <row r="4" spans="2:5" ht="13.5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5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261</v>
      </c>
    </row>
    <row r="13" spans="2:5">
      <c r="B13" s="162"/>
      <c r="C13" s="163" t="s">
        <v>121</v>
      </c>
      <c r="D13" s="164"/>
      <c r="E13" s="186" t="s">
        <v>261</v>
      </c>
    </row>
    <row r="14" spans="2:5">
      <c r="B14" s="162"/>
      <c r="C14" s="165" t="s">
        <v>122</v>
      </c>
      <c r="D14" s="194"/>
      <c r="E14" s="195" t="s">
        <v>261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261</v>
      </c>
    </row>
    <row r="17" spans="2:5">
      <c r="B17" s="158"/>
      <c r="C17" s="165" t="s">
        <v>125</v>
      </c>
      <c r="D17" s="194"/>
      <c r="E17" s="195" t="s">
        <v>262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261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261</v>
      </c>
    </row>
    <row r="38" spans="2:5" ht="13.5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263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5" thickBot="1">
      <c r="B42" s="174"/>
      <c r="C42" s="175" t="s">
        <v>150</v>
      </c>
      <c r="D42" s="202"/>
      <c r="E42" s="192" t="s">
        <v>263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264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5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261</v>
      </c>
    </row>
    <row r="60" spans="2:5" ht="13.5" thickBot="1">
      <c r="B60" s="189"/>
      <c r="C60" s="211" t="s">
        <v>156</v>
      </c>
      <c r="D60" s="212"/>
      <c r="E60" s="213" t="s">
        <v>261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2001-10-19T16:29:42Z</cp:lastPrinted>
  <dcterms:created xsi:type="dcterms:W3CDTF">1998-06-25T13:24:09Z</dcterms:created>
  <dcterms:modified xsi:type="dcterms:W3CDTF">2014-09-05T11:13:58Z</dcterms:modified>
</cp:coreProperties>
</file>