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Sheet1!$A$1:$AW$43</definedName>
  </definedNames>
  <calcPr calcId="152511"/>
</workbook>
</file>

<file path=xl/calcChain.xml><?xml version="1.0" encoding="utf-8"?>
<calcChain xmlns="http://schemas.openxmlformats.org/spreadsheetml/2006/main">
  <c r="B17" i="1" l="1"/>
  <c r="D17" i="1"/>
  <c r="AR17" i="1" s="1"/>
  <c r="F17" i="1"/>
  <c r="F40" i="1" s="1"/>
  <c r="F42" i="1" s="1"/>
  <c r="H17" i="1"/>
  <c r="J17" i="1"/>
  <c r="P17" i="1" s="1"/>
  <c r="L17" i="1"/>
  <c r="N17" i="1"/>
  <c r="R17" i="1"/>
  <c r="T17" i="1"/>
  <c r="T40" i="1" s="1"/>
  <c r="T42" i="1" s="1"/>
  <c r="V17" i="1"/>
  <c r="X17" i="1"/>
  <c r="AB17" i="1"/>
  <c r="AF17" i="1" s="1"/>
  <c r="AD17" i="1"/>
  <c r="AH17" i="1"/>
  <c r="AJ17" i="1"/>
  <c r="AL17" i="1"/>
  <c r="AN17" i="1"/>
  <c r="AP17" i="1"/>
  <c r="AV17" i="1" s="1"/>
  <c r="AT17" i="1"/>
  <c r="H18" i="1"/>
  <c r="P18" i="1"/>
  <c r="X18" i="1"/>
  <c r="AF18" i="1"/>
  <c r="AN18" i="1"/>
  <c r="AP18" i="1"/>
  <c r="AV18" i="1" s="1"/>
  <c r="AR18" i="1"/>
  <c r="AT18" i="1"/>
  <c r="B19" i="1"/>
  <c r="D19" i="1"/>
  <c r="AR19" i="1" s="1"/>
  <c r="F19" i="1"/>
  <c r="AT19" i="1" s="1"/>
  <c r="H19" i="1"/>
  <c r="L19" i="1"/>
  <c r="P19" i="1" s="1"/>
  <c r="N19" i="1"/>
  <c r="AP19" i="1"/>
  <c r="B22" i="1"/>
  <c r="AP22" i="1" s="1"/>
  <c r="D22" i="1"/>
  <c r="AR22" i="1" s="1"/>
  <c r="F22" i="1"/>
  <c r="AT22" i="1" s="1"/>
  <c r="J22" i="1"/>
  <c r="L22" i="1"/>
  <c r="N22" i="1"/>
  <c r="P22" i="1"/>
  <c r="R22" i="1"/>
  <c r="X22" i="1" s="1"/>
  <c r="X40" i="1" s="1"/>
  <c r="X42" i="1" s="1"/>
  <c r="T22" i="1"/>
  <c r="V22" i="1"/>
  <c r="AD22" i="1"/>
  <c r="AF22" i="1" s="1"/>
  <c r="AH22" i="1"/>
  <c r="AN22" i="1" s="1"/>
  <c r="AN40" i="1" s="1"/>
  <c r="AN42" i="1" s="1"/>
  <c r="AJ22" i="1"/>
  <c r="AL22" i="1"/>
  <c r="AL40" i="1" s="1"/>
  <c r="AL42" i="1" s="1"/>
  <c r="B23" i="1"/>
  <c r="H23" i="1" s="1"/>
  <c r="D23" i="1"/>
  <c r="F23" i="1"/>
  <c r="AT23" i="1" s="1"/>
  <c r="J23" i="1"/>
  <c r="P23" i="1" s="1"/>
  <c r="L23" i="1"/>
  <c r="N23" i="1"/>
  <c r="R23" i="1"/>
  <c r="X23" i="1" s="1"/>
  <c r="T23" i="1"/>
  <c r="V23" i="1"/>
  <c r="V40" i="1" s="1"/>
  <c r="V42" i="1" s="1"/>
  <c r="AB23" i="1"/>
  <c r="AF23" i="1" s="1"/>
  <c r="AD23" i="1"/>
  <c r="AH23" i="1"/>
  <c r="AJ23" i="1"/>
  <c r="AL23" i="1"/>
  <c r="AN23" i="1"/>
  <c r="AR23" i="1"/>
  <c r="B24" i="1"/>
  <c r="D24" i="1"/>
  <c r="F24" i="1"/>
  <c r="AT24" i="1" s="1"/>
  <c r="H24" i="1"/>
  <c r="J24" i="1"/>
  <c r="P24" i="1" s="1"/>
  <c r="L24" i="1"/>
  <c r="N24" i="1"/>
  <c r="R24" i="1"/>
  <c r="T24" i="1"/>
  <c r="V24" i="1"/>
  <c r="X24" i="1"/>
  <c r="Z24" i="1"/>
  <c r="AF24" i="1" s="1"/>
  <c r="AB24" i="1"/>
  <c r="AD24" i="1"/>
  <c r="AH24" i="1"/>
  <c r="AJ24" i="1"/>
  <c r="AL24" i="1"/>
  <c r="AN24" i="1"/>
  <c r="AP24" i="1"/>
  <c r="AV24" i="1" s="1"/>
  <c r="AR24" i="1"/>
  <c r="B25" i="1"/>
  <c r="D25" i="1"/>
  <c r="F25" i="1"/>
  <c r="AT25" i="1" s="1"/>
  <c r="H25" i="1"/>
  <c r="J25" i="1"/>
  <c r="P25" i="1" s="1"/>
  <c r="L25" i="1"/>
  <c r="N25" i="1"/>
  <c r="R25" i="1"/>
  <c r="T25" i="1"/>
  <c r="V25" i="1"/>
  <c r="X25" i="1"/>
  <c r="Z25" i="1"/>
  <c r="AF25" i="1" s="1"/>
  <c r="AB25" i="1"/>
  <c r="AD25" i="1"/>
  <c r="AH25" i="1"/>
  <c r="AJ25" i="1"/>
  <c r="AL25" i="1"/>
  <c r="AN25" i="1"/>
  <c r="AP25" i="1"/>
  <c r="AV25" i="1" s="1"/>
  <c r="AR25" i="1"/>
  <c r="B26" i="1"/>
  <c r="D26" i="1"/>
  <c r="F26" i="1"/>
  <c r="AT26" i="1" s="1"/>
  <c r="H26" i="1"/>
  <c r="J26" i="1"/>
  <c r="P26" i="1" s="1"/>
  <c r="L26" i="1"/>
  <c r="N26" i="1"/>
  <c r="R26" i="1"/>
  <c r="T26" i="1"/>
  <c r="V26" i="1"/>
  <c r="X26" i="1"/>
  <c r="Z26" i="1"/>
  <c r="AF26" i="1" s="1"/>
  <c r="AB26" i="1"/>
  <c r="AD26" i="1"/>
  <c r="AH26" i="1"/>
  <c r="AJ26" i="1"/>
  <c r="AL26" i="1"/>
  <c r="AN26" i="1"/>
  <c r="AP26" i="1"/>
  <c r="AV26" i="1" s="1"/>
  <c r="AR26" i="1"/>
  <c r="B27" i="1"/>
  <c r="D27" i="1"/>
  <c r="AR27" i="1" s="1"/>
  <c r="F27" i="1"/>
  <c r="H27" i="1"/>
  <c r="J27" i="1"/>
  <c r="P27" i="1" s="1"/>
  <c r="L27" i="1"/>
  <c r="N27" i="1"/>
  <c r="R27" i="1"/>
  <c r="T27" i="1"/>
  <c r="V27" i="1"/>
  <c r="X27" i="1"/>
  <c r="AB27" i="1"/>
  <c r="AF27" i="1" s="1"/>
  <c r="AD27" i="1"/>
  <c r="AH27" i="1"/>
  <c r="AJ27" i="1"/>
  <c r="AL27" i="1"/>
  <c r="AN27" i="1"/>
  <c r="AP27" i="1"/>
  <c r="AV27" i="1" s="1"/>
  <c r="AT27" i="1"/>
  <c r="B28" i="1"/>
  <c r="D28" i="1"/>
  <c r="F28" i="1"/>
  <c r="H28" i="1"/>
  <c r="J28" i="1"/>
  <c r="J40" i="1" s="1"/>
  <c r="J42" i="1" s="1"/>
  <c r="L28" i="1"/>
  <c r="N28" i="1"/>
  <c r="R28" i="1"/>
  <c r="T28" i="1"/>
  <c r="V28" i="1"/>
  <c r="X28" i="1"/>
  <c r="Z28" i="1"/>
  <c r="Z40" i="1" s="1"/>
  <c r="AB28" i="1"/>
  <c r="AD28" i="1"/>
  <c r="AH28" i="1"/>
  <c r="AJ28" i="1"/>
  <c r="AL28" i="1"/>
  <c r="AN28" i="1"/>
  <c r="AP28" i="1"/>
  <c r="AV28" i="1" s="1"/>
  <c r="AR28" i="1"/>
  <c r="AT28" i="1"/>
  <c r="B29" i="1"/>
  <c r="D29" i="1"/>
  <c r="F29" i="1"/>
  <c r="H29" i="1"/>
  <c r="J29" i="1"/>
  <c r="P29" i="1" s="1"/>
  <c r="L29" i="1"/>
  <c r="N29" i="1"/>
  <c r="R29" i="1"/>
  <c r="T29" i="1"/>
  <c r="V29" i="1"/>
  <c r="X29" i="1"/>
  <c r="Z29" i="1"/>
  <c r="AF29" i="1" s="1"/>
  <c r="AB29" i="1"/>
  <c r="AD29" i="1"/>
  <c r="AH29" i="1"/>
  <c r="AJ29" i="1"/>
  <c r="AL29" i="1"/>
  <c r="AN29" i="1"/>
  <c r="AP29" i="1"/>
  <c r="AV29" i="1" s="1"/>
  <c r="AR29" i="1"/>
  <c r="AT29" i="1"/>
  <c r="B30" i="1"/>
  <c r="D30" i="1"/>
  <c r="F30" i="1"/>
  <c r="H30" i="1"/>
  <c r="J30" i="1"/>
  <c r="P30" i="1" s="1"/>
  <c r="L30" i="1"/>
  <c r="N30" i="1"/>
  <c r="R30" i="1"/>
  <c r="T30" i="1"/>
  <c r="V30" i="1"/>
  <c r="X30" i="1"/>
  <c r="Z30" i="1"/>
  <c r="AF30" i="1" s="1"/>
  <c r="AB30" i="1"/>
  <c r="AD30" i="1"/>
  <c r="AH30" i="1"/>
  <c r="AJ30" i="1"/>
  <c r="AL30" i="1"/>
  <c r="AN30" i="1"/>
  <c r="AP30" i="1"/>
  <c r="AV30" i="1" s="1"/>
  <c r="AR30" i="1"/>
  <c r="AT30" i="1"/>
  <c r="B31" i="1"/>
  <c r="D31" i="1"/>
  <c r="F31" i="1"/>
  <c r="H31" i="1"/>
  <c r="J31" i="1"/>
  <c r="P31" i="1" s="1"/>
  <c r="L31" i="1"/>
  <c r="N31" i="1"/>
  <c r="R31" i="1"/>
  <c r="T31" i="1"/>
  <c r="V31" i="1"/>
  <c r="X31" i="1"/>
  <c r="Z31" i="1"/>
  <c r="AF31" i="1" s="1"/>
  <c r="AB31" i="1"/>
  <c r="AD31" i="1"/>
  <c r="AH31" i="1"/>
  <c r="AJ31" i="1"/>
  <c r="AL31" i="1"/>
  <c r="AN31" i="1"/>
  <c r="AP31" i="1"/>
  <c r="AV31" i="1" s="1"/>
  <c r="AR31" i="1"/>
  <c r="AT31" i="1"/>
  <c r="B32" i="1"/>
  <c r="D32" i="1"/>
  <c r="F32" i="1"/>
  <c r="H32" i="1"/>
  <c r="J32" i="1"/>
  <c r="P32" i="1" s="1"/>
  <c r="L32" i="1"/>
  <c r="N32" i="1"/>
  <c r="R32" i="1"/>
  <c r="T32" i="1"/>
  <c r="V32" i="1"/>
  <c r="X32" i="1"/>
  <c r="Z32" i="1"/>
  <c r="AF32" i="1" s="1"/>
  <c r="AB32" i="1"/>
  <c r="AD32" i="1"/>
  <c r="AH32" i="1"/>
  <c r="AJ32" i="1"/>
  <c r="AL32" i="1"/>
  <c r="AN32" i="1"/>
  <c r="AP32" i="1"/>
  <c r="AV32" i="1" s="1"/>
  <c r="AR32" i="1"/>
  <c r="AT32" i="1"/>
  <c r="B33" i="1"/>
  <c r="D33" i="1"/>
  <c r="F33" i="1"/>
  <c r="H33" i="1"/>
  <c r="J33" i="1"/>
  <c r="P33" i="1" s="1"/>
  <c r="L33" i="1"/>
  <c r="N33" i="1"/>
  <c r="R33" i="1"/>
  <c r="T33" i="1"/>
  <c r="V33" i="1"/>
  <c r="X33" i="1"/>
  <c r="Z33" i="1"/>
  <c r="AB33" i="1"/>
  <c r="AD33" i="1"/>
  <c r="AT33" i="1" s="1"/>
  <c r="AH33" i="1"/>
  <c r="AJ33" i="1"/>
  <c r="AL33" i="1"/>
  <c r="AN33" i="1"/>
  <c r="AP33" i="1"/>
  <c r="AR33" i="1"/>
  <c r="B34" i="1"/>
  <c r="D34" i="1"/>
  <c r="F34" i="1"/>
  <c r="H34" i="1"/>
  <c r="J34" i="1"/>
  <c r="L34" i="1"/>
  <c r="AR34" i="1" s="1"/>
  <c r="N34" i="1"/>
  <c r="AT34" i="1" s="1"/>
  <c r="D35" i="1"/>
  <c r="AR35" i="1" s="1"/>
  <c r="F35" i="1"/>
  <c r="H35" i="1"/>
  <c r="L35" i="1"/>
  <c r="N35" i="1"/>
  <c r="P35" i="1"/>
  <c r="AP35" i="1"/>
  <c r="AT35" i="1"/>
  <c r="B36" i="1"/>
  <c r="H36" i="1" s="1"/>
  <c r="D36" i="1"/>
  <c r="F36" i="1"/>
  <c r="J36" i="1"/>
  <c r="P36" i="1" s="1"/>
  <c r="L36" i="1"/>
  <c r="AR36" i="1" s="1"/>
  <c r="N36" i="1"/>
  <c r="AT36" i="1" s="1"/>
  <c r="B37" i="1"/>
  <c r="AP37" i="1" s="1"/>
  <c r="D37" i="1"/>
  <c r="AR37" i="1" s="1"/>
  <c r="F37" i="1"/>
  <c r="AT37" i="1" s="1"/>
  <c r="L37" i="1"/>
  <c r="N37" i="1"/>
  <c r="B38" i="1"/>
  <c r="D38" i="1"/>
  <c r="AR38" i="1" s="1"/>
  <c r="F38" i="1"/>
  <c r="L38" i="1"/>
  <c r="N38" i="1"/>
  <c r="P38" i="1"/>
  <c r="AP38" i="1"/>
  <c r="AT38" i="1"/>
  <c r="B39" i="1"/>
  <c r="H39" i="1"/>
  <c r="J39" i="1"/>
  <c r="L39" i="1"/>
  <c r="P39" i="1"/>
  <c r="R39" i="1"/>
  <c r="T39" i="1"/>
  <c r="AR39" i="1" s="1"/>
  <c r="X39" i="1"/>
  <c r="Z39" i="1"/>
  <c r="AF39" i="1"/>
  <c r="AP39" i="1"/>
  <c r="AV39" i="1" s="1"/>
  <c r="AT39" i="1"/>
  <c r="B40" i="1"/>
  <c r="B42" i="1" s="1"/>
  <c r="E40" i="1"/>
  <c r="M40" i="1"/>
  <c r="U40" i="1"/>
  <c r="AB40" i="1"/>
  <c r="AB42" i="1" s="1"/>
  <c r="AC40" i="1"/>
  <c r="AH40" i="1"/>
  <c r="AH42" i="1" s="1"/>
  <c r="AJ40" i="1"/>
  <c r="AJ42" i="1" s="1"/>
  <c r="AK40" i="1"/>
  <c r="AS40" i="1"/>
  <c r="B41" i="1"/>
  <c r="H41" i="1" s="1"/>
  <c r="P41" i="1"/>
  <c r="X41" i="1"/>
  <c r="AD41" i="1"/>
  <c r="AF41" i="1"/>
  <c r="AJ41" i="1"/>
  <c r="AN41" i="1"/>
  <c r="AR41" i="1"/>
  <c r="AT41" i="1"/>
  <c r="Z42" i="1"/>
  <c r="AD40" i="1" l="1"/>
  <c r="AD42" i="1" s="1"/>
  <c r="AP36" i="1"/>
  <c r="AV36" i="1" s="1"/>
  <c r="AV35" i="1"/>
  <c r="AV33" i="1"/>
  <c r="P34" i="1"/>
  <c r="AR40" i="1"/>
  <c r="AR42" i="1" s="1"/>
  <c r="H38" i="1"/>
  <c r="AP41" i="1"/>
  <c r="AV41" i="1" s="1"/>
  <c r="N40" i="1"/>
  <c r="N42" i="1" s="1"/>
  <c r="AV38" i="1"/>
  <c r="P37" i="1"/>
  <c r="L40" i="1"/>
  <c r="L42" i="1" s="1"/>
  <c r="AV19" i="1"/>
  <c r="AV40" i="1" s="1"/>
  <c r="AV42" i="1" s="1"/>
  <c r="AV37" i="1"/>
  <c r="AF33" i="1"/>
  <c r="AF40" i="1"/>
  <c r="AF42" i="1" s="1"/>
  <c r="AV22" i="1"/>
  <c r="AT40" i="1"/>
  <c r="AT42" i="1" s="1"/>
  <c r="R40" i="1"/>
  <c r="R42" i="1" s="1"/>
  <c r="AP34" i="1"/>
  <c r="AV34" i="1" s="1"/>
  <c r="D40" i="1"/>
  <c r="D42" i="1" s="1"/>
  <c r="AF28" i="1"/>
  <c r="P28" i="1"/>
  <c r="P40" i="1" s="1"/>
  <c r="P42" i="1" s="1"/>
  <c r="H22" i="1"/>
  <c r="H40" i="1" s="1"/>
  <c r="H42" i="1" s="1"/>
  <c r="H37" i="1"/>
  <c r="AP23" i="1"/>
  <c r="AV23" i="1" s="1"/>
  <c r="AP40" i="1" l="1"/>
  <c r="AP42" i="1" s="1"/>
</calcChain>
</file>

<file path=xl/sharedStrings.xml><?xml version="1.0" encoding="utf-8"?>
<sst xmlns="http://schemas.openxmlformats.org/spreadsheetml/2006/main" count="117" uniqueCount="47">
  <si>
    <t>ETS OPERATIONS-PHIL LOWRY</t>
  </si>
  <si>
    <t>2001 PLAN</t>
  </si>
  <si>
    <t>SUMMARY</t>
  </si>
  <si>
    <t>( $ In Thousands)</t>
  </si>
  <si>
    <t>Do not include allocated costs from ETS</t>
  </si>
  <si>
    <t>Date Updated: January 2, 2001</t>
  </si>
  <si>
    <t>Company 0179 NNG</t>
  </si>
  <si>
    <t>Company  0060 TW</t>
  </si>
  <si>
    <t>Company 0062/0536 FGT</t>
  </si>
  <si>
    <t>Company 0142 NBPL</t>
  </si>
  <si>
    <t>Company 0584 HPL</t>
  </si>
  <si>
    <t>2001 Plan</t>
  </si>
  <si>
    <t>O&amp;M PLAN</t>
  </si>
  <si>
    <t>Project</t>
  </si>
  <si>
    <t>Specific</t>
  </si>
  <si>
    <t>Overhead</t>
  </si>
  <si>
    <t>Gross</t>
  </si>
  <si>
    <t>Capital</t>
  </si>
  <si>
    <t>Net</t>
  </si>
  <si>
    <t>Department</t>
  </si>
  <si>
    <t>O &amp; M</t>
  </si>
  <si>
    <t>Field Operations</t>
  </si>
  <si>
    <t>VP</t>
  </si>
  <si>
    <t>Reallocate</t>
  </si>
  <si>
    <t>Support Services</t>
  </si>
  <si>
    <t>Ops Admn Services</t>
  </si>
  <si>
    <t>Technical Services</t>
  </si>
  <si>
    <t>Mechanical Services</t>
  </si>
  <si>
    <t>Engineering &amp; Const</t>
  </si>
  <si>
    <t>Facility Planning</t>
  </si>
  <si>
    <t>Materials Management</t>
  </si>
  <si>
    <t>Safety Specialist</t>
  </si>
  <si>
    <t>WGR</t>
  </si>
  <si>
    <t>Overhaul Amortization</t>
  </si>
  <si>
    <t>Other (Mgt fee, Accting)</t>
  </si>
  <si>
    <t>IT</t>
  </si>
  <si>
    <t>HPL/FGT</t>
  </si>
  <si>
    <t>KN Reimbursements</t>
  </si>
  <si>
    <t>Remediation</t>
  </si>
  <si>
    <t>Gomez Sale</t>
  </si>
  <si>
    <t>PCB Testing - SoCal</t>
  </si>
  <si>
    <t>PCB Testing - PG&amp;E</t>
  </si>
  <si>
    <t>Financial Planning - Houston</t>
  </si>
  <si>
    <t>Total  O&amp;M - Revised</t>
  </si>
  <si>
    <t xml:space="preserve"> </t>
  </si>
  <si>
    <t>Total  O&amp;M - Orig.</t>
  </si>
  <si>
    <t>Variance from Orig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</si>
</sst>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_);[Red]\(#,##0.0\)"/>
  </numFmts>
  <fonts count="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Continuous"/>
    </xf>
    <xf numFmtId="164" fontId="0" fillId="0" borderId="0" xfId="0" applyNumberFormat="1"/>
    <xf numFmtId="164" fontId="2" fillId="0" borderId="0" xfId="0" quotePrefix="1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4" fillId="0" borderId="0" xfId="0" applyNumberFormat="1" applyFont="1"/>
    <xf numFmtId="164" fontId="5" fillId="0" borderId="0" xfId="0" applyNumberFormat="1" applyFont="1"/>
    <xf numFmtId="164" fontId="6" fillId="0" borderId="1" xfId="0" applyNumberFormat="1" applyFont="1" applyBorder="1" applyAlignment="1">
      <alignment horizontal="centerContinuous"/>
    </xf>
    <xf numFmtId="164" fontId="4" fillId="0" borderId="0" xfId="0" applyNumberFormat="1" applyFont="1" applyBorder="1" applyAlignment="1">
      <alignment horizontal="centerContinuous"/>
    </xf>
    <xf numFmtId="164" fontId="6" fillId="0" borderId="0" xfId="0" applyNumberFormat="1" applyFont="1"/>
    <xf numFmtId="164" fontId="4" fillId="0" borderId="0" xfId="0" applyNumberFormat="1" applyFont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1" fillId="0" borderId="0" xfId="1" applyNumberFormat="1"/>
    <xf numFmtId="164" fontId="4" fillId="0" borderId="0" xfId="0" applyNumberFormat="1" applyFont="1" applyBorder="1"/>
    <xf numFmtId="164" fontId="1" fillId="0" borderId="0" xfId="1" applyNumberFormat="1" applyBorder="1"/>
    <xf numFmtId="164" fontId="6" fillId="0" borderId="0" xfId="0" quotePrefix="1" applyNumberFormat="1" applyFont="1" applyAlignment="1">
      <alignment horizontal="left"/>
    </xf>
    <xf numFmtId="164" fontId="4" fillId="0" borderId="2" xfId="1" applyNumberFormat="1" applyFont="1" applyBorder="1"/>
    <xf numFmtId="164" fontId="4" fillId="0" borderId="0" xfId="1" applyNumberFormat="1" applyFont="1" applyBorder="1"/>
    <xf numFmtId="164" fontId="4" fillId="0" borderId="0" xfId="1" applyNumberFormat="1" applyFont="1"/>
    <xf numFmtId="164" fontId="7" fillId="0" borderId="0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01Plan_Summar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.East"/>
      <sheetName val="North"/>
      <sheetName val="S.West"/>
      <sheetName val="S.East(NNG)"/>
    </sheetNames>
    <sheetDataSet>
      <sheetData sheetId="0"/>
      <sheetData sheetId="1">
        <row r="17">
          <cell r="B17">
            <v>1156.434</v>
          </cell>
          <cell r="D17">
            <v>6.2</v>
          </cell>
          <cell r="F17">
            <v>6.5</v>
          </cell>
          <cell r="J17">
            <v>0</v>
          </cell>
          <cell r="L17">
            <v>0</v>
          </cell>
          <cell r="N17">
            <v>0</v>
          </cell>
          <cell r="R17">
            <v>23603.899999999998</v>
          </cell>
          <cell r="T17">
            <v>974.5</v>
          </cell>
          <cell r="V17">
            <v>308</v>
          </cell>
          <cell r="AB17">
            <v>0</v>
          </cell>
          <cell r="AD17">
            <v>0</v>
          </cell>
          <cell r="AH17">
            <v>9770.0460000000003</v>
          </cell>
          <cell r="AJ17">
            <v>0</v>
          </cell>
          <cell r="AL17">
            <v>41.9</v>
          </cell>
        </row>
        <row r="21">
          <cell r="B21">
            <v>21.898</v>
          </cell>
          <cell r="D21">
            <v>0</v>
          </cell>
          <cell r="F21">
            <v>0</v>
          </cell>
          <cell r="J21">
            <v>0</v>
          </cell>
          <cell r="L21">
            <v>0</v>
          </cell>
          <cell r="N21">
            <v>0</v>
          </cell>
          <cell r="R21">
            <v>1356.3</v>
          </cell>
          <cell r="T21">
            <v>153.30000000000001</v>
          </cell>
          <cell r="V21">
            <v>175.20000000000002</v>
          </cell>
          <cell r="AD21">
            <v>0</v>
          </cell>
          <cell r="AH21">
            <v>802.99599999999998</v>
          </cell>
          <cell r="AJ21">
            <v>0</v>
          </cell>
          <cell r="AL21">
            <v>27.3</v>
          </cell>
        </row>
        <row r="22">
          <cell r="B22">
            <v>29.87</v>
          </cell>
          <cell r="D22">
            <v>0</v>
          </cell>
          <cell r="F22">
            <v>0</v>
          </cell>
          <cell r="J22">
            <v>0</v>
          </cell>
          <cell r="L22">
            <v>0</v>
          </cell>
          <cell r="N22">
            <v>0</v>
          </cell>
          <cell r="R22">
            <v>3213</v>
          </cell>
          <cell r="T22">
            <v>0</v>
          </cell>
          <cell r="V22">
            <v>449.1</v>
          </cell>
          <cell r="AB22">
            <v>0</v>
          </cell>
          <cell r="AD22">
            <v>0</v>
          </cell>
          <cell r="AH22">
            <v>704.3119999999999</v>
          </cell>
          <cell r="AJ22">
            <v>0</v>
          </cell>
          <cell r="AL22">
            <v>23.972999999999999</v>
          </cell>
        </row>
        <row r="23">
          <cell r="B23">
            <v>0</v>
          </cell>
          <cell r="D23">
            <v>0</v>
          </cell>
          <cell r="F23">
            <v>0</v>
          </cell>
          <cell r="J23">
            <v>0</v>
          </cell>
          <cell r="L23">
            <v>0</v>
          </cell>
          <cell r="N23">
            <v>0</v>
          </cell>
          <cell r="R23">
            <v>1587.7</v>
          </cell>
          <cell r="T23">
            <v>0</v>
          </cell>
          <cell r="V23">
            <v>308.3</v>
          </cell>
          <cell r="Z23">
            <v>0</v>
          </cell>
          <cell r="AB23">
            <v>0</v>
          </cell>
          <cell r="AD23">
            <v>0</v>
          </cell>
          <cell r="AH23">
            <v>0</v>
          </cell>
          <cell r="AJ23">
            <v>0</v>
          </cell>
          <cell r="AL23">
            <v>0</v>
          </cell>
        </row>
        <row r="24">
          <cell r="B24">
            <v>3.1</v>
          </cell>
          <cell r="D24">
            <v>0</v>
          </cell>
          <cell r="F24">
            <v>0</v>
          </cell>
          <cell r="J24">
            <v>0</v>
          </cell>
          <cell r="L24">
            <v>0</v>
          </cell>
          <cell r="N24">
            <v>0</v>
          </cell>
          <cell r="R24">
            <v>1265.5</v>
          </cell>
          <cell r="T24">
            <v>715.7</v>
          </cell>
          <cell r="V24">
            <v>306.7</v>
          </cell>
          <cell r="Z24">
            <v>0</v>
          </cell>
          <cell r="AB24">
            <v>0</v>
          </cell>
          <cell r="AD24">
            <v>0</v>
          </cell>
          <cell r="AH24">
            <v>0</v>
          </cell>
          <cell r="AJ24">
            <v>0</v>
          </cell>
          <cell r="AL24">
            <v>0</v>
          </cell>
        </row>
        <row r="25">
          <cell r="B25">
            <v>0</v>
          </cell>
          <cell r="D25">
            <v>0</v>
          </cell>
          <cell r="F25">
            <v>0</v>
          </cell>
          <cell r="J25">
            <v>0</v>
          </cell>
          <cell r="L25">
            <v>0</v>
          </cell>
          <cell r="N25">
            <v>0</v>
          </cell>
          <cell r="R25">
            <v>549.20000000000005</v>
          </cell>
          <cell r="T25">
            <v>0</v>
          </cell>
          <cell r="V25">
            <v>362.8</v>
          </cell>
          <cell r="Z25">
            <v>0</v>
          </cell>
          <cell r="AB25">
            <v>0</v>
          </cell>
          <cell r="AD25">
            <v>0</v>
          </cell>
          <cell r="AH25">
            <v>0</v>
          </cell>
          <cell r="AJ25">
            <v>0</v>
          </cell>
          <cell r="AL25">
            <v>0</v>
          </cell>
        </row>
        <row r="26">
          <cell r="B26">
            <v>52.852000000000004</v>
          </cell>
          <cell r="D26">
            <v>0</v>
          </cell>
          <cell r="F26">
            <v>28.751999999999999</v>
          </cell>
          <cell r="J26">
            <v>0</v>
          </cell>
          <cell r="L26">
            <v>0</v>
          </cell>
          <cell r="N26">
            <v>0</v>
          </cell>
          <cell r="R26">
            <v>706.6</v>
          </cell>
          <cell r="T26">
            <v>0</v>
          </cell>
          <cell r="V26">
            <v>584.4</v>
          </cell>
          <cell r="AB26">
            <v>0</v>
          </cell>
          <cell r="AD26">
            <v>0</v>
          </cell>
          <cell r="AH26">
            <v>0</v>
          </cell>
          <cell r="AJ26">
            <v>0</v>
          </cell>
          <cell r="AL26">
            <v>0</v>
          </cell>
        </row>
        <row r="27">
          <cell r="B27">
            <v>0</v>
          </cell>
          <cell r="D27">
            <v>0</v>
          </cell>
          <cell r="F27">
            <v>0</v>
          </cell>
          <cell r="J27">
            <v>0</v>
          </cell>
          <cell r="L27">
            <v>0</v>
          </cell>
          <cell r="N27">
            <v>0</v>
          </cell>
          <cell r="R27">
            <v>243.93300000000002</v>
          </cell>
          <cell r="T27">
            <v>0</v>
          </cell>
          <cell r="V27">
            <v>14.502000000000001</v>
          </cell>
          <cell r="Z27">
            <v>0</v>
          </cell>
          <cell r="AB27">
            <v>0</v>
          </cell>
          <cell r="AD27">
            <v>0</v>
          </cell>
          <cell r="AH27">
            <v>117.881</v>
          </cell>
          <cell r="AJ27">
            <v>0</v>
          </cell>
          <cell r="AL27">
            <v>0</v>
          </cell>
        </row>
        <row r="28">
          <cell r="B28">
            <v>0</v>
          </cell>
          <cell r="D28">
            <v>0</v>
          </cell>
          <cell r="F28">
            <v>0</v>
          </cell>
          <cell r="J28">
            <v>0</v>
          </cell>
          <cell r="L28">
            <v>0</v>
          </cell>
          <cell r="N28">
            <v>0</v>
          </cell>
          <cell r="R28">
            <v>0</v>
          </cell>
          <cell r="T28">
            <v>0</v>
          </cell>
          <cell r="V28">
            <v>0</v>
          </cell>
          <cell r="Z28">
            <v>0</v>
          </cell>
          <cell r="AB28">
            <v>0</v>
          </cell>
          <cell r="AD28">
            <v>0</v>
          </cell>
          <cell r="AH28">
            <v>1614</v>
          </cell>
          <cell r="AJ28">
            <v>0</v>
          </cell>
          <cell r="AL28">
            <v>0</v>
          </cell>
        </row>
        <row r="29">
          <cell r="B29">
            <v>9</v>
          </cell>
          <cell r="D29">
            <v>0</v>
          </cell>
          <cell r="F29">
            <v>0</v>
          </cell>
          <cell r="H29">
            <v>9</v>
          </cell>
          <cell r="J29">
            <v>0</v>
          </cell>
          <cell r="L29">
            <v>0</v>
          </cell>
          <cell r="N29">
            <v>0</v>
          </cell>
          <cell r="R29">
            <v>0</v>
          </cell>
          <cell r="T29">
            <v>0</v>
          </cell>
          <cell r="V29">
            <v>0</v>
          </cell>
          <cell r="Z29">
            <v>0</v>
          </cell>
          <cell r="AB29">
            <v>0</v>
          </cell>
          <cell r="AD29">
            <v>0</v>
          </cell>
          <cell r="AH29">
            <v>0</v>
          </cell>
          <cell r="AJ29">
            <v>0</v>
          </cell>
          <cell r="AL29">
            <v>0</v>
          </cell>
        </row>
      </sheetData>
      <sheetData sheetId="2">
        <row r="16">
          <cell r="B16">
            <v>37805.5</v>
          </cell>
          <cell r="D16">
            <v>1671.3</v>
          </cell>
          <cell r="F16">
            <v>0</v>
          </cell>
          <cell r="J16">
            <v>0</v>
          </cell>
          <cell r="L16">
            <v>0</v>
          </cell>
          <cell r="N16">
            <v>0</v>
          </cell>
          <cell r="R16">
            <v>0</v>
          </cell>
          <cell r="T16">
            <v>0</v>
          </cell>
          <cell r="V16">
            <v>0</v>
          </cell>
          <cell r="AB16">
            <v>0</v>
          </cell>
          <cell r="AD16">
            <v>0</v>
          </cell>
          <cell r="AH16">
            <v>0</v>
          </cell>
          <cell r="AJ16">
            <v>0</v>
          </cell>
          <cell r="AL16">
            <v>0</v>
          </cell>
        </row>
        <row r="19">
          <cell r="B19">
            <v>9849.7999999999993</v>
          </cell>
          <cell r="D19">
            <v>0</v>
          </cell>
          <cell r="F19">
            <v>0</v>
          </cell>
          <cell r="J19">
            <v>1934</v>
          </cell>
          <cell r="L19">
            <v>0</v>
          </cell>
          <cell r="N19">
            <v>0</v>
          </cell>
          <cell r="R19">
            <v>0</v>
          </cell>
          <cell r="T19">
            <v>0</v>
          </cell>
          <cell r="V19">
            <v>0</v>
          </cell>
          <cell r="AD19">
            <v>0</v>
          </cell>
          <cell r="AH19">
            <v>0</v>
          </cell>
          <cell r="AJ19">
            <v>0</v>
          </cell>
          <cell r="AL19">
            <v>0</v>
          </cell>
        </row>
        <row r="20">
          <cell r="B20">
            <v>4951.8999999999996</v>
          </cell>
          <cell r="D20">
            <v>47.3</v>
          </cell>
          <cell r="F20">
            <v>0</v>
          </cell>
          <cell r="J20">
            <v>668.6</v>
          </cell>
          <cell r="L20">
            <v>0</v>
          </cell>
          <cell r="N20">
            <v>0</v>
          </cell>
          <cell r="R20">
            <v>0</v>
          </cell>
          <cell r="T20">
            <v>0</v>
          </cell>
          <cell r="V20">
            <v>0</v>
          </cell>
          <cell r="AB20">
            <v>0</v>
          </cell>
          <cell r="AD20">
            <v>0</v>
          </cell>
          <cell r="AH20">
            <v>0</v>
          </cell>
          <cell r="AJ20">
            <v>0</v>
          </cell>
          <cell r="AL20">
            <v>0</v>
          </cell>
        </row>
        <row r="21">
          <cell r="B21">
            <v>5593.2</v>
          </cell>
          <cell r="D21">
            <v>0</v>
          </cell>
          <cell r="F21">
            <v>1449</v>
          </cell>
          <cell r="J21">
            <v>1268.5</v>
          </cell>
          <cell r="L21">
            <v>0</v>
          </cell>
          <cell r="N21">
            <v>851</v>
          </cell>
          <cell r="R21">
            <v>0</v>
          </cell>
          <cell r="T21">
            <v>0</v>
          </cell>
          <cell r="V21">
            <v>0</v>
          </cell>
          <cell r="Z21">
            <v>0</v>
          </cell>
          <cell r="AB21">
            <v>0</v>
          </cell>
          <cell r="AD21">
            <v>0</v>
          </cell>
          <cell r="AH21">
            <v>0</v>
          </cell>
          <cell r="AJ21">
            <v>0</v>
          </cell>
          <cell r="AL21">
            <v>0</v>
          </cell>
        </row>
        <row r="22">
          <cell r="B22">
            <v>4584.8999999999996</v>
          </cell>
          <cell r="D22">
            <v>2423.6999999999998</v>
          </cell>
          <cell r="F22">
            <v>2060.9</v>
          </cell>
          <cell r="J22">
            <v>1222.9000000000001</v>
          </cell>
          <cell r="L22">
            <v>834.2</v>
          </cell>
          <cell r="N22">
            <v>388.7</v>
          </cell>
          <cell r="R22">
            <v>0</v>
          </cell>
          <cell r="T22">
            <v>0</v>
          </cell>
          <cell r="V22">
            <v>0</v>
          </cell>
          <cell r="Z22">
            <v>0</v>
          </cell>
          <cell r="AB22">
            <v>0</v>
          </cell>
          <cell r="AD22">
            <v>0</v>
          </cell>
          <cell r="AH22">
            <v>0</v>
          </cell>
          <cell r="AJ22">
            <v>0</v>
          </cell>
          <cell r="AL22">
            <v>0</v>
          </cell>
        </row>
        <row r="23">
          <cell r="B23">
            <v>0</v>
          </cell>
          <cell r="D23">
            <v>0</v>
          </cell>
          <cell r="F23">
            <v>0</v>
          </cell>
          <cell r="J23">
            <v>0</v>
          </cell>
          <cell r="L23">
            <v>0</v>
          </cell>
          <cell r="N23">
            <v>0</v>
          </cell>
          <cell r="R23">
            <v>0</v>
          </cell>
          <cell r="T23">
            <v>0</v>
          </cell>
          <cell r="V23">
            <v>0</v>
          </cell>
          <cell r="Z23">
            <v>0</v>
          </cell>
          <cell r="AB23">
            <v>0</v>
          </cell>
          <cell r="AD23">
            <v>0</v>
          </cell>
          <cell r="AH23">
            <v>0</v>
          </cell>
          <cell r="AJ23">
            <v>0</v>
          </cell>
          <cell r="AL23">
            <v>0</v>
          </cell>
        </row>
        <row r="24">
          <cell r="B24">
            <v>2121.4</v>
          </cell>
          <cell r="D24">
            <v>0</v>
          </cell>
          <cell r="F24">
            <v>1554.8</v>
          </cell>
          <cell r="J24">
            <v>545.79999999999995</v>
          </cell>
          <cell r="L24">
            <v>0</v>
          </cell>
          <cell r="N24">
            <v>296.2</v>
          </cell>
          <cell r="R24">
            <v>0</v>
          </cell>
          <cell r="T24">
            <v>0</v>
          </cell>
          <cell r="V24">
            <v>0</v>
          </cell>
          <cell r="AB24">
            <v>0</v>
          </cell>
          <cell r="AD24">
            <v>0</v>
          </cell>
          <cell r="AH24">
            <v>0</v>
          </cell>
          <cell r="AJ24">
            <v>0</v>
          </cell>
          <cell r="AL24">
            <v>0</v>
          </cell>
        </row>
        <row r="25">
          <cell r="B25">
            <v>0</v>
          </cell>
          <cell r="D25">
            <v>0</v>
          </cell>
          <cell r="F25">
            <v>0</v>
          </cell>
          <cell r="J25">
            <v>0</v>
          </cell>
          <cell r="L25">
            <v>0</v>
          </cell>
          <cell r="N25">
            <v>0</v>
          </cell>
          <cell r="R25">
            <v>0</v>
          </cell>
          <cell r="T25">
            <v>0</v>
          </cell>
          <cell r="V25">
            <v>0</v>
          </cell>
          <cell r="Z25">
            <v>0</v>
          </cell>
          <cell r="AB25">
            <v>0</v>
          </cell>
          <cell r="AD25">
            <v>0</v>
          </cell>
          <cell r="AH25">
            <v>0</v>
          </cell>
          <cell r="AJ25">
            <v>0</v>
          </cell>
          <cell r="AL25">
            <v>0</v>
          </cell>
        </row>
        <row r="26">
          <cell r="B26">
            <v>434</v>
          </cell>
          <cell r="D26">
            <v>0</v>
          </cell>
          <cell r="F26">
            <v>0</v>
          </cell>
          <cell r="J26">
            <v>333</v>
          </cell>
          <cell r="L26">
            <v>0</v>
          </cell>
          <cell r="N26">
            <v>0</v>
          </cell>
          <cell r="R26">
            <v>0</v>
          </cell>
          <cell r="T26">
            <v>0</v>
          </cell>
          <cell r="V26">
            <v>0</v>
          </cell>
          <cell r="Z26">
            <v>0</v>
          </cell>
          <cell r="AB26">
            <v>0</v>
          </cell>
          <cell r="AD26">
            <v>0</v>
          </cell>
          <cell r="AH26">
            <v>0</v>
          </cell>
          <cell r="AJ26">
            <v>0</v>
          </cell>
          <cell r="AL26">
            <v>0</v>
          </cell>
        </row>
      </sheetData>
      <sheetData sheetId="3">
        <row r="16">
          <cell r="B16">
            <v>32226.3</v>
          </cell>
          <cell r="D16">
            <v>1356.8</v>
          </cell>
          <cell r="F16">
            <v>0</v>
          </cell>
          <cell r="J16">
            <v>17237.599999999999</v>
          </cell>
          <cell r="L16">
            <v>280.39999999999998</v>
          </cell>
          <cell r="N16">
            <v>0</v>
          </cell>
          <cell r="R16">
            <v>0</v>
          </cell>
          <cell r="T16">
            <v>0</v>
          </cell>
          <cell r="V16">
            <v>0</v>
          </cell>
          <cell r="AB16">
            <v>0</v>
          </cell>
          <cell r="AD16">
            <v>0</v>
          </cell>
          <cell r="AH16">
            <v>0</v>
          </cell>
          <cell r="AJ16">
            <v>0</v>
          </cell>
          <cell r="AL16">
            <v>0</v>
          </cell>
        </row>
        <row r="19">
          <cell r="B19">
            <v>699.6</v>
          </cell>
          <cell r="D19">
            <v>0</v>
          </cell>
          <cell r="F19">
            <v>0</v>
          </cell>
          <cell r="J19">
            <v>287.8</v>
          </cell>
          <cell r="L19">
            <v>0</v>
          </cell>
          <cell r="N19">
            <v>0</v>
          </cell>
          <cell r="R19">
            <v>0</v>
          </cell>
          <cell r="T19">
            <v>0</v>
          </cell>
          <cell r="V19">
            <v>0</v>
          </cell>
          <cell r="AD19">
            <v>0</v>
          </cell>
          <cell r="AH19">
            <v>0</v>
          </cell>
          <cell r="AJ19">
            <v>0</v>
          </cell>
          <cell r="AL19">
            <v>0</v>
          </cell>
        </row>
        <row r="20">
          <cell r="B20">
            <v>0</v>
          </cell>
          <cell r="D20">
            <v>0</v>
          </cell>
          <cell r="F20">
            <v>0</v>
          </cell>
          <cell r="J20">
            <v>0</v>
          </cell>
          <cell r="L20">
            <v>0</v>
          </cell>
          <cell r="N20">
            <v>0</v>
          </cell>
          <cell r="R20">
            <v>0</v>
          </cell>
          <cell r="T20">
            <v>0</v>
          </cell>
          <cell r="V20">
            <v>0</v>
          </cell>
          <cell r="AB20">
            <v>0</v>
          </cell>
          <cell r="AD20">
            <v>0</v>
          </cell>
          <cell r="AH20">
            <v>0</v>
          </cell>
          <cell r="AJ20">
            <v>0</v>
          </cell>
          <cell r="AL20">
            <v>0</v>
          </cell>
        </row>
        <row r="21">
          <cell r="B21">
            <v>0</v>
          </cell>
          <cell r="D21">
            <v>0</v>
          </cell>
          <cell r="F21">
            <v>0</v>
          </cell>
          <cell r="J21">
            <v>0</v>
          </cell>
          <cell r="L21">
            <v>0</v>
          </cell>
          <cell r="N21">
            <v>0</v>
          </cell>
          <cell r="R21">
            <v>0</v>
          </cell>
          <cell r="T21">
            <v>0</v>
          </cell>
          <cell r="V21">
            <v>0</v>
          </cell>
          <cell r="Z21">
            <v>0</v>
          </cell>
          <cell r="AB21">
            <v>0</v>
          </cell>
          <cell r="AD21">
            <v>0</v>
          </cell>
          <cell r="AH21">
            <v>0</v>
          </cell>
          <cell r="AJ21">
            <v>0</v>
          </cell>
          <cell r="AL21">
            <v>0</v>
          </cell>
        </row>
        <row r="22">
          <cell r="B22">
            <v>0</v>
          </cell>
          <cell r="D22">
            <v>0</v>
          </cell>
          <cell r="F22">
            <v>0</v>
          </cell>
          <cell r="J22">
            <v>0</v>
          </cell>
          <cell r="L22">
            <v>0</v>
          </cell>
          <cell r="N22">
            <v>0</v>
          </cell>
          <cell r="R22">
            <v>0</v>
          </cell>
          <cell r="T22">
            <v>0</v>
          </cell>
          <cell r="V22">
            <v>0</v>
          </cell>
          <cell r="Z22">
            <v>0</v>
          </cell>
          <cell r="AB22">
            <v>0</v>
          </cell>
          <cell r="AD22">
            <v>0</v>
          </cell>
          <cell r="AH22">
            <v>0</v>
          </cell>
          <cell r="AJ22">
            <v>0</v>
          </cell>
          <cell r="AL22">
            <v>0</v>
          </cell>
        </row>
        <row r="23">
          <cell r="B23">
            <v>0</v>
          </cell>
          <cell r="D23">
            <v>0</v>
          </cell>
          <cell r="F23">
            <v>0</v>
          </cell>
          <cell r="J23">
            <v>0</v>
          </cell>
          <cell r="L23">
            <v>0</v>
          </cell>
          <cell r="N23">
            <v>0</v>
          </cell>
          <cell r="R23">
            <v>0</v>
          </cell>
          <cell r="T23">
            <v>0</v>
          </cell>
          <cell r="V23">
            <v>0</v>
          </cell>
          <cell r="Z23">
            <v>0</v>
          </cell>
          <cell r="AB23">
            <v>0</v>
          </cell>
          <cell r="AD23">
            <v>0</v>
          </cell>
          <cell r="AH23">
            <v>0</v>
          </cell>
          <cell r="AJ23">
            <v>0</v>
          </cell>
          <cell r="AL23">
            <v>0</v>
          </cell>
        </row>
        <row r="24">
          <cell r="B24">
            <v>0</v>
          </cell>
          <cell r="D24">
            <v>0</v>
          </cell>
          <cell r="F24">
            <v>0</v>
          </cell>
          <cell r="J24">
            <v>0</v>
          </cell>
          <cell r="L24">
            <v>0</v>
          </cell>
          <cell r="N24">
            <v>0</v>
          </cell>
          <cell r="R24">
            <v>0</v>
          </cell>
          <cell r="T24">
            <v>0</v>
          </cell>
          <cell r="V24">
            <v>0</v>
          </cell>
          <cell r="AB24">
            <v>0</v>
          </cell>
          <cell r="AD24">
            <v>0</v>
          </cell>
          <cell r="AH24">
            <v>0</v>
          </cell>
          <cell r="AJ24">
            <v>0</v>
          </cell>
          <cell r="AL24">
            <v>0</v>
          </cell>
        </row>
      </sheetData>
      <sheetData sheetId="4">
        <row r="16">
          <cell r="B16">
            <v>0</v>
          </cell>
          <cell r="D16">
            <v>0</v>
          </cell>
          <cell r="F16">
            <v>0</v>
          </cell>
          <cell r="J16">
            <v>0</v>
          </cell>
          <cell r="L16">
            <v>0</v>
          </cell>
          <cell r="N16">
            <v>0</v>
          </cell>
          <cell r="R16">
            <v>0</v>
          </cell>
          <cell r="T16">
            <v>0</v>
          </cell>
          <cell r="V16">
            <v>0</v>
          </cell>
          <cell r="AB16">
            <v>0</v>
          </cell>
          <cell r="AD16">
            <v>0</v>
          </cell>
          <cell r="AH16">
            <v>0</v>
          </cell>
          <cell r="AJ16">
            <v>0</v>
          </cell>
          <cell r="AL16">
            <v>0</v>
          </cell>
        </row>
        <row r="19">
          <cell r="B19">
            <v>0</v>
          </cell>
          <cell r="D19">
            <v>0</v>
          </cell>
          <cell r="F19">
            <v>0</v>
          </cell>
          <cell r="J19">
            <v>0</v>
          </cell>
          <cell r="L19">
            <v>0</v>
          </cell>
          <cell r="N19">
            <v>0</v>
          </cell>
          <cell r="R19">
            <v>0</v>
          </cell>
          <cell r="T19">
            <v>0</v>
          </cell>
          <cell r="V19">
            <v>0</v>
          </cell>
          <cell r="AD19">
            <v>0</v>
          </cell>
          <cell r="AH19">
            <v>0</v>
          </cell>
          <cell r="AJ19">
            <v>0</v>
          </cell>
          <cell r="AL19">
            <v>0</v>
          </cell>
        </row>
        <row r="20">
          <cell r="B20">
            <v>0</v>
          </cell>
          <cell r="D20">
            <v>0</v>
          </cell>
          <cell r="F20">
            <v>0</v>
          </cell>
          <cell r="J20">
            <v>0</v>
          </cell>
          <cell r="L20">
            <v>0</v>
          </cell>
          <cell r="N20">
            <v>0</v>
          </cell>
          <cell r="R20">
            <v>0</v>
          </cell>
          <cell r="T20">
            <v>0</v>
          </cell>
          <cell r="V20">
            <v>0</v>
          </cell>
          <cell r="AB20">
            <v>0</v>
          </cell>
          <cell r="AD20">
            <v>0</v>
          </cell>
          <cell r="AH20">
            <v>0</v>
          </cell>
          <cell r="AJ20">
            <v>0</v>
          </cell>
          <cell r="AL20">
            <v>0</v>
          </cell>
        </row>
        <row r="21">
          <cell r="B21">
            <v>0</v>
          </cell>
          <cell r="D21">
            <v>0</v>
          </cell>
          <cell r="F21">
            <v>0</v>
          </cell>
          <cell r="J21">
            <v>0</v>
          </cell>
          <cell r="L21">
            <v>0</v>
          </cell>
          <cell r="N21">
            <v>0</v>
          </cell>
          <cell r="R21">
            <v>0</v>
          </cell>
          <cell r="T21">
            <v>0</v>
          </cell>
          <cell r="V21">
            <v>0</v>
          </cell>
          <cell r="Z21">
            <v>0</v>
          </cell>
          <cell r="AB21">
            <v>0</v>
          </cell>
          <cell r="AD21">
            <v>0</v>
          </cell>
          <cell r="AH21">
            <v>0</v>
          </cell>
          <cell r="AJ21">
            <v>0</v>
          </cell>
          <cell r="AL21">
            <v>0</v>
          </cell>
        </row>
        <row r="22">
          <cell r="B22">
            <v>0</v>
          </cell>
          <cell r="D22">
            <v>0</v>
          </cell>
          <cell r="F22">
            <v>0</v>
          </cell>
          <cell r="J22">
            <v>0</v>
          </cell>
          <cell r="L22">
            <v>0</v>
          </cell>
          <cell r="N22">
            <v>0</v>
          </cell>
          <cell r="R22">
            <v>0</v>
          </cell>
          <cell r="T22">
            <v>0</v>
          </cell>
          <cell r="V22">
            <v>0</v>
          </cell>
          <cell r="Z22">
            <v>0</v>
          </cell>
          <cell r="AB22">
            <v>0</v>
          </cell>
          <cell r="AD22">
            <v>0</v>
          </cell>
          <cell r="AH22">
            <v>0</v>
          </cell>
          <cell r="AJ22">
            <v>0</v>
          </cell>
          <cell r="AL22">
            <v>0</v>
          </cell>
        </row>
        <row r="23">
          <cell r="B23">
            <v>0</v>
          </cell>
          <cell r="D23">
            <v>0</v>
          </cell>
          <cell r="F23">
            <v>0</v>
          </cell>
          <cell r="J23">
            <v>0</v>
          </cell>
          <cell r="L23">
            <v>0</v>
          </cell>
          <cell r="N23">
            <v>0</v>
          </cell>
          <cell r="R23">
            <v>0</v>
          </cell>
          <cell r="T23">
            <v>0</v>
          </cell>
          <cell r="V23">
            <v>0</v>
          </cell>
          <cell r="Z23">
            <v>0</v>
          </cell>
          <cell r="AB23">
            <v>0</v>
          </cell>
          <cell r="AD23">
            <v>0</v>
          </cell>
          <cell r="AH23">
            <v>0</v>
          </cell>
          <cell r="AJ23">
            <v>0</v>
          </cell>
          <cell r="AL23">
            <v>0</v>
          </cell>
        </row>
        <row r="24">
          <cell r="B24">
            <v>0</v>
          </cell>
          <cell r="D24">
            <v>0</v>
          </cell>
          <cell r="F24">
            <v>0</v>
          </cell>
          <cell r="J24">
            <v>0</v>
          </cell>
          <cell r="L24">
            <v>0</v>
          </cell>
          <cell r="N24">
            <v>0</v>
          </cell>
          <cell r="R24">
            <v>0</v>
          </cell>
          <cell r="T24">
            <v>0</v>
          </cell>
          <cell r="V24">
            <v>0</v>
          </cell>
          <cell r="AB24">
            <v>0</v>
          </cell>
          <cell r="AD24">
            <v>0</v>
          </cell>
          <cell r="AH24">
            <v>0</v>
          </cell>
          <cell r="AJ24">
            <v>0</v>
          </cell>
          <cell r="AL24">
            <v>0</v>
          </cell>
        </row>
        <row r="25">
          <cell r="B25">
            <v>1252.2</v>
          </cell>
          <cell r="D25">
            <v>12.7</v>
          </cell>
          <cell r="F25">
            <v>0</v>
          </cell>
          <cell r="J25">
            <v>0</v>
          </cell>
          <cell r="L25">
            <v>0</v>
          </cell>
          <cell r="N25">
            <v>0</v>
          </cell>
          <cell r="R25">
            <v>0</v>
          </cell>
          <cell r="T25">
            <v>0</v>
          </cell>
          <cell r="V25">
            <v>0</v>
          </cell>
          <cell r="Z25">
            <v>0</v>
          </cell>
          <cell r="AB25">
            <v>0</v>
          </cell>
          <cell r="AD25">
            <v>0</v>
          </cell>
          <cell r="AH25">
            <v>0</v>
          </cell>
          <cell r="AJ25">
            <v>0</v>
          </cell>
          <cell r="AL2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42"/>
  <sheetViews>
    <sheetView tabSelected="1" zoomScale="75" workbookViewId="0">
      <selection sqref="A1:AW43"/>
    </sheetView>
  </sheetViews>
  <sheetFormatPr defaultRowHeight="12.75" x14ac:dyDescent="0.2"/>
  <cols>
    <col min="1" max="1" width="28.140625" style="3" customWidth="1"/>
    <col min="2" max="2" width="11.85546875" style="3" customWidth="1"/>
    <col min="3" max="3" width="2.140625" style="3" customWidth="1"/>
    <col min="4" max="4" width="9.28515625" style="3" customWidth="1"/>
    <col min="5" max="5" width="1.5703125" style="3" customWidth="1"/>
    <col min="6" max="6" width="9.85546875" style="3" customWidth="1"/>
    <col min="7" max="7" width="2.140625" style="3" customWidth="1"/>
    <col min="8" max="8" width="13.140625" style="3" customWidth="1"/>
    <col min="9" max="9" width="3.28515625" style="3" customWidth="1"/>
    <col min="10" max="10" width="12.5703125" style="3" customWidth="1"/>
    <col min="11" max="11" width="2.140625" style="3" customWidth="1"/>
    <col min="12" max="12" width="9.28515625" style="3" customWidth="1"/>
    <col min="13" max="13" width="1.5703125" style="3" customWidth="1"/>
    <col min="14" max="14" width="9.85546875" style="3" customWidth="1"/>
    <col min="15" max="15" width="2.140625" style="3" customWidth="1"/>
    <col min="16" max="16" width="10.28515625" style="3" customWidth="1"/>
    <col min="17" max="17" width="4.140625" style="3" customWidth="1"/>
    <col min="18" max="18" width="10.28515625" style="3" customWidth="1"/>
    <col min="19" max="19" width="2.140625" style="3" customWidth="1"/>
    <col min="20" max="20" width="9.28515625" style="3" customWidth="1"/>
    <col min="21" max="21" width="1.5703125" style="3" customWidth="1"/>
    <col min="22" max="22" width="9.85546875" style="3" customWidth="1"/>
    <col min="23" max="23" width="2.140625" style="3" customWidth="1"/>
    <col min="24" max="24" width="13.5703125" style="3" customWidth="1"/>
    <col min="25" max="25" width="3.85546875" style="3" customWidth="1"/>
    <col min="26" max="26" width="12" style="3" customWidth="1"/>
    <col min="27" max="27" width="2.140625" style="3" customWidth="1"/>
    <col min="28" max="28" width="9.140625" style="3"/>
    <col min="29" max="29" width="1.5703125" style="3" customWidth="1"/>
    <col min="30" max="30" width="9.85546875" style="3" customWidth="1"/>
    <col min="31" max="31" width="2.140625" style="3" customWidth="1"/>
    <col min="32" max="32" width="12.5703125" style="3" customWidth="1"/>
    <col min="33" max="33" width="3.7109375" style="3" customWidth="1"/>
    <col min="34" max="34" width="11.28515625" style="3" customWidth="1"/>
    <col min="35" max="35" width="2.140625" style="3" customWidth="1"/>
    <col min="36" max="36" width="9.140625" style="3"/>
    <col min="37" max="37" width="1.5703125" style="3" customWidth="1"/>
    <col min="38" max="38" width="9.85546875" style="3" customWidth="1"/>
    <col min="39" max="39" width="2.140625" style="3" customWidth="1"/>
    <col min="40" max="40" width="12.140625" style="3" customWidth="1"/>
    <col min="41" max="41" width="5.42578125" style="3" customWidth="1"/>
    <col min="42" max="42" width="13.28515625" style="3" customWidth="1"/>
    <col min="43" max="43" width="2.140625" style="3" customWidth="1"/>
    <col min="44" max="44" width="9.140625" style="3"/>
    <col min="45" max="45" width="1.5703125" style="3" customWidth="1"/>
    <col min="46" max="46" width="9.85546875" style="3" customWidth="1"/>
    <col min="47" max="47" width="2.140625" style="3" customWidth="1"/>
    <col min="48" max="48" width="13.28515625" style="3" customWidth="1"/>
    <col min="49" max="49" width="2.140625" style="3" customWidth="1"/>
    <col min="50" max="16384" width="9.140625" style="3"/>
  </cols>
  <sheetData>
    <row r="1" spans="1:48" ht="15.75" x14ac:dyDescent="0.25">
      <c r="A1" s="1" t="s">
        <v>0</v>
      </c>
      <c r="B1" s="2"/>
      <c r="C1" s="2"/>
      <c r="D1" s="2"/>
      <c r="E1" s="2"/>
      <c r="F1" s="2"/>
      <c r="G1" s="2"/>
      <c r="H1" s="2"/>
      <c r="J1" s="2"/>
      <c r="K1" s="2"/>
      <c r="L1" s="2"/>
      <c r="M1" s="2"/>
      <c r="N1" s="2"/>
      <c r="O1" s="2"/>
      <c r="P1" s="2"/>
      <c r="R1" s="2"/>
      <c r="S1" s="2"/>
      <c r="T1" s="2"/>
      <c r="U1" s="2"/>
      <c r="V1" s="2"/>
      <c r="W1" s="2"/>
      <c r="X1" s="2"/>
      <c r="Z1" s="2"/>
      <c r="AA1" s="2"/>
      <c r="AB1" s="2"/>
      <c r="AC1" s="2"/>
      <c r="AD1" s="2"/>
      <c r="AE1" s="2"/>
      <c r="AF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ht="15.75" x14ac:dyDescent="0.25">
      <c r="A2" s="1" t="s">
        <v>1</v>
      </c>
      <c r="B2" s="2"/>
      <c r="C2" s="2"/>
      <c r="D2" s="2"/>
      <c r="E2" s="2"/>
      <c r="F2" s="2"/>
      <c r="G2" s="2"/>
      <c r="H2" s="2"/>
      <c r="J2" s="2"/>
      <c r="K2" s="2"/>
      <c r="L2" s="2"/>
      <c r="M2" s="2"/>
      <c r="N2" s="2"/>
      <c r="O2" s="2"/>
      <c r="P2" s="2"/>
      <c r="R2" s="2"/>
      <c r="S2" s="2"/>
      <c r="T2" s="2"/>
      <c r="U2" s="2"/>
      <c r="V2" s="2"/>
      <c r="W2" s="2"/>
      <c r="X2" s="2"/>
      <c r="Z2" s="2"/>
      <c r="AA2" s="2"/>
      <c r="AB2" s="2"/>
      <c r="AC2" s="2"/>
      <c r="AD2" s="2"/>
      <c r="AE2" s="2"/>
      <c r="AF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spans="1:48" ht="15.75" x14ac:dyDescent="0.25">
      <c r="A3" s="4" t="s">
        <v>2</v>
      </c>
      <c r="B3" s="2"/>
      <c r="C3" s="2"/>
      <c r="D3" s="2"/>
      <c r="E3" s="2"/>
      <c r="F3" s="2"/>
      <c r="G3" s="2"/>
      <c r="H3" s="2"/>
      <c r="J3" s="2"/>
      <c r="K3" s="2"/>
      <c r="L3" s="2"/>
      <c r="M3" s="2"/>
      <c r="N3" s="2"/>
      <c r="O3" s="2"/>
      <c r="P3" s="2"/>
      <c r="R3" s="2"/>
      <c r="S3" s="2"/>
      <c r="T3" s="2"/>
      <c r="U3" s="2"/>
      <c r="V3" s="2"/>
      <c r="W3" s="2"/>
      <c r="X3" s="2"/>
      <c r="Z3" s="2"/>
      <c r="AA3" s="2"/>
      <c r="AB3" s="2"/>
      <c r="AC3" s="2"/>
      <c r="AD3" s="2"/>
      <c r="AE3" s="2"/>
      <c r="AF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</row>
    <row r="4" spans="1:48" ht="15.75" x14ac:dyDescent="0.25">
      <c r="A4" s="5" t="s">
        <v>3</v>
      </c>
      <c r="B4" s="2"/>
      <c r="C4" s="2"/>
      <c r="D4" s="2"/>
      <c r="E4" s="2"/>
      <c r="F4" s="2"/>
      <c r="G4" s="2"/>
      <c r="H4" s="2"/>
      <c r="J4" s="2"/>
      <c r="K4" s="2"/>
      <c r="L4" s="2"/>
      <c r="M4" s="2"/>
      <c r="N4" s="2"/>
      <c r="O4" s="2"/>
      <c r="P4" s="2"/>
      <c r="R4" s="2"/>
      <c r="S4" s="2"/>
      <c r="T4" s="2"/>
      <c r="U4" s="2"/>
      <c r="V4" s="2"/>
      <c r="W4" s="2"/>
      <c r="X4" s="2"/>
      <c r="Z4" s="2"/>
      <c r="AA4" s="2"/>
      <c r="AB4" s="2"/>
      <c r="AC4" s="2"/>
      <c r="AD4" s="2"/>
      <c r="AE4" s="2"/>
      <c r="AF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</row>
    <row r="6" spans="1:48" x14ac:dyDescent="0.2">
      <c r="A6" s="6" t="s">
        <v>4</v>
      </c>
    </row>
    <row r="7" spans="1:48" x14ac:dyDescent="0.2">
      <c r="A7" s="6" t="s">
        <v>5</v>
      </c>
    </row>
    <row r="8" spans="1:48" x14ac:dyDescent="0.2">
      <c r="A8" s="6"/>
    </row>
    <row r="9" spans="1:48" s="7" customFormat="1" ht="18" x14ac:dyDescent="0.25">
      <c r="B9" s="8" t="s">
        <v>6</v>
      </c>
      <c r="C9" s="8"/>
      <c r="D9" s="8"/>
      <c r="E9" s="8"/>
      <c r="F9" s="8"/>
      <c r="G9" s="8"/>
      <c r="H9" s="8"/>
      <c r="J9" s="8" t="s">
        <v>7</v>
      </c>
      <c r="K9" s="8"/>
      <c r="L9" s="8"/>
      <c r="M9" s="8"/>
      <c r="N9" s="8"/>
      <c r="O9" s="8"/>
      <c r="P9" s="8"/>
      <c r="R9" s="8" t="s">
        <v>8</v>
      </c>
      <c r="S9" s="8"/>
      <c r="T9" s="8"/>
      <c r="U9" s="8"/>
      <c r="V9" s="8"/>
      <c r="W9" s="8"/>
      <c r="X9" s="8"/>
      <c r="Z9" s="8" t="s">
        <v>9</v>
      </c>
      <c r="AA9" s="8"/>
      <c r="AB9" s="8"/>
      <c r="AC9" s="8"/>
      <c r="AD9" s="8"/>
      <c r="AE9" s="8"/>
      <c r="AF9" s="8"/>
      <c r="AH9" s="8" t="s">
        <v>10</v>
      </c>
      <c r="AI9" s="8"/>
      <c r="AJ9" s="8"/>
      <c r="AK9" s="8"/>
      <c r="AL9" s="8"/>
      <c r="AM9" s="8"/>
      <c r="AN9" s="8"/>
      <c r="AO9" s="8"/>
      <c r="AP9" s="8" t="s">
        <v>11</v>
      </c>
      <c r="AQ9" s="8"/>
      <c r="AR9" s="8"/>
      <c r="AS9" s="8"/>
      <c r="AT9" s="8"/>
      <c r="AU9" s="8"/>
      <c r="AV9" s="8"/>
    </row>
    <row r="10" spans="1:48" x14ac:dyDescent="0.2">
      <c r="B10" s="9"/>
      <c r="C10" s="9"/>
      <c r="D10" s="9"/>
      <c r="E10" s="9"/>
      <c r="F10" s="9"/>
      <c r="G10" s="9"/>
      <c r="H10" s="9"/>
      <c r="J10" s="9"/>
      <c r="K10" s="9"/>
      <c r="L10" s="9"/>
      <c r="M10" s="9"/>
      <c r="N10" s="9"/>
      <c r="O10" s="9"/>
      <c r="P10" s="9"/>
      <c r="R10" s="9"/>
      <c r="S10" s="9"/>
      <c r="T10" s="9"/>
      <c r="U10" s="9"/>
      <c r="V10" s="9"/>
      <c r="W10" s="9"/>
      <c r="X10" s="9"/>
      <c r="Z10" s="9"/>
      <c r="AA10" s="9"/>
      <c r="AB10" s="9"/>
      <c r="AC10" s="9"/>
      <c r="AD10" s="9"/>
      <c r="AE10" s="9"/>
      <c r="AF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</row>
    <row r="11" spans="1:48" x14ac:dyDescent="0.2">
      <c r="B11" s="9"/>
      <c r="C11" s="9"/>
      <c r="D11" s="9"/>
      <c r="E11" s="9"/>
      <c r="F11" s="9"/>
      <c r="G11" s="9"/>
      <c r="H11" s="9"/>
      <c r="J11" s="9"/>
      <c r="K11" s="9"/>
      <c r="L11" s="9"/>
      <c r="M11" s="9"/>
      <c r="N11" s="9"/>
      <c r="O11" s="9"/>
      <c r="P11" s="9"/>
      <c r="R11" s="9"/>
      <c r="S11" s="9"/>
      <c r="T11" s="9"/>
      <c r="U11" s="9"/>
      <c r="V11" s="9"/>
      <c r="W11" s="9"/>
      <c r="X11" s="9"/>
      <c r="Z11" s="9"/>
      <c r="AA11" s="9"/>
      <c r="AB11" s="9"/>
      <c r="AC11" s="9"/>
      <c r="AD11" s="9"/>
      <c r="AE11" s="9"/>
      <c r="AF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</row>
    <row r="12" spans="1:48" ht="18" x14ac:dyDescent="0.25">
      <c r="A12" s="10" t="s">
        <v>12</v>
      </c>
      <c r="D12" s="11" t="s">
        <v>13</v>
      </c>
      <c r="L12" s="11" t="s">
        <v>13</v>
      </c>
      <c r="T12" s="11" t="s">
        <v>13</v>
      </c>
      <c r="AB12" s="11" t="s">
        <v>13</v>
      </c>
      <c r="AJ12" s="11" t="s">
        <v>13</v>
      </c>
      <c r="AR12" s="11" t="s">
        <v>13</v>
      </c>
    </row>
    <row r="13" spans="1:48" x14ac:dyDescent="0.2">
      <c r="D13" s="11" t="s">
        <v>14</v>
      </c>
      <c r="F13" s="6" t="s">
        <v>15</v>
      </c>
      <c r="L13" s="11" t="s">
        <v>14</v>
      </c>
      <c r="N13" s="6" t="s">
        <v>15</v>
      </c>
      <c r="T13" s="11" t="s">
        <v>14</v>
      </c>
      <c r="V13" s="6" t="s">
        <v>15</v>
      </c>
      <c r="AB13" s="11" t="s">
        <v>14</v>
      </c>
      <c r="AD13" s="6" t="s">
        <v>15</v>
      </c>
      <c r="AJ13" s="11" t="s">
        <v>14</v>
      </c>
      <c r="AL13" s="6" t="s">
        <v>15</v>
      </c>
      <c r="AR13" s="11" t="s">
        <v>14</v>
      </c>
      <c r="AT13" s="6" t="s">
        <v>15</v>
      </c>
    </row>
    <row r="14" spans="1:48" x14ac:dyDescent="0.2">
      <c r="B14" s="11" t="s">
        <v>16</v>
      </c>
      <c r="D14" s="11" t="s">
        <v>17</v>
      </c>
      <c r="F14" s="11" t="s">
        <v>17</v>
      </c>
      <c r="G14" s="11"/>
      <c r="H14" s="11" t="s">
        <v>18</v>
      </c>
      <c r="J14" s="11" t="s">
        <v>16</v>
      </c>
      <c r="L14" s="11" t="s">
        <v>17</v>
      </c>
      <c r="N14" s="11" t="s">
        <v>17</v>
      </c>
      <c r="O14" s="11"/>
      <c r="P14" s="11" t="s">
        <v>18</v>
      </c>
      <c r="R14" s="11" t="s">
        <v>16</v>
      </c>
      <c r="T14" s="11" t="s">
        <v>17</v>
      </c>
      <c r="V14" s="11" t="s">
        <v>17</v>
      </c>
      <c r="W14" s="11"/>
      <c r="X14" s="11" t="s">
        <v>18</v>
      </c>
      <c r="Z14" s="11" t="s">
        <v>16</v>
      </c>
      <c r="AB14" s="11" t="s">
        <v>17</v>
      </c>
      <c r="AD14" s="11" t="s">
        <v>17</v>
      </c>
      <c r="AE14" s="11"/>
      <c r="AF14" s="11" t="s">
        <v>18</v>
      </c>
      <c r="AH14" s="11" t="s">
        <v>16</v>
      </c>
      <c r="AJ14" s="11" t="s">
        <v>17</v>
      </c>
      <c r="AL14" s="11" t="s">
        <v>17</v>
      </c>
      <c r="AM14" s="11"/>
      <c r="AN14" s="11" t="s">
        <v>18</v>
      </c>
      <c r="AO14" s="11"/>
      <c r="AP14" s="11" t="s">
        <v>16</v>
      </c>
      <c r="AR14" s="11" t="s">
        <v>17</v>
      </c>
      <c r="AT14" s="11" t="s">
        <v>17</v>
      </c>
      <c r="AU14" s="11"/>
      <c r="AV14" s="11" t="s">
        <v>18</v>
      </c>
    </row>
    <row r="15" spans="1:48" x14ac:dyDescent="0.2">
      <c r="A15" s="12" t="s">
        <v>19</v>
      </c>
      <c r="B15" s="12" t="s">
        <v>20</v>
      </c>
      <c r="D15" s="12" t="s">
        <v>20</v>
      </c>
      <c r="F15" s="12" t="s">
        <v>20</v>
      </c>
      <c r="G15" s="11"/>
      <c r="H15" s="12" t="s">
        <v>20</v>
      </c>
      <c r="J15" s="12" t="s">
        <v>20</v>
      </c>
      <c r="L15" s="12" t="s">
        <v>20</v>
      </c>
      <c r="N15" s="12" t="s">
        <v>20</v>
      </c>
      <c r="O15" s="11"/>
      <c r="P15" s="12" t="s">
        <v>20</v>
      </c>
      <c r="R15" s="12" t="s">
        <v>20</v>
      </c>
      <c r="T15" s="12" t="s">
        <v>20</v>
      </c>
      <c r="V15" s="12" t="s">
        <v>20</v>
      </c>
      <c r="W15" s="11"/>
      <c r="X15" s="12" t="s">
        <v>20</v>
      </c>
      <c r="Z15" s="12" t="s">
        <v>20</v>
      </c>
      <c r="AB15" s="12" t="s">
        <v>20</v>
      </c>
      <c r="AD15" s="12" t="s">
        <v>20</v>
      </c>
      <c r="AE15" s="11"/>
      <c r="AF15" s="12" t="s">
        <v>20</v>
      </c>
      <c r="AH15" s="12" t="s">
        <v>20</v>
      </c>
      <c r="AJ15" s="12" t="s">
        <v>20</v>
      </c>
      <c r="AL15" s="12" t="s">
        <v>20</v>
      </c>
      <c r="AM15" s="11"/>
      <c r="AN15" s="12" t="s">
        <v>20</v>
      </c>
      <c r="AO15" s="12"/>
      <c r="AP15" s="12" t="s">
        <v>20</v>
      </c>
      <c r="AR15" s="12" t="s">
        <v>20</v>
      </c>
      <c r="AT15" s="12" t="s">
        <v>20</v>
      </c>
      <c r="AU15" s="11"/>
      <c r="AV15" s="12" t="s">
        <v>20</v>
      </c>
    </row>
    <row r="16" spans="1:48" x14ac:dyDescent="0.2">
      <c r="B16" s="13"/>
      <c r="C16" s="13"/>
      <c r="D16" s="13"/>
      <c r="E16" s="13"/>
      <c r="F16" s="13"/>
      <c r="G16" s="13"/>
      <c r="H16" s="13"/>
      <c r="J16" s="13"/>
      <c r="K16" s="13"/>
      <c r="L16" s="13"/>
      <c r="M16" s="13"/>
      <c r="N16" s="13"/>
      <c r="O16" s="13"/>
      <c r="P16" s="13"/>
      <c r="R16" s="13"/>
      <c r="S16" s="13"/>
      <c r="T16" s="13"/>
      <c r="U16" s="13"/>
      <c r="V16" s="13"/>
      <c r="W16" s="13"/>
      <c r="X16" s="13"/>
      <c r="Z16" s="13"/>
      <c r="AA16" s="13"/>
      <c r="AB16" s="13"/>
      <c r="AC16" s="13"/>
      <c r="AD16" s="13"/>
      <c r="AE16" s="13"/>
      <c r="AF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</row>
    <row r="17" spans="1:48" x14ac:dyDescent="0.2">
      <c r="A17" s="3" t="s">
        <v>21</v>
      </c>
      <c r="B17" s="13">
        <f>[1]S.East!B17+[1]North!B16+[1]S.West!B16+'[1]S.East(NNG)'!B16</f>
        <v>71188.233999999997</v>
      </c>
      <c r="C17" s="13"/>
      <c r="D17" s="13">
        <f>[1]S.East!D17+[1]North!D16+[1]S.West!D16+'[1]S.East(NNG)'!D16</f>
        <v>3034.3</v>
      </c>
      <c r="E17" s="13"/>
      <c r="F17" s="13">
        <f>[1]S.East!F17+[1]North!F16+[1]S.West!F16+'[1]S.East(NNG)'!F16</f>
        <v>6.5</v>
      </c>
      <c r="G17" s="13"/>
      <c r="H17" s="13">
        <f>+B17-D17-F17</f>
        <v>68147.433999999994</v>
      </c>
      <c r="J17" s="13">
        <f>[1]S.East!J17+[1]North!J16+[1]S.West!J16+'[1]S.East(NNG)'!J16</f>
        <v>17237.599999999999</v>
      </c>
      <c r="K17" s="13"/>
      <c r="L17" s="13">
        <f>[1]S.East!L17+[1]North!L16+[1]S.West!L16+'[1]S.East(NNG)'!L16</f>
        <v>280.39999999999998</v>
      </c>
      <c r="M17" s="13"/>
      <c r="N17" s="13">
        <f>[1]S.East!N17+[1]North!N16+[1]S.West!N16+'[1]S.East(NNG)'!N16</f>
        <v>0</v>
      </c>
      <c r="O17" s="13"/>
      <c r="P17" s="13">
        <f t="shared" ref="P17:P38" si="0">+J17-L17-N17</f>
        <v>16957.199999999997</v>
      </c>
      <c r="R17" s="13">
        <f>[1]S.East!R17+[1]North!R16+[1]S.West!R16+'[1]S.East(NNG)'!R16</f>
        <v>23603.899999999998</v>
      </c>
      <c r="S17" s="13"/>
      <c r="T17" s="13">
        <f>[1]S.East!T17+[1]North!T16+[1]S.West!T16+'[1]S.East(NNG)'!T16</f>
        <v>974.5</v>
      </c>
      <c r="U17" s="13">
        <v>974.5</v>
      </c>
      <c r="V17" s="13">
        <f>[1]S.East!V17+[1]North!V16+[1]S.West!V16+'[1]S.East(NNG)'!V16</f>
        <v>308</v>
      </c>
      <c r="W17" s="13"/>
      <c r="X17" s="13">
        <f t="shared" ref="X17:X33" si="1">+R17-T17-V17</f>
        <v>22321.399999999998</v>
      </c>
      <c r="Z17" s="13">
        <v>10053.1</v>
      </c>
      <c r="AA17" s="13"/>
      <c r="AB17" s="13">
        <f>[1]S.East!AB17+[1]North!AB16+[1]S.West!AB16+'[1]S.East(NNG)'!AB16</f>
        <v>0</v>
      </c>
      <c r="AC17" s="13"/>
      <c r="AD17" s="13">
        <f>[1]S.East!AD17+[1]North!AD16+[1]S.West!AD16+'[1]S.East(NNG)'!AD16</f>
        <v>0</v>
      </c>
      <c r="AE17" s="13"/>
      <c r="AF17" s="13">
        <f t="shared" ref="AF17:AF33" si="2">+Z17-AB17-AD17</f>
        <v>10053.1</v>
      </c>
      <c r="AH17" s="13">
        <f>[1]S.East!AH17+[1]North!AH16+[1]S.West!AH16+'[1]S.East(NNG)'!AH16</f>
        <v>9770.0460000000003</v>
      </c>
      <c r="AI17" s="13"/>
      <c r="AJ17" s="13">
        <f>[1]S.East!AJ17+[1]North!AJ16+[1]S.West!AJ16+'[1]S.East(NNG)'!AJ16</f>
        <v>0</v>
      </c>
      <c r="AK17" s="13"/>
      <c r="AL17" s="13">
        <f>[1]S.East!AL17+[1]North!AL16+[1]S.West!AL16+'[1]S.East(NNG)'!AL16</f>
        <v>41.9</v>
      </c>
      <c r="AM17" s="13"/>
      <c r="AN17" s="13">
        <f t="shared" ref="AN17:AN33" si="3">+AH17-AJ17-AL17</f>
        <v>9728.1460000000006</v>
      </c>
      <c r="AO17" s="13"/>
      <c r="AP17" s="13">
        <f>B17+J17+R17+Z17+AH17</f>
        <v>131852.88</v>
      </c>
      <c r="AQ17" s="13"/>
      <c r="AR17" s="13">
        <f>D17+L17+T17+AB17+AJ17</f>
        <v>4289.2000000000007</v>
      </c>
      <c r="AS17" s="13"/>
      <c r="AT17" s="13">
        <f>F17+N17+V17+AD17+AL17</f>
        <v>356.4</v>
      </c>
      <c r="AU17" s="13"/>
      <c r="AV17" s="13">
        <f t="shared" ref="AV17:AV39" si="4">+AP17-AR17-AT17</f>
        <v>127207.28000000001</v>
      </c>
    </row>
    <row r="18" spans="1:48" x14ac:dyDescent="0.2">
      <c r="A18" s="3" t="s">
        <v>22</v>
      </c>
      <c r="B18" s="13">
        <v>7.798</v>
      </c>
      <c r="C18" s="13"/>
      <c r="D18" s="13">
        <v>0</v>
      </c>
      <c r="E18" s="13"/>
      <c r="F18" s="13">
        <v>0</v>
      </c>
      <c r="G18" s="13"/>
      <c r="H18" s="13">
        <f>+B18-D18-F18</f>
        <v>7.798</v>
      </c>
      <c r="J18" s="13">
        <v>0</v>
      </c>
      <c r="K18" s="13"/>
      <c r="L18" s="13">
        <v>0</v>
      </c>
      <c r="M18" s="13"/>
      <c r="N18" s="13">
        <v>0</v>
      </c>
      <c r="O18" s="13"/>
      <c r="P18" s="13">
        <f>+J18-L18-N18</f>
        <v>0</v>
      </c>
      <c r="R18" s="13">
        <v>133.19999999999999</v>
      </c>
      <c r="S18" s="13"/>
      <c r="T18" s="13">
        <v>0</v>
      </c>
      <c r="U18" s="13"/>
      <c r="V18" s="13">
        <v>38.146999999999998</v>
      </c>
      <c r="W18" s="13"/>
      <c r="X18" s="13">
        <f>+R18-T18-V18</f>
        <v>95.052999999999997</v>
      </c>
      <c r="Z18" s="13">
        <v>0</v>
      </c>
      <c r="AA18" s="13"/>
      <c r="AB18" s="13">
        <v>0</v>
      </c>
      <c r="AC18" s="13"/>
      <c r="AD18" s="13">
        <v>0</v>
      </c>
      <c r="AE18" s="13"/>
      <c r="AF18" s="13">
        <f>+Z18-AB18-AD18</f>
        <v>0</v>
      </c>
      <c r="AH18" s="13">
        <v>74</v>
      </c>
      <c r="AI18" s="13"/>
      <c r="AJ18" s="13">
        <v>0</v>
      </c>
      <c r="AK18" s="13"/>
      <c r="AL18" s="13">
        <v>0</v>
      </c>
      <c r="AM18" s="13"/>
      <c r="AN18" s="13">
        <f>+AH18-AJ18-AL18</f>
        <v>74</v>
      </c>
      <c r="AO18" s="13"/>
      <c r="AP18" s="13">
        <f>B18+J18+R18+Z18+AH18</f>
        <v>214.99799999999999</v>
      </c>
      <c r="AQ18" s="13"/>
      <c r="AR18" s="13">
        <f>D18+L18+T18+AB18+AJ18</f>
        <v>0</v>
      </c>
      <c r="AS18" s="13"/>
      <c r="AT18" s="13">
        <f>F18+N18+V18+AD18+AL18</f>
        <v>38.146999999999998</v>
      </c>
      <c r="AU18" s="13"/>
      <c r="AV18" s="13">
        <f>+AP18-AR18-AT18</f>
        <v>176.851</v>
      </c>
    </row>
    <row r="19" spans="1:48" x14ac:dyDescent="0.2">
      <c r="A19" s="3" t="s">
        <v>23</v>
      </c>
      <c r="B19" s="13">
        <f>-1131.1</f>
        <v>-1131.0999999999999</v>
      </c>
      <c r="C19" s="13"/>
      <c r="D19" s="13">
        <f>0</f>
        <v>0</v>
      </c>
      <c r="E19" s="13"/>
      <c r="F19" s="13">
        <f>0</f>
        <v>0</v>
      </c>
      <c r="G19" s="13"/>
      <c r="H19" s="13">
        <f>+B19-D19-F19</f>
        <v>-1131.0999999999999</v>
      </c>
      <c r="J19" s="13">
        <v>1131.0999999999999</v>
      </c>
      <c r="K19" s="13"/>
      <c r="L19" s="13">
        <f>0</f>
        <v>0</v>
      </c>
      <c r="M19" s="13"/>
      <c r="N19" s="13">
        <f>0</f>
        <v>0</v>
      </c>
      <c r="O19" s="13"/>
      <c r="P19" s="13">
        <f>+J19-L19-N19</f>
        <v>1131.0999999999999</v>
      </c>
      <c r="R19" s="13"/>
      <c r="S19" s="13"/>
      <c r="T19" s="13"/>
      <c r="U19" s="13"/>
      <c r="V19" s="13"/>
      <c r="W19" s="13"/>
      <c r="X19" s="13"/>
      <c r="Z19" s="13"/>
      <c r="AA19" s="13"/>
      <c r="AB19" s="13"/>
      <c r="AC19" s="13"/>
      <c r="AD19" s="13"/>
      <c r="AE19" s="13"/>
      <c r="AF19" s="13"/>
      <c r="AH19" s="13"/>
      <c r="AI19" s="13"/>
      <c r="AJ19" s="13"/>
      <c r="AK19" s="13"/>
      <c r="AL19" s="13"/>
      <c r="AM19" s="13"/>
      <c r="AN19" s="13"/>
      <c r="AO19" s="13"/>
      <c r="AP19" s="13">
        <f>B19+J19+R19+Z19+AH19</f>
        <v>0</v>
      </c>
      <c r="AQ19" s="13"/>
      <c r="AR19" s="13">
        <f>D19+L19+T19+AB19+AJ19</f>
        <v>0</v>
      </c>
      <c r="AS19" s="13"/>
      <c r="AT19" s="13">
        <f>F19+N19+V19+AD19+AL19</f>
        <v>0</v>
      </c>
      <c r="AU19" s="13"/>
      <c r="AV19" s="13">
        <f>+AP19-AR19-AT19</f>
        <v>0</v>
      </c>
    </row>
    <row r="20" spans="1:48" x14ac:dyDescent="0.2">
      <c r="B20" s="13"/>
      <c r="C20" s="13"/>
      <c r="D20" s="13"/>
      <c r="E20" s="13"/>
      <c r="F20" s="13"/>
      <c r="G20" s="13"/>
      <c r="H20" s="13"/>
      <c r="J20" s="13"/>
      <c r="K20" s="13"/>
      <c r="L20" s="13"/>
      <c r="M20" s="13"/>
      <c r="N20" s="13"/>
      <c r="O20" s="13"/>
      <c r="P20" s="13"/>
      <c r="R20" s="13"/>
      <c r="S20" s="13"/>
      <c r="T20" s="13"/>
      <c r="U20" s="13"/>
      <c r="V20" s="13"/>
      <c r="W20" s="13"/>
      <c r="X20" s="13"/>
      <c r="Z20" s="13"/>
      <c r="AA20" s="13"/>
      <c r="AB20" s="13"/>
      <c r="AC20" s="13"/>
      <c r="AD20" s="13"/>
      <c r="AE20" s="13"/>
      <c r="AF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</row>
    <row r="21" spans="1:48" x14ac:dyDescent="0.2">
      <c r="A21" s="14" t="s">
        <v>24</v>
      </c>
      <c r="B21" s="13"/>
      <c r="C21" s="13"/>
      <c r="D21" s="13"/>
      <c r="E21" s="13"/>
      <c r="F21" s="13"/>
      <c r="G21" s="13"/>
      <c r="H21" s="13"/>
      <c r="J21" s="13"/>
      <c r="K21" s="13"/>
      <c r="L21" s="13"/>
      <c r="M21" s="13"/>
      <c r="N21" s="13"/>
      <c r="O21" s="13"/>
      <c r="P21" s="13"/>
      <c r="R21" s="13"/>
      <c r="S21" s="13"/>
      <c r="T21" s="13"/>
      <c r="U21" s="13"/>
      <c r="V21" s="13"/>
      <c r="W21" s="13"/>
      <c r="X21" s="13"/>
      <c r="Z21" s="13"/>
      <c r="AA21" s="13"/>
      <c r="AB21" s="13"/>
      <c r="AC21" s="13"/>
      <c r="AD21" s="13"/>
      <c r="AE21" s="13"/>
      <c r="AF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</row>
    <row r="22" spans="1:48" x14ac:dyDescent="0.2">
      <c r="A22" s="3" t="s">
        <v>25</v>
      </c>
      <c r="B22" s="13">
        <f>[1]S.East!B21+[1]North!B19+[1]S.West!B19+'[1]S.East(NNG)'!B19</f>
        <v>10571.297999999999</v>
      </c>
      <c r="C22" s="13"/>
      <c r="D22" s="13">
        <f>[1]S.East!D21+[1]North!D19+[1]S.West!D19+'[1]S.East(NNG)'!D19</f>
        <v>0</v>
      </c>
      <c r="E22" s="13"/>
      <c r="F22" s="13">
        <f>[1]S.East!F21+[1]North!F19+[1]S.West!F19+'[1]S.East(NNG)'!F19</f>
        <v>0</v>
      </c>
      <c r="G22" s="13"/>
      <c r="H22" s="13">
        <f t="shared" ref="H22:H38" si="5">+B22-D22-F22</f>
        <v>10571.297999999999</v>
      </c>
      <c r="J22" s="13">
        <f>[1]S.East!J21+[1]North!J19+[1]S.West!J19+'[1]S.East(NNG)'!J19</f>
        <v>2221.8000000000002</v>
      </c>
      <c r="K22" s="13"/>
      <c r="L22" s="13">
        <f>[1]S.East!L21+[1]North!L19+[1]S.West!L19+'[1]S.East(NNG)'!L19</f>
        <v>0</v>
      </c>
      <c r="M22" s="13"/>
      <c r="N22" s="13">
        <f>[1]S.East!N21+[1]North!N19+[1]S.West!N19+'[1]S.East(NNG)'!N19</f>
        <v>0</v>
      </c>
      <c r="O22" s="13"/>
      <c r="P22" s="13">
        <f t="shared" si="0"/>
        <v>2221.8000000000002</v>
      </c>
      <c r="R22" s="13">
        <f>[1]S.East!R21+[1]North!R19+[1]S.West!R19+'[1]S.East(NNG)'!R19</f>
        <v>1356.3</v>
      </c>
      <c r="S22" s="13"/>
      <c r="T22" s="13">
        <f>[1]S.East!T21+[1]North!T19+[1]S.West!T19+'[1]S.East(NNG)'!T19</f>
        <v>153.30000000000001</v>
      </c>
      <c r="U22" s="13"/>
      <c r="V22" s="13">
        <f>[1]S.East!V21+[1]North!V19+[1]S.West!V19+'[1]S.East(NNG)'!V19</f>
        <v>175.20000000000002</v>
      </c>
      <c r="W22" s="13"/>
      <c r="X22" s="13">
        <f t="shared" si="1"/>
        <v>1027.8</v>
      </c>
      <c r="Z22" s="13">
        <v>3679.2</v>
      </c>
      <c r="AA22" s="13"/>
      <c r="AB22" s="13">
        <v>104.9</v>
      </c>
      <c r="AC22" s="13"/>
      <c r="AD22" s="13">
        <f>[1]S.East!AD21+[1]North!AD19+[1]S.West!AD19+'[1]S.East(NNG)'!AD19</f>
        <v>0</v>
      </c>
      <c r="AE22" s="13"/>
      <c r="AF22" s="13">
        <f t="shared" si="2"/>
        <v>3574.2999999999997</v>
      </c>
      <c r="AH22" s="13">
        <f>[1]S.East!AH21+[1]North!AH19+[1]S.West!AH19+'[1]S.East(NNG)'!AH19</f>
        <v>802.99599999999998</v>
      </c>
      <c r="AI22" s="13"/>
      <c r="AJ22" s="13">
        <f>[1]S.East!AJ21+[1]North!AJ19+[1]S.West!AJ19+'[1]S.East(NNG)'!AJ19</f>
        <v>0</v>
      </c>
      <c r="AK22" s="13"/>
      <c r="AL22" s="13">
        <f>[1]S.East!AL21+[1]North!AL19+[1]S.West!AL19+'[1]S.East(NNG)'!AL19</f>
        <v>27.3</v>
      </c>
      <c r="AM22" s="13"/>
      <c r="AN22" s="13">
        <f t="shared" si="3"/>
        <v>775.69600000000003</v>
      </c>
      <c r="AO22" s="13"/>
      <c r="AP22" s="13">
        <f t="shared" ref="AP22:AP39" si="6">B22+J22+R22+Z22+AH22</f>
        <v>18631.593999999997</v>
      </c>
      <c r="AQ22" s="13"/>
      <c r="AR22" s="13">
        <f t="shared" ref="AR22:AR39" si="7">D22+L22+T22+AB22+AJ22</f>
        <v>258.20000000000005</v>
      </c>
      <c r="AS22" s="13"/>
      <c r="AT22" s="13">
        <f t="shared" ref="AT22:AT39" si="8">F22+N22+V22+AD22+AL22</f>
        <v>202.50000000000003</v>
      </c>
      <c r="AU22" s="13"/>
      <c r="AV22" s="13">
        <f t="shared" si="4"/>
        <v>18170.893999999997</v>
      </c>
    </row>
    <row r="23" spans="1:48" x14ac:dyDescent="0.2">
      <c r="A23" s="3" t="s">
        <v>26</v>
      </c>
      <c r="B23" s="13">
        <f>[1]S.East!B22+[1]North!B20+[1]S.West!B20+'[1]S.East(NNG)'!B20</f>
        <v>4981.7699999999995</v>
      </c>
      <c r="C23" s="13"/>
      <c r="D23" s="13">
        <f>[1]S.East!D22+[1]North!D20+[1]S.West!D20+'[1]S.East(NNG)'!D20</f>
        <v>47.3</v>
      </c>
      <c r="E23" s="13"/>
      <c r="F23" s="13">
        <f>[1]S.East!F22+[1]North!F20+[1]S.West!F20+'[1]S.East(NNG)'!F20</f>
        <v>0</v>
      </c>
      <c r="G23" s="13"/>
      <c r="H23" s="13">
        <f t="shared" si="5"/>
        <v>4934.4699999999993</v>
      </c>
      <c r="J23" s="13">
        <f>[1]S.East!J22+[1]North!J20+[1]S.West!J20+'[1]S.East(NNG)'!J20</f>
        <v>668.6</v>
      </c>
      <c r="K23" s="13"/>
      <c r="L23" s="13">
        <f>[1]S.East!L22+[1]North!L20+[1]S.West!L20+'[1]S.East(NNG)'!L20</f>
        <v>0</v>
      </c>
      <c r="M23" s="13"/>
      <c r="N23" s="13">
        <f>[1]S.East!N22+[1]North!N20+[1]S.West!N20+'[1]S.East(NNG)'!N20</f>
        <v>0</v>
      </c>
      <c r="O23" s="13"/>
      <c r="P23" s="13">
        <f t="shared" si="0"/>
        <v>668.6</v>
      </c>
      <c r="R23" s="13">
        <f>[1]S.East!R22+[1]North!R20+[1]S.West!R20+'[1]S.East(NNG)'!R20</f>
        <v>3213</v>
      </c>
      <c r="S23" s="13"/>
      <c r="T23" s="13">
        <f>[1]S.East!T22+[1]North!T20+[1]S.West!T20+'[1]S.East(NNG)'!T20</f>
        <v>0</v>
      </c>
      <c r="U23" s="13"/>
      <c r="V23" s="13">
        <f>[1]S.East!V22+[1]North!V20+[1]S.West!V20+'[1]S.East(NNG)'!V20</f>
        <v>449.1</v>
      </c>
      <c r="W23" s="13"/>
      <c r="X23" s="13">
        <f t="shared" si="1"/>
        <v>2763.9</v>
      </c>
      <c r="Z23" s="13">
        <v>2072.9</v>
      </c>
      <c r="AA23" s="13"/>
      <c r="AB23" s="13">
        <f>[1]S.East!AB22+[1]North!AB20+[1]S.West!AB20+'[1]S.East(NNG)'!AB20</f>
        <v>0</v>
      </c>
      <c r="AC23" s="13"/>
      <c r="AD23" s="13">
        <f>[1]S.East!AD22+[1]North!AD20+[1]S.West!AD20+'[1]S.East(NNG)'!AD20</f>
        <v>0</v>
      </c>
      <c r="AE23" s="13"/>
      <c r="AF23" s="13">
        <f t="shared" si="2"/>
        <v>2072.9</v>
      </c>
      <c r="AH23" s="13">
        <f>[1]S.East!AH22+[1]North!AH20+[1]S.West!AH20+'[1]S.East(NNG)'!AH20</f>
        <v>704.3119999999999</v>
      </c>
      <c r="AI23" s="13"/>
      <c r="AJ23" s="13">
        <f>[1]S.East!AJ22+[1]North!AJ20+[1]S.West!AJ20+'[1]S.East(NNG)'!AJ20</f>
        <v>0</v>
      </c>
      <c r="AK23" s="13"/>
      <c r="AL23" s="13">
        <f>[1]S.East!AL22+[1]North!AL20+[1]S.West!AL20+'[1]S.East(NNG)'!AL20</f>
        <v>23.972999999999999</v>
      </c>
      <c r="AM23" s="13"/>
      <c r="AN23" s="13">
        <f t="shared" si="3"/>
        <v>680.33899999999994</v>
      </c>
      <c r="AO23" s="13"/>
      <c r="AP23" s="13">
        <f t="shared" si="6"/>
        <v>11640.581999999999</v>
      </c>
      <c r="AQ23" s="13"/>
      <c r="AR23" s="13">
        <f t="shared" si="7"/>
        <v>47.3</v>
      </c>
      <c r="AS23" s="13"/>
      <c r="AT23" s="13">
        <f t="shared" si="8"/>
        <v>473.07300000000004</v>
      </c>
      <c r="AU23" s="13"/>
      <c r="AV23" s="13">
        <f t="shared" si="4"/>
        <v>11120.208999999999</v>
      </c>
    </row>
    <row r="24" spans="1:48" x14ac:dyDescent="0.2">
      <c r="A24" s="3" t="s">
        <v>27</v>
      </c>
      <c r="B24" s="13">
        <f>[1]S.East!B23+[1]North!B21+[1]S.West!B21+'[1]S.East(NNG)'!B21</f>
        <v>5593.2</v>
      </c>
      <c r="C24" s="13"/>
      <c r="D24" s="13">
        <f>[1]S.East!D23+[1]North!D21+[1]S.West!D21+'[1]S.East(NNG)'!D21</f>
        <v>0</v>
      </c>
      <c r="E24" s="13"/>
      <c r="F24" s="13">
        <f>[1]S.East!F23+[1]North!F21+[1]S.West!F21+'[1]S.East(NNG)'!F21</f>
        <v>1449</v>
      </c>
      <c r="G24" s="13"/>
      <c r="H24" s="13">
        <f t="shared" si="5"/>
        <v>4144.2</v>
      </c>
      <c r="J24" s="13">
        <f>[1]S.East!J23+[1]North!J21+[1]S.West!J21+'[1]S.East(NNG)'!J21</f>
        <v>1268.5</v>
      </c>
      <c r="K24" s="13"/>
      <c r="L24" s="13">
        <f>[1]S.East!L23+[1]North!L21+[1]S.West!L21+'[1]S.East(NNG)'!L21</f>
        <v>0</v>
      </c>
      <c r="M24" s="13"/>
      <c r="N24" s="13">
        <f>[1]S.East!N23+[1]North!N21+[1]S.West!N21+'[1]S.East(NNG)'!N21</f>
        <v>851</v>
      </c>
      <c r="O24" s="13"/>
      <c r="P24" s="13">
        <f t="shared" si="0"/>
        <v>417.5</v>
      </c>
      <c r="R24" s="13">
        <f>[1]S.East!R23+[1]North!R21+[1]S.West!R21+'[1]S.East(NNG)'!R21</f>
        <v>1587.7</v>
      </c>
      <c r="S24" s="13"/>
      <c r="T24" s="13">
        <f>[1]S.East!T23+[1]North!T21+[1]S.West!T21+'[1]S.East(NNG)'!T21</f>
        <v>0</v>
      </c>
      <c r="U24" s="13"/>
      <c r="V24" s="13">
        <f>[1]S.East!V23+[1]North!V21+[1]S.West!V21+'[1]S.East(NNG)'!V21</f>
        <v>308.3</v>
      </c>
      <c r="W24" s="13"/>
      <c r="X24" s="13">
        <f t="shared" si="1"/>
        <v>1279.4000000000001</v>
      </c>
      <c r="Z24" s="13">
        <f>[1]S.East!Z23+[1]North!Z21+[1]S.West!Z21+'[1]S.East(NNG)'!Z21</f>
        <v>0</v>
      </c>
      <c r="AA24" s="13"/>
      <c r="AB24" s="13">
        <f>[1]S.East!AB23+[1]North!AB21+[1]S.West!AB21+'[1]S.East(NNG)'!AB21</f>
        <v>0</v>
      </c>
      <c r="AC24" s="13"/>
      <c r="AD24" s="13">
        <f>[1]S.East!AD23+[1]North!AD21+[1]S.West!AD21+'[1]S.East(NNG)'!AD21</f>
        <v>0</v>
      </c>
      <c r="AE24" s="13"/>
      <c r="AF24" s="13">
        <f t="shared" si="2"/>
        <v>0</v>
      </c>
      <c r="AH24" s="13">
        <f>[1]S.East!AH23+[1]North!AH21+[1]S.West!AH21+'[1]S.East(NNG)'!AH21</f>
        <v>0</v>
      </c>
      <c r="AI24" s="13"/>
      <c r="AJ24" s="13">
        <f>[1]S.East!AJ23+[1]North!AJ21+[1]S.West!AJ21+'[1]S.East(NNG)'!AJ21</f>
        <v>0</v>
      </c>
      <c r="AK24" s="13"/>
      <c r="AL24" s="13">
        <f>[1]S.East!AL23+[1]North!AL21+[1]S.West!AL21+'[1]S.East(NNG)'!AL21</f>
        <v>0</v>
      </c>
      <c r="AM24" s="13"/>
      <c r="AN24" s="13">
        <f t="shared" si="3"/>
        <v>0</v>
      </c>
      <c r="AO24" s="13"/>
      <c r="AP24" s="13">
        <f t="shared" si="6"/>
        <v>8449.4</v>
      </c>
      <c r="AQ24" s="13"/>
      <c r="AR24" s="13">
        <f t="shared" si="7"/>
        <v>0</v>
      </c>
      <c r="AS24" s="13"/>
      <c r="AT24" s="13">
        <f t="shared" si="8"/>
        <v>2608.3000000000002</v>
      </c>
      <c r="AU24" s="13"/>
      <c r="AV24" s="13">
        <f t="shared" si="4"/>
        <v>5841.0999999999995</v>
      </c>
    </row>
    <row r="25" spans="1:48" x14ac:dyDescent="0.2">
      <c r="A25" s="3" t="s">
        <v>28</v>
      </c>
      <c r="B25" s="13">
        <f>[1]S.East!B24+[1]North!B22+[1]S.West!B22+'[1]S.East(NNG)'!B22</f>
        <v>4588</v>
      </c>
      <c r="C25" s="13"/>
      <c r="D25" s="13">
        <f>[1]S.East!D24+[1]North!D22+[1]S.West!D22+'[1]S.East(NNG)'!D22</f>
        <v>2423.6999999999998</v>
      </c>
      <c r="E25" s="13"/>
      <c r="F25" s="13">
        <f>[1]S.East!F24+[1]North!F22+[1]S.West!F22+'[1]S.East(NNG)'!F22</f>
        <v>2060.9</v>
      </c>
      <c r="G25" s="13"/>
      <c r="H25" s="13">
        <f t="shared" si="5"/>
        <v>103.40000000000009</v>
      </c>
      <c r="J25" s="13">
        <f>[1]S.East!J24+[1]North!J22+[1]S.West!J22+'[1]S.East(NNG)'!J22</f>
        <v>1222.9000000000001</v>
      </c>
      <c r="K25" s="13"/>
      <c r="L25" s="13">
        <f>[1]S.East!L24+[1]North!L22+[1]S.West!L22+'[1]S.East(NNG)'!L22</f>
        <v>834.2</v>
      </c>
      <c r="M25" s="13"/>
      <c r="N25" s="13">
        <f>[1]S.East!N24+[1]North!N22+[1]S.West!N22+'[1]S.East(NNG)'!N22</f>
        <v>388.7</v>
      </c>
      <c r="O25" s="13"/>
      <c r="P25" s="13">
        <f t="shared" si="0"/>
        <v>0</v>
      </c>
      <c r="R25" s="13">
        <f>[1]S.East!R24+[1]North!R22+[1]S.West!R22+'[1]S.East(NNG)'!R22</f>
        <v>1265.5</v>
      </c>
      <c r="S25" s="13"/>
      <c r="T25" s="13">
        <f>[1]S.East!T24+[1]North!T22+[1]S.West!T22+'[1]S.East(NNG)'!T22</f>
        <v>715.7</v>
      </c>
      <c r="U25" s="13"/>
      <c r="V25" s="13">
        <f>[1]S.East!V24+[1]North!V22+[1]S.West!V22+'[1]S.East(NNG)'!V22</f>
        <v>306.7</v>
      </c>
      <c r="W25" s="13"/>
      <c r="X25" s="13">
        <f t="shared" si="1"/>
        <v>243.09999999999997</v>
      </c>
      <c r="Z25" s="13">
        <f>[1]S.East!Z24+[1]North!Z22+[1]S.West!Z22+'[1]S.East(NNG)'!Z22</f>
        <v>0</v>
      </c>
      <c r="AA25" s="13"/>
      <c r="AB25" s="13">
        <f>[1]S.East!AB24+[1]North!AB22+[1]S.West!AB22+'[1]S.East(NNG)'!AB22</f>
        <v>0</v>
      </c>
      <c r="AC25" s="13"/>
      <c r="AD25" s="13">
        <f>[1]S.East!AD24+[1]North!AD22+[1]S.West!AD22+'[1]S.East(NNG)'!AD22</f>
        <v>0</v>
      </c>
      <c r="AE25" s="13"/>
      <c r="AF25" s="13">
        <f t="shared" si="2"/>
        <v>0</v>
      </c>
      <c r="AH25" s="13">
        <f>[1]S.East!AH24+[1]North!AH22+[1]S.West!AH22+'[1]S.East(NNG)'!AH22</f>
        <v>0</v>
      </c>
      <c r="AI25" s="13"/>
      <c r="AJ25" s="13">
        <f>[1]S.East!AJ24+[1]North!AJ22+[1]S.West!AJ22+'[1]S.East(NNG)'!AJ22</f>
        <v>0</v>
      </c>
      <c r="AK25" s="13"/>
      <c r="AL25" s="13">
        <f>[1]S.East!AL24+[1]North!AL22+[1]S.West!AL22+'[1]S.East(NNG)'!AL22</f>
        <v>0</v>
      </c>
      <c r="AM25" s="13"/>
      <c r="AN25" s="13">
        <f t="shared" si="3"/>
        <v>0</v>
      </c>
      <c r="AO25" s="13"/>
      <c r="AP25" s="13">
        <f t="shared" si="6"/>
        <v>7076.4</v>
      </c>
      <c r="AQ25" s="13"/>
      <c r="AR25" s="13">
        <f t="shared" si="7"/>
        <v>3973.5999999999995</v>
      </c>
      <c r="AS25" s="13"/>
      <c r="AT25" s="13">
        <f t="shared" si="8"/>
        <v>2756.2999999999997</v>
      </c>
      <c r="AU25" s="13"/>
      <c r="AV25" s="13">
        <f t="shared" si="4"/>
        <v>346.50000000000045</v>
      </c>
    </row>
    <row r="26" spans="1:48" x14ac:dyDescent="0.2">
      <c r="A26" s="3" t="s">
        <v>29</v>
      </c>
      <c r="B26" s="13">
        <f>[1]S.East!B25+[1]North!B23+[1]S.West!B23+'[1]S.East(NNG)'!B23</f>
        <v>0</v>
      </c>
      <c r="C26" s="13"/>
      <c r="D26" s="13">
        <f>[1]S.East!D25+[1]North!D23+[1]S.West!D23+'[1]S.East(NNG)'!D23</f>
        <v>0</v>
      </c>
      <c r="E26" s="13"/>
      <c r="F26" s="13">
        <f>[1]S.East!F25+[1]North!F23+[1]S.West!F23+'[1]S.East(NNG)'!F23</f>
        <v>0</v>
      </c>
      <c r="G26" s="13"/>
      <c r="H26" s="13">
        <f t="shared" si="5"/>
        <v>0</v>
      </c>
      <c r="J26" s="13">
        <f>[1]S.East!J25+[1]North!J23+[1]S.West!J23+'[1]S.East(NNG)'!J23</f>
        <v>0</v>
      </c>
      <c r="K26" s="13"/>
      <c r="L26" s="13">
        <f>[1]S.East!L25+[1]North!L23+[1]S.West!L23+'[1]S.East(NNG)'!L23</f>
        <v>0</v>
      </c>
      <c r="M26" s="13"/>
      <c r="N26" s="13">
        <f>[1]S.East!N25+[1]North!N23+[1]S.West!N23+'[1]S.East(NNG)'!N23</f>
        <v>0</v>
      </c>
      <c r="O26" s="13"/>
      <c r="P26" s="13">
        <f t="shared" si="0"/>
        <v>0</v>
      </c>
      <c r="R26" s="13">
        <f>[1]S.East!R25+[1]North!R23+[1]S.West!R23+'[1]S.East(NNG)'!R23</f>
        <v>549.20000000000005</v>
      </c>
      <c r="S26" s="13"/>
      <c r="T26" s="13">
        <f>[1]S.East!T25+[1]North!T23+[1]S.West!T23+'[1]S.East(NNG)'!T23</f>
        <v>0</v>
      </c>
      <c r="U26" s="13"/>
      <c r="V26" s="13">
        <f>[1]S.East!V25+[1]North!V23+[1]S.West!V23+'[1]S.East(NNG)'!V23</f>
        <v>362.8</v>
      </c>
      <c r="W26" s="13"/>
      <c r="X26" s="13">
        <f t="shared" si="1"/>
        <v>186.40000000000003</v>
      </c>
      <c r="Z26" s="13">
        <f>[1]S.East!Z25+[1]North!Z23+[1]S.West!Z23+'[1]S.East(NNG)'!Z23</f>
        <v>0</v>
      </c>
      <c r="AA26" s="13"/>
      <c r="AB26" s="13">
        <f>[1]S.East!AB25+[1]North!AB23+[1]S.West!AB23+'[1]S.East(NNG)'!AB23</f>
        <v>0</v>
      </c>
      <c r="AC26" s="13"/>
      <c r="AD26" s="13">
        <f>[1]S.East!AD25+[1]North!AD23+[1]S.West!AD23+'[1]S.East(NNG)'!AD23</f>
        <v>0</v>
      </c>
      <c r="AE26" s="13"/>
      <c r="AF26" s="13">
        <f t="shared" si="2"/>
        <v>0</v>
      </c>
      <c r="AH26" s="13">
        <f>[1]S.East!AH25+[1]North!AH23+[1]S.West!AH23+'[1]S.East(NNG)'!AH23</f>
        <v>0</v>
      </c>
      <c r="AI26" s="13"/>
      <c r="AJ26" s="13">
        <f>[1]S.East!AJ25+[1]North!AJ23+[1]S.West!AJ23+'[1]S.East(NNG)'!AJ23</f>
        <v>0</v>
      </c>
      <c r="AK26" s="13"/>
      <c r="AL26" s="13">
        <f>[1]S.East!AL25+[1]North!AL23+[1]S.West!AL23+'[1]S.East(NNG)'!AL23</f>
        <v>0</v>
      </c>
      <c r="AM26" s="13"/>
      <c r="AN26" s="13">
        <f t="shared" si="3"/>
        <v>0</v>
      </c>
      <c r="AO26" s="13"/>
      <c r="AP26" s="13">
        <f t="shared" si="6"/>
        <v>549.20000000000005</v>
      </c>
      <c r="AQ26" s="13"/>
      <c r="AR26" s="13">
        <f t="shared" si="7"/>
        <v>0</v>
      </c>
      <c r="AS26" s="13"/>
      <c r="AT26" s="13">
        <f t="shared" si="8"/>
        <v>362.8</v>
      </c>
      <c r="AU26" s="13"/>
      <c r="AV26" s="13">
        <f t="shared" si="4"/>
        <v>186.40000000000003</v>
      </c>
    </row>
    <row r="27" spans="1:48" x14ac:dyDescent="0.2">
      <c r="A27" s="3" t="s">
        <v>30</v>
      </c>
      <c r="B27" s="13">
        <f>[1]S.East!B26+[1]North!B24+[1]S.West!B24+'[1]S.East(NNG)'!B24</f>
        <v>2174.252</v>
      </c>
      <c r="C27" s="13"/>
      <c r="D27" s="13">
        <f>[1]S.East!D26+[1]North!D24+[1]S.West!D24+'[1]S.East(NNG)'!D24</f>
        <v>0</v>
      </c>
      <c r="E27" s="13"/>
      <c r="F27" s="13">
        <f>[1]S.East!F26+[1]North!F24+[1]S.West!F24+'[1]S.East(NNG)'!F24</f>
        <v>1583.5519999999999</v>
      </c>
      <c r="G27" s="13"/>
      <c r="H27" s="13">
        <f t="shared" si="5"/>
        <v>590.70000000000005</v>
      </c>
      <c r="J27" s="13">
        <f>[1]S.East!J26+[1]North!J24+[1]S.West!J24+'[1]S.East(NNG)'!J24</f>
        <v>545.79999999999995</v>
      </c>
      <c r="K27" s="13"/>
      <c r="L27" s="13">
        <f>[1]S.East!L26+[1]North!L24+[1]S.West!L24+'[1]S.East(NNG)'!L24</f>
        <v>0</v>
      </c>
      <c r="M27" s="13"/>
      <c r="N27" s="13">
        <f>[1]S.East!N26+[1]North!N24+[1]S.West!N24+'[1]S.East(NNG)'!N24</f>
        <v>296.2</v>
      </c>
      <c r="O27" s="13"/>
      <c r="P27" s="13">
        <f t="shared" si="0"/>
        <v>249.59999999999997</v>
      </c>
      <c r="R27" s="13">
        <f>[1]S.East!R26+[1]North!R24+[1]S.West!R24+'[1]S.East(NNG)'!R24</f>
        <v>706.6</v>
      </c>
      <c r="S27" s="13"/>
      <c r="T27" s="13">
        <f>[1]S.East!T26+[1]North!T24+[1]S.West!T24+'[1]S.East(NNG)'!T24</f>
        <v>0</v>
      </c>
      <c r="U27" s="13"/>
      <c r="V27" s="13">
        <f>[1]S.East!V26+[1]North!V24+[1]S.West!V24+'[1]S.East(NNG)'!V24</f>
        <v>584.4</v>
      </c>
      <c r="W27" s="13"/>
      <c r="X27" s="13">
        <f t="shared" si="1"/>
        <v>122.20000000000005</v>
      </c>
      <c r="Z27" s="13">
        <v>214.6</v>
      </c>
      <c r="AA27" s="13"/>
      <c r="AB27" s="13">
        <f>[1]S.East!AB26+[1]North!AB24+[1]S.West!AB24+'[1]S.East(NNG)'!AB24</f>
        <v>0</v>
      </c>
      <c r="AC27" s="13"/>
      <c r="AD27" s="13">
        <f>[1]S.East!AD26+[1]North!AD24+[1]S.West!AD24+'[1]S.East(NNG)'!AD24</f>
        <v>0</v>
      </c>
      <c r="AE27" s="13"/>
      <c r="AF27" s="13">
        <f t="shared" si="2"/>
        <v>214.6</v>
      </c>
      <c r="AH27" s="13">
        <f>[1]S.East!AH26+[1]North!AH24+[1]S.West!AH24+'[1]S.East(NNG)'!AH24</f>
        <v>0</v>
      </c>
      <c r="AI27" s="13"/>
      <c r="AJ27" s="13">
        <f>[1]S.East!AJ26+[1]North!AJ24+[1]S.West!AJ24+'[1]S.East(NNG)'!AJ24</f>
        <v>0</v>
      </c>
      <c r="AK27" s="13"/>
      <c r="AL27" s="13">
        <f>[1]S.East!AL26+[1]North!AL24+[1]S.West!AL24+'[1]S.East(NNG)'!AL24</f>
        <v>0</v>
      </c>
      <c r="AM27" s="13"/>
      <c r="AN27" s="13">
        <f t="shared" si="3"/>
        <v>0</v>
      </c>
      <c r="AO27" s="13"/>
      <c r="AP27" s="13">
        <f t="shared" si="6"/>
        <v>3641.2519999999995</v>
      </c>
      <c r="AQ27" s="13"/>
      <c r="AR27" s="13">
        <f t="shared" si="7"/>
        <v>0</v>
      </c>
      <c r="AS27" s="13"/>
      <c r="AT27" s="13">
        <f t="shared" si="8"/>
        <v>2464.152</v>
      </c>
      <c r="AU27" s="13"/>
      <c r="AV27" s="13">
        <f t="shared" si="4"/>
        <v>1177.0999999999995</v>
      </c>
    </row>
    <row r="28" spans="1:48" x14ac:dyDescent="0.2">
      <c r="A28" s="3" t="s">
        <v>31</v>
      </c>
      <c r="B28" s="13">
        <f>[1]S.East!B27</f>
        <v>0</v>
      </c>
      <c r="C28" s="13"/>
      <c r="D28" s="13">
        <f>[1]S.East!D27</f>
        <v>0</v>
      </c>
      <c r="E28" s="13"/>
      <c r="F28" s="13">
        <f>[1]S.East!F27</f>
        <v>0</v>
      </c>
      <c r="G28" s="13"/>
      <c r="H28" s="13">
        <f>+B28-D28-F28</f>
        <v>0</v>
      </c>
      <c r="J28" s="13">
        <f>[1]S.East!J27</f>
        <v>0</v>
      </c>
      <c r="K28" s="13"/>
      <c r="L28" s="13">
        <f>[1]S.East!L27</f>
        <v>0</v>
      </c>
      <c r="M28" s="13"/>
      <c r="N28" s="13">
        <f>[1]S.East!N27</f>
        <v>0</v>
      </c>
      <c r="O28" s="13"/>
      <c r="P28" s="13">
        <f>+J28-L28-N28</f>
        <v>0</v>
      </c>
      <c r="R28" s="13">
        <f>[1]S.East!R27</f>
        <v>243.93300000000002</v>
      </c>
      <c r="S28" s="13"/>
      <c r="T28" s="13">
        <f>[1]S.East!T27</f>
        <v>0</v>
      </c>
      <c r="U28" s="13"/>
      <c r="V28" s="13">
        <f>[1]S.East!V27</f>
        <v>14.502000000000001</v>
      </c>
      <c r="W28" s="13"/>
      <c r="X28" s="13">
        <f>+R28-T28-V28</f>
        <v>229.43100000000001</v>
      </c>
      <c r="Z28" s="13">
        <f>[1]S.East!Z27</f>
        <v>0</v>
      </c>
      <c r="AA28" s="13"/>
      <c r="AB28" s="13">
        <f>[1]S.East!AB27</f>
        <v>0</v>
      </c>
      <c r="AC28" s="13"/>
      <c r="AD28" s="13">
        <f>[1]S.East!AD27</f>
        <v>0</v>
      </c>
      <c r="AE28" s="13"/>
      <c r="AF28" s="13">
        <f>+Z28-AB28-AD28</f>
        <v>0</v>
      </c>
      <c r="AH28" s="13">
        <f>[1]S.East!AH27</f>
        <v>117.881</v>
      </c>
      <c r="AI28" s="13"/>
      <c r="AJ28" s="13">
        <f>[1]S.East!AJ27</f>
        <v>0</v>
      </c>
      <c r="AK28" s="13"/>
      <c r="AL28" s="13">
        <f>[1]S.East!AL27</f>
        <v>0</v>
      </c>
      <c r="AM28" s="13"/>
      <c r="AN28" s="13">
        <f t="shared" si="3"/>
        <v>117.881</v>
      </c>
      <c r="AO28" s="13"/>
      <c r="AP28" s="13">
        <f t="shared" si="6"/>
        <v>361.81400000000002</v>
      </c>
      <c r="AQ28" s="13"/>
      <c r="AR28" s="13">
        <f t="shared" si="7"/>
        <v>0</v>
      </c>
      <c r="AS28" s="13"/>
      <c r="AT28" s="13">
        <f t="shared" si="8"/>
        <v>14.502000000000001</v>
      </c>
      <c r="AU28" s="13"/>
      <c r="AV28" s="13">
        <f>+AP28-AR28-AT28</f>
        <v>347.31200000000001</v>
      </c>
    </row>
    <row r="29" spans="1:48" x14ac:dyDescent="0.2">
      <c r="A29" s="3" t="s">
        <v>32</v>
      </c>
      <c r="B29" s="13">
        <f>[1]North!B25</f>
        <v>0</v>
      </c>
      <c r="C29" s="13"/>
      <c r="D29" s="13">
        <f>[1]North!D25</f>
        <v>0</v>
      </c>
      <c r="E29" s="13"/>
      <c r="F29" s="13">
        <f>[1]North!F25</f>
        <v>0</v>
      </c>
      <c r="G29" s="13"/>
      <c r="H29" s="13">
        <f>+B29-D29-F29</f>
        <v>0</v>
      </c>
      <c r="J29" s="13">
        <f>[1]North!J25</f>
        <v>0</v>
      </c>
      <c r="K29" s="13"/>
      <c r="L29" s="13">
        <f>[1]North!L25</f>
        <v>0</v>
      </c>
      <c r="M29" s="13"/>
      <c r="N29" s="13">
        <f>[1]North!N25</f>
        <v>0</v>
      </c>
      <c r="O29" s="13"/>
      <c r="P29" s="13">
        <f>+J29-L29-N29</f>
        <v>0</v>
      </c>
      <c r="R29" s="13">
        <f>[1]North!R25</f>
        <v>0</v>
      </c>
      <c r="S29" s="13"/>
      <c r="T29" s="13">
        <f>[1]North!T25</f>
        <v>0</v>
      </c>
      <c r="U29" s="13"/>
      <c r="V29" s="13">
        <f>[1]North!V25</f>
        <v>0</v>
      </c>
      <c r="W29" s="13"/>
      <c r="X29" s="13">
        <f>+R29-T29-V29</f>
        <v>0</v>
      </c>
      <c r="Z29" s="13">
        <f>[1]North!Z25</f>
        <v>0</v>
      </c>
      <c r="AA29" s="13"/>
      <c r="AB29" s="13">
        <f>[1]North!AB25</f>
        <v>0</v>
      </c>
      <c r="AC29" s="13"/>
      <c r="AD29" s="13">
        <f>[1]North!AD25</f>
        <v>0</v>
      </c>
      <c r="AE29" s="13"/>
      <c r="AF29" s="13">
        <f>+Z29-AB29-AD29</f>
        <v>0</v>
      </c>
      <c r="AH29" s="13">
        <f>[1]North!AH25</f>
        <v>0</v>
      </c>
      <c r="AI29" s="13"/>
      <c r="AJ29" s="13">
        <f>[1]North!AJ25</f>
        <v>0</v>
      </c>
      <c r="AK29" s="13"/>
      <c r="AL29" s="13">
        <f>[1]North!AL25</f>
        <v>0</v>
      </c>
      <c r="AM29" s="13"/>
      <c r="AN29" s="13">
        <f t="shared" si="3"/>
        <v>0</v>
      </c>
      <c r="AO29" s="13"/>
      <c r="AP29" s="13">
        <f t="shared" si="6"/>
        <v>0</v>
      </c>
      <c r="AQ29" s="13"/>
      <c r="AR29" s="13">
        <f t="shared" si="7"/>
        <v>0</v>
      </c>
      <c r="AS29" s="13"/>
      <c r="AT29" s="13">
        <f t="shared" si="8"/>
        <v>0</v>
      </c>
      <c r="AU29" s="13"/>
      <c r="AV29" s="13">
        <f>+AP29-AR29-AT29</f>
        <v>0</v>
      </c>
    </row>
    <row r="30" spans="1:48" x14ac:dyDescent="0.2">
      <c r="A30" s="3" t="s">
        <v>33</v>
      </c>
      <c r="B30" s="13">
        <f>[1]North!B26</f>
        <v>434</v>
      </c>
      <c r="C30" s="13"/>
      <c r="D30" s="13">
        <f>[1]North!D26</f>
        <v>0</v>
      </c>
      <c r="E30" s="13"/>
      <c r="F30" s="13">
        <f>[1]North!F26</f>
        <v>0</v>
      </c>
      <c r="G30" s="13"/>
      <c r="H30" s="13">
        <f>+B30-D30-F30</f>
        <v>434</v>
      </c>
      <c r="J30" s="13">
        <f>[1]North!J26</f>
        <v>333</v>
      </c>
      <c r="K30" s="13"/>
      <c r="L30" s="13">
        <f>[1]North!L26</f>
        <v>0</v>
      </c>
      <c r="M30" s="13"/>
      <c r="N30" s="13">
        <f>[1]North!N26</f>
        <v>0</v>
      </c>
      <c r="O30" s="13"/>
      <c r="P30" s="13">
        <f>+J30-L30-N30</f>
        <v>333</v>
      </c>
      <c r="R30" s="13">
        <f>[1]North!R26</f>
        <v>0</v>
      </c>
      <c r="S30" s="13"/>
      <c r="T30" s="13">
        <f>[1]North!T26</f>
        <v>0</v>
      </c>
      <c r="U30" s="13"/>
      <c r="V30" s="13">
        <f>[1]North!V26</f>
        <v>0</v>
      </c>
      <c r="W30" s="13"/>
      <c r="X30" s="13">
        <f>+R30-T30-V30</f>
        <v>0</v>
      </c>
      <c r="Z30" s="13">
        <f>[1]North!Z26</f>
        <v>0</v>
      </c>
      <c r="AA30" s="13"/>
      <c r="AB30" s="13">
        <f>[1]North!AB26</f>
        <v>0</v>
      </c>
      <c r="AC30" s="13"/>
      <c r="AD30" s="13">
        <f>[1]North!AD26</f>
        <v>0</v>
      </c>
      <c r="AE30" s="13"/>
      <c r="AF30" s="13">
        <f>+Z30-AB30-AD30</f>
        <v>0</v>
      </c>
      <c r="AH30" s="13">
        <f>[1]North!AH26</f>
        <v>0</v>
      </c>
      <c r="AI30" s="13"/>
      <c r="AJ30" s="13">
        <f>[1]North!AJ26</f>
        <v>0</v>
      </c>
      <c r="AK30" s="13"/>
      <c r="AL30" s="13">
        <f>[1]North!AL26</f>
        <v>0</v>
      </c>
      <c r="AM30" s="13"/>
      <c r="AN30" s="13">
        <f t="shared" si="3"/>
        <v>0</v>
      </c>
      <c r="AO30" s="13"/>
      <c r="AP30" s="13">
        <f t="shared" si="6"/>
        <v>767</v>
      </c>
      <c r="AQ30" s="13"/>
      <c r="AR30" s="13">
        <f t="shared" si="7"/>
        <v>0</v>
      </c>
      <c r="AS30" s="13"/>
      <c r="AT30" s="13">
        <f t="shared" si="8"/>
        <v>0</v>
      </c>
      <c r="AU30" s="13"/>
      <c r="AV30" s="13">
        <f>+AP30-AR30-AT30</f>
        <v>767</v>
      </c>
    </row>
    <row r="31" spans="1:48" x14ac:dyDescent="0.2">
      <c r="A31" s="3" t="s">
        <v>34</v>
      </c>
      <c r="B31" s="13">
        <f>[1]S.East!B28</f>
        <v>0</v>
      </c>
      <c r="C31" s="13"/>
      <c r="D31" s="13">
        <f>[1]S.East!D28</f>
        <v>0</v>
      </c>
      <c r="E31" s="13"/>
      <c r="F31" s="13">
        <f>[1]S.East!F28</f>
        <v>0</v>
      </c>
      <c r="G31" s="13"/>
      <c r="H31" s="13">
        <f t="shared" si="5"/>
        <v>0</v>
      </c>
      <c r="J31" s="13">
        <f>[1]S.East!J28</f>
        <v>0</v>
      </c>
      <c r="K31" s="13"/>
      <c r="L31" s="13">
        <f>[1]S.East!L28</f>
        <v>0</v>
      </c>
      <c r="M31" s="13"/>
      <c r="N31" s="13">
        <f>[1]S.East!N28</f>
        <v>0</v>
      </c>
      <c r="O31" s="13"/>
      <c r="P31" s="13">
        <f t="shared" si="0"/>
        <v>0</v>
      </c>
      <c r="R31" s="13">
        <f>[1]S.East!R28</f>
        <v>0</v>
      </c>
      <c r="S31" s="13"/>
      <c r="T31" s="13">
        <f>[1]S.East!T28</f>
        <v>0</v>
      </c>
      <c r="U31" s="13"/>
      <c r="V31" s="13">
        <f>[1]S.East!V28</f>
        <v>0</v>
      </c>
      <c r="W31" s="13"/>
      <c r="X31" s="13">
        <f t="shared" si="1"/>
        <v>0</v>
      </c>
      <c r="Z31" s="13">
        <f>[1]S.East!Z28</f>
        <v>0</v>
      </c>
      <c r="AA31" s="13"/>
      <c r="AB31" s="13">
        <f>[1]S.East!AB28</f>
        <v>0</v>
      </c>
      <c r="AC31" s="13"/>
      <c r="AD31" s="13">
        <f>[1]S.East!AD28</f>
        <v>0</v>
      </c>
      <c r="AE31" s="13"/>
      <c r="AF31" s="13">
        <f t="shared" si="2"/>
        <v>0</v>
      </c>
      <c r="AH31" s="13">
        <f>[1]S.East!AH28</f>
        <v>1614</v>
      </c>
      <c r="AI31" s="13"/>
      <c r="AJ31" s="13">
        <f>[1]S.East!AJ28</f>
        <v>0</v>
      </c>
      <c r="AK31" s="13"/>
      <c r="AL31" s="13">
        <f>[1]S.East!AL28</f>
        <v>0</v>
      </c>
      <c r="AM31" s="13"/>
      <c r="AN31" s="13">
        <f t="shared" si="3"/>
        <v>1614</v>
      </c>
      <c r="AO31" s="15"/>
      <c r="AP31" s="13">
        <f t="shared" si="6"/>
        <v>1614</v>
      </c>
      <c r="AQ31" s="15"/>
      <c r="AR31" s="13">
        <f t="shared" si="7"/>
        <v>0</v>
      </c>
      <c r="AS31" s="15"/>
      <c r="AT31" s="13">
        <f t="shared" si="8"/>
        <v>0</v>
      </c>
      <c r="AU31" s="15"/>
      <c r="AV31" s="13">
        <f t="shared" si="4"/>
        <v>1614</v>
      </c>
    </row>
    <row r="32" spans="1:48" x14ac:dyDescent="0.2">
      <c r="A32" s="3" t="s">
        <v>35</v>
      </c>
      <c r="B32" s="13">
        <f>[1]S.East!B29</f>
        <v>9</v>
      </c>
      <c r="C32" s="13"/>
      <c r="D32" s="13">
        <f>[1]S.East!D29</f>
        <v>0</v>
      </c>
      <c r="E32" s="13"/>
      <c r="F32" s="13">
        <f>[1]S.East!F29</f>
        <v>0</v>
      </c>
      <c r="G32" s="13"/>
      <c r="H32" s="13">
        <f>[1]S.East!H29</f>
        <v>9</v>
      </c>
      <c r="J32" s="13">
        <f>[1]S.East!J29</f>
        <v>0</v>
      </c>
      <c r="K32" s="13"/>
      <c r="L32" s="13">
        <f>[1]S.East!L29</f>
        <v>0</v>
      </c>
      <c r="M32" s="13"/>
      <c r="N32" s="13">
        <f>[1]S.East!N29</f>
        <v>0</v>
      </c>
      <c r="O32" s="13"/>
      <c r="P32" s="13">
        <f t="shared" si="0"/>
        <v>0</v>
      </c>
      <c r="R32" s="13">
        <f>[1]S.East!R29</f>
        <v>0</v>
      </c>
      <c r="S32" s="13"/>
      <c r="T32" s="13">
        <f>[1]S.East!T29</f>
        <v>0</v>
      </c>
      <c r="U32" s="13"/>
      <c r="V32" s="13">
        <f>[1]S.East!V29</f>
        <v>0</v>
      </c>
      <c r="W32" s="13"/>
      <c r="X32" s="13">
        <f t="shared" si="1"/>
        <v>0</v>
      </c>
      <c r="Z32" s="13">
        <f>[1]S.East!Z29</f>
        <v>0</v>
      </c>
      <c r="AA32" s="13"/>
      <c r="AB32" s="13">
        <f>[1]S.East!AB29</f>
        <v>0</v>
      </c>
      <c r="AC32" s="13"/>
      <c r="AD32" s="13">
        <f>[1]S.East!AD29</f>
        <v>0</v>
      </c>
      <c r="AE32" s="13"/>
      <c r="AF32" s="13">
        <f t="shared" si="2"/>
        <v>0</v>
      </c>
      <c r="AH32" s="13">
        <f>[1]S.East!AH29</f>
        <v>0</v>
      </c>
      <c r="AI32" s="13"/>
      <c r="AJ32" s="13">
        <f>[1]S.East!AJ29</f>
        <v>0</v>
      </c>
      <c r="AK32" s="13"/>
      <c r="AL32" s="13">
        <f>[1]S.East!AL29</f>
        <v>0</v>
      </c>
      <c r="AM32" s="13"/>
      <c r="AN32" s="13">
        <f t="shared" si="3"/>
        <v>0</v>
      </c>
      <c r="AO32" s="13"/>
      <c r="AP32" s="13">
        <f t="shared" si="6"/>
        <v>9</v>
      </c>
      <c r="AQ32" s="15"/>
      <c r="AR32" s="13">
        <f t="shared" si="7"/>
        <v>0</v>
      </c>
      <c r="AS32" s="15"/>
      <c r="AT32" s="13">
        <f t="shared" si="8"/>
        <v>0</v>
      </c>
      <c r="AU32" s="15"/>
      <c r="AV32" s="13">
        <f t="shared" si="4"/>
        <v>9</v>
      </c>
    </row>
    <row r="33" spans="1:48" x14ac:dyDescent="0.2">
      <c r="A33" s="3" t="s">
        <v>36</v>
      </c>
      <c r="B33" s="13">
        <f>'[1]S.East(NNG)'!B25</f>
        <v>1252.2</v>
      </c>
      <c r="C33" s="13"/>
      <c r="D33" s="13">
        <f>'[1]S.East(NNG)'!D25</f>
        <v>12.7</v>
      </c>
      <c r="E33" s="13"/>
      <c r="F33" s="13">
        <f>'[1]S.East(NNG)'!F25</f>
        <v>0</v>
      </c>
      <c r="G33" s="13"/>
      <c r="H33" s="13">
        <f t="shared" si="5"/>
        <v>1239.5</v>
      </c>
      <c r="J33" s="13">
        <f>'[1]S.East(NNG)'!J25</f>
        <v>0</v>
      </c>
      <c r="K33" s="13"/>
      <c r="L33" s="13">
        <f>'[1]S.East(NNG)'!L25</f>
        <v>0</v>
      </c>
      <c r="M33" s="13"/>
      <c r="N33" s="13">
        <f>'[1]S.East(NNG)'!N25</f>
        <v>0</v>
      </c>
      <c r="O33" s="13"/>
      <c r="P33" s="13">
        <f t="shared" si="0"/>
        <v>0</v>
      </c>
      <c r="R33" s="13">
        <f>'[1]S.East(NNG)'!R25</f>
        <v>0</v>
      </c>
      <c r="S33" s="13"/>
      <c r="T33" s="13">
        <f>'[1]S.East(NNG)'!T25</f>
        <v>0</v>
      </c>
      <c r="U33" s="13"/>
      <c r="V33" s="13">
        <f>'[1]S.East(NNG)'!V25</f>
        <v>0</v>
      </c>
      <c r="W33" s="13"/>
      <c r="X33" s="13">
        <f t="shared" si="1"/>
        <v>0</v>
      </c>
      <c r="Z33" s="13">
        <f>'[1]S.East(NNG)'!Z25</f>
        <v>0</v>
      </c>
      <c r="AA33" s="13"/>
      <c r="AB33" s="13">
        <f>'[1]S.East(NNG)'!AB25</f>
        <v>0</v>
      </c>
      <c r="AC33" s="13"/>
      <c r="AD33" s="13">
        <f>'[1]S.East(NNG)'!AD25</f>
        <v>0</v>
      </c>
      <c r="AE33" s="13"/>
      <c r="AF33" s="13">
        <f t="shared" si="2"/>
        <v>0</v>
      </c>
      <c r="AH33" s="13">
        <f>'[1]S.East(NNG)'!AH25</f>
        <v>0</v>
      </c>
      <c r="AI33" s="13"/>
      <c r="AJ33" s="13">
        <f>'[1]S.East(NNG)'!AJ25</f>
        <v>0</v>
      </c>
      <c r="AK33" s="13"/>
      <c r="AL33" s="13">
        <f>'[1]S.East(NNG)'!AL25</f>
        <v>0</v>
      </c>
      <c r="AM33" s="13"/>
      <c r="AN33" s="13">
        <f t="shared" si="3"/>
        <v>0</v>
      </c>
      <c r="AO33" s="15"/>
      <c r="AP33" s="13">
        <f t="shared" si="6"/>
        <v>1252.2</v>
      </c>
      <c r="AQ33" s="15"/>
      <c r="AR33" s="13">
        <f t="shared" si="7"/>
        <v>12.7</v>
      </c>
      <c r="AS33" s="15"/>
      <c r="AT33" s="13">
        <f t="shared" si="8"/>
        <v>0</v>
      </c>
      <c r="AU33" s="15"/>
      <c r="AV33" s="13">
        <f t="shared" si="4"/>
        <v>1239.5</v>
      </c>
    </row>
    <row r="34" spans="1:48" x14ac:dyDescent="0.2">
      <c r="A34" s="3" t="s">
        <v>37</v>
      </c>
      <c r="B34" s="13">
        <f>-367</f>
        <v>-367</v>
      </c>
      <c r="C34" s="13"/>
      <c r="D34" s="13">
        <f>0</f>
        <v>0</v>
      </c>
      <c r="E34" s="13"/>
      <c r="F34" s="13">
        <f>0</f>
        <v>0</v>
      </c>
      <c r="G34" s="13"/>
      <c r="H34" s="13">
        <f t="shared" si="5"/>
        <v>-367</v>
      </c>
      <c r="J34" s="13">
        <f>0</f>
        <v>0</v>
      </c>
      <c r="K34" s="13"/>
      <c r="L34" s="13">
        <f>0</f>
        <v>0</v>
      </c>
      <c r="M34" s="13"/>
      <c r="N34" s="13">
        <f>0</f>
        <v>0</v>
      </c>
      <c r="O34" s="13"/>
      <c r="P34" s="13">
        <f t="shared" si="0"/>
        <v>0</v>
      </c>
      <c r="R34" s="13"/>
      <c r="S34" s="13"/>
      <c r="T34" s="13"/>
      <c r="U34" s="13"/>
      <c r="V34" s="13"/>
      <c r="W34" s="13"/>
      <c r="X34" s="13"/>
      <c r="Z34" s="13"/>
      <c r="AA34" s="13"/>
      <c r="AB34" s="13"/>
      <c r="AC34" s="13"/>
      <c r="AD34" s="13"/>
      <c r="AE34" s="13"/>
      <c r="AF34" s="13"/>
      <c r="AH34" s="13"/>
      <c r="AI34" s="13"/>
      <c r="AJ34" s="13"/>
      <c r="AK34" s="13"/>
      <c r="AL34" s="13"/>
      <c r="AM34" s="13"/>
      <c r="AN34" s="13"/>
      <c r="AO34" s="15"/>
      <c r="AP34" s="13">
        <f t="shared" si="6"/>
        <v>-367</v>
      </c>
      <c r="AQ34" s="15"/>
      <c r="AR34" s="13">
        <f t="shared" si="7"/>
        <v>0</v>
      </c>
      <c r="AS34" s="15"/>
      <c r="AT34" s="13">
        <f t="shared" si="8"/>
        <v>0</v>
      </c>
      <c r="AU34" s="15"/>
      <c r="AV34" s="13">
        <f t="shared" si="4"/>
        <v>-367</v>
      </c>
    </row>
    <row r="35" spans="1:48" x14ac:dyDescent="0.2">
      <c r="A35" s="3" t="s">
        <v>38</v>
      </c>
      <c r="B35" s="13">
        <v>400</v>
      </c>
      <c r="C35" s="13"/>
      <c r="D35" s="13">
        <f>0</f>
        <v>0</v>
      </c>
      <c r="E35" s="13"/>
      <c r="F35" s="13">
        <f>0</f>
        <v>0</v>
      </c>
      <c r="G35" s="13"/>
      <c r="H35" s="13">
        <f t="shared" si="5"/>
        <v>400</v>
      </c>
      <c r="J35" s="13">
        <v>900</v>
      </c>
      <c r="K35" s="13"/>
      <c r="L35" s="13">
        <f>0</f>
        <v>0</v>
      </c>
      <c r="M35" s="13"/>
      <c r="N35" s="13">
        <f>0</f>
        <v>0</v>
      </c>
      <c r="O35" s="13"/>
      <c r="P35" s="13">
        <f t="shared" si="0"/>
        <v>900</v>
      </c>
      <c r="R35" s="13"/>
      <c r="S35" s="13"/>
      <c r="T35" s="13"/>
      <c r="U35" s="13"/>
      <c r="V35" s="13"/>
      <c r="W35" s="13"/>
      <c r="X35" s="13"/>
      <c r="Z35" s="13"/>
      <c r="AA35" s="13"/>
      <c r="AB35" s="13"/>
      <c r="AC35" s="13"/>
      <c r="AD35" s="13"/>
      <c r="AE35" s="13"/>
      <c r="AF35" s="13"/>
      <c r="AH35" s="13"/>
      <c r="AI35" s="13"/>
      <c r="AJ35" s="13"/>
      <c r="AK35" s="13"/>
      <c r="AL35" s="13"/>
      <c r="AM35" s="13"/>
      <c r="AN35" s="13"/>
      <c r="AO35" s="15"/>
      <c r="AP35" s="13">
        <f t="shared" si="6"/>
        <v>1300</v>
      </c>
      <c r="AQ35" s="15"/>
      <c r="AR35" s="13">
        <f t="shared" si="7"/>
        <v>0</v>
      </c>
      <c r="AS35" s="15"/>
      <c r="AT35" s="13">
        <f t="shared" si="8"/>
        <v>0</v>
      </c>
      <c r="AU35" s="15"/>
      <c r="AV35" s="13">
        <f t="shared" si="4"/>
        <v>1300</v>
      </c>
    </row>
    <row r="36" spans="1:48" x14ac:dyDescent="0.2">
      <c r="A36" s="3" t="s">
        <v>39</v>
      </c>
      <c r="B36" s="13">
        <f>-1500</f>
        <v>-1500</v>
      </c>
      <c r="C36" s="13"/>
      <c r="D36" s="13">
        <f>0</f>
        <v>0</v>
      </c>
      <c r="E36" s="13"/>
      <c r="F36" s="13">
        <f>0</f>
        <v>0</v>
      </c>
      <c r="G36" s="13"/>
      <c r="H36" s="13">
        <f t="shared" si="5"/>
        <v>-1500</v>
      </c>
      <c r="J36" s="13">
        <f>0</f>
        <v>0</v>
      </c>
      <c r="K36" s="13"/>
      <c r="L36" s="13">
        <f>0</f>
        <v>0</v>
      </c>
      <c r="M36" s="13"/>
      <c r="N36" s="13">
        <f>0</f>
        <v>0</v>
      </c>
      <c r="O36" s="13"/>
      <c r="P36" s="13">
        <f t="shared" si="0"/>
        <v>0</v>
      </c>
      <c r="R36" s="13"/>
      <c r="S36" s="13"/>
      <c r="T36" s="13"/>
      <c r="U36" s="13"/>
      <c r="V36" s="13"/>
      <c r="W36" s="13"/>
      <c r="X36" s="13"/>
      <c r="Z36" s="13"/>
      <c r="AA36" s="13"/>
      <c r="AB36" s="13"/>
      <c r="AC36" s="13"/>
      <c r="AD36" s="13"/>
      <c r="AE36" s="13"/>
      <c r="AF36" s="13"/>
      <c r="AH36" s="13"/>
      <c r="AI36" s="13"/>
      <c r="AJ36" s="13"/>
      <c r="AK36" s="13"/>
      <c r="AL36" s="13"/>
      <c r="AM36" s="13"/>
      <c r="AN36" s="13"/>
      <c r="AO36" s="15"/>
      <c r="AP36" s="13">
        <f t="shared" si="6"/>
        <v>-1500</v>
      </c>
      <c r="AQ36" s="15"/>
      <c r="AR36" s="13">
        <f t="shared" si="7"/>
        <v>0</v>
      </c>
      <c r="AS36" s="15"/>
      <c r="AT36" s="13">
        <f t="shared" si="8"/>
        <v>0</v>
      </c>
      <c r="AU36" s="15"/>
      <c r="AV36" s="13">
        <f t="shared" si="4"/>
        <v>-1500</v>
      </c>
    </row>
    <row r="37" spans="1:48" x14ac:dyDescent="0.2">
      <c r="A37" s="3" t="s">
        <v>40</v>
      </c>
      <c r="B37" s="13">
        <f>0</f>
        <v>0</v>
      </c>
      <c r="C37" s="13"/>
      <c r="D37" s="13">
        <f>0</f>
        <v>0</v>
      </c>
      <c r="E37" s="13"/>
      <c r="F37" s="13">
        <f>0</f>
        <v>0</v>
      </c>
      <c r="G37" s="13"/>
      <c r="H37" s="13">
        <f t="shared" si="5"/>
        <v>0</v>
      </c>
      <c r="J37" s="13">
        <v>463</v>
      </c>
      <c r="K37" s="13"/>
      <c r="L37" s="13">
        <f>0</f>
        <v>0</v>
      </c>
      <c r="M37" s="13"/>
      <c r="N37" s="13">
        <f>0</f>
        <v>0</v>
      </c>
      <c r="O37" s="13"/>
      <c r="P37" s="13">
        <f t="shared" si="0"/>
        <v>463</v>
      </c>
      <c r="R37" s="13"/>
      <c r="S37" s="13"/>
      <c r="T37" s="13"/>
      <c r="U37" s="13"/>
      <c r="V37" s="13"/>
      <c r="W37" s="13"/>
      <c r="X37" s="13"/>
      <c r="Z37" s="13"/>
      <c r="AA37" s="13"/>
      <c r="AB37" s="13"/>
      <c r="AC37" s="13"/>
      <c r="AD37" s="13"/>
      <c r="AE37" s="13"/>
      <c r="AF37" s="13"/>
      <c r="AH37" s="13"/>
      <c r="AI37" s="13"/>
      <c r="AJ37" s="13"/>
      <c r="AK37" s="13"/>
      <c r="AL37" s="13"/>
      <c r="AM37" s="13"/>
      <c r="AN37" s="13"/>
      <c r="AO37" s="15"/>
      <c r="AP37" s="13">
        <f t="shared" si="6"/>
        <v>463</v>
      </c>
      <c r="AQ37" s="15"/>
      <c r="AR37" s="13">
        <f t="shared" si="7"/>
        <v>0</v>
      </c>
      <c r="AS37" s="15"/>
      <c r="AT37" s="13">
        <f t="shared" si="8"/>
        <v>0</v>
      </c>
      <c r="AU37" s="15"/>
      <c r="AV37" s="13">
        <f t="shared" si="4"/>
        <v>463</v>
      </c>
    </row>
    <row r="38" spans="1:48" x14ac:dyDescent="0.2">
      <c r="A38" s="3" t="s">
        <v>41</v>
      </c>
      <c r="B38" s="13">
        <f>0</f>
        <v>0</v>
      </c>
      <c r="C38" s="13"/>
      <c r="D38" s="13">
        <f>0</f>
        <v>0</v>
      </c>
      <c r="E38" s="13"/>
      <c r="F38" s="13">
        <f>0</f>
        <v>0</v>
      </c>
      <c r="G38" s="13"/>
      <c r="H38" s="13">
        <f t="shared" si="5"/>
        <v>0</v>
      </c>
      <c r="J38" s="13">
        <v>1000</v>
      </c>
      <c r="K38" s="13"/>
      <c r="L38" s="13">
        <f>0</f>
        <v>0</v>
      </c>
      <c r="M38" s="13"/>
      <c r="N38" s="13">
        <f>0</f>
        <v>0</v>
      </c>
      <c r="O38" s="13"/>
      <c r="P38" s="13">
        <f t="shared" si="0"/>
        <v>1000</v>
      </c>
      <c r="R38" s="13"/>
      <c r="S38" s="13"/>
      <c r="T38" s="13"/>
      <c r="U38" s="13"/>
      <c r="V38" s="13"/>
      <c r="W38" s="13"/>
      <c r="X38" s="13"/>
      <c r="Z38" s="13"/>
      <c r="AA38" s="13"/>
      <c r="AB38" s="13"/>
      <c r="AC38" s="13"/>
      <c r="AD38" s="13"/>
      <c r="AE38" s="13"/>
      <c r="AF38" s="13"/>
      <c r="AH38" s="13"/>
      <c r="AI38" s="13"/>
      <c r="AJ38" s="13"/>
      <c r="AK38" s="13"/>
      <c r="AL38" s="13"/>
      <c r="AM38" s="13"/>
      <c r="AN38" s="13"/>
      <c r="AO38" s="15"/>
      <c r="AP38" s="13">
        <f t="shared" si="6"/>
        <v>1000</v>
      </c>
      <c r="AQ38" s="15"/>
      <c r="AR38" s="13">
        <f t="shared" si="7"/>
        <v>0</v>
      </c>
      <c r="AS38" s="15"/>
      <c r="AT38" s="13">
        <f t="shared" si="8"/>
        <v>0</v>
      </c>
      <c r="AU38" s="15"/>
      <c r="AV38" s="13">
        <f t="shared" si="4"/>
        <v>1000</v>
      </c>
    </row>
    <row r="39" spans="1:48" x14ac:dyDescent="0.2">
      <c r="A39" s="3" t="s">
        <v>42</v>
      </c>
      <c r="B39" s="13">
        <f>111.6+38.1</f>
        <v>149.69999999999999</v>
      </c>
      <c r="C39" s="13"/>
      <c r="D39" s="13"/>
      <c r="E39" s="13"/>
      <c r="F39" s="13">
        <v>25.1</v>
      </c>
      <c r="G39" s="13"/>
      <c r="H39" s="13">
        <f>86.5+38.1</f>
        <v>124.6</v>
      </c>
      <c r="J39" s="13">
        <f>69.7+23.8</f>
        <v>93.5</v>
      </c>
      <c r="K39" s="13"/>
      <c r="L39" s="13">
        <f>0</f>
        <v>0</v>
      </c>
      <c r="M39" s="13"/>
      <c r="N39" s="13">
        <v>15.6</v>
      </c>
      <c r="O39" s="13"/>
      <c r="P39" s="13">
        <f>54.1+23.8</f>
        <v>77.900000000000006</v>
      </c>
      <c r="R39" s="13">
        <f>69.7+23.8</f>
        <v>93.5</v>
      </c>
      <c r="S39" s="13"/>
      <c r="T39" s="13">
        <f>0</f>
        <v>0</v>
      </c>
      <c r="U39" s="13"/>
      <c r="V39" s="13">
        <v>15.6</v>
      </c>
      <c r="W39" s="13"/>
      <c r="X39" s="13">
        <f>54.1+23.8</f>
        <v>77.900000000000006</v>
      </c>
      <c r="Z39" s="13">
        <f>27.9+9.5</f>
        <v>37.4</v>
      </c>
      <c r="AA39" s="13"/>
      <c r="AB39" s="13"/>
      <c r="AC39" s="13"/>
      <c r="AD39" s="13">
        <v>6.3</v>
      </c>
      <c r="AE39" s="13"/>
      <c r="AF39" s="13">
        <f>21.6+9.5</f>
        <v>31.1</v>
      </c>
      <c r="AH39" s="13"/>
      <c r="AI39" s="13"/>
      <c r="AJ39" s="13"/>
      <c r="AK39" s="13"/>
      <c r="AL39" s="13"/>
      <c r="AM39" s="13"/>
      <c r="AN39" s="13"/>
      <c r="AO39" s="13"/>
      <c r="AP39" s="13">
        <f t="shared" si="6"/>
        <v>374.09999999999997</v>
      </c>
      <c r="AQ39" s="13"/>
      <c r="AR39" s="13">
        <f t="shared" si="7"/>
        <v>0</v>
      </c>
      <c r="AS39" s="13"/>
      <c r="AT39" s="13">
        <f t="shared" si="8"/>
        <v>62.6</v>
      </c>
      <c r="AU39" s="13"/>
      <c r="AV39" s="13">
        <f t="shared" si="4"/>
        <v>311.49999999999994</v>
      </c>
    </row>
    <row r="40" spans="1:48" s="6" customFormat="1" ht="33.75" customHeight="1" x14ac:dyDescent="0.25">
      <c r="A40" s="16" t="s">
        <v>43</v>
      </c>
      <c r="B40" s="17">
        <f>SUM(B16:B39)</f>
        <v>98351.35199999997</v>
      </c>
      <c r="C40" s="17" t="s">
        <v>44</v>
      </c>
      <c r="D40" s="17">
        <f>SUM(D16:D39)</f>
        <v>5518</v>
      </c>
      <c r="E40" s="17">
        <f>SUM(E16:E33)</f>
        <v>0</v>
      </c>
      <c r="F40" s="17">
        <f>SUM(F16:F39)</f>
        <v>5125.0520000000006</v>
      </c>
      <c r="G40" s="17" t="s">
        <v>44</v>
      </c>
      <c r="H40" s="17">
        <f>SUM(H16:H39)</f>
        <v>87708.299999999974</v>
      </c>
      <c r="J40" s="17">
        <f>SUM(J16:J39)</f>
        <v>27085.799999999996</v>
      </c>
      <c r="K40" s="17" t="s">
        <v>44</v>
      </c>
      <c r="L40" s="17">
        <f>SUM(L16:L39)</f>
        <v>1114.5999999999999</v>
      </c>
      <c r="M40" s="17">
        <f>SUM(M16:M33)</f>
        <v>0</v>
      </c>
      <c r="N40" s="17">
        <f>SUM(N16:N39)</f>
        <v>1551.5</v>
      </c>
      <c r="O40" s="17" t="s">
        <v>44</v>
      </c>
      <c r="P40" s="17">
        <f>SUM(P16:P39)</f>
        <v>24419.699999999993</v>
      </c>
      <c r="R40" s="17">
        <f>SUM(R16:R39)</f>
        <v>32752.832999999999</v>
      </c>
      <c r="S40" s="17" t="s">
        <v>44</v>
      </c>
      <c r="T40" s="17">
        <f>SUM(T16:T39)</f>
        <v>1843.5</v>
      </c>
      <c r="U40" s="17">
        <f>SUM(U16:U33)</f>
        <v>974.5</v>
      </c>
      <c r="V40" s="17">
        <f>SUM(V16:V39)</f>
        <v>2562.7489999999998</v>
      </c>
      <c r="W40" s="17" t="s">
        <v>44</v>
      </c>
      <c r="X40" s="17">
        <f>SUM(X16:X39)</f>
        <v>28346.584000000003</v>
      </c>
      <c r="Z40" s="17">
        <f>SUM(Z16:Z39)</f>
        <v>16057.199999999999</v>
      </c>
      <c r="AA40" s="17" t="s">
        <v>44</v>
      </c>
      <c r="AB40" s="17">
        <f>SUM(AB16:AB39)</f>
        <v>104.9</v>
      </c>
      <c r="AC40" s="17">
        <f>SUM(AC16:AC33)</f>
        <v>0</v>
      </c>
      <c r="AD40" s="17">
        <f>SUM(AD16:AD39)</f>
        <v>6.3</v>
      </c>
      <c r="AE40" s="17" t="s">
        <v>44</v>
      </c>
      <c r="AF40" s="17">
        <f>SUM(AF16:AF39)</f>
        <v>15946</v>
      </c>
      <c r="AH40" s="17">
        <f>SUM(AH16:AH39)</f>
        <v>13083.234999999999</v>
      </c>
      <c r="AI40" s="17" t="s">
        <v>44</v>
      </c>
      <c r="AJ40" s="17">
        <f>SUM(AJ16:AJ39)</f>
        <v>0</v>
      </c>
      <c r="AK40" s="17">
        <f>SUM(AK16:AK33)</f>
        <v>0</v>
      </c>
      <c r="AL40" s="17">
        <f>SUM(AL16:AL39)</f>
        <v>93.173000000000002</v>
      </c>
      <c r="AM40" s="17" t="s">
        <v>44</v>
      </c>
      <c r="AN40" s="17">
        <f>SUM(AN16:AN39)</f>
        <v>12990.062</v>
      </c>
      <c r="AO40" s="18"/>
      <c r="AP40" s="17">
        <f>SUM(AP16:AP39)</f>
        <v>187330.42000000004</v>
      </c>
      <c r="AQ40" s="17" t="s">
        <v>44</v>
      </c>
      <c r="AR40" s="17">
        <f>SUM(AR16:AR39)</f>
        <v>8581</v>
      </c>
      <c r="AS40" s="17">
        <f>SUM(AS16:AS33)</f>
        <v>0</v>
      </c>
      <c r="AT40" s="17">
        <f>SUM(AT16:AT39)</f>
        <v>9338.7739999999994</v>
      </c>
      <c r="AU40" s="17" t="s">
        <v>44</v>
      </c>
      <c r="AV40" s="17">
        <f>SUM(AV16:AV39)</f>
        <v>169410.64600000001</v>
      </c>
    </row>
    <row r="41" spans="1:48" s="6" customFormat="1" ht="30.75" customHeight="1" x14ac:dyDescent="0.25">
      <c r="A41" s="10" t="s">
        <v>45</v>
      </c>
      <c r="B41" s="18">
        <f>98009.3+16</f>
        <v>98025.3</v>
      </c>
      <c r="C41" s="18"/>
      <c r="D41" s="18">
        <v>5499.1</v>
      </c>
      <c r="E41" s="18"/>
      <c r="F41" s="18">
        <v>5093.5</v>
      </c>
      <c r="G41" s="18"/>
      <c r="H41" s="19">
        <f>+B41-D41-F41</f>
        <v>87432.7</v>
      </c>
      <c r="J41" s="18">
        <v>27454</v>
      </c>
      <c r="K41" s="18"/>
      <c r="L41" s="18">
        <v>1114.5999999999999</v>
      </c>
      <c r="M41" s="18"/>
      <c r="N41" s="18">
        <v>1535.9</v>
      </c>
      <c r="O41" s="18"/>
      <c r="P41" s="19">
        <f>+J41-L41-N41</f>
        <v>24803.5</v>
      </c>
      <c r="R41" s="18">
        <v>32659.3</v>
      </c>
      <c r="S41" s="18"/>
      <c r="T41" s="18">
        <v>1843.5</v>
      </c>
      <c r="U41" s="18"/>
      <c r="V41" s="18">
        <v>2547.1</v>
      </c>
      <c r="W41" s="18"/>
      <c r="X41" s="19">
        <f>+R41-T41-V41</f>
        <v>28268.7</v>
      </c>
      <c r="Z41" s="18">
        <v>16019.8</v>
      </c>
      <c r="AA41" s="18"/>
      <c r="AB41" s="18">
        <v>104.9</v>
      </c>
      <c r="AC41" s="18"/>
      <c r="AD41" s="18">
        <f>0</f>
        <v>0</v>
      </c>
      <c r="AE41" s="18"/>
      <c r="AF41" s="19">
        <f>+Z41-AB41-AD41</f>
        <v>15914.9</v>
      </c>
      <c r="AH41" s="18">
        <v>13083.2</v>
      </c>
      <c r="AI41" s="18"/>
      <c r="AJ41" s="18">
        <f>0</f>
        <v>0</v>
      </c>
      <c r="AK41" s="18"/>
      <c r="AL41" s="18">
        <v>93.2</v>
      </c>
      <c r="AM41" s="18"/>
      <c r="AN41" s="19">
        <f>+AH41-AJ41-AL41</f>
        <v>12990</v>
      </c>
      <c r="AO41" s="18"/>
      <c r="AP41" s="19">
        <f>B41+J41+R41+Z41+AH41</f>
        <v>187241.60000000001</v>
      </c>
      <c r="AQ41" s="18"/>
      <c r="AR41" s="19">
        <f>D41+L41+T41+AB41+AJ41</f>
        <v>8562.1</v>
      </c>
      <c r="AS41" s="18"/>
      <c r="AT41" s="19">
        <f>F41+N41+V41+AD41+AL41</f>
        <v>9269.7000000000007</v>
      </c>
      <c r="AU41" s="18"/>
      <c r="AV41" s="19">
        <f>+AP41-AR41-AT41</f>
        <v>169409.8</v>
      </c>
    </row>
    <row r="42" spans="1:48" s="6" customFormat="1" ht="30.75" customHeight="1" x14ac:dyDescent="0.25">
      <c r="A42" s="16" t="s">
        <v>46</v>
      </c>
      <c r="B42" s="17">
        <f>B40-B41</f>
        <v>326.05199999996694</v>
      </c>
      <c r="C42" s="18"/>
      <c r="D42" s="17">
        <f>D40-D41</f>
        <v>18.899999999999636</v>
      </c>
      <c r="E42" s="18"/>
      <c r="F42" s="17">
        <f>F40-F41</f>
        <v>31.552000000000589</v>
      </c>
      <c r="G42" s="18"/>
      <c r="H42" s="17">
        <f>H40-H41</f>
        <v>275.59999999997672</v>
      </c>
      <c r="J42" s="17">
        <f>J40-J41</f>
        <v>-368.20000000000437</v>
      </c>
      <c r="K42" s="18"/>
      <c r="L42" s="17">
        <f>L40-L41</f>
        <v>0</v>
      </c>
      <c r="M42" s="18"/>
      <c r="N42" s="17">
        <f>N40-N41</f>
        <v>15.599999999999909</v>
      </c>
      <c r="O42" s="18"/>
      <c r="P42" s="17">
        <f>P40-P41</f>
        <v>-383.80000000000655</v>
      </c>
      <c r="R42" s="17">
        <f>R40-R41</f>
        <v>93.532999999999447</v>
      </c>
      <c r="S42" s="18"/>
      <c r="T42" s="17">
        <f>T40-T41</f>
        <v>0</v>
      </c>
      <c r="U42" s="18"/>
      <c r="V42" s="17">
        <f>V40-V41</f>
        <v>15.648999999999887</v>
      </c>
      <c r="W42" s="18"/>
      <c r="X42" s="17">
        <f>X40-X41</f>
        <v>77.884000000001834</v>
      </c>
      <c r="Z42" s="17">
        <f>Z40-Z41</f>
        <v>37.399999999999636</v>
      </c>
      <c r="AA42" s="18"/>
      <c r="AB42" s="17">
        <f>AB40-AB41</f>
        <v>0</v>
      </c>
      <c r="AC42" s="18"/>
      <c r="AD42" s="17">
        <f>AD40-AD41</f>
        <v>6.3</v>
      </c>
      <c r="AE42" s="18"/>
      <c r="AF42" s="17">
        <f>AF40-AF41</f>
        <v>31.100000000000364</v>
      </c>
      <c r="AH42" s="17">
        <f>AH40-AH41</f>
        <v>3.4999999998035491E-2</v>
      </c>
      <c r="AI42" s="18"/>
      <c r="AJ42" s="17">
        <f>AJ40-AJ41</f>
        <v>0</v>
      </c>
      <c r="AK42" s="20"/>
      <c r="AL42" s="17">
        <f>AL40-AL41</f>
        <v>-2.7000000000001023E-2</v>
      </c>
      <c r="AM42" s="18"/>
      <c r="AN42" s="17">
        <f>AN40-AN41</f>
        <v>6.1999999999898137E-2</v>
      </c>
      <c r="AO42" s="18"/>
      <c r="AP42" s="17">
        <f>AP40-AP41</f>
        <v>88.820000000036089</v>
      </c>
      <c r="AQ42" s="20"/>
      <c r="AR42" s="17">
        <f>AR40-AR41</f>
        <v>18.899999999999636</v>
      </c>
      <c r="AS42" s="20"/>
      <c r="AT42" s="17">
        <f>AT40-AT41</f>
        <v>69.073999999998705</v>
      </c>
      <c r="AU42" s="20"/>
      <c r="AV42" s="17">
        <f>AV40-AV41</f>
        <v>0.84600000001955777</v>
      </c>
    </row>
  </sheetData>
  <printOptions horizontalCentered="1"/>
  <pageMargins left="0.25" right="0.25" top="0.5" bottom="0.5" header="0.5" footer="0.5"/>
  <pageSetup paperSize="5" scale="5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 Transportation &amp; Storage</dc:creator>
  <cp:lastModifiedBy>Felienne</cp:lastModifiedBy>
  <cp:lastPrinted>2001-01-26T00:47:37Z</cp:lastPrinted>
  <dcterms:created xsi:type="dcterms:W3CDTF">2001-01-26T00:46:04Z</dcterms:created>
  <dcterms:modified xsi:type="dcterms:W3CDTF">2014-09-04T12:31:55Z</dcterms:modified>
</cp:coreProperties>
</file>