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7130" yWindow="-15" windowWidth="15480" windowHeight="9915" activeTab="2"/>
  </bookViews>
  <sheets>
    <sheet name="book structure" sheetId="1" r:id="rId1"/>
    <sheet name="curves" sheetId="2" r:id="rId2"/>
    <sheet name="summary" sheetId="7" r:id="rId3"/>
    <sheet name="fob deals" sheetId="3" r:id="rId4"/>
    <sheet name="lng-freight" sheetId="6" r:id="rId5"/>
    <sheet name="freight deals" sheetId="5" r:id="rId6"/>
    <sheet name="cif deals" sheetId="4" r:id="rId7"/>
  </sheets>
  <definedNames>
    <definedName name="curves">curves!$A$1:$S$630</definedName>
    <definedName name="_xlnm.Print_Area" localSheetId="0">'book structure'!$A$1:$H$25</definedName>
    <definedName name="_xlnm.Print_Area" localSheetId="6">'cif deals'!$A$1:$AP$99</definedName>
    <definedName name="_xlnm.Print_Area" localSheetId="3">'fob deals'!$A$1:$L$103</definedName>
    <definedName name="_xlnm.Print_Area" localSheetId="5">'freight deals'!$A$1:$S$61</definedName>
    <definedName name="_xlnm.Print_Area" localSheetId="4">'lng-freight'!$A$1:$S$60</definedName>
    <definedName name="_xlnm.Print_Area" localSheetId="2">summary!$A$1:$G$15</definedName>
  </definedNames>
  <calcPr calcId="152511"/>
</workbook>
</file>

<file path=xl/calcChain.xml><?xml version="1.0" encoding="utf-8"?>
<calcChain xmlns="http://schemas.openxmlformats.org/spreadsheetml/2006/main">
  <c r="G6" i="1" l="1"/>
  <c r="G7" i="1"/>
  <c r="G9" i="1"/>
  <c r="D10" i="1"/>
  <c r="D4" i="1" s="1"/>
  <c r="G12" i="1"/>
  <c r="D13" i="1"/>
  <c r="G13" i="1"/>
  <c r="G15" i="1"/>
  <c r="G16" i="1"/>
  <c r="E17" i="1"/>
  <c r="D21" i="1"/>
  <c r="G24" i="1"/>
  <c r="G21" i="1" s="1"/>
  <c r="G25" i="1"/>
  <c r="K7" i="4"/>
  <c r="N7" i="4" s="1"/>
  <c r="W7" i="4"/>
  <c r="Z7" i="4" s="1"/>
  <c r="AI7" i="4"/>
  <c r="AL7" i="4" s="1"/>
  <c r="K8" i="4"/>
  <c r="N8" i="4"/>
  <c r="Q8" i="4"/>
  <c r="W8" i="4"/>
  <c r="Z8" i="4" s="1"/>
  <c r="AC8" i="4" s="1"/>
  <c r="AI8" i="4"/>
  <c r="AL8" i="4"/>
  <c r="AO8" i="4" s="1"/>
  <c r="K9" i="4"/>
  <c r="N9" i="4"/>
  <c r="Q9" i="4" s="1"/>
  <c r="T9" i="4"/>
  <c r="Z9" i="4" s="1"/>
  <c r="W9" i="4"/>
  <c r="AF9" i="4"/>
  <c r="AI9" i="4" s="1"/>
  <c r="AL9" i="4" s="1"/>
  <c r="Q12" i="4"/>
  <c r="R12" i="4"/>
  <c r="AC12" i="4"/>
  <c r="AD12" i="4"/>
  <c r="AO12" i="4"/>
  <c r="AP12" i="4"/>
  <c r="A13" i="4"/>
  <c r="E13" i="4"/>
  <c r="H13" i="4"/>
  <c r="I13" i="4"/>
  <c r="K13" i="4"/>
  <c r="L13" i="4"/>
  <c r="T13" i="4"/>
  <c r="U13" i="4"/>
  <c r="W13" i="4"/>
  <c r="X13" i="4"/>
  <c r="AF13" i="4"/>
  <c r="AG13" i="4"/>
  <c r="AI13" i="4"/>
  <c r="AJ13" i="4"/>
  <c r="A14" i="4"/>
  <c r="T14" i="4" s="1"/>
  <c r="E14" i="4"/>
  <c r="H14" i="4"/>
  <c r="K14" i="4"/>
  <c r="U14" i="4"/>
  <c r="W14" i="4"/>
  <c r="AF14" i="4"/>
  <c r="AG14" i="4"/>
  <c r="AJ14" i="4"/>
  <c r="A15" i="4"/>
  <c r="H15" i="4" s="1"/>
  <c r="E15" i="4"/>
  <c r="I15" i="4"/>
  <c r="K15" i="4"/>
  <c r="T15" i="4"/>
  <c r="U15" i="4"/>
  <c r="X15" i="4"/>
  <c r="AF15" i="4"/>
  <c r="AI15" i="4"/>
  <c r="AJ15" i="4"/>
  <c r="AM15" i="4"/>
  <c r="A16" i="4"/>
  <c r="I16" i="4" s="1"/>
  <c r="L16" i="4"/>
  <c r="AF16" i="4"/>
  <c r="A17" i="4"/>
  <c r="E17" i="4"/>
  <c r="H17" i="4"/>
  <c r="I17" i="4"/>
  <c r="K17" i="4"/>
  <c r="L17" i="4"/>
  <c r="O17" i="4"/>
  <c r="T17" i="4"/>
  <c r="U17" i="4"/>
  <c r="W17" i="4"/>
  <c r="X17" i="4"/>
  <c r="AF17" i="4"/>
  <c r="AG17" i="4"/>
  <c r="AI17" i="4"/>
  <c r="AJ17" i="4"/>
  <c r="A18" i="4"/>
  <c r="T18" i="4" s="1"/>
  <c r="E18" i="4"/>
  <c r="H18" i="4"/>
  <c r="U18" i="4"/>
  <c r="W18" i="4"/>
  <c r="AF18" i="4"/>
  <c r="AG18" i="4"/>
  <c r="AJ18" i="4"/>
  <c r="A19" i="4"/>
  <c r="H19" i="4" s="1"/>
  <c r="E19" i="4"/>
  <c r="I19" i="4"/>
  <c r="K19" i="4"/>
  <c r="T19" i="4"/>
  <c r="U19" i="4"/>
  <c r="X19" i="4"/>
  <c r="AF19" i="4"/>
  <c r="AI19" i="4"/>
  <c r="AJ19" i="4"/>
  <c r="AM19" i="4"/>
  <c r="A20" i="4"/>
  <c r="I20" i="4" s="1"/>
  <c r="L20" i="4"/>
  <c r="AF20" i="4"/>
  <c r="A21" i="4"/>
  <c r="E21" i="4"/>
  <c r="H21" i="4"/>
  <c r="I21" i="4"/>
  <c r="K21" i="4"/>
  <c r="L21" i="4"/>
  <c r="O21" i="4"/>
  <c r="T21" i="4"/>
  <c r="U21" i="4"/>
  <c r="W21" i="4"/>
  <c r="X21" i="4"/>
  <c r="AF21" i="4"/>
  <c r="AG21" i="4"/>
  <c r="AI21" i="4"/>
  <c r="AJ21" i="4"/>
  <c r="A22" i="4"/>
  <c r="T22" i="4" s="1"/>
  <c r="E22" i="4"/>
  <c r="H22" i="4"/>
  <c r="U22" i="4"/>
  <c r="W22" i="4"/>
  <c r="AF22" i="4"/>
  <c r="AG22" i="4"/>
  <c r="AJ22" i="4"/>
  <c r="A23" i="4"/>
  <c r="H23" i="4" s="1"/>
  <c r="E23" i="4"/>
  <c r="I23" i="4"/>
  <c r="K23" i="4"/>
  <c r="T23" i="4"/>
  <c r="U23" i="4"/>
  <c r="X23" i="4"/>
  <c r="AF23" i="4"/>
  <c r="AI23" i="4"/>
  <c r="AJ23" i="4"/>
  <c r="AM23" i="4"/>
  <c r="A24" i="4"/>
  <c r="I24" i="4" s="1"/>
  <c r="L24" i="4"/>
  <c r="AA24" i="4"/>
  <c r="AF24" i="4"/>
  <c r="A25" i="4"/>
  <c r="E25" i="4"/>
  <c r="H25" i="4"/>
  <c r="I25" i="4"/>
  <c r="K25" i="4"/>
  <c r="L25" i="4"/>
  <c r="O25" i="4"/>
  <c r="T25" i="4"/>
  <c r="U25" i="4"/>
  <c r="W25" i="4"/>
  <c r="X25" i="4"/>
  <c r="AF25" i="4"/>
  <c r="AG25" i="4"/>
  <c r="AI25" i="4"/>
  <c r="AJ25" i="4"/>
  <c r="A26" i="4"/>
  <c r="T26" i="4" s="1"/>
  <c r="E26" i="4"/>
  <c r="H26" i="4"/>
  <c r="U26" i="4"/>
  <c r="W26" i="4"/>
  <c r="AF26" i="4"/>
  <c r="AG26" i="4"/>
  <c r="AJ26" i="4"/>
  <c r="A27" i="4"/>
  <c r="H27" i="4" s="1"/>
  <c r="E27" i="4"/>
  <c r="I27" i="4"/>
  <c r="K27" i="4"/>
  <c r="T27" i="4"/>
  <c r="U27" i="4"/>
  <c r="X27" i="4"/>
  <c r="AF27" i="4"/>
  <c r="AI27" i="4"/>
  <c r="AJ27" i="4"/>
  <c r="AM27" i="4"/>
  <c r="A28" i="4"/>
  <c r="I28" i="4" s="1"/>
  <c r="L28" i="4"/>
  <c r="AA28" i="4"/>
  <c r="AF28" i="4"/>
  <c r="A29" i="4"/>
  <c r="E29" i="4"/>
  <c r="H29" i="4"/>
  <c r="I29" i="4"/>
  <c r="K29" i="4"/>
  <c r="L29" i="4"/>
  <c r="O29" i="4"/>
  <c r="T29" i="4"/>
  <c r="U29" i="4"/>
  <c r="W29" i="4"/>
  <c r="X29" i="4"/>
  <c r="AF29" i="4"/>
  <c r="AG29" i="4"/>
  <c r="AI29" i="4"/>
  <c r="AJ29" i="4"/>
  <c r="A30" i="4"/>
  <c r="T30" i="4" s="1"/>
  <c r="E30" i="4"/>
  <c r="H30" i="4"/>
  <c r="U30" i="4"/>
  <c r="W30" i="4"/>
  <c r="AF30" i="4"/>
  <c r="AG30" i="4"/>
  <c r="AJ30" i="4"/>
  <c r="A31" i="4"/>
  <c r="H31" i="4" s="1"/>
  <c r="E31" i="4"/>
  <c r="I31" i="4"/>
  <c r="K31" i="4"/>
  <c r="T31" i="4"/>
  <c r="U31" i="4"/>
  <c r="X31" i="4"/>
  <c r="Z31" i="4"/>
  <c r="AF31" i="4"/>
  <c r="AI31" i="4"/>
  <c r="AJ31" i="4"/>
  <c r="AM31" i="4"/>
  <c r="A32" i="4"/>
  <c r="L32" i="4" s="1"/>
  <c r="AA32" i="4"/>
  <c r="A33" i="4"/>
  <c r="E33" i="4"/>
  <c r="H33" i="4"/>
  <c r="I33" i="4"/>
  <c r="K33" i="4"/>
  <c r="L33" i="4"/>
  <c r="O33" i="4"/>
  <c r="T33" i="4"/>
  <c r="U33" i="4"/>
  <c r="W33" i="4"/>
  <c r="X33" i="4"/>
  <c r="AF33" i="4"/>
  <c r="AG33" i="4"/>
  <c r="AI33" i="4"/>
  <c r="AJ33" i="4"/>
  <c r="A34" i="4"/>
  <c r="AG34" i="4" s="1"/>
  <c r="E34" i="4"/>
  <c r="H34" i="4"/>
  <c r="U34" i="4"/>
  <c r="W34" i="4"/>
  <c r="AF34" i="4"/>
  <c r="AJ34" i="4"/>
  <c r="AL34" i="4"/>
  <c r="A35" i="4"/>
  <c r="T35" i="4"/>
  <c r="W35" i="4"/>
  <c r="X35" i="4"/>
  <c r="AG35" i="4"/>
  <c r="AI35" i="4"/>
  <c r="AL35" i="4"/>
  <c r="AM35" i="4"/>
  <c r="A36" i="4"/>
  <c r="T36" i="4"/>
  <c r="U36" i="4"/>
  <c r="X36" i="4"/>
  <c r="Z36" i="4"/>
  <c r="AF36" i="4"/>
  <c r="AG36" i="4"/>
  <c r="AI36" i="4"/>
  <c r="AJ36" i="4"/>
  <c r="AM36" i="4"/>
  <c r="A37" i="4"/>
  <c r="Z37" i="4"/>
  <c r="AA37" i="4"/>
  <c r="A38" i="4"/>
  <c r="AA38" i="4"/>
  <c r="AF38" i="4"/>
  <c r="A39" i="4"/>
  <c r="T39" i="4"/>
  <c r="U39" i="4"/>
  <c r="W39" i="4"/>
  <c r="X39" i="4"/>
  <c r="AF39" i="4"/>
  <c r="AG39" i="4"/>
  <c r="AI39" i="4"/>
  <c r="AJ39" i="4"/>
  <c r="A40" i="4"/>
  <c r="AF40" i="4" s="1"/>
  <c r="T40" i="4"/>
  <c r="U40" i="4"/>
  <c r="W40" i="4"/>
  <c r="AA40" i="4"/>
  <c r="AG40" i="4"/>
  <c r="AI40" i="4"/>
  <c r="AJ40" i="4"/>
  <c r="AL40" i="4"/>
  <c r="A41" i="4"/>
  <c r="AG41" i="4" s="1"/>
  <c r="T41" i="4"/>
  <c r="U41" i="4"/>
  <c r="W41" i="4"/>
  <c r="X41" i="4"/>
  <c r="AA41" i="4"/>
  <c r="AF41" i="4"/>
  <c r="AI41" i="4"/>
  <c r="AJ41" i="4"/>
  <c r="AL41" i="4"/>
  <c r="AM41" i="4"/>
  <c r="A42" i="4"/>
  <c r="T42" i="4"/>
  <c r="U42" i="4"/>
  <c r="W42" i="4"/>
  <c r="X42" i="4"/>
  <c r="Z42" i="4"/>
  <c r="AF42" i="4"/>
  <c r="AG42" i="4"/>
  <c r="AI42" i="4"/>
  <c r="AJ42" i="4"/>
  <c r="AL42" i="4"/>
  <c r="AM42" i="4"/>
  <c r="A43" i="4"/>
  <c r="W43" i="4" s="1"/>
  <c r="T43" i="4"/>
  <c r="AM43" i="4"/>
  <c r="A44" i="4"/>
  <c r="AJ44" i="4"/>
  <c r="AL44" i="4"/>
  <c r="AM44" i="4"/>
  <c r="A45" i="4"/>
  <c r="AF45" i="4"/>
  <c r="AG45" i="4"/>
  <c r="AJ45" i="4"/>
  <c r="AL45" i="4"/>
  <c r="A46" i="4"/>
  <c r="AF46" i="4"/>
  <c r="AG46" i="4"/>
  <c r="AI46" i="4"/>
  <c r="AJ46" i="4"/>
  <c r="AL46" i="4"/>
  <c r="AM46" i="4"/>
  <c r="A47" i="4"/>
  <c r="AF47" i="4"/>
  <c r="AG47" i="4"/>
  <c r="AI47" i="4"/>
  <c r="AJ47" i="4"/>
  <c r="AL47" i="4"/>
  <c r="AM47" i="4"/>
  <c r="A48" i="4"/>
  <c r="AI48" i="4"/>
  <c r="AJ48" i="4"/>
  <c r="AL48" i="4"/>
  <c r="A49" i="4"/>
  <c r="AF49" i="4"/>
  <c r="AJ49" i="4"/>
  <c r="AL49" i="4"/>
  <c r="AM49" i="4"/>
  <c r="A50" i="4"/>
  <c r="AG50" i="4"/>
  <c r="AL50" i="4"/>
  <c r="AM50" i="4"/>
  <c r="A51" i="4"/>
  <c r="A52" i="4"/>
  <c r="A53" i="4"/>
  <c r="AG53" i="4"/>
  <c r="A54" i="4"/>
  <c r="AF54" i="4"/>
  <c r="AG54" i="4"/>
  <c r="AI54" i="4"/>
  <c r="AJ54" i="4"/>
  <c r="AL54" i="4"/>
  <c r="AM54" i="4"/>
  <c r="A55" i="4"/>
  <c r="AF55" i="4"/>
  <c r="AG55" i="4"/>
  <c r="AI55" i="4"/>
  <c r="AJ55" i="4"/>
  <c r="AL55" i="4"/>
  <c r="AM55" i="4"/>
  <c r="A56" i="4"/>
  <c r="E56" i="4"/>
  <c r="H56" i="4"/>
  <c r="I56" i="4"/>
  <c r="L56" i="4"/>
  <c r="T56" i="4"/>
  <c r="U56" i="4"/>
  <c r="W56" i="4"/>
  <c r="X56" i="4"/>
  <c r="AA56" i="4"/>
  <c r="A57" i="4"/>
  <c r="O57" i="4" s="1"/>
  <c r="H57" i="4"/>
  <c r="I57" i="4"/>
  <c r="K57" i="4"/>
  <c r="L57" i="4"/>
  <c r="N57" i="4"/>
  <c r="U57" i="4"/>
  <c r="W57" i="4"/>
  <c r="X57" i="4"/>
  <c r="Z57" i="4"/>
  <c r="AA57" i="4"/>
  <c r="A58" i="4"/>
  <c r="H58" i="4"/>
  <c r="I58" i="4"/>
  <c r="K58" i="4"/>
  <c r="L58" i="4"/>
  <c r="N58" i="4"/>
  <c r="O58" i="4"/>
  <c r="W58" i="4"/>
  <c r="X58" i="4"/>
  <c r="Z58" i="4"/>
  <c r="AA58" i="4"/>
  <c r="A59" i="4"/>
  <c r="E59" i="4"/>
  <c r="I59" i="4"/>
  <c r="K59" i="4"/>
  <c r="O59" i="4"/>
  <c r="T59" i="4"/>
  <c r="X59" i="4"/>
  <c r="Z59" i="4"/>
  <c r="AA59" i="4"/>
  <c r="A60" i="4"/>
  <c r="E60" i="4" s="1"/>
  <c r="O60" i="4"/>
  <c r="T60" i="4"/>
  <c r="U60" i="4"/>
  <c r="AA60" i="4"/>
  <c r="A61" i="4"/>
  <c r="U61" i="4" s="1"/>
  <c r="O61" i="4"/>
  <c r="T61" i="4"/>
  <c r="A62" i="4"/>
  <c r="K62" i="4" s="1"/>
  <c r="E62" i="4"/>
  <c r="H62" i="4"/>
  <c r="I62" i="4"/>
  <c r="L62" i="4"/>
  <c r="N62" i="4"/>
  <c r="O62" i="4"/>
  <c r="T62" i="4"/>
  <c r="U62" i="4"/>
  <c r="W62" i="4"/>
  <c r="X62" i="4"/>
  <c r="AA62" i="4"/>
  <c r="A63" i="4"/>
  <c r="E63" i="4"/>
  <c r="H63" i="4"/>
  <c r="I63" i="4"/>
  <c r="K63" i="4"/>
  <c r="L63" i="4"/>
  <c r="N63" i="4"/>
  <c r="O63" i="4"/>
  <c r="T63" i="4"/>
  <c r="U63" i="4"/>
  <c r="W63" i="4"/>
  <c r="X63" i="4"/>
  <c r="Z63" i="4"/>
  <c r="AA63" i="4"/>
  <c r="A64" i="4"/>
  <c r="T64" i="4" s="1"/>
  <c r="E64" i="4"/>
  <c r="H64" i="4"/>
  <c r="I64" i="4"/>
  <c r="K64" i="4"/>
  <c r="L64" i="4"/>
  <c r="O64" i="4"/>
  <c r="U64" i="4"/>
  <c r="W64" i="4"/>
  <c r="X64" i="4"/>
  <c r="Z64" i="4"/>
  <c r="AA64" i="4"/>
  <c r="A65" i="4"/>
  <c r="E65" i="4" s="1"/>
  <c r="N65" i="4"/>
  <c r="T65" i="4"/>
  <c r="W65" i="4"/>
  <c r="A66" i="4"/>
  <c r="O66" i="4" s="1"/>
  <c r="H66" i="4"/>
  <c r="I66" i="4"/>
  <c r="K66" i="4"/>
  <c r="L66" i="4"/>
  <c r="N66" i="4"/>
  <c r="U66" i="4"/>
  <c r="W66" i="4"/>
  <c r="X66" i="4"/>
  <c r="Z66" i="4"/>
  <c r="AA66" i="4"/>
  <c r="A67" i="4"/>
  <c r="T67" i="4" s="1"/>
  <c r="E67" i="4"/>
  <c r="N67" i="4"/>
  <c r="O67" i="4"/>
  <c r="W67" i="4"/>
  <c r="A68" i="4"/>
  <c r="O68" i="4" s="1"/>
  <c r="E68" i="4"/>
  <c r="I68" i="4"/>
  <c r="K68" i="4"/>
  <c r="L68" i="4"/>
  <c r="N68" i="4"/>
  <c r="T68" i="4"/>
  <c r="U68" i="4"/>
  <c r="X68" i="4"/>
  <c r="Z68" i="4"/>
  <c r="AA68" i="4"/>
  <c r="A69" i="4"/>
  <c r="E69" i="4"/>
  <c r="N69" i="4"/>
  <c r="O69" i="4"/>
  <c r="U69" i="4"/>
  <c r="A70" i="4"/>
  <c r="O70" i="4" s="1"/>
  <c r="E70" i="4"/>
  <c r="H70" i="4"/>
  <c r="I70" i="4"/>
  <c r="L70" i="4"/>
  <c r="N70" i="4"/>
  <c r="T70" i="4"/>
  <c r="U70" i="4"/>
  <c r="W70" i="4"/>
  <c r="X70" i="4"/>
  <c r="AA70" i="4"/>
  <c r="A71" i="4"/>
  <c r="E71" i="4"/>
  <c r="H71" i="4"/>
  <c r="I71" i="4"/>
  <c r="K71" i="4"/>
  <c r="L71" i="4"/>
  <c r="N71" i="4"/>
  <c r="O71" i="4"/>
  <c r="T71" i="4"/>
  <c r="U71" i="4"/>
  <c r="W71" i="4"/>
  <c r="X71" i="4"/>
  <c r="Z71" i="4"/>
  <c r="AA71" i="4"/>
  <c r="A72" i="4"/>
  <c r="O72" i="4"/>
  <c r="W72" i="4"/>
  <c r="A73" i="4"/>
  <c r="N73" i="4" s="1"/>
  <c r="E73" i="4"/>
  <c r="H73" i="4"/>
  <c r="I73" i="4"/>
  <c r="K73" i="4"/>
  <c r="L73" i="4"/>
  <c r="O73" i="4"/>
  <c r="T73" i="4"/>
  <c r="U73" i="4"/>
  <c r="W73" i="4"/>
  <c r="X73" i="4"/>
  <c r="Z73" i="4"/>
  <c r="AA73" i="4"/>
  <c r="A74" i="4"/>
  <c r="E74" i="4" s="1"/>
  <c r="H74" i="4"/>
  <c r="U74" i="4"/>
  <c r="Z74" i="4"/>
  <c r="A75" i="4"/>
  <c r="H75" i="4"/>
  <c r="K75" i="4"/>
  <c r="N75" i="4"/>
  <c r="U75" i="4"/>
  <c r="W75" i="4"/>
  <c r="X75" i="4"/>
  <c r="Z75" i="4"/>
  <c r="A76" i="4"/>
  <c r="X76" i="4" s="1"/>
  <c r="I76" i="4"/>
  <c r="L76" i="4"/>
  <c r="O76" i="4"/>
  <c r="W76" i="4"/>
  <c r="AA76" i="4"/>
  <c r="A77" i="4"/>
  <c r="T77" i="4" s="1"/>
  <c r="O77" i="4"/>
  <c r="A78" i="4"/>
  <c r="L78" i="4"/>
  <c r="N78" i="4"/>
  <c r="O78" i="4"/>
  <c r="U78" i="4"/>
  <c r="AA78" i="4"/>
  <c r="A79" i="4"/>
  <c r="E79" i="4"/>
  <c r="H79" i="4"/>
  <c r="L79" i="4"/>
  <c r="N79" i="4"/>
  <c r="O79" i="4"/>
  <c r="T79" i="4"/>
  <c r="U79" i="4"/>
  <c r="W79" i="4"/>
  <c r="AA79" i="4"/>
  <c r="A80" i="4"/>
  <c r="E80" i="4"/>
  <c r="H80" i="4"/>
  <c r="I80" i="4"/>
  <c r="K80" i="4"/>
  <c r="L80" i="4"/>
  <c r="N80" i="4"/>
  <c r="O80" i="4"/>
  <c r="T80" i="4"/>
  <c r="U80" i="4"/>
  <c r="W80" i="4"/>
  <c r="X80" i="4"/>
  <c r="Z80" i="4"/>
  <c r="AA80" i="4"/>
  <c r="A81" i="4"/>
  <c r="N81" i="4" s="1"/>
  <c r="E81" i="4"/>
  <c r="H81" i="4"/>
  <c r="I81" i="4"/>
  <c r="K81" i="4"/>
  <c r="L81" i="4"/>
  <c r="O81" i="4"/>
  <c r="T81" i="4"/>
  <c r="U81" i="4"/>
  <c r="W81" i="4"/>
  <c r="X81" i="4"/>
  <c r="Z81" i="4"/>
  <c r="AA81" i="4"/>
  <c r="A82" i="4"/>
  <c r="E82" i="4"/>
  <c r="L82" i="4"/>
  <c r="U82" i="4"/>
  <c r="W82" i="4"/>
  <c r="A83" i="4"/>
  <c r="U83" i="4" s="1"/>
  <c r="O83" i="4"/>
  <c r="A84" i="4"/>
  <c r="O84" i="4" s="1"/>
  <c r="H84" i="4"/>
  <c r="I84" i="4"/>
  <c r="N84" i="4"/>
  <c r="T84" i="4"/>
  <c r="X84" i="4"/>
  <c r="Z84" i="4"/>
  <c r="A85" i="4"/>
  <c r="T85" i="4" s="1"/>
  <c r="K85" i="4"/>
  <c r="N85" i="4"/>
  <c r="O85" i="4"/>
  <c r="AA85" i="4"/>
  <c r="A86" i="4"/>
  <c r="O86" i="4" s="1"/>
  <c r="H86" i="4"/>
  <c r="N86" i="4"/>
  <c r="T86" i="4"/>
  <c r="W86" i="4"/>
  <c r="Z86" i="4"/>
  <c r="A87" i="4"/>
  <c r="T87" i="4" s="1"/>
  <c r="I87" i="4"/>
  <c r="N87" i="4"/>
  <c r="O87" i="4"/>
  <c r="AA87" i="4"/>
  <c r="A88" i="4"/>
  <c r="E88" i="4"/>
  <c r="H88" i="4"/>
  <c r="I88" i="4"/>
  <c r="K88" i="4"/>
  <c r="L88" i="4"/>
  <c r="N88" i="4"/>
  <c r="O88" i="4"/>
  <c r="T88" i="4"/>
  <c r="U88" i="4"/>
  <c r="W88" i="4"/>
  <c r="X88" i="4"/>
  <c r="Z88" i="4"/>
  <c r="AA88" i="4"/>
  <c r="A89" i="4"/>
  <c r="T89" i="4" s="1"/>
  <c r="E89" i="4"/>
  <c r="H89" i="4"/>
  <c r="I89" i="4"/>
  <c r="O89" i="4"/>
  <c r="U89" i="4"/>
  <c r="X89" i="4"/>
  <c r="Z89" i="4"/>
  <c r="A90" i="4"/>
  <c r="N90" i="4" s="1"/>
  <c r="K90" i="4"/>
  <c r="A91" i="4"/>
  <c r="O91" i="4" s="1"/>
  <c r="H91" i="4"/>
  <c r="I91" i="4"/>
  <c r="N91" i="4"/>
  <c r="U91" i="4"/>
  <c r="X91" i="4"/>
  <c r="Z91" i="4"/>
  <c r="A92" i="4"/>
  <c r="A93" i="4"/>
  <c r="A94" i="4"/>
  <c r="E94" i="4"/>
  <c r="H94" i="4"/>
  <c r="K94" i="4"/>
  <c r="L94" i="4"/>
  <c r="N94" i="4"/>
  <c r="O94" i="4"/>
  <c r="T94" i="4"/>
  <c r="W94" i="4"/>
  <c r="Z94" i="4"/>
  <c r="AA94" i="4"/>
  <c r="A95" i="4"/>
  <c r="AA95" i="4" s="1"/>
  <c r="A96" i="4"/>
  <c r="E96" i="4"/>
  <c r="H96" i="4"/>
  <c r="I96" i="4"/>
  <c r="K96" i="4"/>
  <c r="L96" i="4"/>
  <c r="N96" i="4"/>
  <c r="O96" i="4"/>
  <c r="T96" i="4"/>
  <c r="U96" i="4"/>
  <c r="W96" i="4"/>
  <c r="X96" i="4"/>
  <c r="Z96" i="4"/>
  <c r="AA96" i="4"/>
  <c r="A97" i="4"/>
  <c r="O97" i="4"/>
  <c r="U97" i="4"/>
  <c r="W97" i="4"/>
  <c r="AA97" i="4"/>
  <c r="A98" i="4"/>
  <c r="O98" i="4" s="1"/>
  <c r="E98" i="4"/>
  <c r="H98" i="4"/>
  <c r="I98" i="4"/>
  <c r="K98" i="4"/>
  <c r="L98" i="4"/>
  <c r="N98" i="4"/>
  <c r="T98" i="4"/>
  <c r="U98" i="4"/>
  <c r="W98" i="4"/>
  <c r="X98" i="4"/>
  <c r="Z98" i="4"/>
  <c r="AA98" i="4"/>
  <c r="A99" i="4"/>
  <c r="N99" i="4" s="1"/>
  <c r="I99" i="4"/>
  <c r="K99" i="4"/>
  <c r="L99" i="4"/>
  <c r="O99" i="4"/>
  <c r="U99" i="4"/>
  <c r="X99" i="4"/>
  <c r="Z99" i="4"/>
  <c r="AA99" i="4"/>
  <c r="A100" i="4"/>
  <c r="E100" i="4"/>
  <c r="H100" i="4"/>
  <c r="K100" i="4"/>
  <c r="L100" i="4"/>
  <c r="N100" i="4"/>
  <c r="T100" i="4"/>
  <c r="W100" i="4"/>
  <c r="Z100" i="4"/>
  <c r="AA100" i="4"/>
  <c r="A101" i="4"/>
  <c r="U101" i="4" s="1"/>
  <c r="A102" i="4"/>
  <c r="E102" i="4"/>
  <c r="H102" i="4"/>
  <c r="K102" i="4"/>
  <c r="L102" i="4"/>
  <c r="N102" i="4"/>
  <c r="O102" i="4"/>
  <c r="T102" i="4"/>
  <c r="W102" i="4"/>
  <c r="Z102" i="4"/>
  <c r="AA102" i="4"/>
  <c r="A103" i="4"/>
  <c r="T103" i="4" s="1"/>
  <c r="A104" i="4"/>
  <c r="E104" i="4"/>
  <c r="H104" i="4"/>
  <c r="I104" i="4"/>
  <c r="K104" i="4"/>
  <c r="L104" i="4"/>
  <c r="N104" i="4"/>
  <c r="O104" i="4"/>
  <c r="T104" i="4"/>
  <c r="U104" i="4"/>
  <c r="W104" i="4"/>
  <c r="X104" i="4"/>
  <c r="Z104" i="4"/>
  <c r="AA104" i="4"/>
  <c r="A105" i="4"/>
  <c r="E105" i="4" s="1"/>
  <c r="I105" i="4"/>
  <c r="L105" i="4"/>
  <c r="O105" i="4"/>
  <c r="T105" i="4"/>
  <c r="U105" i="4"/>
  <c r="A106" i="4"/>
  <c r="O106" i="4" s="1"/>
  <c r="E106" i="4"/>
  <c r="H106" i="4"/>
  <c r="I106" i="4"/>
  <c r="K106" i="4"/>
  <c r="L106" i="4"/>
  <c r="N106" i="4"/>
  <c r="T106" i="4"/>
  <c r="U106" i="4"/>
  <c r="W106" i="4"/>
  <c r="X106" i="4"/>
  <c r="Z106" i="4"/>
  <c r="AA106" i="4"/>
  <c r="A107" i="4"/>
  <c r="H107" i="4"/>
  <c r="O107" i="4"/>
  <c r="U107" i="4"/>
  <c r="W107" i="4"/>
  <c r="Z107" i="4"/>
  <c r="A108" i="4"/>
  <c r="W108" i="4" s="1"/>
  <c r="E108" i="4"/>
  <c r="T108" i="4"/>
  <c r="X108" i="4"/>
  <c r="A109" i="4"/>
  <c r="X109" i="4" s="1"/>
  <c r="K109" i="4"/>
  <c r="L109" i="4"/>
  <c r="N109" i="4"/>
  <c r="O109" i="4"/>
  <c r="U109" i="4"/>
  <c r="A110" i="4"/>
  <c r="L110" i="4" s="1"/>
  <c r="O110" i="4"/>
  <c r="A111" i="4"/>
  <c r="O111" i="4" s="1"/>
  <c r="E111" i="4"/>
  <c r="H111" i="4"/>
  <c r="I111" i="4"/>
  <c r="N111" i="4"/>
  <c r="T111" i="4"/>
  <c r="U111" i="4"/>
  <c r="W111" i="4"/>
  <c r="X111" i="4"/>
  <c r="AA111" i="4"/>
  <c r="A112" i="4"/>
  <c r="E112" i="4"/>
  <c r="H112" i="4"/>
  <c r="I112" i="4"/>
  <c r="K112" i="4"/>
  <c r="L112" i="4"/>
  <c r="N112" i="4"/>
  <c r="O112" i="4"/>
  <c r="T112" i="4"/>
  <c r="U112" i="4"/>
  <c r="W112" i="4"/>
  <c r="X112" i="4"/>
  <c r="Z112" i="4"/>
  <c r="AA112" i="4"/>
  <c r="A113" i="4"/>
  <c r="E113" i="4" s="1"/>
  <c r="K113" i="4"/>
  <c r="O113" i="4"/>
  <c r="U113" i="4"/>
  <c r="A114" i="4"/>
  <c r="T114" i="4" s="1"/>
  <c r="E114" i="4"/>
  <c r="H114" i="4"/>
  <c r="I114" i="4"/>
  <c r="K114" i="4"/>
  <c r="N114" i="4"/>
  <c r="U114" i="4"/>
  <c r="W114" i="4"/>
  <c r="X114" i="4"/>
  <c r="Z114" i="4"/>
  <c r="AA114" i="4"/>
  <c r="A115" i="4"/>
  <c r="K115" i="4"/>
  <c r="N115" i="4"/>
  <c r="U115" i="4"/>
  <c r="A116" i="4"/>
  <c r="O116" i="4" s="1"/>
  <c r="E116" i="4"/>
  <c r="H116" i="4"/>
  <c r="I116" i="4"/>
  <c r="K116" i="4"/>
  <c r="N116" i="4"/>
  <c r="T116" i="4"/>
  <c r="W116" i="4"/>
  <c r="X116" i="4"/>
  <c r="Z116" i="4"/>
  <c r="AA116" i="4"/>
  <c r="A117" i="4"/>
  <c r="K117" i="4"/>
  <c r="N117" i="4"/>
  <c r="T117" i="4"/>
  <c r="A118" i="4"/>
  <c r="O118" i="4" s="1"/>
  <c r="E118" i="4"/>
  <c r="H118" i="4"/>
  <c r="K118" i="4"/>
  <c r="N118" i="4"/>
  <c r="T118" i="4"/>
  <c r="U118" i="4"/>
  <c r="W118" i="4"/>
  <c r="Z118" i="4"/>
  <c r="AA118" i="4"/>
  <c r="A119" i="4"/>
  <c r="L119" i="4"/>
  <c r="N119" i="4"/>
  <c r="T119" i="4"/>
  <c r="AA119" i="4"/>
  <c r="A120" i="4"/>
  <c r="I120" i="4" s="1"/>
  <c r="E120" i="4"/>
  <c r="H120" i="4"/>
  <c r="K120" i="4"/>
  <c r="L120" i="4"/>
  <c r="N120" i="4"/>
  <c r="O120" i="4"/>
  <c r="T120" i="4"/>
  <c r="U120" i="4"/>
  <c r="W120" i="4"/>
  <c r="Z120" i="4"/>
  <c r="AA120" i="4"/>
  <c r="A121" i="4"/>
  <c r="E121" i="4" s="1"/>
  <c r="H121" i="4"/>
  <c r="I121" i="4"/>
  <c r="L121" i="4"/>
  <c r="O121" i="4"/>
  <c r="T121" i="4"/>
  <c r="U121" i="4"/>
  <c r="X121" i="4"/>
  <c r="AA121" i="4"/>
  <c r="A122" i="4"/>
  <c r="E122" i="4"/>
  <c r="H122" i="4"/>
  <c r="I122" i="4"/>
  <c r="K122" i="4"/>
  <c r="L122" i="4"/>
  <c r="N122" i="4"/>
  <c r="O122" i="4"/>
  <c r="T122" i="4"/>
  <c r="U122" i="4"/>
  <c r="W122" i="4"/>
  <c r="X122" i="4"/>
  <c r="Z122" i="4"/>
  <c r="AA122" i="4"/>
  <c r="A123" i="4"/>
  <c r="W123" i="4" s="1"/>
  <c r="K123" i="4"/>
  <c r="O123" i="4"/>
  <c r="U123" i="4"/>
  <c r="X123" i="4"/>
  <c r="A124" i="4"/>
  <c r="E124" i="4" s="1"/>
  <c r="H124" i="4"/>
  <c r="I124" i="4"/>
  <c r="K124" i="4"/>
  <c r="L124" i="4"/>
  <c r="N124" i="4"/>
  <c r="T124" i="4"/>
  <c r="W124" i="4"/>
  <c r="Z124" i="4"/>
  <c r="AA124" i="4"/>
  <c r="A125" i="4"/>
  <c r="O125" i="4" s="1"/>
  <c r="A126" i="4"/>
  <c r="E126" i="4"/>
  <c r="H126" i="4"/>
  <c r="K126" i="4"/>
  <c r="L126" i="4"/>
  <c r="N126" i="4"/>
  <c r="O126" i="4"/>
  <c r="T126" i="4"/>
  <c r="W126" i="4"/>
  <c r="Z126" i="4"/>
  <c r="AA126" i="4"/>
  <c r="A127" i="4"/>
  <c r="U127" i="4" s="1"/>
  <c r="E127" i="4"/>
  <c r="L127" i="4"/>
  <c r="O127" i="4"/>
  <c r="T127" i="4"/>
  <c r="X127" i="4"/>
  <c r="AA127" i="4"/>
  <c r="A128" i="4"/>
  <c r="I128" i="4" s="1"/>
  <c r="E128" i="4"/>
  <c r="H128" i="4"/>
  <c r="K128" i="4"/>
  <c r="L128" i="4"/>
  <c r="N128" i="4"/>
  <c r="O128" i="4"/>
  <c r="T128" i="4"/>
  <c r="U128" i="4"/>
  <c r="W128" i="4"/>
  <c r="Z128" i="4"/>
  <c r="AA128" i="4"/>
  <c r="A129" i="4"/>
  <c r="N129" i="4" s="1"/>
  <c r="H129" i="4"/>
  <c r="A130" i="4"/>
  <c r="E130" i="4"/>
  <c r="H130" i="4"/>
  <c r="I130" i="4"/>
  <c r="K130" i="4"/>
  <c r="L130" i="4"/>
  <c r="N130" i="4"/>
  <c r="O130" i="4"/>
  <c r="T130" i="4"/>
  <c r="U130" i="4"/>
  <c r="W130" i="4"/>
  <c r="X130" i="4"/>
  <c r="Z130" i="4"/>
  <c r="AA130" i="4"/>
  <c r="A131" i="4"/>
  <c r="E131" i="4"/>
  <c r="H131" i="4"/>
  <c r="K131" i="4"/>
  <c r="L131" i="4"/>
  <c r="O131" i="4"/>
  <c r="T131" i="4"/>
  <c r="U131" i="4"/>
  <c r="X131" i="4"/>
  <c r="AA131" i="4"/>
  <c r="A132" i="4"/>
  <c r="N132" i="4" s="1"/>
  <c r="I132" i="4"/>
  <c r="A133" i="4"/>
  <c r="H133" i="4"/>
  <c r="K133" i="4"/>
  <c r="L133" i="4"/>
  <c r="N133" i="4"/>
  <c r="O133" i="4"/>
  <c r="U133" i="4"/>
  <c r="X133" i="4"/>
  <c r="AA133" i="4"/>
  <c r="A134" i="4"/>
  <c r="N134" i="4" s="1"/>
  <c r="I134" i="4"/>
  <c r="X134" i="4"/>
  <c r="A135" i="4"/>
  <c r="K135" i="4"/>
  <c r="L135" i="4"/>
  <c r="O135" i="4"/>
  <c r="Z135" i="4"/>
  <c r="AA135" i="4"/>
  <c r="A136" i="4"/>
  <c r="N136" i="4" s="1"/>
  <c r="E136" i="4"/>
  <c r="L136" i="4"/>
  <c r="T136" i="4"/>
  <c r="A137" i="4"/>
  <c r="E137" i="4" s="1"/>
  <c r="I137" i="4"/>
  <c r="K137" i="4"/>
  <c r="L137" i="4"/>
  <c r="N137" i="4"/>
  <c r="O137" i="4"/>
  <c r="U137" i="4"/>
  <c r="X137" i="4"/>
  <c r="Z137" i="4"/>
  <c r="AA137" i="4"/>
  <c r="A138" i="4"/>
  <c r="K138" i="4" s="1"/>
  <c r="E138" i="4"/>
  <c r="H138" i="4"/>
  <c r="L138" i="4"/>
  <c r="O138" i="4"/>
  <c r="T138" i="4"/>
  <c r="W138" i="4"/>
  <c r="AA138" i="4"/>
  <c r="A139" i="4"/>
  <c r="O139" i="4" s="1"/>
  <c r="E139" i="4"/>
  <c r="I139" i="4"/>
  <c r="L139" i="4"/>
  <c r="N139" i="4"/>
  <c r="T139" i="4"/>
  <c r="U139" i="4"/>
  <c r="X139" i="4"/>
  <c r="AA139" i="4"/>
  <c r="A140" i="4"/>
  <c r="E140" i="4"/>
  <c r="H140" i="4"/>
  <c r="I140" i="4"/>
  <c r="K140" i="4"/>
  <c r="L140" i="4"/>
  <c r="N140" i="4"/>
  <c r="O140" i="4"/>
  <c r="T140" i="4"/>
  <c r="U140" i="4"/>
  <c r="W140" i="4"/>
  <c r="X140" i="4"/>
  <c r="Z140" i="4"/>
  <c r="AA140" i="4"/>
  <c r="A141" i="4"/>
  <c r="E141" i="4"/>
  <c r="H141" i="4"/>
  <c r="I141" i="4"/>
  <c r="L141" i="4"/>
  <c r="T141" i="4"/>
  <c r="W141" i="4"/>
  <c r="X141" i="4"/>
  <c r="AA141" i="4"/>
  <c r="A142" i="4"/>
  <c r="O142" i="4" s="1"/>
  <c r="E142" i="4"/>
  <c r="H142" i="4"/>
  <c r="I142" i="4"/>
  <c r="K142" i="4"/>
  <c r="L142" i="4"/>
  <c r="N142" i="4"/>
  <c r="T142" i="4"/>
  <c r="U142" i="4"/>
  <c r="W142" i="4"/>
  <c r="X142" i="4"/>
  <c r="Z142" i="4"/>
  <c r="AA142" i="4"/>
  <c r="A143" i="4"/>
  <c r="Z143" i="4" s="1"/>
  <c r="H143" i="4"/>
  <c r="K143" i="4"/>
  <c r="L143" i="4"/>
  <c r="O143" i="4"/>
  <c r="U143" i="4"/>
  <c r="W143" i="4"/>
  <c r="AA143" i="4"/>
  <c r="A144" i="4"/>
  <c r="I144" i="4"/>
  <c r="L144" i="4"/>
  <c r="N144" i="4"/>
  <c r="T144" i="4"/>
  <c r="W144" i="4"/>
  <c r="X144" i="4"/>
  <c r="A145" i="4"/>
  <c r="E145" i="4" s="1"/>
  <c r="I145" i="4"/>
  <c r="K145" i="4"/>
  <c r="L145" i="4"/>
  <c r="N145" i="4"/>
  <c r="O145" i="4"/>
  <c r="U145" i="4"/>
  <c r="X145" i="4"/>
  <c r="Z145" i="4"/>
  <c r="AA145" i="4"/>
  <c r="A146" i="4"/>
  <c r="H146" i="4"/>
  <c r="K146" i="4"/>
  <c r="L146" i="4"/>
  <c r="N146" i="4"/>
  <c r="O146" i="4"/>
  <c r="T146" i="4"/>
  <c r="AA146" i="4"/>
  <c r="A147" i="4"/>
  <c r="T147" i="4" s="1"/>
  <c r="E147" i="4"/>
  <c r="I147" i="4"/>
  <c r="L147" i="4"/>
  <c r="O147" i="4"/>
  <c r="X147" i="4"/>
  <c r="AA147" i="4"/>
  <c r="A148" i="4"/>
  <c r="E148" i="4"/>
  <c r="H148" i="4"/>
  <c r="I148" i="4"/>
  <c r="K148" i="4"/>
  <c r="L148" i="4"/>
  <c r="N148" i="4"/>
  <c r="O148" i="4"/>
  <c r="T148" i="4"/>
  <c r="U148" i="4"/>
  <c r="W148" i="4"/>
  <c r="X148" i="4"/>
  <c r="Z148" i="4"/>
  <c r="AA148" i="4"/>
  <c r="A149" i="4"/>
  <c r="U149" i="4" s="1"/>
  <c r="H149" i="4"/>
  <c r="I149" i="4"/>
  <c r="L149" i="4"/>
  <c r="T149" i="4"/>
  <c r="X149" i="4"/>
  <c r="AA149" i="4"/>
  <c r="A150" i="4"/>
  <c r="O150" i="4" s="1"/>
  <c r="E150" i="4"/>
  <c r="H150" i="4"/>
  <c r="I150" i="4"/>
  <c r="K150" i="4"/>
  <c r="L150" i="4"/>
  <c r="N150" i="4"/>
  <c r="T150" i="4"/>
  <c r="U150" i="4"/>
  <c r="W150" i="4"/>
  <c r="X150" i="4"/>
  <c r="Z150" i="4"/>
  <c r="AA150" i="4"/>
  <c r="A151" i="4"/>
  <c r="U151" i="4"/>
  <c r="A152" i="4"/>
  <c r="I152" i="4"/>
  <c r="K152" i="4"/>
  <c r="L152" i="4"/>
  <c r="N152" i="4"/>
  <c r="T152" i="4"/>
  <c r="W152" i="4"/>
  <c r="AA152" i="4"/>
  <c r="A153" i="4"/>
  <c r="U153" i="4" s="1"/>
  <c r="I153" i="4"/>
  <c r="K153" i="4"/>
  <c r="L153" i="4"/>
  <c r="N153" i="4"/>
  <c r="O153" i="4"/>
  <c r="Z153" i="4"/>
  <c r="AA153" i="4"/>
  <c r="A154" i="4"/>
  <c r="T154" i="4" s="1"/>
  <c r="E154" i="4"/>
  <c r="H154" i="4"/>
  <c r="K154" i="4"/>
  <c r="L154" i="4"/>
  <c r="N154" i="4"/>
  <c r="O154" i="4"/>
  <c r="W154" i="4"/>
  <c r="Z154" i="4"/>
  <c r="AA154" i="4"/>
  <c r="A155" i="4"/>
  <c r="E155" i="4"/>
  <c r="I155" i="4"/>
  <c r="L155" i="4"/>
  <c r="N155" i="4"/>
  <c r="O155" i="4"/>
  <c r="T155" i="4"/>
  <c r="U155" i="4"/>
  <c r="X155" i="4"/>
  <c r="AA155" i="4"/>
  <c r="A156" i="4"/>
  <c r="E156" i="4"/>
  <c r="H156" i="4"/>
  <c r="I156" i="4"/>
  <c r="K156" i="4"/>
  <c r="L156" i="4"/>
  <c r="N156" i="4"/>
  <c r="O156" i="4"/>
  <c r="T156" i="4"/>
  <c r="U156" i="4"/>
  <c r="W156" i="4"/>
  <c r="X156" i="4"/>
  <c r="Z156" i="4"/>
  <c r="AA156" i="4"/>
  <c r="A157" i="4"/>
  <c r="L157" i="4"/>
  <c r="A158" i="4"/>
  <c r="T158" i="4" s="1"/>
  <c r="H158" i="4"/>
  <c r="I158" i="4"/>
  <c r="K158" i="4"/>
  <c r="L158" i="4"/>
  <c r="N158" i="4"/>
  <c r="W158" i="4"/>
  <c r="X158" i="4"/>
  <c r="Z158" i="4"/>
  <c r="AA158" i="4"/>
  <c r="A159" i="4"/>
  <c r="L159" i="4"/>
  <c r="W159" i="4"/>
  <c r="A160" i="4"/>
  <c r="O160" i="4" s="1"/>
  <c r="E160" i="4"/>
  <c r="H160" i="4"/>
  <c r="I160" i="4"/>
  <c r="K160" i="4"/>
  <c r="L160" i="4"/>
  <c r="N160" i="4"/>
  <c r="W160" i="4"/>
  <c r="X160" i="4"/>
  <c r="Z160" i="4"/>
  <c r="AA160" i="4"/>
  <c r="A161" i="4"/>
  <c r="X161" i="4" s="1"/>
  <c r="L161" i="4"/>
  <c r="N161" i="4"/>
  <c r="T161" i="4"/>
  <c r="U161" i="4"/>
  <c r="A162" i="4"/>
  <c r="E162" i="4"/>
  <c r="L162" i="4"/>
  <c r="N162" i="4"/>
  <c r="W162" i="4"/>
  <c r="Z162" i="4"/>
  <c r="A163" i="4"/>
  <c r="U163" i="4" s="1"/>
  <c r="E163" i="4"/>
  <c r="O163" i="4"/>
  <c r="T163" i="4"/>
  <c r="A164" i="4"/>
  <c r="E164" i="4"/>
  <c r="H164" i="4"/>
  <c r="I164" i="4"/>
  <c r="K164" i="4"/>
  <c r="L164" i="4"/>
  <c r="N164" i="4"/>
  <c r="O164" i="4"/>
  <c r="T164" i="4"/>
  <c r="U164" i="4"/>
  <c r="W164" i="4"/>
  <c r="X164" i="4"/>
  <c r="Z164" i="4"/>
  <c r="AA164" i="4"/>
  <c r="A165" i="4"/>
  <c r="I165" i="4" s="1"/>
  <c r="H165" i="4"/>
  <c r="K165" i="4"/>
  <c r="L165" i="4"/>
  <c r="O165" i="4"/>
  <c r="W165" i="4"/>
  <c r="X165" i="4"/>
  <c r="Z165" i="4"/>
  <c r="AA165" i="4"/>
  <c r="A166" i="4"/>
  <c r="H166" i="4"/>
  <c r="N166" i="4"/>
  <c r="T166" i="4"/>
  <c r="U166" i="4"/>
  <c r="W166" i="4"/>
  <c r="A167" i="4"/>
  <c r="I167" i="4"/>
  <c r="K167" i="4"/>
  <c r="N167" i="4"/>
  <c r="W167" i="4"/>
  <c r="X167" i="4"/>
  <c r="Z167" i="4"/>
  <c r="A168" i="4"/>
  <c r="U168" i="4" s="1"/>
  <c r="K168" i="4"/>
  <c r="L168" i="4"/>
  <c r="O168" i="4"/>
  <c r="T168" i="4"/>
  <c r="A169" i="4"/>
  <c r="T169" i="4" s="1"/>
  <c r="O169" i="4"/>
  <c r="AA169" i="4"/>
  <c r="A170" i="4"/>
  <c r="E170" i="4"/>
  <c r="H170" i="4"/>
  <c r="I170" i="4"/>
  <c r="K170" i="4"/>
  <c r="L170" i="4"/>
  <c r="N170" i="4"/>
  <c r="O170" i="4"/>
  <c r="T170" i="4"/>
  <c r="U170" i="4"/>
  <c r="W170" i="4"/>
  <c r="X170" i="4"/>
  <c r="Z170" i="4"/>
  <c r="AA170" i="4"/>
  <c r="A171" i="4"/>
  <c r="N171" i="4" s="1"/>
  <c r="E171" i="4"/>
  <c r="H171" i="4"/>
  <c r="I171" i="4"/>
  <c r="K171" i="4"/>
  <c r="L171" i="4"/>
  <c r="O171" i="4"/>
  <c r="T171" i="4"/>
  <c r="U171" i="4"/>
  <c r="W171" i="4"/>
  <c r="X171" i="4"/>
  <c r="Z171" i="4"/>
  <c r="AA171" i="4"/>
  <c r="A172" i="4"/>
  <c r="E172" i="4" s="1"/>
  <c r="H172" i="4"/>
  <c r="T172" i="4"/>
  <c r="U172" i="4"/>
  <c r="Z172" i="4"/>
  <c r="A173" i="4"/>
  <c r="H173" i="4"/>
  <c r="I173" i="4"/>
  <c r="K173" i="4"/>
  <c r="L173" i="4"/>
  <c r="N173" i="4"/>
  <c r="U173" i="4"/>
  <c r="W173" i="4"/>
  <c r="X173" i="4"/>
  <c r="Z173" i="4"/>
  <c r="AA173" i="4"/>
  <c r="A174" i="4"/>
  <c r="X174" i="4" s="1"/>
  <c r="K174" i="4"/>
  <c r="L174" i="4"/>
  <c r="O174" i="4"/>
  <c r="W174" i="4"/>
  <c r="A175" i="4"/>
  <c r="I175" i="4" s="1"/>
  <c r="A176" i="4"/>
  <c r="E176" i="4"/>
  <c r="L176" i="4"/>
  <c r="N176" i="4"/>
  <c r="O176" i="4"/>
  <c r="T176" i="4"/>
  <c r="U176" i="4"/>
  <c r="Z176" i="4"/>
  <c r="AA176" i="4"/>
  <c r="A177" i="4"/>
  <c r="T177" i="4" s="1"/>
  <c r="E177" i="4"/>
  <c r="H177" i="4"/>
  <c r="L177" i="4"/>
  <c r="O177" i="4"/>
  <c r="U177" i="4"/>
  <c r="W177" i="4"/>
  <c r="A178" i="4"/>
  <c r="E178" i="4"/>
  <c r="H178" i="4"/>
  <c r="I178" i="4"/>
  <c r="K178" i="4"/>
  <c r="L178" i="4"/>
  <c r="N178" i="4"/>
  <c r="O178" i="4"/>
  <c r="T178" i="4"/>
  <c r="U178" i="4"/>
  <c r="W178" i="4"/>
  <c r="X178" i="4"/>
  <c r="Z178" i="4"/>
  <c r="AA178" i="4"/>
  <c r="A179" i="4"/>
  <c r="F179" i="4" s="1"/>
  <c r="E179" i="4"/>
  <c r="H179" i="4"/>
  <c r="I179" i="4"/>
  <c r="K179" i="4"/>
  <c r="L179" i="4"/>
  <c r="O179" i="4"/>
  <c r="T179" i="4"/>
  <c r="U179" i="4"/>
  <c r="X179" i="4"/>
  <c r="Z179" i="4"/>
  <c r="AA179" i="4"/>
  <c r="A180" i="4"/>
  <c r="E180" i="4" s="1"/>
  <c r="I180" i="4"/>
  <c r="K180" i="4"/>
  <c r="N180" i="4"/>
  <c r="T180" i="4"/>
  <c r="Z180" i="4"/>
  <c r="AA180" i="4"/>
  <c r="A181" i="4"/>
  <c r="H181" i="4"/>
  <c r="I181" i="4"/>
  <c r="K181" i="4"/>
  <c r="L181" i="4"/>
  <c r="N181" i="4"/>
  <c r="O181" i="4"/>
  <c r="U181" i="4"/>
  <c r="X181" i="4"/>
  <c r="Z181" i="4"/>
  <c r="AA181" i="4"/>
  <c r="A182" i="4"/>
  <c r="T182" i="4" s="1"/>
  <c r="I182" i="4"/>
  <c r="K182" i="4"/>
  <c r="N182" i="4"/>
  <c r="O182" i="4"/>
  <c r="Z182" i="4"/>
  <c r="AA182" i="4"/>
  <c r="A183" i="4"/>
  <c r="E183" i="4" s="1"/>
  <c r="I183" i="4"/>
  <c r="K183" i="4"/>
  <c r="L183" i="4"/>
  <c r="N183" i="4"/>
  <c r="O183" i="4"/>
  <c r="T183" i="4"/>
  <c r="X183" i="4"/>
  <c r="Z183" i="4"/>
  <c r="AA183" i="4"/>
  <c r="A184" i="4"/>
  <c r="T184" i="4" s="1"/>
  <c r="H184" i="4"/>
  <c r="K184" i="4"/>
  <c r="N184" i="4"/>
  <c r="O184" i="4"/>
  <c r="Z184" i="4"/>
  <c r="AA184" i="4"/>
  <c r="A185" i="4"/>
  <c r="E185" i="4" s="1"/>
  <c r="H185" i="4"/>
  <c r="L185" i="4"/>
  <c r="N185" i="4"/>
  <c r="O185" i="4"/>
  <c r="T185" i="4"/>
  <c r="W185" i="4"/>
  <c r="X185" i="4"/>
  <c r="A186" i="4"/>
  <c r="E186" i="4"/>
  <c r="H186" i="4"/>
  <c r="I186" i="4"/>
  <c r="K186" i="4"/>
  <c r="L186" i="4"/>
  <c r="N186" i="4"/>
  <c r="O186" i="4"/>
  <c r="T186" i="4"/>
  <c r="U186" i="4"/>
  <c r="W186" i="4"/>
  <c r="X186" i="4"/>
  <c r="Z186" i="4"/>
  <c r="AA186" i="4"/>
  <c r="A187" i="4"/>
  <c r="H187" i="4"/>
  <c r="I187" i="4"/>
  <c r="L187" i="4"/>
  <c r="N187" i="4"/>
  <c r="W187" i="4"/>
  <c r="X187" i="4"/>
  <c r="AA187" i="4"/>
  <c r="A188" i="4"/>
  <c r="E188" i="4"/>
  <c r="H188" i="4"/>
  <c r="I188" i="4"/>
  <c r="K188" i="4"/>
  <c r="L188" i="4"/>
  <c r="N188" i="4"/>
  <c r="O188" i="4"/>
  <c r="T188" i="4"/>
  <c r="U188" i="4"/>
  <c r="W188" i="4"/>
  <c r="X188" i="4"/>
  <c r="Z188" i="4"/>
  <c r="AA188" i="4"/>
  <c r="A189" i="4"/>
  <c r="E189" i="4"/>
  <c r="K189" i="4"/>
  <c r="L189" i="4"/>
  <c r="O189" i="4"/>
  <c r="T189" i="4"/>
  <c r="Z189" i="4"/>
  <c r="AA189" i="4"/>
  <c r="A190" i="4"/>
  <c r="E190" i="4"/>
  <c r="U190" i="4"/>
  <c r="AA190" i="4"/>
  <c r="A191" i="4"/>
  <c r="E191" i="4" s="1"/>
  <c r="H191" i="4"/>
  <c r="K191" i="4"/>
  <c r="L191" i="4"/>
  <c r="N191" i="4"/>
  <c r="O191" i="4"/>
  <c r="U191" i="4"/>
  <c r="W191" i="4"/>
  <c r="Z191" i="4"/>
  <c r="AA191" i="4"/>
  <c r="AG191" i="4"/>
  <c r="A192" i="4"/>
  <c r="N192" i="4" s="1"/>
  <c r="E192" i="4"/>
  <c r="H192" i="4"/>
  <c r="I192" i="4"/>
  <c r="L192" i="4"/>
  <c r="O192" i="4"/>
  <c r="T192" i="4"/>
  <c r="W192" i="4"/>
  <c r="X192" i="4"/>
  <c r="AA192" i="4"/>
  <c r="A193" i="4"/>
  <c r="H193" i="4" s="1"/>
  <c r="E193" i="4"/>
  <c r="I193" i="4"/>
  <c r="K193" i="4"/>
  <c r="L193" i="4"/>
  <c r="N193" i="4"/>
  <c r="O193" i="4"/>
  <c r="T193" i="4"/>
  <c r="U193" i="4"/>
  <c r="X193" i="4"/>
  <c r="Z193" i="4"/>
  <c r="AA193" i="4"/>
  <c r="AI193" i="4"/>
  <c r="A194" i="4"/>
  <c r="H194" i="4"/>
  <c r="K194" i="4"/>
  <c r="L194" i="4"/>
  <c r="O194" i="4"/>
  <c r="U194" i="4"/>
  <c r="W194" i="4"/>
  <c r="Z194" i="4"/>
  <c r="AA194" i="4"/>
  <c r="A195" i="4"/>
  <c r="T195" i="4"/>
  <c r="W195" i="4"/>
  <c r="A196" i="4"/>
  <c r="E196" i="4"/>
  <c r="H196" i="4"/>
  <c r="I196" i="4"/>
  <c r="K196" i="4"/>
  <c r="L196" i="4"/>
  <c r="N196" i="4"/>
  <c r="O196" i="4"/>
  <c r="T196" i="4"/>
  <c r="U196" i="4"/>
  <c r="W196" i="4"/>
  <c r="X196" i="4"/>
  <c r="Z196" i="4"/>
  <c r="AA196" i="4"/>
  <c r="A197" i="4"/>
  <c r="Z197" i="4" s="1"/>
  <c r="E197" i="4"/>
  <c r="H197" i="4"/>
  <c r="K197" i="4"/>
  <c r="W197" i="4"/>
  <c r="AA197" i="4"/>
  <c r="A198" i="4"/>
  <c r="E198" i="4"/>
  <c r="I198" i="4"/>
  <c r="L198" i="4"/>
  <c r="N198" i="4"/>
  <c r="T198" i="4"/>
  <c r="U198" i="4"/>
  <c r="X198" i="4"/>
  <c r="AA198" i="4"/>
  <c r="A199" i="4"/>
  <c r="E199" i="4" s="1"/>
  <c r="H199" i="4"/>
  <c r="K199" i="4"/>
  <c r="L199" i="4"/>
  <c r="N199" i="4"/>
  <c r="O199" i="4"/>
  <c r="U199" i="4"/>
  <c r="W199" i="4"/>
  <c r="Z199" i="4"/>
  <c r="AA199" i="4"/>
  <c r="AG199" i="4"/>
  <c r="A200" i="4"/>
  <c r="E200" i="4"/>
  <c r="H200" i="4"/>
  <c r="I200" i="4"/>
  <c r="L200" i="4"/>
  <c r="N200" i="4"/>
  <c r="O200" i="4"/>
  <c r="T200" i="4"/>
  <c r="W200" i="4"/>
  <c r="X200" i="4"/>
  <c r="AA200" i="4"/>
  <c r="A201" i="4"/>
  <c r="H201" i="4" s="1"/>
  <c r="E201" i="4"/>
  <c r="F201" i="4"/>
  <c r="I201" i="4"/>
  <c r="K201" i="4"/>
  <c r="L201" i="4"/>
  <c r="N201" i="4"/>
  <c r="O201" i="4"/>
  <c r="T201" i="4"/>
  <c r="U201" i="4"/>
  <c r="X201" i="4"/>
  <c r="Z201" i="4"/>
  <c r="AA201" i="4"/>
  <c r="A202" i="4"/>
  <c r="T202" i="4" s="1"/>
  <c r="A203" i="4"/>
  <c r="H203" i="4"/>
  <c r="N203" i="4"/>
  <c r="T203" i="4"/>
  <c r="AA203" i="4"/>
  <c r="AJ203" i="4"/>
  <c r="A204" i="4"/>
  <c r="E204" i="4"/>
  <c r="H204" i="4"/>
  <c r="I204" i="4"/>
  <c r="K204" i="4"/>
  <c r="L204" i="4"/>
  <c r="N204" i="4"/>
  <c r="O204" i="4"/>
  <c r="T204" i="4"/>
  <c r="U204" i="4"/>
  <c r="W204" i="4"/>
  <c r="X204" i="4"/>
  <c r="Z204" i="4"/>
  <c r="AA204" i="4"/>
  <c r="A205" i="4"/>
  <c r="H205" i="4"/>
  <c r="L205" i="4"/>
  <c r="O205" i="4"/>
  <c r="X205" i="4"/>
  <c r="A206" i="4"/>
  <c r="T206" i="4" s="1"/>
  <c r="N206" i="4"/>
  <c r="W206" i="4"/>
  <c r="A207" i="4"/>
  <c r="H207" i="4"/>
  <c r="L207" i="4"/>
  <c r="N207" i="4"/>
  <c r="X207" i="4"/>
  <c r="AF207" i="4"/>
  <c r="A208" i="4"/>
  <c r="O208" i="4" s="1"/>
  <c r="E208" i="4"/>
  <c r="N208" i="4"/>
  <c r="W208" i="4"/>
  <c r="A209" i="4"/>
  <c r="L209" i="4"/>
  <c r="N209" i="4"/>
  <c r="X209" i="4"/>
  <c r="AF209" i="4"/>
  <c r="A210" i="4"/>
  <c r="O210" i="4" s="1"/>
  <c r="E210" i="4"/>
  <c r="N210" i="4"/>
  <c r="U210" i="4"/>
  <c r="A211" i="4"/>
  <c r="L211" i="4"/>
  <c r="N211" i="4"/>
  <c r="W211" i="4"/>
  <c r="AF211" i="4"/>
  <c r="A212" i="4"/>
  <c r="E212" i="4"/>
  <c r="H212" i="4"/>
  <c r="I212" i="4"/>
  <c r="K212" i="4"/>
  <c r="L212" i="4"/>
  <c r="N212" i="4"/>
  <c r="O212" i="4"/>
  <c r="T212" i="4"/>
  <c r="U212" i="4"/>
  <c r="W212" i="4"/>
  <c r="X212" i="4"/>
  <c r="Z212" i="4"/>
  <c r="AA212" i="4"/>
  <c r="A213" i="4"/>
  <c r="T213" i="4" s="1"/>
  <c r="F213" i="4"/>
  <c r="O213" i="4"/>
  <c r="W213" i="4"/>
  <c r="A214" i="4"/>
  <c r="H214" i="4"/>
  <c r="L214" i="4"/>
  <c r="N214" i="4"/>
  <c r="X214" i="4"/>
  <c r="A215" i="4"/>
  <c r="O215" i="4" s="1"/>
  <c r="F215" i="4"/>
  <c r="N215" i="4"/>
  <c r="W215" i="4"/>
  <c r="AM215" i="4"/>
  <c r="A216" i="4"/>
  <c r="H216" i="4"/>
  <c r="L216" i="4"/>
  <c r="N216" i="4"/>
  <c r="X216" i="4"/>
  <c r="A217" i="4"/>
  <c r="O217" i="4" s="1"/>
  <c r="E217" i="4"/>
  <c r="N217" i="4"/>
  <c r="U217" i="4"/>
  <c r="A218" i="4"/>
  <c r="L218" i="4"/>
  <c r="N218" i="4"/>
  <c r="W218" i="4"/>
  <c r="A219" i="4"/>
  <c r="O219" i="4" s="1"/>
  <c r="E219" i="4"/>
  <c r="N219" i="4"/>
  <c r="U219" i="4"/>
  <c r="AL219" i="4"/>
  <c r="A220" i="4"/>
  <c r="E220" i="4"/>
  <c r="H220" i="4"/>
  <c r="I220" i="4"/>
  <c r="K220" i="4"/>
  <c r="L220" i="4"/>
  <c r="N220" i="4"/>
  <c r="O220" i="4"/>
  <c r="T220" i="4"/>
  <c r="U220" i="4"/>
  <c r="W220" i="4"/>
  <c r="X220" i="4"/>
  <c r="Z220" i="4"/>
  <c r="AA220" i="4"/>
  <c r="A221" i="4"/>
  <c r="H221" i="4"/>
  <c r="L221" i="4"/>
  <c r="O221" i="4"/>
  <c r="X221" i="4"/>
  <c r="A222" i="4"/>
  <c r="T222" i="4" s="1"/>
  <c r="N222" i="4"/>
  <c r="W222" i="4"/>
  <c r="A223" i="4"/>
  <c r="H223" i="4"/>
  <c r="L223" i="4"/>
  <c r="N223" i="4"/>
  <c r="X223" i="4"/>
  <c r="AF223" i="4"/>
  <c r="A224" i="4"/>
  <c r="O224" i="4" s="1"/>
  <c r="E224" i="4"/>
  <c r="N224" i="4"/>
  <c r="W224" i="4"/>
  <c r="A225" i="4"/>
  <c r="L225" i="4"/>
  <c r="N225" i="4"/>
  <c r="X225" i="4"/>
  <c r="AF225" i="4"/>
  <c r="A226" i="4"/>
  <c r="O226" i="4" s="1"/>
  <c r="E226" i="4"/>
  <c r="N226" i="4"/>
  <c r="U226" i="4"/>
  <c r="A227" i="4"/>
  <c r="F227" i="4"/>
  <c r="L227" i="4"/>
  <c r="N227" i="4"/>
  <c r="W227" i="4"/>
  <c r="AF227" i="4"/>
  <c r="AM227" i="4"/>
  <c r="A228" i="4"/>
  <c r="E228" i="4"/>
  <c r="H228" i="4"/>
  <c r="I228" i="4"/>
  <c r="K228" i="4"/>
  <c r="L228" i="4"/>
  <c r="N228" i="4"/>
  <c r="O228" i="4"/>
  <c r="T228" i="4"/>
  <c r="U228" i="4"/>
  <c r="W228" i="4"/>
  <c r="X228" i="4"/>
  <c r="Z228" i="4"/>
  <c r="AA228" i="4"/>
  <c r="A229" i="4"/>
  <c r="T229" i="4" s="1"/>
  <c r="F229" i="4"/>
  <c r="O229" i="4"/>
  <c r="W229" i="4"/>
  <c r="A230" i="4"/>
  <c r="H230" i="4"/>
  <c r="L230" i="4"/>
  <c r="N230" i="4"/>
  <c r="X230" i="4"/>
  <c r="A231" i="4"/>
  <c r="O231" i="4" s="1"/>
  <c r="F231" i="4"/>
  <c r="N231" i="4"/>
  <c r="W231" i="4"/>
  <c r="AG231" i="4"/>
  <c r="AL231" i="4"/>
  <c r="A232" i="4"/>
  <c r="N232" i="4" s="1"/>
  <c r="E232" i="4"/>
  <c r="H232" i="4"/>
  <c r="I232" i="4"/>
  <c r="K232" i="4"/>
  <c r="L232" i="4"/>
  <c r="T232" i="4"/>
  <c r="U232" i="4"/>
  <c r="W232" i="4"/>
  <c r="X232" i="4"/>
  <c r="Z232" i="4"/>
  <c r="AA232" i="4"/>
  <c r="A233" i="4"/>
  <c r="N233" i="4" s="1"/>
  <c r="F233" i="4"/>
  <c r="K233" i="4"/>
  <c r="L233" i="4"/>
  <c r="U233" i="4"/>
  <c r="Z233" i="4"/>
  <c r="AA233" i="4"/>
  <c r="A234" i="4"/>
  <c r="H234" i="4"/>
  <c r="L234" i="4"/>
  <c r="W234" i="4"/>
  <c r="AA234" i="4"/>
  <c r="A235" i="4"/>
  <c r="E235" i="4" s="1"/>
  <c r="I235" i="4"/>
  <c r="L235" i="4"/>
  <c r="N235" i="4"/>
  <c r="O235" i="4"/>
  <c r="X235" i="4"/>
  <c r="AA235" i="4"/>
  <c r="AF235" i="4"/>
  <c r="AG235" i="4"/>
  <c r="AM235" i="4"/>
  <c r="C2" i="2"/>
  <c r="F2" i="2"/>
  <c r="C3" i="2"/>
  <c r="F3" i="2"/>
  <c r="C4" i="2"/>
  <c r="F4" i="2"/>
  <c r="C5" i="2"/>
  <c r="F5" i="2"/>
  <c r="C6" i="2"/>
  <c r="F6" i="2"/>
  <c r="C7" i="2"/>
  <c r="F7" i="2"/>
  <c r="C8" i="2"/>
  <c r="F8" i="2"/>
  <c r="C9" i="2"/>
  <c r="F9" i="2"/>
  <c r="C10" i="2"/>
  <c r="F10" i="2"/>
  <c r="C11" i="2"/>
  <c r="F11" i="2"/>
  <c r="C12" i="2"/>
  <c r="F12" i="2"/>
  <c r="C13" i="2"/>
  <c r="F13" i="2"/>
  <c r="C14" i="2"/>
  <c r="F14" i="2"/>
  <c r="C15" i="2"/>
  <c r="F15" i="2"/>
  <c r="C16" i="2"/>
  <c r="F16" i="2"/>
  <c r="C17" i="2"/>
  <c r="F17" i="2"/>
  <c r="C18" i="2"/>
  <c r="F18" i="2"/>
  <c r="C19" i="2"/>
  <c r="F19" i="2"/>
  <c r="C20" i="2"/>
  <c r="F20" i="2"/>
  <c r="C21" i="2"/>
  <c r="F21" i="2"/>
  <c r="C22" i="2"/>
  <c r="F22" i="2"/>
  <c r="C23" i="2"/>
  <c r="F23" i="2"/>
  <c r="C24" i="2"/>
  <c r="F24" i="2"/>
  <c r="C25" i="2"/>
  <c r="F25" i="2"/>
  <c r="C26" i="2"/>
  <c r="K37" i="4" s="1"/>
  <c r="F26" i="2"/>
  <c r="L37" i="4" s="1"/>
  <c r="C27" i="2"/>
  <c r="F27" i="2"/>
  <c r="C28" i="2"/>
  <c r="F28" i="2"/>
  <c r="C29" i="2"/>
  <c r="F29" i="2"/>
  <c r="C30" i="2"/>
  <c r="F30" i="2"/>
  <c r="C31" i="2"/>
  <c r="F31" i="2"/>
  <c r="C32" i="2"/>
  <c r="F32" i="2"/>
  <c r="C33" i="2"/>
  <c r="F33" i="2"/>
  <c r="C34" i="2"/>
  <c r="F34" i="2"/>
  <c r="C35" i="2"/>
  <c r="F35" i="2"/>
  <c r="C36" i="2"/>
  <c r="F36" i="2"/>
  <c r="C37" i="2"/>
  <c r="F37" i="2"/>
  <c r="C38" i="2"/>
  <c r="F38" i="2"/>
  <c r="C39" i="2"/>
  <c r="F39" i="2"/>
  <c r="C40" i="2"/>
  <c r="F40" i="2"/>
  <c r="C41" i="2"/>
  <c r="F41" i="2"/>
  <c r="C42" i="2"/>
  <c r="N53" i="4" s="1"/>
  <c r="F42" i="2"/>
  <c r="C43" i="2"/>
  <c r="F43" i="2"/>
  <c r="C44" i="2"/>
  <c r="F44" i="2"/>
  <c r="C45" i="2"/>
  <c r="F45" i="2"/>
  <c r="C46" i="2"/>
  <c r="F46" i="2"/>
  <c r="C47" i="2"/>
  <c r="F47" i="2"/>
  <c r="C48" i="2"/>
  <c r="AF59" i="4" s="1"/>
  <c r="F48" i="2"/>
  <c r="C49" i="2"/>
  <c r="F49" i="2"/>
  <c r="C50" i="2"/>
  <c r="AL61" i="4" s="1"/>
  <c r="F50" i="2"/>
  <c r="AJ61" i="4" s="1"/>
  <c r="C51" i="2"/>
  <c r="F51" i="2"/>
  <c r="C52" i="2"/>
  <c r="F52" i="2"/>
  <c r="C53" i="2"/>
  <c r="F53" i="2"/>
  <c r="C54" i="2"/>
  <c r="F54" i="2"/>
  <c r="C55" i="2"/>
  <c r="F55" i="2"/>
  <c r="C56" i="2"/>
  <c r="AI67" i="4" s="1"/>
  <c r="F56" i="2"/>
  <c r="C57" i="2"/>
  <c r="F57" i="2"/>
  <c r="C58" i="2"/>
  <c r="F58" i="2"/>
  <c r="AG69" i="4" s="1"/>
  <c r="C59" i="2"/>
  <c r="F59" i="2"/>
  <c r="C60" i="2"/>
  <c r="F60" i="2"/>
  <c r="C61" i="2"/>
  <c r="F61" i="2"/>
  <c r="C62" i="2"/>
  <c r="F62" i="2"/>
  <c r="C63" i="2"/>
  <c r="F63" i="2"/>
  <c r="C64" i="2"/>
  <c r="F64" i="2"/>
  <c r="C65" i="2"/>
  <c r="F65" i="2"/>
  <c r="C66" i="2"/>
  <c r="F66" i="2"/>
  <c r="AM77" i="4" s="1"/>
  <c r="C67" i="2"/>
  <c r="F67" i="2"/>
  <c r="C68" i="2"/>
  <c r="F68" i="2"/>
  <c r="C69" i="2"/>
  <c r="F69" i="2"/>
  <c r="C70" i="2"/>
  <c r="F70" i="2"/>
  <c r="C71" i="2"/>
  <c r="F71" i="2"/>
  <c r="C72" i="2"/>
  <c r="F72" i="2"/>
  <c r="C73" i="2"/>
  <c r="AL84" i="4" s="1"/>
  <c r="F73" i="2"/>
  <c r="C74" i="2"/>
  <c r="AI85" i="4" s="1"/>
  <c r="F74" i="2"/>
  <c r="AG85" i="4" s="1"/>
  <c r="C75" i="2"/>
  <c r="F86" i="4" s="1"/>
  <c r="F75" i="2"/>
  <c r="C76" i="2"/>
  <c r="AI87" i="4" s="1"/>
  <c r="F76" i="2"/>
  <c r="C77" i="2"/>
  <c r="F77" i="2"/>
  <c r="C78" i="2"/>
  <c r="F78" i="2"/>
  <c r="C79" i="2"/>
  <c r="AI90" i="4" s="1"/>
  <c r="F79" i="2"/>
  <c r="C80" i="2"/>
  <c r="F80" i="2"/>
  <c r="C81" i="2"/>
  <c r="F81" i="2"/>
  <c r="C82" i="2"/>
  <c r="F82" i="2"/>
  <c r="C83" i="2"/>
  <c r="F83" i="2"/>
  <c r="C84" i="2"/>
  <c r="F84" i="2"/>
  <c r="C85" i="2"/>
  <c r="F85" i="2"/>
  <c r="C86" i="2"/>
  <c r="F86" i="2"/>
  <c r="AG97" i="4" s="1"/>
  <c r="C87" i="2"/>
  <c r="F87" i="2"/>
  <c r="C88" i="2"/>
  <c r="F99" i="4" s="1"/>
  <c r="F88" i="2"/>
  <c r="C89" i="2"/>
  <c r="F89" i="2"/>
  <c r="C90" i="2"/>
  <c r="F90" i="2"/>
  <c r="C91" i="2"/>
  <c r="F91" i="2"/>
  <c r="C92" i="2"/>
  <c r="F92" i="2"/>
  <c r="C93" i="2"/>
  <c r="F93" i="2"/>
  <c r="C94" i="2"/>
  <c r="F94" i="2"/>
  <c r="C95" i="2"/>
  <c r="F95" i="2"/>
  <c r="C96" i="2"/>
  <c r="AL107" i="4" s="1"/>
  <c r="F96" i="2"/>
  <c r="C97" i="2"/>
  <c r="F97" i="2"/>
  <c r="C98" i="2"/>
  <c r="AF109" i="4" s="1"/>
  <c r="F98" i="2"/>
  <c r="C99" i="2"/>
  <c r="F99" i="2"/>
  <c r="C100" i="2"/>
  <c r="F100" i="2"/>
  <c r="C101" i="2"/>
  <c r="F101" i="2"/>
  <c r="C102" i="2"/>
  <c r="AI113" i="4" s="1"/>
  <c r="F102" i="2"/>
  <c r="AG113" i="4" s="1"/>
  <c r="C103" i="2"/>
  <c r="F103" i="2"/>
  <c r="C104" i="2"/>
  <c r="AF115" i="4" s="1"/>
  <c r="F104" i="2"/>
  <c r="C105" i="2"/>
  <c r="AL116" i="4" s="1"/>
  <c r="F105" i="2"/>
  <c r="C106" i="2"/>
  <c r="AF117" i="4" s="1"/>
  <c r="F106" i="2"/>
  <c r="AG117" i="4" s="1"/>
  <c r="C107" i="2"/>
  <c r="F107" i="2"/>
  <c r="C108" i="2"/>
  <c r="F108" i="2"/>
  <c r="C109" i="2"/>
  <c r="F109" i="2"/>
  <c r="C110" i="2"/>
  <c r="F110" i="2"/>
  <c r="C111" i="2"/>
  <c r="F111" i="2"/>
  <c r="C112" i="2"/>
  <c r="F112" i="2"/>
  <c r="C113" i="2"/>
  <c r="F113" i="2"/>
  <c r="C114" i="2"/>
  <c r="F114" i="2"/>
  <c r="C115" i="2"/>
  <c r="F115" i="2"/>
  <c r="C116" i="2"/>
  <c r="F127" i="4" s="1"/>
  <c r="F116" i="2"/>
  <c r="C117" i="2"/>
  <c r="F117" i="2"/>
  <c r="C118" i="2"/>
  <c r="F118" i="2"/>
  <c r="C119" i="2"/>
  <c r="F119" i="2"/>
  <c r="C120" i="2"/>
  <c r="F120" i="2"/>
  <c r="C121" i="2"/>
  <c r="F121" i="2"/>
  <c r="C122" i="2"/>
  <c r="F122" i="2"/>
  <c r="C123" i="2"/>
  <c r="F123" i="2"/>
  <c r="C124" i="2"/>
  <c r="F124" i="2"/>
  <c r="C125" i="2"/>
  <c r="AI136" i="4" s="1"/>
  <c r="F125" i="2"/>
  <c r="C126" i="2"/>
  <c r="F126" i="2"/>
  <c r="C127" i="2"/>
  <c r="F127" i="2"/>
  <c r="C128" i="2"/>
  <c r="F128" i="2"/>
  <c r="C129" i="2"/>
  <c r="F129" i="2"/>
  <c r="C130" i="2"/>
  <c r="F130" i="2"/>
  <c r="AM141" i="4" s="1"/>
  <c r="C131" i="2"/>
  <c r="F131" i="2"/>
  <c r="C132" i="2"/>
  <c r="F132" i="2"/>
  <c r="C133" i="2"/>
  <c r="F133" i="2"/>
  <c r="C134" i="2"/>
  <c r="F134" i="2"/>
  <c r="C135" i="2"/>
  <c r="F135" i="2"/>
  <c r="C136" i="2"/>
  <c r="F136" i="2"/>
  <c r="C137" i="2"/>
  <c r="F137" i="2"/>
  <c r="C138" i="2"/>
  <c r="F138" i="2"/>
  <c r="AG149" i="4" s="1"/>
  <c r="C139" i="2"/>
  <c r="F139" i="2"/>
  <c r="C140" i="2"/>
  <c r="F140" i="2"/>
  <c r="C141" i="2"/>
  <c r="F141" i="2"/>
  <c r="C142" i="2"/>
  <c r="F142" i="2"/>
  <c r="C143" i="2"/>
  <c r="F143" i="2"/>
  <c r="C144" i="2"/>
  <c r="F144" i="2"/>
  <c r="C145" i="2"/>
  <c r="F145" i="2"/>
  <c r="C146" i="2"/>
  <c r="AI157" i="4" s="1"/>
  <c r="F146" i="2"/>
  <c r="AG157" i="4" s="1"/>
  <c r="C147" i="2"/>
  <c r="F147" i="2"/>
  <c r="C148" i="2"/>
  <c r="AL159" i="4" s="1"/>
  <c r="F148" i="2"/>
  <c r="C149" i="2"/>
  <c r="AF160" i="4" s="1"/>
  <c r="F149" i="2"/>
  <c r="C150" i="2"/>
  <c r="AI161" i="4" s="1"/>
  <c r="F150" i="2"/>
  <c r="AJ161" i="4" s="1"/>
  <c r="C151" i="2"/>
  <c r="AL162" i="4" s="1"/>
  <c r="F151" i="2"/>
  <c r="C152" i="2"/>
  <c r="F152" i="2"/>
  <c r="C153" i="2"/>
  <c r="F153" i="2"/>
  <c r="C154" i="2"/>
  <c r="F154" i="2"/>
  <c r="AM165" i="4" s="1"/>
  <c r="C155" i="2"/>
  <c r="F155" i="2"/>
  <c r="C156" i="2"/>
  <c r="F156" i="2"/>
  <c r="AG167" i="4" s="1"/>
  <c r="C157" i="2"/>
  <c r="AF168" i="4" s="1"/>
  <c r="F157" i="2"/>
  <c r="C158" i="2"/>
  <c r="F169" i="4" s="1"/>
  <c r="F158" i="2"/>
  <c r="AJ169" i="4" s="1"/>
  <c r="C159" i="2"/>
  <c r="F159" i="2"/>
  <c r="C160" i="2"/>
  <c r="F160" i="2"/>
  <c r="C161" i="2"/>
  <c r="AL172" i="4" s="1"/>
  <c r="F161" i="2"/>
  <c r="C162" i="2"/>
  <c r="F162" i="2"/>
  <c r="C163" i="2"/>
  <c r="AF174" i="4" s="1"/>
  <c r="F163" i="2"/>
  <c r="C164" i="2"/>
  <c r="F164" i="2"/>
  <c r="C165" i="2"/>
  <c r="F165" i="2"/>
  <c r="C166" i="2"/>
  <c r="AF177" i="4" s="1"/>
  <c r="F166" i="2"/>
  <c r="C167" i="2"/>
  <c r="F167" i="2"/>
  <c r="C168" i="2"/>
  <c r="F168" i="2"/>
  <c r="AG179" i="4" s="1"/>
  <c r="C169" i="2"/>
  <c r="AI180" i="4" s="1"/>
  <c r="F169" i="2"/>
  <c r="C170" i="2"/>
  <c r="AF181" i="4" s="1"/>
  <c r="F170" i="2"/>
  <c r="C171" i="2"/>
  <c r="AI182" i="4" s="1"/>
  <c r="F171" i="2"/>
  <c r="C172" i="2"/>
  <c r="F172" i="2"/>
  <c r="AG183" i="4" s="1"/>
  <c r="C173" i="2"/>
  <c r="AI184" i="4" s="1"/>
  <c r="F173" i="2"/>
  <c r="C174" i="2"/>
  <c r="AI185" i="4" s="1"/>
  <c r="F174" i="2"/>
  <c r="C175" i="2"/>
  <c r="F175" i="2"/>
  <c r="C176" i="2"/>
  <c r="AF187" i="4" s="1"/>
  <c r="F176" i="2"/>
  <c r="AM187" i="4" s="1"/>
  <c r="C177" i="2"/>
  <c r="F177" i="2"/>
  <c r="C178" i="2"/>
  <c r="AI189" i="4" s="1"/>
  <c r="F178" i="2"/>
  <c r="C179" i="2"/>
  <c r="F179" i="2"/>
  <c r="C180" i="2"/>
  <c r="AL191" i="4" s="1"/>
  <c r="F180" i="2"/>
  <c r="AJ191" i="4" s="1"/>
  <c r="C181" i="2"/>
  <c r="F181" i="2"/>
  <c r="C182" i="2"/>
  <c r="F193" i="4" s="1"/>
  <c r="F182" i="2"/>
  <c r="C183" i="2"/>
  <c r="F183" i="2"/>
  <c r="AG194" i="4" s="1"/>
  <c r="C184" i="2"/>
  <c r="F184" i="2"/>
  <c r="C185" i="2"/>
  <c r="F185" i="2"/>
  <c r="C186" i="2"/>
  <c r="AI197" i="4" s="1"/>
  <c r="F186" i="2"/>
  <c r="AG197" i="4" s="1"/>
  <c r="C187" i="2"/>
  <c r="AJ198" i="4" s="1"/>
  <c r="F187" i="2"/>
  <c r="AM198" i="4" s="1"/>
  <c r="C188" i="2"/>
  <c r="AL199" i="4" s="1"/>
  <c r="F188" i="2"/>
  <c r="AJ199" i="4" s="1"/>
  <c r="C189" i="2"/>
  <c r="AG200" i="4" s="1"/>
  <c r="F189" i="2"/>
  <c r="C190" i="2"/>
  <c r="AF201" i="4" s="1"/>
  <c r="F190" i="2"/>
  <c r="C191" i="2"/>
  <c r="AL202" i="4" s="1"/>
  <c r="F191" i="2"/>
  <c r="C192" i="2"/>
  <c r="AL203" i="4" s="1"/>
  <c r="F192" i="2"/>
  <c r="C193" i="2"/>
  <c r="AM204" i="4" s="1"/>
  <c r="F193" i="2"/>
  <c r="C194" i="2"/>
  <c r="AI205" i="4" s="1"/>
  <c r="F194" i="2"/>
  <c r="AG205" i="4" s="1"/>
  <c r="C195" i="2"/>
  <c r="AI206" i="4" s="1"/>
  <c r="F195" i="2"/>
  <c r="C196" i="2"/>
  <c r="F196" i="2"/>
  <c r="AG207" i="4" s="1"/>
  <c r="C197" i="2"/>
  <c r="AM208" i="4" s="1"/>
  <c r="F197" i="2"/>
  <c r="C198" i="2"/>
  <c r="F209" i="4" s="1"/>
  <c r="F198" i="2"/>
  <c r="AG209" i="4" s="1"/>
  <c r="C199" i="2"/>
  <c r="AL210" i="4" s="1"/>
  <c r="F199" i="2"/>
  <c r="AG210" i="4" s="1"/>
  <c r="C200" i="2"/>
  <c r="F211" i="4" s="1"/>
  <c r="F200" i="2"/>
  <c r="AM211" i="4" s="1"/>
  <c r="C201" i="2"/>
  <c r="AG212" i="4" s="1"/>
  <c r="F201" i="2"/>
  <c r="C202" i="2"/>
  <c r="AI213" i="4" s="1"/>
  <c r="F202" i="2"/>
  <c r="AM213" i="4" s="1"/>
  <c r="C203" i="2"/>
  <c r="AI214" i="4" s="1"/>
  <c r="F203" i="2"/>
  <c r="C204" i="2"/>
  <c r="F204" i="2"/>
  <c r="AG215" i="4" s="1"/>
  <c r="C205" i="2"/>
  <c r="AF216" i="4" s="1"/>
  <c r="F205" i="2"/>
  <c r="C206" i="2"/>
  <c r="F206" i="2"/>
  <c r="AG217" i="4" s="1"/>
  <c r="C207" i="2"/>
  <c r="F218" i="4" s="1"/>
  <c r="F207" i="2"/>
  <c r="AG218" i="4" s="1"/>
  <c r="C208" i="2"/>
  <c r="F208" i="2"/>
  <c r="AG219" i="4" s="1"/>
  <c r="C209" i="2"/>
  <c r="AM220" i="4" s="1"/>
  <c r="F209" i="2"/>
  <c r="C210" i="2"/>
  <c r="AI221" i="4" s="1"/>
  <c r="F210" i="2"/>
  <c r="AG221" i="4" s="1"/>
  <c r="C211" i="2"/>
  <c r="AI222" i="4" s="1"/>
  <c r="F211" i="2"/>
  <c r="C212" i="2"/>
  <c r="F212" i="2"/>
  <c r="AG223" i="4" s="1"/>
  <c r="C213" i="2"/>
  <c r="AM224" i="4" s="1"/>
  <c r="F213" i="2"/>
  <c r="C214" i="2"/>
  <c r="F225" i="4" s="1"/>
  <c r="F214" i="2"/>
  <c r="AG225" i="4" s="1"/>
  <c r="C215" i="2"/>
  <c r="AG226" i="4" s="1"/>
  <c r="F215" i="2"/>
  <c r="C216" i="2"/>
  <c r="F216" i="2"/>
  <c r="AG227" i="4" s="1"/>
  <c r="C217" i="2"/>
  <c r="AG228" i="4" s="1"/>
  <c r="F217" i="2"/>
  <c r="AJ228" i="4" s="1"/>
  <c r="C218" i="2"/>
  <c r="AI229" i="4" s="1"/>
  <c r="F218" i="2"/>
  <c r="AM229" i="4" s="1"/>
  <c r="C219" i="2"/>
  <c r="AI230" i="4" s="1"/>
  <c r="F219" i="2"/>
  <c r="C220" i="2"/>
  <c r="F220" i="2"/>
  <c r="C221" i="2"/>
  <c r="AI232" i="4" s="1"/>
  <c r="F221" i="2"/>
  <c r="AJ232" i="4" s="1"/>
  <c r="C222" i="2"/>
  <c r="F222" i="2"/>
  <c r="AJ233" i="4" s="1"/>
  <c r="C223" i="2"/>
  <c r="AL234" i="4" s="1"/>
  <c r="F223" i="2"/>
  <c r="C224" i="2"/>
  <c r="F224" i="2"/>
  <c r="C225" i="2"/>
  <c r="F225" i="2"/>
  <c r="C226" i="2"/>
  <c r="F226" i="2"/>
  <c r="C227" i="2"/>
  <c r="F227" i="2"/>
  <c r="C228" i="2"/>
  <c r="F228" i="2"/>
  <c r="C229" i="2"/>
  <c r="F229" i="2"/>
  <c r="C230" i="2"/>
  <c r="F230" i="2"/>
  <c r="C231" i="2"/>
  <c r="F231" i="2"/>
  <c r="C232" i="2"/>
  <c r="F232" i="2"/>
  <c r="C233" i="2"/>
  <c r="F233" i="2"/>
  <c r="C234" i="2"/>
  <c r="F234" i="2"/>
  <c r="C235" i="2"/>
  <c r="F235" i="2"/>
  <c r="C236" i="2"/>
  <c r="F236" i="2"/>
  <c r="C237" i="2"/>
  <c r="F237" i="2"/>
  <c r="C238" i="2"/>
  <c r="F238" i="2"/>
  <c r="C239" i="2"/>
  <c r="F239" i="2"/>
  <c r="C240" i="2"/>
  <c r="F240" i="2"/>
  <c r="C241" i="2"/>
  <c r="F241" i="2"/>
  <c r="C242" i="2"/>
  <c r="F242" i="2"/>
  <c r="C243" i="2"/>
  <c r="F243" i="2"/>
  <c r="C244" i="2"/>
  <c r="F244" i="2"/>
  <c r="C245" i="2"/>
  <c r="F245" i="2"/>
  <c r="C246" i="2"/>
  <c r="F246" i="2"/>
  <c r="C247" i="2"/>
  <c r="F247" i="2"/>
  <c r="C248" i="2"/>
  <c r="F248" i="2"/>
  <c r="C249" i="2"/>
  <c r="F249" i="2"/>
  <c r="C250" i="2"/>
  <c r="F250" i="2"/>
  <c r="C251" i="2"/>
  <c r="F251" i="2"/>
  <c r="C252" i="2"/>
  <c r="F252" i="2"/>
  <c r="C253" i="2"/>
  <c r="F253" i="2"/>
  <c r="C254" i="2"/>
  <c r="F254" i="2"/>
  <c r="C255" i="2"/>
  <c r="F255" i="2"/>
  <c r="C256" i="2"/>
  <c r="F256" i="2"/>
  <c r="C257" i="2"/>
  <c r="F257" i="2"/>
  <c r="C258" i="2"/>
  <c r="F258" i="2"/>
  <c r="C259" i="2"/>
  <c r="F259" i="2"/>
  <c r="C260" i="2"/>
  <c r="F260" i="2"/>
  <c r="C261" i="2"/>
  <c r="F261" i="2"/>
  <c r="C262" i="2"/>
  <c r="F262" i="2"/>
  <c r="C263" i="2"/>
  <c r="F263" i="2"/>
  <c r="C264" i="2"/>
  <c r="F264" i="2"/>
  <c r="C265" i="2"/>
  <c r="F265" i="2"/>
  <c r="C266" i="2"/>
  <c r="F266" i="2"/>
  <c r="C267" i="2"/>
  <c r="F267" i="2"/>
  <c r="C268" i="2"/>
  <c r="F268" i="2"/>
  <c r="C269" i="2"/>
  <c r="F269" i="2"/>
  <c r="C270" i="2"/>
  <c r="F270" i="2"/>
  <c r="C271" i="2"/>
  <c r="F271" i="2"/>
  <c r="C272" i="2"/>
  <c r="F272" i="2"/>
  <c r="C273" i="2"/>
  <c r="F273" i="2"/>
  <c r="C274" i="2"/>
  <c r="F274" i="2"/>
  <c r="C275" i="2"/>
  <c r="F275" i="2"/>
  <c r="C276" i="2"/>
  <c r="F276" i="2"/>
  <c r="C277" i="2"/>
  <c r="F277" i="2"/>
  <c r="C278" i="2"/>
  <c r="F278" i="2"/>
  <c r="C279" i="2"/>
  <c r="F279" i="2"/>
  <c r="C280" i="2"/>
  <c r="F280" i="2"/>
  <c r="C281" i="2"/>
  <c r="F281" i="2"/>
  <c r="C282" i="2"/>
  <c r="F282" i="2"/>
  <c r="C283" i="2"/>
  <c r="F283" i="2"/>
  <c r="C284" i="2"/>
  <c r="F284" i="2"/>
  <c r="C285" i="2"/>
  <c r="F285" i="2"/>
  <c r="C286" i="2"/>
  <c r="F286" i="2"/>
  <c r="C287" i="2"/>
  <c r="F287" i="2"/>
  <c r="C288" i="2"/>
  <c r="F288" i="2"/>
  <c r="C289" i="2"/>
  <c r="F289" i="2"/>
  <c r="C290" i="2"/>
  <c r="F290" i="2"/>
  <c r="C291" i="2"/>
  <c r="F291" i="2"/>
  <c r="C292" i="2"/>
  <c r="F292" i="2"/>
  <c r="C293" i="2"/>
  <c r="F293" i="2"/>
  <c r="C294" i="2"/>
  <c r="F294" i="2"/>
  <c r="C295" i="2"/>
  <c r="F295" i="2"/>
  <c r="C296" i="2"/>
  <c r="F296" i="2"/>
  <c r="C297" i="2"/>
  <c r="F297" i="2"/>
  <c r="C298" i="2"/>
  <c r="F298" i="2"/>
  <c r="C299" i="2"/>
  <c r="F299" i="2"/>
  <c r="C300" i="2"/>
  <c r="F300" i="2"/>
  <c r="C301" i="2"/>
  <c r="F301" i="2"/>
  <c r="C302" i="2"/>
  <c r="F302" i="2"/>
  <c r="C303" i="2"/>
  <c r="F303" i="2"/>
  <c r="C304" i="2"/>
  <c r="F304" i="2"/>
  <c r="C305" i="2"/>
  <c r="F305" i="2"/>
  <c r="C306" i="2"/>
  <c r="F306" i="2"/>
  <c r="C307" i="2"/>
  <c r="F307" i="2"/>
  <c r="C308" i="2"/>
  <c r="F308" i="2"/>
  <c r="C309" i="2"/>
  <c r="F309" i="2"/>
  <c r="C310" i="2"/>
  <c r="F310" i="2"/>
  <c r="C311" i="2"/>
  <c r="F311" i="2"/>
  <c r="C312" i="2"/>
  <c r="F312" i="2"/>
  <c r="C313" i="2"/>
  <c r="F313" i="2"/>
  <c r="C314" i="2"/>
  <c r="F314" i="2"/>
  <c r="C315" i="2"/>
  <c r="F315" i="2"/>
  <c r="C316" i="2"/>
  <c r="F316" i="2"/>
  <c r="C317" i="2"/>
  <c r="F317" i="2"/>
  <c r="C318" i="2"/>
  <c r="F318" i="2"/>
  <c r="C319" i="2"/>
  <c r="F319" i="2"/>
  <c r="C320" i="2"/>
  <c r="F320" i="2"/>
  <c r="C321" i="2"/>
  <c r="F321" i="2"/>
  <c r="C322" i="2"/>
  <c r="F322" i="2"/>
  <c r="C323" i="2"/>
  <c r="F323" i="2"/>
  <c r="C324" i="2"/>
  <c r="F324" i="2"/>
  <c r="C325" i="2"/>
  <c r="F325" i="2"/>
  <c r="A13" i="3"/>
  <c r="I13" i="3"/>
  <c r="L13" i="3"/>
  <c r="A14" i="3"/>
  <c r="H14" i="3" s="1"/>
  <c r="A15" i="3"/>
  <c r="F15" i="3" s="1"/>
  <c r="A16" i="3"/>
  <c r="F16" i="3" s="1"/>
  <c r="E16" i="3"/>
  <c r="H16" i="3"/>
  <c r="I16" i="3"/>
  <c r="K16" i="3"/>
  <c r="L16" i="3"/>
  <c r="A17" i="3"/>
  <c r="E17" i="3" s="1"/>
  <c r="B17" i="3" s="1"/>
  <c r="C17" i="3"/>
  <c r="F17" i="3"/>
  <c r="H17" i="3"/>
  <c r="I17" i="3"/>
  <c r="K17" i="3"/>
  <c r="L17" i="3"/>
  <c r="A18" i="3"/>
  <c r="B18" i="3"/>
  <c r="E18" i="3"/>
  <c r="F18" i="3"/>
  <c r="C18" i="3" s="1"/>
  <c r="H18" i="3"/>
  <c r="I18" i="3"/>
  <c r="K18" i="3"/>
  <c r="L18" i="3"/>
  <c r="A19" i="3"/>
  <c r="F19" i="3" s="1"/>
  <c r="E19" i="3"/>
  <c r="A20" i="3"/>
  <c r="I20" i="3" s="1"/>
  <c r="B20" i="3"/>
  <c r="C20" i="3"/>
  <c r="E20" i="3"/>
  <c r="F20" i="3"/>
  <c r="H20" i="3"/>
  <c r="K20" i="3"/>
  <c r="L20" i="3"/>
  <c r="A21" i="3"/>
  <c r="L21" i="3"/>
  <c r="A22" i="3"/>
  <c r="H22" i="3" s="1"/>
  <c r="L22" i="3"/>
  <c r="A23" i="3"/>
  <c r="F23" i="3" s="1"/>
  <c r="I23" i="3"/>
  <c r="A24" i="3"/>
  <c r="F24" i="3" s="1"/>
  <c r="E24" i="3"/>
  <c r="H24" i="3"/>
  <c r="I24" i="3"/>
  <c r="K24" i="3"/>
  <c r="L24" i="3"/>
  <c r="A25" i="3"/>
  <c r="E25" i="3" s="1"/>
  <c r="B25" i="3" s="1"/>
  <c r="F25" i="3"/>
  <c r="H25" i="3"/>
  <c r="I25" i="3"/>
  <c r="C25" i="3" s="1"/>
  <c r="K25" i="3"/>
  <c r="L25" i="3"/>
  <c r="A26" i="3"/>
  <c r="B26" i="3"/>
  <c r="E26" i="3"/>
  <c r="F26" i="3"/>
  <c r="C26" i="3" s="1"/>
  <c r="H26" i="3"/>
  <c r="I26" i="3"/>
  <c r="K26" i="3"/>
  <c r="L26" i="3"/>
  <c r="A27" i="3"/>
  <c r="E27" i="3" s="1"/>
  <c r="A28" i="3"/>
  <c r="I28" i="3" s="1"/>
  <c r="C28" i="3" s="1"/>
  <c r="E28" i="3"/>
  <c r="B28" i="3" s="1"/>
  <c r="F28" i="3"/>
  <c r="H28" i="3"/>
  <c r="K28" i="3"/>
  <c r="L28" i="3"/>
  <c r="A29" i="3"/>
  <c r="L29" i="3" s="1"/>
  <c r="I29" i="3"/>
  <c r="A30" i="3"/>
  <c r="H30" i="3"/>
  <c r="K30" i="3"/>
  <c r="L30" i="3"/>
  <c r="A31" i="3"/>
  <c r="K31" i="3" s="1"/>
  <c r="F31" i="3"/>
  <c r="I31" i="3"/>
  <c r="A32" i="3"/>
  <c r="F32" i="3" s="1"/>
  <c r="C32" i="3" s="1"/>
  <c r="E32" i="3"/>
  <c r="H32" i="3"/>
  <c r="I32" i="3"/>
  <c r="K32" i="3"/>
  <c r="L32" i="3"/>
  <c r="A33" i="3"/>
  <c r="E33" i="3" s="1"/>
  <c r="F33" i="3"/>
  <c r="C33" i="3" s="1"/>
  <c r="H33" i="3"/>
  <c r="I33" i="3"/>
  <c r="K33" i="3"/>
  <c r="L33" i="3"/>
  <c r="A34" i="3"/>
  <c r="E34" i="3"/>
  <c r="B34" i="3" s="1"/>
  <c r="F34" i="3"/>
  <c r="C34" i="3" s="1"/>
  <c r="H34" i="3"/>
  <c r="I34" i="3"/>
  <c r="K34" i="3"/>
  <c r="L34" i="3"/>
  <c r="A35" i="3"/>
  <c r="E35" i="3" s="1"/>
  <c r="L35" i="3"/>
  <c r="A36" i="3"/>
  <c r="I36" i="3" s="1"/>
  <c r="E36" i="3"/>
  <c r="B36" i="3" s="1"/>
  <c r="H36" i="3"/>
  <c r="K36" i="3"/>
  <c r="L36" i="3"/>
  <c r="A37" i="3"/>
  <c r="I37" i="3" s="1"/>
  <c r="A38" i="3"/>
  <c r="H38" i="3"/>
  <c r="K38" i="3"/>
  <c r="L38" i="3"/>
  <c r="A39" i="3"/>
  <c r="K39" i="3" s="1"/>
  <c r="F39" i="3"/>
  <c r="I39" i="3"/>
  <c r="A40" i="3"/>
  <c r="F40" i="3" s="1"/>
  <c r="C40" i="3" s="1"/>
  <c r="E40" i="3"/>
  <c r="H40" i="3"/>
  <c r="I40" i="3"/>
  <c r="K40" i="3"/>
  <c r="L40" i="3"/>
  <c r="A41" i="3"/>
  <c r="E41" i="3" s="1"/>
  <c r="F41" i="3"/>
  <c r="C41" i="3" s="1"/>
  <c r="H41" i="3"/>
  <c r="I41" i="3"/>
  <c r="K41" i="3"/>
  <c r="L41" i="3"/>
  <c r="A42" i="3"/>
  <c r="E42" i="3"/>
  <c r="B42" i="3" s="1"/>
  <c r="F42" i="3"/>
  <c r="C42" i="3" s="1"/>
  <c r="H42" i="3"/>
  <c r="I42" i="3"/>
  <c r="K42" i="3"/>
  <c r="L42" i="3"/>
  <c r="A43" i="3"/>
  <c r="E43" i="3" s="1"/>
  <c r="F43" i="3"/>
  <c r="L43" i="3"/>
  <c r="A44" i="3"/>
  <c r="I44" i="3" s="1"/>
  <c r="E44" i="3"/>
  <c r="K44" i="3"/>
  <c r="L44" i="3"/>
  <c r="A45" i="3"/>
  <c r="I45" i="3"/>
  <c r="A46" i="3"/>
  <c r="H46" i="3"/>
  <c r="K46" i="3"/>
  <c r="L46" i="3"/>
  <c r="A47" i="3"/>
  <c r="F47" i="3" s="1"/>
  <c r="A48" i="3"/>
  <c r="F48" i="3" s="1"/>
  <c r="H48" i="3"/>
  <c r="A49" i="3"/>
  <c r="E49" i="3" s="1"/>
  <c r="B49" i="3" s="1"/>
  <c r="F49" i="3"/>
  <c r="H49" i="3"/>
  <c r="I49" i="3"/>
  <c r="C49" i="3" s="1"/>
  <c r="K49" i="3"/>
  <c r="L49" i="3"/>
  <c r="A50" i="3"/>
  <c r="E50" i="3"/>
  <c r="B50" i="3" s="1"/>
  <c r="F50" i="3"/>
  <c r="H50" i="3"/>
  <c r="I50" i="3"/>
  <c r="K50" i="3"/>
  <c r="L50" i="3"/>
  <c r="A51" i="3"/>
  <c r="E51" i="3"/>
  <c r="F51" i="3"/>
  <c r="H51" i="3"/>
  <c r="L51" i="3"/>
  <c r="A52" i="3"/>
  <c r="I52" i="3" s="1"/>
  <c r="E52" i="3"/>
  <c r="F52" i="3"/>
  <c r="C52" i="3" s="1"/>
  <c r="K52" i="3"/>
  <c r="L52" i="3"/>
  <c r="A53" i="3"/>
  <c r="E53" i="3" s="1"/>
  <c r="L53" i="3"/>
  <c r="A54" i="3"/>
  <c r="H54" i="3" s="1"/>
  <c r="A55" i="3"/>
  <c r="F55" i="3"/>
  <c r="K55" i="3"/>
  <c r="A56" i="3"/>
  <c r="F56" i="3" s="1"/>
  <c r="E56" i="3"/>
  <c r="B56" i="3" s="1"/>
  <c r="H56" i="3"/>
  <c r="I56" i="3"/>
  <c r="K56" i="3"/>
  <c r="L56" i="3"/>
  <c r="A57" i="3"/>
  <c r="E57" i="3" s="1"/>
  <c r="H57" i="3"/>
  <c r="I57" i="3"/>
  <c r="K57" i="3"/>
  <c r="A58" i="3"/>
  <c r="E58" i="3"/>
  <c r="F58" i="3"/>
  <c r="H58" i="3"/>
  <c r="B58" i="3" s="1"/>
  <c r="I58" i="3"/>
  <c r="K58" i="3"/>
  <c r="L58" i="3"/>
  <c r="A59" i="3"/>
  <c r="K59" i="3" s="1"/>
  <c r="I59" i="3"/>
  <c r="L59" i="3"/>
  <c r="A60" i="3"/>
  <c r="I60" i="3" s="1"/>
  <c r="B60" i="3"/>
  <c r="E60" i="3"/>
  <c r="F60" i="3"/>
  <c r="H60" i="3"/>
  <c r="K60" i="3"/>
  <c r="A61" i="3"/>
  <c r="E61" i="3" s="1"/>
  <c r="A62" i="3"/>
  <c r="H62" i="3" s="1"/>
  <c r="E62" i="3"/>
  <c r="A63" i="3"/>
  <c r="I63" i="3"/>
  <c r="A64" i="3"/>
  <c r="F64" i="3" s="1"/>
  <c r="E64" i="3"/>
  <c r="B64" i="3" s="1"/>
  <c r="H64" i="3"/>
  <c r="I64" i="3"/>
  <c r="K64" i="3"/>
  <c r="L64" i="3"/>
  <c r="A65" i="3"/>
  <c r="E65" i="3" s="1"/>
  <c r="F65" i="3"/>
  <c r="C65" i="3" s="1"/>
  <c r="H65" i="3"/>
  <c r="I65" i="3"/>
  <c r="K65" i="3"/>
  <c r="L65" i="3"/>
  <c r="A66" i="3"/>
  <c r="E66" i="3"/>
  <c r="F66" i="3"/>
  <c r="H66" i="3"/>
  <c r="B66" i="3" s="1"/>
  <c r="I66" i="3"/>
  <c r="K66" i="3"/>
  <c r="L66" i="3"/>
  <c r="A67" i="3"/>
  <c r="K67" i="3" s="1"/>
  <c r="E67" i="3"/>
  <c r="B67" i="3" s="1"/>
  <c r="F67" i="3"/>
  <c r="H67" i="3"/>
  <c r="L67" i="3"/>
  <c r="A68" i="3"/>
  <c r="I68" i="3" s="1"/>
  <c r="E68" i="3"/>
  <c r="F68" i="3"/>
  <c r="C68" i="3" s="1"/>
  <c r="H68" i="3"/>
  <c r="L68" i="3"/>
  <c r="A69" i="3"/>
  <c r="H69" i="3" s="1"/>
  <c r="E69" i="3"/>
  <c r="F69" i="3"/>
  <c r="C69" i="3" s="1"/>
  <c r="I69" i="3"/>
  <c r="L69" i="3"/>
  <c r="A70" i="3"/>
  <c r="F70" i="3" s="1"/>
  <c r="C70" i="3" s="1"/>
  <c r="E70" i="3"/>
  <c r="H70" i="3"/>
  <c r="I70" i="3"/>
  <c r="L70" i="3"/>
  <c r="A71" i="3"/>
  <c r="I71" i="3" s="1"/>
  <c r="E71" i="3"/>
  <c r="B71" i="3" s="1"/>
  <c r="F71" i="3"/>
  <c r="H71" i="3"/>
  <c r="K71" i="3"/>
  <c r="L71" i="3"/>
  <c r="A72" i="3"/>
  <c r="E72" i="3"/>
  <c r="B72" i="3" s="1"/>
  <c r="F72" i="3"/>
  <c r="C72" i="3" s="1"/>
  <c r="H72" i="3"/>
  <c r="I72" i="3"/>
  <c r="K72" i="3"/>
  <c r="L72" i="3"/>
  <c r="A73" i="3"/>
  <c r="C73" i="3"/>
  <c r="E73" i="3"/>
  <c r="B73" i="3" s="1"/>
  <c r="F73" i="3"/>
  <c r="H73" i="3"/>
  <c r="I73" i="3"/>
  <c r="K73" i="3"/>
  <c r="L73" i="3"/>
  <c r="A74" i="3"/>
  <c r="E74" i="3" s="1"/>
  <c r="F74" i="3"/>
  <c r="H74" i="3"/>
  <c r="L74" i="3"/>
  <c r="A75" i="3"/>
  <c r="F75" i="3" s="1"/>
  <c r="E75" i="3"/>
  <c r="L75" i="3"/>
  <c r="A76" i="3"/>
  <c r="E76" i="3" s="1"/>
  <c r="K76" i="3"/>
  <c r="L76" i="3"/>
  <c r="A77" i="3"/>
  <c r="E77" i="3" s="1"/>
  <c r="B77" i="3" s="1"/>
  <c r="H77" i="3"/>
  <c r="I77" i="3"/>
  <c r="K77" i="3"/>
  <c r="L77" i="3"/>
  <c r="A78" i="3"/>
  <c r="H78" i="3" s="1"/>
  <c r="L78" i="3"/>
  <c r="A79" i="3"/>
  <c r="I79" i="3" s="1"/>
  <c r="F79" i="3"/>
  <c r="C79" i="3" s="1"/>
  <c r="H79" i="3"/>
  <c r="K79" i="3"/>
  <c r="L79" i="3"/>
  <c r="A80" i="3"/>
  <c r="E80" i="3"/>
  <c r="B80" i="3" s="1"/>
  <c r="F80" i="3"/>
  <c r="C80" i="3" s="1"/>
  <c r="H80" i="3"/>
  <c r="I80" i="3"/>
  <c r="K80" i="3"/>
  <c r="L80" i="3"/>
  <c r="A81" i="3"/>
  <c r="C81" i="3"/>
  <c r="E81" i="3"/>
  <c r="B81" i="3" s="1"/>
  <c r="F81" i="3"/>
  <c r="H81" i="3"/>
  <c r="I81" i="3"/>
  <c r="K81" i="3"/>
  <c r="L81" i="3"/>
  <c r="A82" i="3"/>
  <c r="E82" i="3" s="1"/>
  <c r="F82" i="3"/>
  <c r="H82" i="3"/>
  <c r="L82" i="3"/>
  <c r="A83" i="3"/>
  <c r="F83" i="3" s="1"/>
  <c r="E83" i="3"/>
  <c r="L83" i="3"/>
  <c r="A84" i="3"/>
  <c r="E84" i="3" s="1"/>
  <c r="K84" i="3"/>
  <c r="L84" i="3"/>
  <c r="A85" i="3"/>
  <c r="E85" i="3" s="1"/>
  <c r="B85" i="3" s="1"/>
  <c r="H85" i="3"/>
  <c r="I85" i="3"/>
  <c r="K85" i="3"/>
  <c r="L85" i="3"/>
  <c r="A86" i="3"/>
  <c r="H86" i="3" s="1"/>
  <c r="L86" i="3"/>
  <c r="A87" i="3"/>
  <c r="I87" i="3" s="1"/>
  <c r="F87" i="3"/>
  <c r="H87" i="3"/>
  <c r="K87" i="3"/>
  <c r="L87" i="3"/>
  <c r="A88" i="3"/>
  <c r="E88" i="3"/>
  <c r="B88" i="3" s="1"/>
  <c r="F88" i="3"/>
  <c r="C88" i="3" s="1"/>
  <c r="H88" i="3"/>
  <c r="I88" i="3"/>
  <c r="K88" i="3"/>
  <c r="L88" i="3"/>
  <c r="A89" i="3"/>
  <c r="C89" i="3"/>
  <c r="E89" i="3"/>
  <c r="B89" i="3" s="1"/>
  <c r="F89" i="3"/>
  <c r="H89" i="3"/>
  <c r="I89" i="3"/>
  <c r="K89" i="3"/>
  <c r="L89" i="3"/>
  <c r="A90" i="3"/>
  <c r="E90" i="3" s="1"/>
  <c r="F90" i="3"/>
  <c r="H90" i="3"/>
  <c r="L90" i="3"/>
  <c r="A91" i="3"/>
  <c r="F91" i="3" s="1"/>
  <c r="E91" i="3"/>
  <c r="L91" i="3"/>
  <c r="A92" i="3"/>
  <c r="E92" i="3" s="1"/>
  <c r="K92" i="3"/>
  <c r="L92" i="3"/>
  <c r="A93" i="3"/>
  <c r="E93" i="3" s="1"/>
  <c r="B93" i="3" s="1"/>
  <c r="H93" i="3"/>
  <c r="I93" i="3"/>
  <c r="K93" i="3"/>
  <c r="L93" i="3"/>
  <c r="A94" i="3"/>
  <c r="H94" i="3" s="1"/>
  <c r="L94" i="3"/>
  <c r="A95" i="3"/>
  <c r="I95" i="3" s="1"/>
  <c r="F95" i="3"/>
  <c r="H95" i="3"/>
  <c r="K95" i="3"/>
  <c r="L95" i="3"/>
  <c r="A96" i="3"/>
  <c r="E96" i="3"/>
  <c r="B96" i="3" s="1"/>
  <c r="F96" i="3"/>
  <c r="C96" i="3" s="1"/>
  <c r="H96" i="3"/>
  <c r="I96" i="3"/>
  <c r="K96" i="3"/>
  <c r="L96" i="3"/>
  <c r="A97" i="3"/>
  <c r="C97" i="3"/>
  <c r="E97" i="3"/>
  <c r="B97" i="3" s="1"/>
  <c r="F97" i="3"/>
  <c r="H97" i="3"/>
  <c r="I97" i="3"/>
  <c r="K97" i="3"/>
  <c r="L97" i="3"/>
  <c r="A98" i="3"/>
  <c r="E98" i="3" s="1"/>
  <c r="F98" i="3"/>
  <c r="H98" i="3"/>
  <c r="L98" i="3"/>
  <c r="A99" i="3"/>
  <c r="F99" i="3" s="1"/>
  <c r="E99" i="3"/>
  <c r="L99" i="3"/>
  <c r="A100" i="3"/>
  <c r="E100" i="3" s="1"/>
  <c r="K100" i="3"/>
  <c r="L100" i="3"/>
  <c r="A101" i="3"/>
  <c r="E101" i="3" s="1"/>
  <c r="B101" i="3" s="1"/>
  <c r="H101" i="3"/>
  <c r="I101" i="3"/>
  <c r="K101" i="3"/>
  <c r="L101" i="3"/>
  <c r="A102" i="3"/>
  <c r="H102" i="3" s="1"/>
  <c r="L102" i="3"/>
  <c r="A103" i="3"/>
  <c r="I103" i="3" s="1"/>
  <c r="F103" i="3"/>
  <c r="C103" i="3" s="1"/>
  <c r="H103" i="3"/>
  <c r="K103" i="3"/>
  <c r="L103" i="3"/>
  <c r="A104" i="3"/>
  <c r="E104" i="3"/>
  <c r="B104" i="3" s="1"/>
  <c r="F104" i="3"/>
  <c r="C104" i="3" s="1"/>
  <c r="H104" i="3"/>
  <c r="I104" i="3"/>
  <c r="K104" i="3"/>
  <c r="L104" i="3"/>
  <c r="A105" i="3"/>
  <c r="C105" i="3"/>
  <c r="E105" i="3"/>
  <c r="B105" i="3" s="1"/>
  <c r="F105" i="3"/>
  <c r="H105" i="3"/>
  <c r="I105" i="3"/>
  <c r="K105" i="3"/>
  <c r="L105" i="3"/>
  <c r="A106" i="3"/>
  <c r="E106" i="3" s="1"/>
  <c r="F106" i="3"/>
  <c r="H106" i="3"/>
  <c r="L106" i="3"/>
  <c r="A107" i="3"/>
  <c r="F107" i="3" s="1"/>
  <c r="E107" i="3"/>
  <c r="L107" i="3"/>
  <c r="A108" i="3"/>
  <c r="E108" i="3" s="1"/>
  <c r="K108" i="3"/>
  <c r="L108" i="3"/>
  <c r="A109" i="3"/>
  <c r="E109" i="3" s="1"/>
  <c r="B109" i="3" s="1"/>
  <c r="H109" i="3"/>
  <c r="I109" i="3"/>
  <c r="K109" i="3"/>
  <c r="L109" i="3"/>
  <c r="A110" i="3"/>
  <c r="H110" i="3" s="1"/>
  <c r="L110" i="3"/>
  <c r="A111" i="3"/>
  <c r="I111" i="3" s="1"/>
  <c r="F111" i="3"/>
  <c r="C111" i="3" s="1"/>
  <c r="H111" i="3"/>
  <c r="K111" i="3"/>
  <c r="L111" i="3"/>
  <c r="A112" i="3"/>
  <c r="E112" i="3"/>
  <c r="B112" i="3" s="1"/>
  <c r="F112" i="3"/>
  <c r="C112" i="3" s="1"/>
  <c r="H112" i="3"/>
  <c r="I112" i="3"/>
  <c r="K112" i="3"/>
  <c r="L112" i="3"/>
  <c r="A113" i="3"/>
  <c r="C113" i="3"/>
  <c r="E113" i="3"/>
  <c r="B113" i="3" s="1"/>
  <c r="F113" i="3"/>
  <c r="H113" i="3"/>
  <c r="I113" i="3"/>
  <c r="K113" i="3"/>
  <c r="L113" i="3"/>
  <c r="A114" i="3"/>
  <c r="E114" i="3" s="1"/>
  <c r="F114" i="3"/>
  <c r="H114" i="3"/>
  <c r="L114" i="3"/>
  <c r="A115" i="3"/>
  <c r="F115" i="3" s="1"/>
  <c r="E115" i="3"/>
  <c r="L115" i="3"/>
  <c r="A116" i="3"/>
  <c r="E116" i="3" s="1"/>
  <c r="K116" i="3"/>
  <c r="L116" i="3"/>
  <c r="A117" i="3"/>
  <c r="E117" i="3" s="1"/>
  <c r="B117" i="3" s="1"/>
  <c r="H117" i="3"/>
  <c r="I117" i="3"/>
  <c r="K117" i="3"/>
  <c r="L117" i="3"/>
  <c r="A118" i="3"/>
  <c r="H118" i="3" s="1"/>
  <c r="L118" i="3"/>
  <c r="A119" i="3"/>
  <c r="I119" i="3" s="1"/>
  <c r="F119" i="3"/>
  <c r="C119" i="3" s="1"/>
  <c r="H119" i="3"/>
  <c r="K119" i="3"/>
  <c r="L119" i="3"/>
  <c r="A120" i="3"/>
  <c r="E120" i="3"/>
  <c r="B120" i="3" s="1"/>
  <c r="F120" i="3"/>
  <c r="C120" i="3" s="1"/>
  <c r="H120" i="3"/>
  <c r="I120" i="3"/>
  <c r="K120" i="3"/>
  <c r="L120" i="3"/>
  <c r="A121" i="3"/>
  <c r="C121" i="3"/>
  <c r="E121" i="3"/>
  <c r="B121" i="3" s="1"/>
  <c r="F121" i="3"/>
  <c r="H121" i="3"/>
  <c r="I121" i="3"/>
  <c r="K121" i="3"/>
  <c r="L121" i="3"/>
  <c r="A122" i="3"/>
  <c r="E122" i="3" s="1"/>
  <c r="F122" i="3"/>
  <c r="H122" i="3"/>
  <c r="L122" i="3"/>
  <c r="A123" i="3"/>
  <c r="F123" i="3" s="1"/>
  <c r="E123" i="3"/>
  <c r="L123" i="3"/>
  <c r="A124" i="3"/>
  <c r="E124" i="3" s="1"/>
  <c r="K124" i="3"/>
  <c r="L124" i="3"/>
  <c r="A125" i="3"/>
  <c r="E125" i="3" s="1"/>
  <c r="B125" i="3" s="1"/>
  <c r="H125" i="3"/>
  <c r="I125" i="3"/>
  <c r="K125" i="3"/>
  <c r="L125" i="3"/>
  <c r="A126" i="3"/>
  <c r="H126" i="3" s="1"/>
  <c r="L126" i="3"/>
  <c r="A127" i="3"/>
  <c r="I127" i="3" s="1"/>
  <c r="F127" i="3"/>
  <c r="H127" i="3"/>
  <c r="K127" i="3"/>
  <c r="L127" i="3"/>
  <c r="A128" i="3"/>
  <c r="E128" i="3"/>
  <c r="B128" i="3" s="1"/>
  <c r="F128" i="3"/>
  <c r="C128" i="3" s="1"/>
  <c r="H128" i="3"/>
  <c r="I128" i="3"/>
  <c r="K128" i="3"/>
  <c r="L128" i="3"/>
  <c r="A129" i="3"/>
  <c r="C129" i="3"/>
  <c r="E129" i="3"/>
  <c r="B129" i="3" s="1"/>
  <c r="F129" i="3"/>
  <c r="H129" i="3"/>
  <c r="I129" i="3"/>
  <c r="K129" i="3"/>
  <c r="L129" i="3"/>
  <c r="A130" i="3"/>
  <c r="E130" i="3" s="1"/>
  <c r="F130" i="3"/>
  <c r="H130" i="3"/>
  <c r="L130" i="3"/>
  <c r="A131" i="3"/>
  <c r="F131" i="3" s="1"/>
  <c r="E131" i="3"/>
  <c r="L131" i="3"/>
  <c r="A132" i="3"/>
  <c r="E132" i="3" s="1"/>
  <c r="K132" i="3"/>
  <c r="L132" i="3"/>
  <c r="A133" i="3"/>
  <c r="F133" i="3" s="1"/>
  <c r="C133" i="3" s="1"/>
  <c r="B133" i="3"/>
  <c r="E133" i="3"/>
  <c r="H133" i="3"/>
  <c r="I133" i="3"/>
  <c r="K133" i="3"/>
  <c r="L133" i="3"/>
  <c r="A134" i="3"/>
  <c r="H134" i="3" s="1"/>
  <c r="L134" i="3"/>
  <c r="A135" i="3"/>
  <c r="I135" i="3" s="1"/>
  <c r="F135" i="3"/>
  <c r="H135" i="3"/>
  <c r="K135" i="3"/>
  <c r="L135" i="3"/>
  <c r="A136" i="3"/>
  <c r="E136" i="3"/>
  <c r="B136" i="3" s="1"/>
  <c r="F136" i="3"/>
  <c r="H136" i="3"/>
  <c r="I136" i="3"/>
  <c r="K136" i="3"/>
  <c r="L136" i="3"/>
  <c r="A137" i="3"/>
  <c r="C137" i="3"/>
  <c r="E137" i="3"/>
  <c r="F137" i="3"/>
  <c r="H137" i="3"/>
  <c r="I137" i="3"/>
  <c r="K137" i="3"/>
  <c r="L137" i="3"/>
  <c r="A138" i="3"/>
  <c r="E138" i="3" s="1"/>
  <c r="F138" i="3"/>
  <c r="H138" i="3"/>
  <c r="L138" i="3"/>
  <c r="A139" i="3"/>
  <c r="F139" i="3" s="1"/>
  <c r="E139" i="3"/>
  <c r="L139" i="3"/>
  <c r="A140" i="3"/>
  <c r="E140" i="3" s="1"/>
  <c r="K140" i="3"/>
  <c r="L140" i="3"/>
  <c r="A141" i="3"/>
  <c r="F141" i="3" s="1"/>
  <c r="C141" i="3" s="1"/>
  <c r="B141" i="3"/>
  <c r="E141" i="3"/>
  <c r="H141" i="3"/>
  <c r="I141" i="3"/>
  <c r="K141" i="3"/>
  <c r="L141" i="3"/>
  <c r="A142" i="3"/>
  <c r="H142" i="3"/>
  <c r="L142" i="3"/>
  <c r="A143" i="3"/>
  <c r="I143" i="3" s="1"/>
  <c r="F143" i="3"/>
  <c r="H143" i="3"/>
  <c r="K143" i="3"/>
  <c r="L143" i="3"/>
  <c r="A144" i="3"/>
  <c r="H144" i="3" s="1"/>
  <c r="E144" i="3"/>
  <c r="B144" i="3" s="1"/>
  <c r="F144" i="3"/>
  <c r="C144" i="3" s="1"/>
  <c r="I144" i="3"/>
  <c r="K144" i="3"/>
  <c r="L144" i="3"/>
  <c r="A145" i="3"/>
  <c r="C145" i="3"/>
  <c r="E145" i="3"/>
  <c r="F145" i="3"/>
  <c r="H145" i="3"/>
  <c r="I145" i="3"/>
  <c r="K145" i="3"/>
  <c r="L145" i="3"/>
  <c r="A146" i="3"/>
  <c r="E146" i="3" s="1"/>
  <c r="F146" i="3"/>
  <c r="H146" i="3"/>
  <c r="L146" i="3"/>
  <c r="A147" i="3"/>
  <c r="E147" i="3" s="1"/>
  <c r="A148" i="3"/>
  <c r="E148" i="3" s="1"/>
  <c r="K148" i="3"/>
  <c r="L148" i="3"/>
  <c r="A149" i="3"/>
  <c r="F149" i="3" s="1"/>
  <c r="C149" i="3" s="1"/>
  <c r="B149" i="3"/>
  <c r="E149" i="3"/>
  <c r="H149" i="3"/>
  <c r="I149" i="3"/>
  <c r="K149" i="3"/>
  <c r="L149" i="3"/>
  <c r="A150" i="3"/>
  <c r="L150" i="3" s="1"/>
  <c r="H150" i="3"/>
  <c r="I150" i="3"/>
  <c r="A151" i="3"/>
  <c r="I151" i="3" s="1"/>
  <c r="F151" i="3"/>
  <c r="C151" i="3" s="1"/>
  <c r="H151" i="3"/>
  <c r="K151" i="3"/>
  <c r="L151" i="3"/>
  <c r="A152" i="3"/>
  <c r="H152" i="3" s="1"/>
  <c r="E152" i="3"/>
  <c r="F152" i="3"/>
  <c r="I152" i="3"/>
  <c r="K152" i="3"/>
  <c r="L152" i="3"/>
  <c r="A153" i="3"/>
  <c r="C153" i="3"/>
  <c r="E153" i="3"/>
  <c r="B153" i="3" s="1"/>
  <c r="F153" i="3"/>
  <c r="H153" i="3"/>
  <c r="I153" i="3"/>
  <c r="K153" i="3"/>
  <c r="L153" i="3"/>
  <c r="A154" i="3"/>
  <c r="E154" i="3" s="1"/>
  <c r="F154" i="3"/>
  <c r="H154" i="3"/>
  <c r="L154" i="3"/>
  <c r="A155" i="3"/>
  <c r="E155" i="3"/>
  <c r="L155" i="3"/>
  <c r="A156" i="3"/>
  <c r="K156" i="3" s="1"/>
  <c r="A157" i="3"/>
  <c r="F157" i="3" s="1"/>
  <c r="B157" i="3"/>
  <c r="E157" i="3"/>
  <c r="H157" i="3"/>
  <c r="I157" i="3"/>
  <c r="K157" i="3"/>
  <c r="L157" i="3"/>
  <c r="A158" i="3"/>
  <c r="H158" i="3"/>
  <c r="I158" i="3"/>
  <c r="L158" i="3"/>
  <c r="A159" i="3"/>
  <c r="I159" i="3" s="1"/>
  <c r="F159" i="3"/>
  <c r="C159" i="3" s="1"/>
  <c r="H159" i="3"/>
  <c r="K159" i="3"/>
  <c r="L159" i="3"/>
  <c r="A160" i="3"/>
  <c r="H160" i="3" s="1"/>
  <c r="E160" i="3"/>
  <c r="B160" i="3" s="1"/>
  <c r="F160" i="3"/>
  <c r="I160" i="3"/>
  <c r="K160" i="3"/>
  <c r="L160" i="3"/>
  <c r="A161" i="3"/>
  <c r="C161" i="3"/>
  <c r="E161" i="3"/>
  <c r="F161" i="3"/>
  <c r="H161" i="3"/>
  <c r="I161" i="3"/>
  <c r="K161" i="3"/>
  <c r="L161" i="3"/>
  <c r="A162" i="3"/>
  <c r="E162" i="3" s="1"/>
  <c r="F162" i="3"/>
  <c r="H162" i="3"/>
  <c r="L162" i="3"/>
  <c r="A163" i="3"/>
  <c r="E163" i="3" s="1"/>
  <c r="A164" i="3"/>
  <c r="K164" i="3"/>
  <c r="L164" i="3"/>
  <c r="A165" i="3"/>
  <c r="E165" i="3" s="1"/>
  <c r="I165" i="3"/>
  <c r="K165" i="3"/>
  <c r="L165" i="3"/>
  <c r="A166" i="3"/>
  <c r="A167" i="3"/>
  <c r="E167" i="3" s="1"/>
  <c r="F167" i="3"/>
  <c r="H167" i="3"/>
  <c r="I167" i="3"/>
  <c r="K167" i="3"/>
  <c r="L167" i="3"/>
  <c r="A168" i="3"/>
  <c r="E168" i="3"/>
  <c r="F168" i="3"/>
  <c r="H168" i="3"/>
  <c r="I168" i="3"/>
  <c r="K168" i="3"/>
  <c r="L168" i="3"/>
  <c r="A169" i="3"/>
  <c r="E169" i="3"/>
  <c r="F169" i="3"/>
  <c r="H169" i="3"/>
  <c r="I169" i="3"/>
  <c r="C169" i="3" s="1"/>
  <c r="K169" i="3"/>
  <c r="L169" i="3"/>
  <c r="A170" i="3"/>
  <c r="K170" i="3" s="1"/>
  <c r="E170" i="3"/>
  <c r="F170" i="3"/>
  <c r="C170" i="3" s="1"/>
  <c r="H170" i="3"/>
  <c r="B170" i="3" s="1"/>
  <c r="I170" i="3"/>
  <c r="L170" i="3"/>
  <c r="A171" i="3"/>
  <c r="E171" i="3" s="1"/>
  <c r="L171" i="3"/>
  <c r="A172" i="3"/>
  <c r="K172" i="3" s="1"/>
  <c r="E172" i="3"/>
  <c r="A173" i="3"/>
  <c r="I173" i="3"/>
  <c r="K173" i="3"/>
  <c r="L173" i="3"/>
  <c r="A174" i="3"/>
  <c r="H174" i="3"/>
  <c r="I174" i="3"/>
  <c r="K174" i="3"/>
  <c r="L174" i="3"/>
  <c r="A175" i="3"/>
  <c r="E175" i="3" s="1"/>
  <c r="L175" i="3"/>
  <c r="A176" i="3"/>
  <c r="E176" i="3"/>
  <c r="F176" i="3"/>
  <c r="C176" i="3" s="1"/>
  <c r="H176" i="3"/>
  <c r="I176" i="3"/>
  <c r="K176" i="3"/>
  <c r="L176" i="3"/>
  <c r="A177" i="3"/>
  <c r="E177" i="3"/>
  <c r="F177" i="3"/>
  <c r="C177" i="3" s="1"/>
  <c r="H177" i="3"/>
  <c r="I177" i="3"/>
  <c r="K177" i="3"/>
  <c r="L177" i="3"/>
  <c r="A178" i="3"/>
  <c r="K178" i="3" s="1"/>
  <c r="E178" i="3"/>
  <c r="B178" i="3" s="1"/>
  <c r="F178" i="3"/>
  <c r="C178" i="3" s="1"/>
  <c r="H178" i="3"/>
  <c r="I178" i="3"/>
  <c r="L178" i="3"/>
  <c r="A179" i="3"/>
  <c r="A180" i="3"/>
  <c r="E180" i="3"/>
  <c r="K180" i="3"/>
  <c r="L180" i="3"/>
  <c r="A181" i="3"/>
  <c r="I181" i="3" s="1"/>
  <c r="K181" i="3"/>
  <c r="A182" i="3"/>
  <c r="I182" i="3" s="1"/>
  <c r="H182" i="3"/>
  <c r="A183" i="3"/>
  <c r="E183" i="3" s="1"/>
  <c r="A184" i="3"/>
  <c r="E184" i="3"/>
  <c r="F184" i="3"/>
  <c r="C184" i="3" s="1"/>
  <c r="H184" i="3"/>
  <c r="I184" i="3"/>
  <c r="K184" i="3"/>
  <c r="L184" i="3"/>
  <c r="A185" i="3"/>
  <c r="E185" i="3"/>
  <c r="F185" i="3"/>
  <c r="C185" i="3" s="1"/>
  <c r="H185" i="3"/>
  <c r="I185" i="3"/>
  <c r="K185" i="3"/>
  <c r="L185" i="3"/>
  <c r="A186" i="3"/>
  <c r="K186" i="3" s="1"/>
  <c r="E186" i="3"/>
  <c r="B186" i="3" s="1"/>
  <c r="F186" i="3"/>
  <c r="C186" i="3" s="1"/>
  <c r="H186" i="3"/>
  <c r="I186" i="3"/>
  <c r="L186" i="3"/>
  <c r="A187" i="3"/>
  <c r="E187" i="3"/>
  <c r="F187" i="3"/>
  <c r="H187" i="3"/>
  <c r="L187" i="3"/>
  <c r="A188" i="3"/>
  <c r="E188" i="3" s="1"/>
  <c r="F188" i="3"/>
  <c r="A189" i="3"/>
  <c r="E189" i="3" s="1"/>
  <c r="K189" i="3"/>
  <c r="A190" i="3"/>
  <c r="H190" i="3" s="1"/>
  <c r="L190" i="3"/>
  <c r="A191" i="3"/>
  <c r="E191" i="3" s="1"/>
  <c r="F191" i="3"/>
  <c r="H191" i="3"/>
  <c r="A192" i="3"/>
  <c r="A193" i="3"/>
  <c r="C193" i="3"/>
  <c r="E193" i="3"/>
  <c r="F193" i="3"/>
  <c r="H193" i="3"/>
  <c r="I193" i="3"/>
  <c r="K193" i="3"/>
  <c r="L193" i="3"/>
  <c r="A194" i="3"/>
  <c r="K194" i="3" s="1"/>
  <c r="B194" i="3"/>
  <c r="E194" i="3"/>
  <c r="F194" i="3"/>
  <c r="C194" i="3" s="1"/>
  <c r="H194" i="3"/>
  <c r="I194" i="3"/>
  <c r="L194" i="3"/>
  <c r="A195" i="3"/>
  <c r="I195" i="3" s="1"/>
  <c r="E195" i="3"/>
  <c r="F195" i="3"/>
  <c r="H195" i="3"/>
  <c r="A196" i="3"/>
  <c r="H196" i="3" s="1"/>
  <c r="E196" i="3"/>
  <c r="F196" i="3"/>
  <c r="I196" i="3"/>
  <c r="A197" i="3"/>
  <c r="F197" i="3" s="1"/>
  <c r="E197" i="3"/>
  <c r="H197" i="3"/>
  <c r="I197" i="3"/>
  <c r="A198" i="3"/>
  <c r="E198" i="3" s="1"/>
  <c r="F198" i="3"/>
  <c r="H198" i="3"/>
  <c r="I198" i="3"/>
  <c r="A199" i="3"/>
  <c r="K199" i="3" s="1"/>
  <c r="B199" i="3" s="1"/>
  <c r="E199" i="3"/>
  <c r="F199" i="3"/>
  <c r="H199" i="3"/>
  <c r="I199" i="3"/>
  <c r="A200" i="3"/>
  <c r="K200" i="3" s="1"/>
  <c r="E200" i="3"/>
  <c r="F200" i="3"/>
  <c r="H200" i="3"/>
  <c r="I200" i="3"/>
  <c r="A201" i="3"/>
  <c r="B201" i="3"/>
  <c r="E201" i="3"/>
  <c r="F201" i="3"/>
  <c r="C201" i="3" s="1"/>
  <c r="H201" i="3"/>
  <c r="I201" i="3"/>
  <c r="K201" i="3"/>
  <c r="L201" i="3"/>
  <c r="A202" i="3"/>
  <c r="A203" i="3"/>
  <c r="A204" i="3"/>
  <c r="A205" i="3"/>
  <c r="A206" i="3"/>
  <c r="A207" i="3"/>
  <c r="A208" i="3"/>
  <c r="A209" i="3"/>
  <c r="C209" i="3"/>
  <c r="E209" i="3"/>
  <c r="B209" i="3" s="1"/>
  <c r="F209" i="3"/>
  <c r="H209" i="3"/>
  <c r="I209" i="3"/>
  <c r="K209" i="3"/>
  <c r="L209" i="3"/>
  <c r="A210" i="3"/>
  <c r="K210" i="3" s="1"/>
  <c r="E210" i="3"/>
  <c r="L210" i="3"/>
  <c r="A211" i="3"/>
  <c r="I211" i="3" s="1"/>
  <c r="E211" i="3"/>
  <c r="L211" i="3"/>
  <c r="A212" i="3"/>
  <c r="H212" i="3" s="1"/>
  <c r="E212" i="3"/>
  <c r="L212" i="3"/>
  <c r="A213" i="3"/>
  <c r="F213" i="3" s="1"/>
  <c r="E213" i="3"/>
  <c r="L213" i="3"/>
  <c r="A214" i="3"/>
  <c r="E214" i="3" s="1"/>
  <c r="F214" i="3"/>
  <c r="L214" i="3"/>
  <c r="A215" i="3"/>
  <c r="H215" i="3" s="1"/>
  <c r="E215" i="3"/>
  <c r="F215" i="3"/>
  <c r="L215" i="3"/>
  <c r="A216" i="3"/>
  <c r="H216" i="3" s="1"/>
  <c r="E216" i="3"/>
  <c r="F216" i="3"/>
  <c r="L216" i="3"/>
  <c r="A217" i="3"/>
  <c r="C217" i="3"/>
  <c r="E217" i="3"/>
  <c r="F217" i="3"/>
  <c r="H217" i="3"/>
  <c r="I217" i="3"/>
  <c r="K217" i="3"/>
  <c r="B217" i="3" s="1"/>
  <c r="L217" i="3"/>
  <c r="A218" i="3"/>
  <c r="K218" i="3" s="1"/>
  <c r="I218" i="3"/>
  <c r="A219" i="3"/>
  <c r="K219" i="3" s="1"/>
  <c r="I219" i="3"/>
  <c r="L219" i="3"/>
  <c r="A220" i="3"/>
  <c r="I220" i="3" s="1"/>
  <c r="H220" i="3"/>
  <c r="L220" i="3"/>
  <c r="A221" i="3"/>
  <c r="H221" i="3" s="1"/>
  <c r="F221" i="3"/>
  <c r="C221" i="3" s="1"/>
  <c r="I221" i="3"/>
  <c r="K221" i="3"/>
  <c r="L221" i="3"/>
  <c r="A222" i="3"/>
  <c r="E222" i="3"/>
  <c r="B222" i="3" s="1"/>
  <c r="F222" i="3"/>
  <c r="C222" i="3" s="1"/>
  <c r="H222" i="3"/>
  <c r="I222" i="3"/>
  <c r="K222" i="3"/>
  <c r="L222" i="3"/>
  <c r="A223" i="3"/>
  <c r="C223" i="3"/>
  <c r="E223" i="3"/>
  <c r="B223" i="3" s="1"/>
  <c r="F223" i="3"/>
  <c r="H223" i="3"/>
  <c r="I223" i="3"/>
  <c r="K223" i="3"/>
  <c r="L223" i="3"/>
  <c r="A224" i="3"/>
  <c r="I224" i="3" s="1"/>
  <c r="E224" i="3"/>
  <c r="F224" i="3"/>
  <c r="C224" i="3" s="1"/>
  <c r="H224" i="3"/>
  <c r="L224" i="3"/>
  <c r="A225" i="3"/>
  <c r="L225" i="3"/>
  <c r="A226" i="3"/>
  <c r="F226" i="3" s="1"/>
  <c r="E226" i="3"/>
  <c r="K226" i="3"/>
  <c r="L226" i="3"/>
  <c r="A227" i="3"/>
  <c r="K227" i="3" s="1"/>
  <c r="I227" i="3"/>
  <c r="L227" i="3"/>
  <c r="A228" i="3"/>
  <c r="I228" i="3" s="1"/>
  <c r="H228" i="3"/>
  <c r="L228" i="3"/>
  <c r="A229" i="3"/>
  <c r="H229" i="3" s="1"/>
  <c r="F229" i="3"/>
  <c r="C229" i="3" s="1"/>
  <c r="I229" i="3"/>
  <c r="K229" i="3"/>
  <c r="L229" i="3"/>
  <c r="A230" i="3"/>
  <c r="E230" i="3"/>
  <c r="B230" i="3" s="1"/>
  <c r="F230" i="3"/>
  <c r="H230" i="3"/>
  <c r="I230" i="3"/>
  <c r="K230" i="3"/>
  <c r="L230" i="3"/>
  <c r="A231" i="3"/>
  <c r="C231" i="3"/>
  <c r="E231" i="3"/>
  <c r="F231" i="3"/>
  <c r="H231" i="3"/>
  <c r="I231" i="3"/>
  <c r="K231" i="3"/>
  <c r="L231" i="3"/>
  <c r="A232" i="3"/>
  <c r="K232" i="3" s="1"/>
  <c r="B232" i="3"/>
  <c r="E232" i="3"/>
  <c r="F232" i="3"/>
  <c r="C232" i="3" s="1"/>
  <c r="H232" i="3"/>
  <c r="I232" i="3"/>
  <c r="L232" i="3"/>
  <c r="A233" i="3"/>
  <c r="E233" i="3" s="1"/>
  <c r="L233" i="3"/>
  <c r="A234" i="3"/>
  <c r="F234" i="3" s="1"/>
  <c r="E234" i="3"/>
  <c r="K234" i="3"/>
  <c r="L234" i="3"/>
  <c r="A235" i="3"/>
  <c r="K235" i="3" s="1"/>
  <c r="I235" i="3"/>
  <c r="L235" i="3"/>
  <c r="B12" i="5"/>
  <c r="E12" i="5"/>
  <c r="F12" i="5"/>
  <c r="I12" i="5"/>
  <c r="J12" i="5"/>
  <c r="M12" i="5"/>
  <c r="Q12" i="5"/>
  <c r="A13" i="5"/>
  <c r="S13" i="5" s="1"/>
  <c r="B13" i="5"/>
  <c r="C13" i="5"/>
  <c r="K13" i="5"/>
  <c r="A14" i="5"/>
  <c r="B14" i="5"/>
  <c r="C14" i="5"/>
  <c r="K14" i="5"/>
  <c r="S14" i="5"/>
  <c r="A15" i="5"/>
  <c r="B15" i="5"/>
  <c r="A16" i="5"/>
  <c r="S16" i="5" s="1"/>
  <c r="B16" i="5"/>
  <c r="A17" i="5"/>
  <c r="B17" i="5"/>
  <c r="K17" i="5"/>
  <c r="C17" i="5" s="1"/>
  <c r="S17" i="5"/>
  <c r="A18" i="5"/>
  <c r="G18" i="5" s="1"/>
  <c r="B18" i="5"/>
  <c r="A19" i="5"/>
  <c r="B19" i="5"/>
  <c r="G19" i="5"/>
  <c r="A20" i="5"/>
  <c r="B20" i="5"/>
  <c r="C20" i="5"/>
  <c r="G20" i="5"/>
  <c r="K20" i="5"/>
  <c r="S20" i="5"/>
  <c r="A21" i="5"/>
  <c r="S21" i="5" s="1"/>
  <c r="B21" i="5"/>
  <c r="K21" i="5"/>
  <c r="A22" i="5"/>
  <c r="G22" i="5" s="1"/>
  <c r="B22" i="5"/>
  <c r="A23" i="5"/>
  <c r="G23" i="5" s="1"/>
  <c r="B23" i="5"/>
  <c r="A24" i="5"/>
  <c r="B24" i="5"/>
  <c r="G24" i="5"/>
  <c r="K24" i="5"/>
  <c r="S24" i="5"/>
  <c r="C24" i="5" s="1"/>
  <c r="A25" i="5"/>
  <c r="S25" i="5" s="1"/>
  <c r="B25" i="5"/>
  <c r="K25" i="5"/>
  <c r="A26" i="5"/>
  <c r="G26" i="5" s="1"/>
  <c r="B26" i="5"/>
  <c r="A27" i="5"/>
  <c r="G27" i="5" s="1"/>
  <c r="B27" i="5"/>
  <c r="A28" i="5"/>
  <c r="B28" i="5"/>
  <c r="G28" i="5"/>
  <c r="K28" i="5"/>
  <c r="S28" i="5"/>
  <c r="C28" i="5" s="1"/>
  <c r="A29" i="5"/>
  <c r="S29" i="5" s="1"/>
  <c r="B29" i="5"/>
  <c r="K29" i="5"/>
  <c r="A30" i="5"/>
  <c r="G30" i="5" s="1"/>
  <c r="B30" i="5"/>
  <c r="A31" i="5"/>
  <c r="B31" i="5"/>
  <c r="A32" i="5"/>
  <c r="B32" i="5"/>
  <c r="G32" i="5"/>
  <c r="K32" i="5"/>
  <c r="S32" i="5"/>
  <c r="C32" i="5" s="1"/>
  <c r="A33" i="5"/>
  <c r="S33" i="5" s="1"/>
  <c r="B33" i="5"/>
  <c r="K33" i="5"/>
  <c r="A34" i="5"/>
  <c r="G34" i="5" s="1"/>
  <c r="B34" i="5"/>
  <c r="A35" i="5"/>
  <c r="B35" i="5"/>
  <c r="G35" i="5"/>
  <c r="N35" i="5"/>
  <c r="O35" i="5" s="1"/>
  <c r="A36" i="5"/>
  <c r="G36" i="5" s="1"/>
  <c r="B36" i="5"/>
  <c r="N36" i="5"/>
  <c r="A37" i="5"/>
  <c r="B37" i="5"/>
  <c r="G37" i="5"/>
  <c r="N37" i="5"/>
  <c r="O37" i="5" s="1"/>
  <c r="A38" i="5"/>
  <c r="G38" i="5" s="1"/>
  <c r="B38" i="5"/>
  <c r="N38" i="5"/>
  <c r="A39" i="5"/>
  <c r="B39" i="5"/>
  <c r="G39" i="5"/>
  <c r="N39" i="5"/>
  <c r="O39" i="5" s="1"/>
  <c r="A40" i="5"/>
  <c r="G40" i="5" s="1"/>
  <c r="B40" i="5"/>
  <c r="N40" i="5"/>
  <c r="A41" i="5"/>
  <c r="B41" i="5"/>
  <c r="G41" i="5"/>
  <c r="N41" i="5"/>
  <c r="O41" i="5" s="1"/>
  <c r="A42" i="5"/>
  <c r="G42" i="5" s="1"/>
  <c r="B42" i="5"/>
  <c r="N42" i="5"/>
  <c r="A43" i="5"/>
  <c r="B43" i="5"/>
  <c r="G43" i="5"/>
  <c r="N43" i="5"/>
  <c r="O43" i="5" s="1"/>
  <c r="A44" i="5"/>
  <c r="K44" i="5" s="1"/>
  <c r="B44" i="5"/>
  <c r="N44" i="5"/>
  <c r="R44" i="5"/>
  <c r="A45" i="5"/>
  <c r="G45" i="5" s="1"/>
  <c r="B45" i="5"/>
  <c r="N45" i="5"/>
  <c r="R45" i="5"/>
  <c r="S45" i="5" s="1"/>
  <c r="A46" i="5"/>
  <c r="G46" i="5" s="1"/>
  <c r="B46" i="5"/>
  <c r="N46" i="5"/>
  <c r="O46" i="5"/>
  <c r="R46" i="5"/>
  <c r="S46" i="5"/>
  <c r="A47" i="5"/>
  <c r="B47" i="5"/>
  <c r="N47" i="5"/>
  <c r="R47" i="5"/>
  <c r="S47" i="5" s="1"/>
  <c r="A48" i="5"/>
  <c r="G48" i="5" s="1"/>
  <c r="C48" i="5" s="1"/>
  <c r="B48" i="5"/>
  <c r="K48" i="5"/>
  <c r="N48" i="5"/>
  <c r="O48" i="5"/>
  <c r="R48" i="5"/>
  <c r="S48" i="5" s="1"/>
  <c r="A49" i="5"/>
  <c r="B49" i="5"/>
  <c r="G49" i="5"/>
  <c r="K49" i="5"/>
  <c r="N49" i="5"/>
  <c r="O49" i="5" s="1"/>
  <c r="R49" i="5"/>
  <c r="S49" i="5" s="1"/>
  <c r="A50" i="5"/>
  <c r="B50" i="5"/>
  <c r="G50" i="5"/>
  <c r="K50" i="5"/>
  <c r="C50" i="5" s="1"/>
  <c r="N50" i="5"/>
  <c r="O50" i="5" s="1"/>
  <c r="R50" i="5"/>
  <c r="S50" i="5" s="1"/>
  <c r="A51" i="5"/>
  <c r="B51" i="5"/>
  <c r="G51" i="5"/>
  <c r="K51" i="5"/>
  <c r="N51" i="5"/>
  <c r="O51" i="5" s="1"/>
  <c r="R51" i="5"/>
  <c r="S51" i="5"/>
  <c r="A52" i="5"/>
  <c r="K52" i="5" s="1"/>
  <c r="B52" i="5"/>
  <c r="N52" i="5"/>
  <c r="R52" i="5"/>
  <c r="A53" i="5"/>
  <c r="G53" i="5" s="1"/>
  <c r="B53" i="5"/>
  <c r="N53" i="5"/>
  <c r="R53" i="5"/>
  <c r="S53" i="5" s="1"/>
  <c r="A54" i="5"/>
  <c r="B54" i="5"/>
  <c r="N54" i="5"/>
  <c r="O54" i="5"/>
  <c r="R54" i="5"/>
  <c r="S54" i="5"/>
  <c r="A55" i="5"/>
  <c r="B55" i="5"/>
  <c r="N55" i="5"/>
  <c r="R55" i="5"/>
  <c r="S55" i="5" s="1"/>
  <c r="A56" i="5"/>
  <c r="G56" i="5" s="1"/>
  <c r="C56" i="5" s="1"/>
  <c r="B56" i="5"/>
  <c r="K56" i="5"/>
  <c r="R56" i="5"/>
  <c r="S56" i="5"/>
  <c r="A57" i="5"/>
  <c r="B57" i="5"/>
  <c r="R57" i="5"/>
  <c r="S57" i="5" s="1"/>
  <c r="A58" i="5"/>
  <c r="S58" i="5" s="1"/>
  <c r="B58" i="5"/>
  <c r="R58" i="5"/>
  <c r="A59" i="5"/>
  <c r="G59" i="5" s="1"/>
  <c r="B59" i="5"/>
  <c r="R59" i="5"/>
  <c r="A60" i="5"/>
  <c r="K60" i="5" s="1"/>
  <c r="B60" i="5"/>
  <c r="R60" i="5"/>
  <c r="A61" i="5"/>
  <c r="B61" i="5"/>
  <c r="G61" i="5"/>
  <c r="C61" i="5" s="1"/>
  <c r="K61" i="5"/>
  <c r="R61" i="5"/>
  <c r="S61" i="5" s="1"/>
  <c r="A62" i="5"/>
  <c r="B62" i="5"/>
  <c r="G62" i="5"/>
  <c r="C62" i="5" s="1"/>
  <c r="K62" i="5"/>
  <c r="R62" i="5"/>
  <c r="S62" i="5" s="1"/>
  <c r="A63" i="5"/>
  <c r="B63" i="5"/>
  <c r="G63" i="5"/>
  <c r="K63" i="5"/>
  <c r="R63" i="5"/>
  <c r="S63" i="5"/>
  <c r="A64" i="5"/>
  <c r="G64" i="5" s="1"/>
  <c r="B64" i="5"/>
  <c r="K64" i="5"/>
  <c r="R64" i="5"/>
  <c r="S64" i="5" s="1"/>
  <c r="A65" i="5"/>
  <c r="B65" i="5"/>
  <c r="R65" i="5"/>
  <c r="S65" i="5" s="1"/>
  <c r="A66" i="5"/>
  <c r="S66" i="5" s="1"/>
  <c r="B66" i="5"/>
  <c r="R66" i="5"/>
  <c r="A67" i="5"/>
  <c r="B67" i="5"/>
  <c r="R67" i="5"/>
  <c r="A68" i="5"/>
  <c r="K68" i="5" s="1"/>
  <c r="B68" i="5"/>
  <c r="R68" i="5"/>
  <c r="A69" i="5"/>
  <c r="B69" i="5"/>
  <c r="G69" i="5"/>
  <c r="C69" i="5" s="1"/>
  <c r="K69" i="5"/>
  <c r="R69" i="5"/>
  <c r="S69" i="5" s="1"/>
  <c r="A70" i="5"/>
  <c r="B70" i="5"/>
  <c r="G70" i="5"/>
  <c r="C70" i="5" s="1"/>
  <c r="K70" i="5"/>
  <c r="R70" i="5"/>
  <c r="S70" i="5" s="1"/>
  <c r="A71" i="5"/>
  <c r="B71" i="5"/>
  <c r="G71" i="5"/>
  <c r="K71" i="5"/>
  <c r="R71" i="5"/>
  <c r="S71" i="5"/>
  <c r="A72" i="5"/>
  <c r="G72" i="5" s="1"/>
  <c r="B72" i="5"/>
  <c r="K72" i="5"/>
  <c r="R72" i="5"/>
  <c r="S72" i="5" s="1"/>
  <c r="A73" i="5"/>
  <c r="B73" i="5"/>
  <c r="R73" i="5"/>
  <c r="S73" i="5" s="1"/>
  <c r="A74" i="5"/>
  <c r="S74" i="5" s="1"/>
  <c r="B74" i="5"/>
  <c r="R74" i="5"/>
  <c r="A75" i="5"/>
  <c r="B75" i="5"/>
  <c r="R75" i="5"/>
  <c r="A76" i="5"/>
  <c r="K76" i="5" s="1"/>
  <c r="B76" i="5"/>
  <c r="R76" i="5"/>
  <c r="A77" i="5"/>
  <c r="B77" i="5"/>
  <c r="G77" i="5"/>
  <c r="C77" i="5" s="1"/>
  <c r="K77" i="5"/>
  <c r="R77" i="5"/>
  <c r="S77" i="5" s="1"/>
  <c r="A78" i="5"/>
  <c r="B78" i="5"/>
  <c r="G78" i="5"/>
  <c r="C78" i="5" s="1"/>
  <c r="K78" i="5"/>
  <c r="R78" i="5"/>
  <c r="S78" i="5"/>
  <c r="A79" i="5"/>
  <c r="B79" i="5"/>
  <c r="G79" i="5"/>
  <c r="K79" i="5"/>
  <c r="R79" i="5"/>
  <c r="S79" i="5" s="1"/>
  <c r="A80" i="5"/>
  <c r="G80" i="5" s="1"/>
  <c r="B80" i="5"/>
  <c r="R80" i="5"/>
  <c r="S80" i="5" s="1"/>
  <c r="A81" i="5"/>
  <c r="B81" i="5"/>
  <c r="R81" i="5"/>
  <c r="S81" i="5"/>
  <c r="A82" i="5"/>
  <c r="S82" i="5" s="1"/>
  <c r="B82" i="5"/>
  <c r="R82" i="5"/>
  <c r="A83" i="5"/>
  <c r="B83" i="5"/>
  <c r="R83" i="5"/>
  <c r="A84" i="5"/>
  <c r="B84" i="5"/>
  <c r="G84" i="5"/>
  <c r="C84" i="5" s="1"/>
  <c r="K84" i="5"/>
  <c r="R84" i="5"/>
  <c r="S84" i="5" s="1"/>
  <c r="A85" i="5"/>
  <c r="B85" i="5"/>
  <c r="G85" i="5"/>
  <c r="K85" i="5"/>
  <c r="R85" i="5"/>
  <c r="S85" i="5" s="1"/>
  <c r="C85" i="5" s="1"/>
  <c r="A86" i="5"/>
  <c r="B86" i="5"/>
  <c r="G86" i="5"/>
  <c r="K86" i="5"/>
  <c r="R86" i="5"/>
  <c r="S86" i="5" s="1"/>
  <c r="C86" i="5" s="1"/>
  <c r="A87" i="5"/>
  <c r="B87" i="5"/>
  <c r="G87" i="5"/>
  <c r="K87" i="5"/>
  <c r="R87" i="5"/>
  <c r="S87" i="5" s="1"/>
  <c r="A88" i="5"/>
  <c r="G88" i="5" s="1"/>
  <c r="B88" i="5"/>
  <c r="K88" i="5"/>
  <c r="R88" i="5"/>
  <c r="S88" i="5"/>
  <c r="A89" i="5"/>
  <c r="B89" i="5"/>
  <c r="R89" i="5"/>
  <c r="S89" i="5" s="1"/>
  <c r="A90" i="5"/>
  <c r="B90" i="5"/>
  <c r="R90" i="5"/>
  <c r="S90" i="5"/>
  <c r="A91" i="5"/>
  <c r="G91" i="5" s="1"/>
  <c r="B91" i="5"/>
  <c r="R91" i="5"/>
  <c r="A92" i="5"/>
  <c r="B92" i="5"/>
  <c r="G92" i="5"/>
  <c r="K92" i="5"/>
  <c r="R92" i="5"/>
  <c r="A93" i="5"/>
  <c r="B93" i="5"/>
  <c r="G93" i="5"/>
  <c r="C93" i="5" s="1"/>
  <c r="K93" i="5"/>
  <c r="R93" i="5"/>
  <c r="S93" i="5" s="1"/>
  <c r="A94" i="5"/>
  <c r="B94" i="5"/>
  <c r="G94" i="5"/>
  <c r="K94" i="5"/>
  <c r="R94" i="5"/>
  <c r="S94" i="5" s="1"/>
  <c r="A95" i="5"/>
  <c r="B95" i="5"/>
  <c r="G95" i="5"/>
  <c r="K95" i="5"/>
  <c r="R95" i="5"/>
  <c r="S95" i="5" s="1"/>
  <c r="A96" i="5"/>
  <c r="G96" i="5" s="1"/>
  <c r="B96" i="5"/>
  <c r="R96" i="5"/>
  <c r="S96" i="5" s="1"/>
  <c r="A97" i="5"/>
  <c r="B97" i="5"/>
  <c r="R97" i="5"/>
  <c r="S97" i="5"/>
  <c r="A98" i="5"/>
  <c r="S98" i="5" s="1"/>
  <c r="B98" i="5"/>
  <c r="R98" i="5"/>
  <c r="A99" i="5"/>
  <c r="B99" i="5"/>
  <c r="R99" i="5"/>
  <c r="A100" i="5"/>
  <c r="B100" i="5"/>
  <c r="G100" i="5"/>
  <c r="C100" i="5" s="1"/>
  <c r="K100" i="5"/>
  <c r="R100" i="5"/>
  <c r="S100" i="5" s="1"/>
  <c r="A101" i="5"/>
  <c r="B101" i="5"/>
  <c r="G101" i="5"/>
  <c r="K101" i="5"/>
  <c r="R101" i="5"/>
  <c r="S101" i="5" s="1"/>
  <c r="C101" i="5" s="1"/>
  <c r="A102" i="5"/>
  <c r="B102" i="5"/>
  <c r="G102" i="5"/>
  <c r="K102" i="5"/>
  <c r="R102" i="5"/>
  <c r="S102" i="5" s="1"/>
  <c r="C102" i="5" s="1"/>
  <c r="A103" i="5"/>
  <c r="B103" i="5"/>
  <c r="G103" i="5"/>
  <c r="K103" i="5"/>
  <c r="R103" i="5"/>
  <c r="S103" i="5" s="1"/>
  <c r="A104" i="5"/>
  <c r="G104" i="5" s="1"/>
  <c r="B104" i="5"/>
  <c r="K104" i="5"/>
  <c r="R104" i="5"/>
  <c r="S104" i="5"/>
  <c r="A105" i="5"/>
  <c r="B105" i="5"/>
  <c r="R105" i="5"/>
  <c r="S105" i="5" s="1"/>
  <c r="A106" i="5"/>
  <c r="B106" i="5"/>
  <c r="R106" i="5"/>
  <c r="S106" i="5"/>
  <c r="A107" i="5"/>
  <c r="G107" i="5" s="1"/>
  <c r="B107" i="5"/>
  <c r="R107" i="5"/>
  <c r="A108" i="5"/>
  <c r="B108" i="5"/>
  <c r="C108" i="5"/>
  <c r="G108" i="5"/>
  <c r="K108" i="5"/>
  <c r="R108" i="5"/>
  <c r="S108" i="5" s="1"/>
  <c r="A109" i="5"/>
  <c r="B109" i="5"/>
  <c r="G109" i="5"/>
  <c r="C109" i="5" s="1"/>
  <c r="K109" i="5"/>
  <c r="R109" i="5"/>
  <c r="S109" i="5" s="1"/>
  <c r="A110" i="5"/>
  <c r="B110" i="5"/>
  <c r="G110" i="5"/>
  <c r="K110" i="5"/>
  <c r="R110" i="5"/>
  <c r="S110" i="5" s="1"/>
  <c r="A111" i="5"/>
  <c r="B111" i="5"/>
  <c r="G111" i="5"/>
  <c r="K111" i="5"/>
  <c r="R111" i="5"/>
  <c r="S111" i="5" s="1"/>
  <c r="A112" i="5"/>
  <c r="G112" i="5" s="1"/>
  <c r="B112" i="5"/>
  <c r="R112" i="5"/>
  <c r="A113" i="5"/>
  <c r="B113" i="5"/>
  <c r="R113" i="5"/>
  <c r="S113" i="5"/>
  <c r="A114" i="5"/>
  <c r="S114" i="5" s="1"/>
  <c r="B114" i="5"/>
  <c r="R114" i="5"/>
  <c r="A115" i="5"/>
  <c r="B115" i="5"/>
  <c r="R115" i="5"/>
  <c r="A116" i="5"/>
  <c r="K116" i="5" s="1"/>
  <c r="B116" i="5"/>
  <c r="G116" i="5"/>
  <c r="R116" i="5"/>
  <c r="S116" i="5" s="1"/>
  <c r="A117" i="5"/>
  <c r="B117" i="5"/>
  <c r="G117" i="5"/>
  <c r="C117" i="5" s="1"/>
  <c r="K117" i="5"/>
  <c r="R117" i="5"/>
  <c r="S117" i="5" s="1"/>
  <c r="A118" i="5"/>
  <c r="B118" i="5"/>
  <c r="G118" i="5"/>
  <c r="K118" i="5"/>
  <c r="R118" i="5"/>
  <c r="S118" i="5" s="1"/>
  <c r="C118" i="5" s="1"/>
  <c r="A119" i="5"/>
  <c r="B119" i="5"/>
  <c r="G119" i="5"/>
  <c r="K119" i="5"/>
  <c r="R119" i="5"/>
  <c r="S119" i="5" s="1"/>
  <c r="A120" i="5"/>
  <c r="G120" i="5" s="1"/>
  <c r="B120" i="5"/>
  <c r="K120" i="5"/>
  <c r="R120" i="5"/>
  <c r="S120" i="5"/>
  <c r="A121" i="5"/>
  <c r="S121" i="5" s="1"/>
  <c r="B121" i="5"/>
  <c r="R121" i="5"/>
  <c r="A122" i="5"/>
  <c r="B122" i="5"/>
  <c r="R122" i="5"/>
  <c r="S122" i="5"/>
  <c r="A123" i="5"/>
  <c r="G123" i="5" s="1"/>
  <c r="B123" i="5"/>
  <c r="R123" i="5"/>
  <c r="A124" i="5"/>
  <c r="B124" i="5"/>
  <c r="C124" i="5"/>
  <c r="G124" i="5"/>
  <c r="K124" i="5"/>
  <c r="R124" i="5"/>
  <c r="S124" i="5" s="1"/>
  <c r="A125" i="5"/>
  <c r="B125" i="5"/>
  <c r="G125" i="5"/>
  <c r="C125" i="5" s="1"/>
  <c r="K125" i="5"/>
  <c r="R125" i="5"/>
  <c r="S125" i="5" s="1"/>
  <c r="A126" i="5"/>
  <c r="B126" i="5"/>
  <c r="G126" i="5"/>
  <c r="C126" i="5" s="1"/>
  <c r="K126" i="5"/>
  <c r="R126" i="5"/>
  <c r="S126" i="5" s="1"/>
  <c r="A127" i="5"/>
  <c r="B127" i="5"/>
  <c r="G127" i="5"/>
  <c r="K127" i="5"/>
  <c r="R127" i="5"/>
  <c r="S127" i="5" s="1"/>
  <c r="A128" i="5"/>
  <c r="G128" i="5" s="1"/>
  <c r="B128" i="5"/>
  <c r="R128" i="5"/>
  <c r="A129" i="5"/>
  <c r="B129" i="5"/>
  <c r="R129" i="5"/>
  <c r="S129" i="5"/>
  <c r="A130" i="5"/>
  <c r="S130" i="5" s="1"/>
  <c r="B130" i="5"/>
  <c r="R130" i="5"/>
  <c r="A131" i="5"/>
  <c r="B131" i="5"/>
  <c r="R131" i="5"/>
  <c r="A132" i="5"/>
  <c r="K132" i="5" s="1"/>
  <c r="B132" i="5"/>
  <c r="G132" i="5"/>
  <c r="C132" i="5" s="1"/>
  <c r="R132" i="5"/>
  <c r="S132" i="5" s="1"/>
  <c r="A133" i="5"/>
  <c r="B133" i="5"/>
  <c r="G133" i="5"/>
  <c r="C133" i="5" s="1"/>
  <c r="K133" i="5"/>
  <c r="R133" i="5"/>
  <c r="S133" i="5" s="1"/>
  <c r="A134" i="5"/>
  <c r="B134" i="5"/>
  <c r="G134" i="5"/>
  <c r="C134" i="5" s="1"/>
  <c r="K134" i="5"/>
  <c r="R134" i="5"/>
  <c r="S134" i="5" s="1"/>
  <c r="A135" i="5"/>
  <c r="B135" i="5"/>
  <c r="G135" i="5"/>
  <c r="K135" i="5"/>
  <c r="R135" i="5"/>
  <c r="S135" i="5" s="1"/>
  <c r="A136" i="5"/>
  <c r="G136" i="5" s="1"/>
  <c r="B136" i="5"/>
  <c r="K136" i="5"/>
  <c r="R136" i="5"/>
  <c r="S136" i="5"/>
  <c r="A137" i="5"/>
  <c r="S137" i="5" s="1"/>
  <c r="B137" i="5"/>
  <c r="R137" i="5"/>
  <c r="A138" i="5"/>
  <c r="B138" i="5"/>
  <c r="R138" i="5"/>
  <c r="S138" i="5"/>
  <c r="A139" i="5"/>
  <c r="G139" i="5" s="1"/>
  <c r="B139" i="5"/>
  <c r="R139" i="5"/>
  <c r="A140" i="5"/>
  <c r="B140" i="5"/>
  <c r="C140" i="5"/>
  <c r="G140" i="5"/>
  <c r="K140" i="5"/>
  <c r="R140" i="5"/>
  <c r="S140" i="5" s="1"/>
  <c r="A141" i="5"/>
  <c r="B141" i="5"/>
  <c r="G141" i="5"/>
  <c r="C141" i="5" s="1"/>
  <c r="K141" i="5"/>
  <c r="R141" i="5"/>
  <c r="S141" i="5" s="1"/>
  <c r="A142" i="5"/>
  <c r="B142" i="5"/>
  <c r="G142" i="5"/>
  <c r="K142" i="5"/>
  <c r="R142" i="5"/>
  <c r="S142" i="5" s="1"/>
  <c r="A143" i="5"/>
  <c r="B143" i="5"/>
  <c r="G143" i="5"/>
  <c r="K143" i="5"/>
  <c r="R143" i="5"/>
  <c r="S143" i="5" s="1"/>
  <c r="A144" i="5"/>
  <c r="G144" i="5" s="1"/>
  <c r="B144" i="5"/>
  <c r="R144" i="5"/>
  <c r="S144" i="5" s="1"/>
  <c r="A145" i="5"/>
  <c r="G145" i="5" s="1"/>
  <c r="B145" i="5"/>
  <c r="R145" i="5"/>
  <c r="S145" i="5" s="1"/>
  <c r="A146" i="5"/>
  <c r="B146" i="5"/>
  <c r="R146" i="5"/>
  <c r="S146" i="5" s="1"/>
  <c r="A147" i="5"/>
  <c r="K147" i="5" s="1"/>
  <c r="B147" i="5"/>
  <c r="R147" i="5"/>
  <c r="A148" i="5"/>
  <c r="G148" i="5" s="1"/>
  <c r="B148" i="5"/>
  <c r="R148" i="5"/>
  <c r="A149" i="5"/>
  <c r="G149" i="5" s="1"/>
  <c r="C149" i="5" s="1"/>
  <c r="B149" i="5"/>
  <c r="K149" i="5"/>
  <c r="R149" i="5"/>
  <c r="S149" i="5" s="1"/>
  <c r="A150" i="5"/>
  <c r="B150" i="5"/>
  <c r="G150" i="5"/>
  <c r="K150" i="5"/>
  <c r="C150" i="5" s="1"/>
  <c r="R150" i="5"/>
  <c r="S150" i="5"/>
  <c r="A151" i="5"/>
  <c r="B151" i="5"/>
  <c r="G151" i="5"/>
  <c r="K151" i="5"/>
  <c r="R151" i="5"/>
  <c r="S151" i="5" s="1"/>
  <c r="A152" i="5"/>
  <c r="G152" i="5" s="1"/>
  <c r="B152" i="5"/>
  <c r="R152" i="5"/>
  <c r="S152" i="5" s="1"/>
  <c r="A153" i="5"/>
  <c r="G153" i="5" s="1"/>
  <c r="B153" i="5"/>
  <c r="R153" i="5"/>
  <c r="S153" i="5" s="1"/>
  <c r="A154" i="5"/>
  <c r="K154" i="5" s="1"/>
  <c r="B154" i="5"/>
  <c r="R154" i="5"/>
  <c r="S154" i="5" s="1"/>
  <c r="A155" i="5"/>
  <c r="G155" i="5" s="1"/>
  <c r="C155" i="5" s="1"/>
  <c r="B155" i="5"/>
  <c r="K155" i="5"/>
  <c r="R155" i="5"/>
  <c r="S155" i="5"/>
  <c r="A156" i="5"/>
  <c r="K156" i="5" s="1"/>
  <c r="B156" i="5"/>
  <c r="G156" i="5"/>
  <c r="R156" i="5"/>
  <c r="S156" i="5" s="1"/>
  <c r="A157" i="5"/>
  <c r="B157" i="5"/>
  <c r="G157" i="5"/>
  <c r="K157" i="5"/>
  <c r="R157" i="5"/>
  <c r="S157" i="5" s="1"/>
  <c r="C157" i="5" s="1"/>
  <c r="A158" i="5"/>
  <c r="B158" i="5"/>
  <c r="C158" i="5"/>
  <c r="G158" i="5"/>
  <c r="K158" i="5"/>
  <c r="R158" i="5"/>
  <c r="S158" i="5"/>
  <c r="A159" i="5"/>
  <c r="B159" i="5"/>
  <c r="G159" i="5"/>
  <c r="C159" i="5" s="1"/>
  <c r="K159" i="5"/>
  <c r="R159" i="5"/>
  <c r="S159" i="5" s="1"/>
  <c r="A160" i="5"/>
  <c r="G160" i="5" s="1"/>
  <c r="B160" i="5"/>
  <c r="K160" i="5"/>
  <c r="R160" i="5"/>
  <c r="S160" i="5" s="1"/>
  <c r="A161" i="5"/>
  <c r="K161" i="5" s="1"/>
  <c r="B161" i="5"/>
  <c r="G161" i="5"/>
  <c r="R161" i="5"/>
  <c r="S161" i="5" s="1"/>
  <c r="A162" i="5"/>
  <c r="G162" i="5" s="1"/>
  <c r="C162" i="5" s="1"/>
  <c r="B162" i="5"/>
  <c r="K162" i="5"/>
  <c r="R162" i="5"/>
  <c r="S162" i="5"/>
  <c r="A163" i="5"/>
  <c r="K163" i="5" s="1"/>
  <c r="B163" i="5"/>
  <c r="G163" i="5"/>
  <c r="R163" i="5"/>
  <c r="S163" i="5" s="1"/>
  <c r="A164" i="5"/>
  <c r="G164" i="5" s="1"/>
  <c r="B164" i="5"/>
  <c r="R164" i="5"/>
  <c r="S164" i="5"/>
  <c r="A165" i="5"/>
  <c r="B165" i="5"/>
  <c r="G165" i="5"/>
  <c r="K165" i="5"/>
  <c r="R165" i="5"/>
  <c r="S165" i="5" s="1"/>
  <c r="C165" i="5" s="1"/>
  <c r="A166" i="5"/>
  <c r="G166" i="5" s="1"/>
  <c r="B166" i="5"/>
  <c r="R166" i="5"/>
  <c r="A167" i="5"/>
  <c r="B167" i="5"/>
  <c r="G167" i="5"/>
  <c r="K167" i="5"/>
  <c r="R167" i="5"/>
  <c r="S167" i="5" s="1"/>
  <c r="A168" i="5"/>
  <c r="G168" i="5" s="1"/>
  <c r="C168" i="5" s="1"/>
  <c r="B168" i="5"/>
  <c r="K168" i="5"/>
  <c r="R168" i="5"/>
  <c r="S168" i="5" s="1"/>
  <c r="A169" i="5"/>
  <c r="K169" i="5" s="1"/>
  <c r="B169" i="5"/>
  <c r="G169" i="5"/>
  <c r="R169" i="5"/>
  <c r="S169" i="5" s="1"/>
  <c r="A170" i="5"/>
  <c r="G170" i="5" s="1"/>
  <c r="C170" i="5" s="1"/>
  <c r="B170" i="5"/>
  <c r="K170" i="5"/>
  <c r="R170" i="5"/>
  <c r="S170" i="5"/>
  <c r="A171" i="5"/>
  <c r="K171" i="5" s="1"/>
  <c r="B171" i="5"/>
  <c r="G171" i="5"/>
  <c r="C171" i="5" s="1"/>
  <c r="R171" i="5"/>
  <c r="S171" i="5" s="1"/>
  <c r="A172" i="5"/>
  <c r="G172" i="5" s="1"/>
  <c r="B172" i="5"/>
  <c r="R172" i="5"/>
  <c r="S172" i="5"/>
  <c r="A173" i="5"/>
  <c r="B173" i="5"/>
  <c r="G173" i="5"/>
  <c r="K173" i="5"/>
  <c r="R173" i="5"/>
  <c r="S173" i="5" s="1"/>
  <c r="C173" i="5" s="1"/>
  <c r="A174" i="5"/>
  <c r="G174" i="5" s="1"/>
  <c r="B174" i="5"/>
  <c r="R174" i="5"/>
  <c r="A175" i="5"/>
  <c r="B175" i="5"/>
  <c r="G175" i="5"/>
  <c r="K175" i="5"/>
  <c r="R175" i="5"/>
  <c r="S175" i="5" s="1"/>
  <c r="A176" i="5"/>
  <c r="G176" i="5" s="1"/>
  <c r="C176" i="5" s="1"/>
  <c r="B176" i="5"/>
  <c r="K176" i="5"/>
  <c r="R176" i="5"/>
  <c r="S176" i="5" s="1"/>
  <c r="A177" i="5"/>
  <c r="K177" i="5" s="1"/>
  <c r="B177" i="5"/>
  <c r="G177" i="5"/>
  <c r="R177" i="5"/>
  <c r="S177" i="5" s="1"/>
  <c r="A178" i="5"/>
  <c r="G178" i="5" s="1"/>
  <c r="C178" i="5" s="1"/>
  <c r="B178" i="5"/>
  <c r="K178" i="5"/>
  <c r="R178" i="5"/>
  <c r="S178" i="5"/>
  <c r="A179" i="5"/>
  <c r="K179" i="5" s="1"/>
  <c r="B179" i="5"/>
  <c r="G179" i="5"/>
  <c r="C179" i="5" s="1"/>
  <c r="R179" i="5"/>
  <c r="S179" i="5" s="1"/>
  <c r="A180" i="5"/>
  <c r="G180" i="5" s="1"/>
  <c r="B180" i="5"/>
  <c r="R180" i="5"/>
  <c r="S180" i="5"/>
  <c r="A181" i="5"/>
  <c r="B181" i="5"/>
  <c r="G181" i="5"/>
  <c r="K181" i="5"/>
  <c r="R181" i="5"/>
  <c r="S181" i="5" s="1"/>
  <c r="C181" i="5" s="1"/>
  <c r="A182" i="5"/>
  <c r="G182" i="5" s="1"/>
  <c r="B182" i="5"/>
  <c r="R182" i="5"/>
  <c r="A183" i="5"/>
  <c r="B183" i="5"/>
  <c r="G183" i="5"/>
  <c r="C183" i="5" s="1"/>
  <c r="K183" i="5"/>
  <c r="R183" i="5"/>
  <c r="S183" i="5" s="1"/>
  <c r="A184" i="5"/>
  <c r="G184" i="5" s="1"/>
  <c r="B184" i="5"/>
  <c r="K184" i="5"/>
  <c r="R184" i="5"/>
  <c r="S184" i="5" s="1"/>
  <c r="A185" i="5"/>
  <c r="K185" i="5" s="1"/>
  <c r="B185" i="5"/>
  <c r="G185" i="5"/>
  <c r="C185" i="5" s="1"/>
  <c r="R185" i="5"/>
  <c r="S185" i="5" s="1"/>
  <c r="A186" i="5"/>
  <c r="G186" i="5" s="1"/>
  <c r="C186" i="5" s="1"/>
  <c r="B186" i="5"/>
  <c r="K186" i="5"/>
  <c r="R186" i="5"/>
  <c r="S186" i="5"/>
  <c r="A187" i="5"/>
  <c r="K187" i="5" s="1"/>
  <c r="B187" i="5"/>
  <c r="G187" i="5"/>
  <c r="R187" i="5"/>
  <c r="S187" i="5" s="1"/>
  <c r="A188" i="5"/>
  <c r="G188" i="5" s="1"/>
  <c r="B188" i="5"/>
  <c r="R188" i="5"/>
  <c r="S188" i="5"/>
  <c r="A189" i="5"/>
  <c r="B189" i="5"/>
  <c r="G189" i="5"/>
  <c r="K189" i="5"/>
  <c r="R189" i="5"/>
  <c r="S189" i="5" s="1"/>
  <c r="C189" i="5" s="1"/>
  <c r="A190" i="5"/>
  <c r="G190" i="5" s="1"/>
  <c r="B190" i="5"/>
  <c r="R190" i="5"/>
  <c r="A191" i="5"/>
  <c r="B191" i="5"/>
  <c r="G191" i="5"/>
  <c r="C191" i="5" s="1"/>
  <c r="K191" i="5"/>
  <c r="R191" i="5"/>
  <c r="S191" i="5" s="1"/>
  <c r="A192" i="5"/>
  <c r="G192" i="5" s="1"/>
  <c r="B192" i="5"/>
  <c r="K192" i="5"/>
  <c r="R192" i="5"/>
  <c r="S192" i="5" s="1"/>
  <c r="A193" i="5"/>
  <c r="K193" i="5" s="1"/>
  <c r="B193" i="5"/>
  <c r="G193" i="5"/>
  <c r="R193" i="5"/>
  <c r="S193" i="5" s="1"/>
  <c r="A194" i="5"/>
  <c r="G194" i="5" s="1"/>
  <c r="C194" i="5" s="1"/>
  <c r="B194" i="5"/>
  <c r="K194" i="5"/>
  <c r="R194" i="5"/>
  <c r="S194" i="5"/>
  <c r="A195" i="5"/>
  <c r="K195" i="5" s="1"/>
  <c r="B195" i="5"/>
  <c r="G195" i="5"/>
  <c r="R195" i="5"/>
  <c r="S195" i="5" s="1"/>
  <c r="A196" i="5"/>
  <c r="G196" i="5" s="1"/>
  <c r="B196" i="5"/>
  <c r="R196" i="5"/>
  <c r="S196" i="5"/>
  <c r="A197" i="5"/>
  <c r="B197" i="5"/>
  <c r="G197" i="5"/>
  <c r="K197" i="5"/>
  <c r="R197" i="5"/>
  <c r="S197" i="5" s="1"/>
  <c r="C197" i="5" s="1"/>
  <c r="A198" i="5"/>
  <c r="G198" i="5" s="1"/>
  <c r="B198" i="5"/>
  <c r="R198" i="5"/>
  <c r="A199" i="5"/>
  <c r="B199" i="5"/>
  <c r="G199" i="5"/>
  <c r="K199" i="5"/>
  <c r="R199" i="5"/>
  <c r="S199" i="5" s="1"/>
  <c r="A200" i="5"/>
  <c r="G200" i="5" s="1"/>
  <c r="B200" i="5"/>
  <c r="K200" i="5"/>
  <c r="R200" i="5"/>
  <c r="S200" i="5" s="1"/>
  <c r="A201" i="5"/>
  <c r="K201" i="5" s="1"/>
  <c r="B201" i="5"/>
  <c r="G201" i="5"/>
  <c r="R201" i="5"/>
  <c r="S201" i="5" s="1"/>
  <c r="A202" i="5"/>
  <c r="G202" i="5" s="1"/>
  <c r="C202" i="5" s="1"/>
  <c r="B202" i="5"/>
  <c r="K202" i="5"/>
  <c r="R202" i="5"/>
  <c r="S202" i="5"/>
  <c r="A203" i="5"/>
  <c r="G203" i="5" s="1"/>
  <c r="B203" i="5"/>
  <c r="R203" i="5"/>
  <c r="S203" i="5" s="1"/>
  <c r="A204" i="5"/>
  <c r="G204" i="5" s="1"/>
  <c r="B204" i="5"/>
  <c r="R204" i="5"/>
  <c r="S204" i="5"/>
  <c r="A205" i="5"/>
  <c r="B205" i="5"/>
  <c r="G205" i="5"/>
  <c r="K205" i="5"/>
  <c r="R205" i="5"/>
  <c r="S205" i="5" s="1"/>
  <c r="C205" i="5" s="1"/>
  <c r="A206" i="5"/>
  <c r="G206" i="5" s="1"/>
  <c r="B206" i="5"/>
  <c r="R206" i="5"/>
  <c r="A207" i="5"/>
  <c r="B207" i="5"/>
  <c r="G207" i="5"/>
  <c r="K207" i="5"/>
  <c r="R207" i="5"/>
  <c r="S207" i="5" s="1"/>
  <c r="A208" i="5"/>
  <c r="G208" i="5" s="1"/>
  <c r="C208" i="5" s="1"/>
  <c r="B208" i="5"/>
  <c r="K208" i="5"/>
  <c r="R208" i="5"/>
  <c r="S208" i="5" s="1"/>
  <c r="A209" i="5"/>
  <c r="K209" i="5" s="1"/>
  <c r="B209" i="5"/>
  <c r="G209" i="5"/>
  <c r="R209" i="5"/>
  <c r="S209" i="5" s="1"/>
  <c r="A210" i="5"/>
  <c r="G210" i="5" s="1"/>
  <c r="C210" i="5" s="1"/>
  <c r="B210" i="5"/>
  <c r="K210" i="5"/>
  <c r="R210" i="5"/>
  <c r="S210" i="5"/>
  <c r="A211" i="5"/>
  <c r="G211" i="5" s="1"/>
  <c r="B211" i="5"/>
  <c r="R211" i="5"/>
  <c r="S211" i="5" s="1"/>
  <c r="A212" i="5"/>
  <c r="G212" i="5" s="1"/>
  <c r="B212" i="5"/>
  <c r="R212" i="5"/>
  <c r="S212" i="5"/>
  <c r="A213" i="5"/>
  <c r="B213" i="5"/>
  <c r="G213" i="5"/>
  <c r="K213" i="5"/>
  <c r="R213" i="5"/>
  <c r="S213" i="5" s="1"/>
  <c r="C213" i="5" s="1"/>
  <c r="A214" i="5"/>
  <c r="G214" i="5" s="1"/>
  <c r="B214" i="5"/>
  <c r="R214" i="5"/>
  <c r="A215" i="5"/>
  <c r="B215" i="5"/>
  <c r="G215" i="5"/>
  <c r="K215" i="5"/>
  <c r="R215" i="5"/>
  <c r="S215" i="5" s="1"/>
  <c r="A216" i="5"/>
  <c r="G216" i="5" s="1"/>
  <c r="C216" i="5" s="1"/>
  <c r="B216" i="5"/>
  <c r="K216" i="5"/>
  <c r="R216" i="5"/>
  <c r="S216" i="5" s="1"/>
  <c r="A217" i="5"/>
  <c r="K217" i="5" s="1"/>
  <c r="B217" i="5"/>
  <c r="G217" i="5"/>
  <c r="R217" i="5"/>
  <c r="S217" i="5" s="1"/>
  <c r="A218" i="5"/>
  <c r="G218" i="5" s="1"/>
  <c r="C218" i="5" s="1"/>
  <c r="B218" i="5"/>
  <c r="K218" i="5"/>
  <c r="R218" i="5"/>
  <c r="S218" i="5"/>
  <c r="A219" i="5"/>
  <c r="G219" i="5" s="1"/>
  <c r="B219" i="5"/>
  <c r="R219" i="5"/>
  <c r="S219" i="5" s="1"/>
  <c r="A220" i="5"/>
  <c r="G220" i="5" s="1"/>
  <c r="B220" i="5"/>
  <c r="R220" i="5"/>
  <c r="S220" i="5"/>
  <c r="A221" i="5"/>
  <c r="B221" i="5"/>
  <c r="G221" i="5"/>
  <c r="K221" i="5"/>
  <c r="R221" i="5"/>
  <c r="S221" i="5" s="1"/>
  <c r="C221" i="5" s="1"/>
  <c r="A222" i="5"/>
  <c r="G222" i="5" s="1"/>
  <c r="B222" i="5"/>
  <c r="R222" i="5"/>
  <c r="A223" i="5"/>
  <c r="B223" i="5"/>
  <c r="G223" i="5"/>
  <c r="K223" i="5"/>
  <c r="R223" i="5"/>
  <c r="S223" i="5" s="1"/>
  <c r="A224" i="5"/>
  <c r="G224" i="5" s="1"/>
  <c r="C224" i="5" s="1"/>
  <c r="B224" i="5"/>
  <c r="K224" i="5"/>
  <c r="R224" i="5"/>
  <c r="S224" i="5" s="1"/>
  <c r="A225" i="5"/>
  <c r="K225" i="5" s="1"/>
  <c r="B225" i="5"/>
  <c r="G225" i="5"/>
  <c r="C225" i="5" s="1"/>
  <c r="R225" i="5"/>
  <c r="S225" i="5" s="1"/>
  <c r="A226" i="5"/>
  <c r="G226" i="5" s="1"/>
  <c r="C226" i="5" s="1"/>
  <c r="B226" i="5"/>
  <c r="K226" i="5"/>
  <c r="R226" i="5"/>
  <c r="S226" i="5"/>
  <c r="A227" i="5"/>
  <c r="G227" i="5" s="1"/>
  <c r="B227" i="5"/>
  <c r="R227" i="5"/>
  <c r="S227" i="5" s="1"/>
  <c r="A228" i="5"/>
  <c r="G228" i="5" s="1"/>
  <c r="B228" i="5"/>
  <c r="R228" i="5"/>
  <c r="S228" i="5"/>
  <c r="A229" i="5"/>
  <c r="B229" i="5"/>
  <c r="G229" i="5"/>
  <c r="K229" i="5"/>
  <c r="R229" i="5"/>
  <c r="S229" i="5" s="1"/>
  <c r="C229" i="5" s="1"/>
  <c r="A230" i="5"/>
  <c r="G230" i="5" s="1"/>
  <c r="B230" i="5"/>
  <c r="R230" i="5"/>
  <c r="A231" i="5"/>
  <c r="B231" i="5"/>
  <c r="G231" i="5"/>
  <c r="C231" i="5" s="1"/>
  <c r="K231" i="5"/>
  <c r="R231" i="5"/>
  <c r="S231" i="5" s="1"/>
  <c r="A232" i="5"/>
  <c r="G232" i="5" s="1"/>
  <c r="B232" i="5"/>
  <c r="K232" i="5"/>
  <c r="R232" i="5"/>
  <c r="S232" i="5" s="1"/>
  <c r="A233" i="5"/>
  <c r="K233" i="5" s="1"/>
  <c r="B233" i="5"/>
  <c r="G233" i="5"/>
  <c r="C233" i="5" s="1"/>
  <c r="R233" i="5"/>
  <c r="S233" i="5" s="1"/>
  <c r="A234" i="5"/>
  <c r="G234" i="5" s="1"/>
  <c r="C234" i="5" s="1"/>
  <c r="B234" i="5"/>
  <c r="K234" i="5"/>
  <c r="R234" i="5"/>
  <c r="S234" i="5"/>
  <c r="A235" i="5"/>
  <c r="G235" i="5" s="1"/>
  <c r="B235" i="5"/>
  <c r="R235" i="5"/>
  <c r="S235" i="5" s="1"/>
  <c r="A236" i="5"/>
  <c r="E12" i="6"/>
  <c r="F12" i="6"/>
  <c r="I12" i="6"/>
  <c r="B12" i="6" s="1"/>
  <c r="J12" i="6"/>
  <c r="M12" i="6"/>
  <c r="N12" i="6"/>
  <c r="Q12" i="6"/>
  <c r="R12" i="6"/>
  <c r="A13" i="6"/>
  <c r="B13" i="6"/>
  <c r="C13" i="6"/>
  <c r="K13" i="6"/>
  <c r="S13" i="6"/>
  <c r="A14" i="6"/>
  <c r="K14" i="6" s="1"/>
  <c r="B14" i="6"/>
  <c r="S14" i="6"/>
  <c r="A15" i="6"/>
  <c r="K15" i="6" s="1"/>
  <c r="B15" i="6"/>
  <c r="A16" i="6"/>
  <c r="K16" i="6" s="1"/>
  <c r="B16" i="6"/>
  <c r="A17" i="6"/>
  <c r="S17" i="6" s="1"/>
  <c r="B17" i="6"/>
  <c r="K17" i="6"/>
  <c r="A18" i="6"/>
  <c r="K18" i="6" s="1"/>
  <c r="B18" i="6"/>
  <c r="A19" i="6"/>
  <c r="B19" i="6"/>
  <c r="K19" i="6"/>
  <c r="C19" i="6" s="1"/>
  <c r="S19" i="6"/>
  <c r="A20" i="6"/>
  <c r="K20" i="6" s="1"/>
  <c r="C20" i="6" s="1"/>
  <c r="B20" i="6"/>
  <c r="S20" i="6"/>
  <c r="A21" i="6"/>
  <c r="B21" i="6"/>
  <c r="C21" i="6"/>
  <c r="K21" i="6"/>
  <c r="S21" i="6"/>
  <c r="A22" i="6"/>
  <c r="K22" i="6" s="1"/>
  <c r="C22" i="6" s="1"/>
  <c r="B22" i="6"/>
  <c r="S22" i="6"/>
  <c r="A23" i="6"/>
  <c r="K23" i="6" s="1"/>
  <c r="B23" i="6"/>
  <c r="A24" i="6"/>
  <c r="K24" i="6" s="1"/>
  <c r="B24" i="6"/>
  <c r="A25" i="6"/>
  <c r="S25" i="6" s="1"/>
  <c r="B25" i="6"/>
  <c r="K25" i="6"/>
  <c r="A26" i="6"/>
  <c r="K26" i="6" s="1"/>
  <c r="B26" i="6"/>
  <c r="A27" i="6"/>
  <c r="B27" i="6"/>
  <c r="K27" i="6"/>
  <c r="C27" i="6" s="1"/>
  <c r="S27" i="6"/>
  <c r="A28" i="6"/>
  <c r="K28" i="6" s="1"/>
  <c r="C28" i="6" s="1"/>
  <c r="B28" i="6"/>
  <c r="S28" i="6"/>
  <c r="A29" i="6"/>
  <c r="B29" i="6"/>
  <c r="C29" i="6"/>
  <c r="K29" i="6"/>
  <c r="S29" i="6"/>
  <c r="A30" i="6"/>
  <c r="K30" i="6" s="1"/>
  <c r="C30" i="6" s="1"/>
  <c r="B30" i="6"/>
  <c r="S30" i="6"/>
  <c r="A31" i="6"/>
  <c r="K31" i="6" s="1"/>
  <c r="B31" i="6"/>
  <c r="A32" i="6"/>
  <c r="K32" i="6" s="1"/>
  <c r="B32" i="6"/>
  <c r="A33" i="6"/>
  <c r="S33" i="6" s="1"/>
  <c r="B33" i="6"/>
  <c r="K33" i="6"/>
  <c r="A34" i="6"/>
  <c r="K34" i="6" s="1"/>
  <c r="B34" i="6"/>
  <c r="A35" i="6"/>
  <c r="B35" i="6"/>
  <c r="G35" i="6"/>
  <c r="C35" i="6" s="1"/>
  <c r="K35" i="6"/>
  <c r="O35" i="6"/>
  <c r="S35" i="6"/>
  <c r="A36" i="6"/>
  <c r="G36" i="6" s="1"/>
  <c r="C36" i="6" s="1"/>
  <c r="B36" i="6"/>
  <c r="K36" i="6"/>
  <c r="O36" i="6"/>
  <c r="S36" i="6"/>
  <c r="A37" i="6"/>
  <c r="K37" i="6" s="1"/>
  <c r="B37" i="6"/>
  <c r="G37" i="6"/>
  <c r="O37" i="6"/>
  <c r="S37" i="6"/>
  <c r="A38" i="6"/>
  <c r="O38" i="6" s="1"/>
  <c r="B38" i="6"/>
  <c r="K38" i="6"/>
  <c r="S38" i="6"/>
  <c r="A39" i="6"/>
  <c r="S39" i="6" s="1"/>
  <c r="B39" i="6"/>
  <c r="O39" i="6"/>
  <c r="A40" i="6"/>
  <c r="G40" i="6" s="1"/>
  <c r="B40" i="6"/>
  <c r="S40" i="6"/>
  <c r="A41" i="6"/>
  <c r="S41" i="6" s="1"/>
  <c r="C41" i="6" s="1"/>
  <c r="B41" i="6"/>
  <c r="G41" i="6"/>
  <c r="K41" i="6"/>
  <c r="O41" i="6"/>
  <c r="A42" i="6"/>
  <c r="G42" i="6" s="1"/>
  <c r="B42" i="6"/>
  <c r="A43" i="6"/>
  <c r="B43" i="6"/>
  <c r="G43" i="6"/>
  <c r="C43" i="6" s="1"/>
  <c r="K43" i="6"/>
  <c r="O43" i="6"/>
  <c r="S43" i="6"/>
  <c r="A44" i="6"/>
  <c r="G44" i="6" s="1"/>
  <c r="C44" i="6" s="1"/>
  <c r="B44" i="6"/>
  <c r="K44" i="6"/>
  <c r="O44" i="6"/>
  <c r="S44" i="6"/>
  <c r="A45" i="6"/>
  <c r="K45" i="6" s="1"/>
  <c r="B45" i="6"/>
  <c r="G45" i="6"/>
  <c r="O45" i="6"/>
  <c r="S45" i="6"/>
  <c r="A46" i="6"/>
  <c r="O46" i="6" s="1"/>
  <c r="B46" i="6"/>
  <c r="K46" i="6"/>
  <c r="S46" i="6"/>
  <c r="A47" i="6"/>
  <c r="S47" i="6" s="1"/>
  <c r="B47" i="6"/>
  <c r="O47" i="6"/>
  <c r="A48" i="6"/>
  <c r="G48" i="6" s="1"/>
  <c r="B48" i="6"/>
  <c r="S48" i="6"/>
  <c r="A49" i="6"/>
  <c r="S49" i="6" s="1"/>
  <c r="C49" i="6" s="1"/>
  <c r="B49" i="6"/>
  <c r="G49" i="6"/>
  <c r="K49" i="6"/>
  <c r="O49" i="6"/>
  <c r="A50" i="6"/>
  <c r="G50" i="6" s="1"/>
  <c r="B50" i="6"/>
  <c r="A51" i="6"/>
  <c r="B51" i="6"/>
  <c r="G51" i="6"/>
  <c r="C51" i="6" s="1"/>
  <c r="K51" i="6"/>
  <c r="O51" i="6"/>
  <c r="S51" i="6"/>
  <c r="A52" i="6"/>
  <c r="G52" i="6" s="1"/>
  <c r="C52" i="6" s="1"/>
  <c r="B52" i="6"/>
  <c r="K52" i="6"/>
  <c r="O52" i="6"/>
  <c r="S52" i="6"/>
  <c r="A53" i="6"/>
  <c r="K53" i="6" s="1"/>
  <c r="B53" i="6"/>
  <c r="G53" i="6"/>
  <c r="O53" i="6"/>
  <c r="S53" i="6"/>
  <c r="A54" i="6"/>
  <c r="O54" i="6" s="1"/>
  <c r="B54" i="6"/>
  <c r="K54" i="6"/>
  <c r="S54" i="6"/>
  <c r="A55" i="6"/>
  <c r="S55" i="6" s="1"/>
  <c r="B55" i="6"/>
  <c r="O55" i="6"/>
  <c r="A56" i="6"/>
  <c r="K56" i="6" s="1"/>
  <c r="B56" i="6"/>
  <c r="A57" i="6"/>
  <c r="B57" i="6"/>
  <c r="K57" i="6"/>
  <c r="C57" i="6" s="1"/>
  <c r="S57" i="6"/>
  <c r="A58" i="6"/>
  <c r="K58" i="6" s="1"/>
  <c r="C58" i="6" s="1"/>
  <c r="B58" i="6"/>
  <c r="S58" i="6"/>
  <c r="A59" i="6"/>
  <c r="B59" i="6"/>
  <c r="C59" i="6"/>
  <c r="K59" i="6"/>
  <c r="S59" i="6"/>
  <c r="A60" i="6"/>
  <c r="K60" i="6" s="1"/>
  <c r="C60" i="6" s="1"/>
  <c r="B60" i="6"/>
  <c r="S60" i="6"/>
  <c r="A61" i="6"/>
  <c r="K61" i="6" s="1"/>
  <c r="B61" i="6"/>
  <c r="A62" i="6"/>
  <c r="K62" i="6" s="1"/>
  <c r="B62" i="6"/>
  <c r="A63" i="6"/>
  <c r="S63" i="6" s="1"/>
  <c r="B63" i="6"/>
  <c r="K63" i="6"/>
  <c r="A64" i="6"/>
  <c r="K64" i="6" s="1"/>
  <c r="B64" i="6"/>
  <c r="A65" i="6"/>
  <c r="B65" i="6"/>
  <c r="K65" i="6"/>
  <c r="C65" i="6" s="1"/>
  <c r="S65" i="6"/>
  <c r="A66" i="6"/>
  <c r="K66" i="6" s="1"/>
  <c r="C66" i="6" s="1"/>
  <c r="B66" i="6"/>
  <c r="S66" i="6"/>
  <c r="A67" i="6"/>
  <c r="B67" i="6"/>
  <c r="C67" i="6"/>
  <c r="K67" i="6"/>
  <c r="S67" i="6"/>
  <c r="A68" i="6"/>
  <c r="K68" i="6" s="1"/>
  <c r="C68" i="6" s="1"/>
  <c r="B68" i="6"/>
  <c r="S68" i="6"/>
  <c r="A69" i="6"/>
  <c r="K69" i="6" s="1"/>
  <c r="B69" i="6"/>
  <c r="A70" i="6"/>
  <c r="B70" i="6"/>
  <c r="A71" i="6"/>
  <c r="S71" i="6" s="1"/>
  <c r="B71" i="6"/>
  <c r="K71" i="6"/>
  <c r="C71" i="6" s="1"/>
  <c r="A72" i="6"/>
  <c r="K72" i="6" s="1"/>
  <c r="B72" i="6"/>
  <c r="A73" i="6"/>
  <c r="B73" i="6"/>
  <c r="K73" i="6"/>
  <c r="C73" i="6" s="1"/>
  <c r="S73" i="6"/>
  <c r="A74" i="6"/>
  <c r="K74" i="6" s="1"/>
  <c r="B74" i="6"/>
  <c r="S74" i="6"/>
  <c r="A75" i="6"/>
  <c r="B75" i="6"/>
  <c r="C75" i="6"/>
  <c r="K75" i="6"/>
  <c r="S75" i="6"/>
  <c r="A76" i="6"/>
  <c r="K76" i="6" s="1"/>
  <c r="B76" i="6"/>
  <c r="C76" i="6"/>
  <c r="S76" i="6"/>
  <c r="A77" i="6"/>
  <c r="K77" i="6" s="1"/>
  <c r="B77" i="6"/>
  <c r="A78" i="6"/>
  <c r="B78" i="6"/>
  <c r="A79" i="6"/>
  <c r="S79" i="6" s="1"/>
  <c r="B79" i="6"/>
  <c r="K79" i="6"/>
  <c r="C79" i="6" s="1"/>
  <c r="A80" i="6"/>
  <c r="K80" i="6" s="1"/>
  <c r="B80" i="6"/>
  <c r="A81" i="6"/>
  <c r="B81" i="6"/>
  <c r="K81" i="6"/>
  <c r="C81" i="6" s="1"/>
  <c r="S81" i="6"/>
  <c r="A82" i="6"/>
  <c r="K82" i="6" s="1"/>
  <c r="B82" i="6"/>
  <c r="S82" i="6"/>
  <c r="A83" i="6"/>
  <c r="B83" i="6"/>
  <c r="C83" i="6"/>
  <c r="K83" i="6"/>
  <c r="S83" i="6"/>
  <c r="A84" i="6"/>
  <c r="K84" i="6" s="1"/>
  <c r="B84" i="6"/>
  <c r="C84" i="6"/>
  <c r="S84" i="6"/>
  <c r="A85" i="6"/>
  <c r="K85" i="6" s="1"/>
  <c r="B85" i="6"/>
  <c r="A86" i="6"/>
  <c r="B86" i="6"/>
  <c r="A87" i="6"/>
  <c r="S87" i="6" s="1"/>
  <c r="B87" i="6"/>
  <c r="K87" i="6"/>
  <c r="C87" i="6" s="1"/>
  <c r="A88" i="6"/>
  <c r="K88" i="6" s="1"/>
  <c r="B88" i="6"/>
  <c r="A89" i="6"/>
  <c r="B89" i="6"/>
  <c r="K89" i="6"/>
  <c r="C89" i="6" s="1"/>
  <c r="S89" i="6"/>
  <c r="A90" i="6"/>
  <c r="K90" i="6" s="1"/>
  <c r="B90" i="6"/>
  <c r="S90" i="6"/>
  <c r="A91" i="6"/>
  <c r="B91" i="6"/>
  <c r="C91" i="6"/>
  <c r="K91" i="6"/>
  <c r="S91" i="6"/>
  <c r="A92" i="6"/>
  <c r="K92" i="6" s="1"/>
  <c r="B92" i="6"/>
  <c r="C92" i="6"/>
  <c r="S92" i="6"/>
  <c r="A93" i="6"/>
  <c r="K93" i="6" s="1"/>
  <c r="B93" i="6"/>
  <c r="A94" i="6"/>
  <c r="B94" i="6"/>
  <c r="A95" i="6"/>
  <c r="S95" i="6" s="1"/>
  <c r="B95" i="6"/>
  <c r="K95" i="6"/>
  <c r="C95" i="6" s="1"/>
  <c r="A96" i="6"/>
  <c r="B96" i="6"/>
  <c r="A97" i="6"/>
  <c r="B97" i="6"/>
  <c r="K97" i="6"/>
  <c r="C97" i="6" s="1"/>
  <c r="S97" i="6"/>
  <c r="A98" i="6"/>
  <c r="K98" i="6" s="1"/>
  <c r="C98" i="6" s="1"/>
  <c r="B98" i="6"/>
  <c r="S98" i="6"/>
  <c r="A99" i="6"/>
  <c r="B99" i="6"/>
  <c r="C99" i="6"/>
  <c r="K99" i="6"/>
  <c r="S99" i="6"/>
  <c r="A100" i="6"/>
  <c r="K100" i="6" s="1"/>
  <c r="C100" i="6" s="1"/>
  <c r="B100" i="6"/>
  <c r="S100" i="6"/>
  <c r="A101" i="6"/>
  <c r="K101" i="6" s="1"/>
  <c r="B101" i="6"/>
  <c r="A102" i="6"/>
  <c r="B102" i="6"/>
  <c r="A103" i="6"/>
  <c r="S103" i="6" s="1"/>
  <c r="B103" i="6"/>
  <c r="K103" i="6"/>
  <c r="A104" i="6"/>
  <c r="B104" i="6"/>
  <c r="A105" i="6"/>
  <c r="B105" i="6"/>
  <c r="K105" i="6"/>
  <c r="C105" i="6" s="1"/>
  <c r="S105" i="6"/>
  <c r="A106" i="6"/>
  <c r="K106" i="6" s="1"/>
  <c r="C106" i="6" s="1"/>
  <c r="B106" i="6"/>
  <c r="S106" i="6"/>
  <c r="A107" i="6"/>
  <c r="B107" i="6"/>
  <c r="C107" i="6"/>
  <c r="K107" i="6"/>
  <c r="S107" i="6"/>
  <c r="A108" i="6"/>
  <c r="K108" i="6" s="1"/>
  <c r="C108" i="6" s="1"/>
  <c r="B108" i="6"/>
  <c r="S108" i="6"/>
  <c r="A109" i="6"/>
  <c r="K109" i="6" s="1"/>
  <c r="B109" i="6"/>
  <c r="A110" i="6"/>
  <c r="B110" i="6"/>
  <c r="A111" i="6"/>
  <c r="S111" i="6" s="1"/>
  <c r="B111" i="6"/>
  <c r="K111" i="6"/>
  <c r="C111" i="6" s="1"/>
  <c r="A112" i="6"/>
  <c r="B112" i="6"/>
  <c r="A113" i="6"/>
  <c r="B113" i="6"/>
  <c r="K113" i="6"/>
  <c r="C113" i="6" s="1"/>
  <c r="S113" i="6"/>
  <c r="A114" i="6"/>
  <c r="K114" i="6" s="1"/>
  <c r="B114" i="6"/>
  <c r="S114" i="6"/>
  <c r="A115" i="6"/>
  <c r="B115" i="6"/>
  <c r="C115" i="6"/>
  <c r="K115" i="6"/>
  <c r="S115" i="6"/>
  <c r="A116" i="6"/>
  <c r="K116" i="6" s="1"/>
  <c r="B116" i="6"/>
  <c r="C116" i="6"/>
  <c r="S116" i="6"/>
  <c r="A117" i="6"/>
  <c r="K117" i="6" s="1"/>
  <c r="B117" i="6"/>
  <c r="A118" i="6"/>
  <c r="B118" i="6"/>
  <c r="A119" i="6"/>
  <c r="S119" i="6" s="1"/>
  <c r="B119" i="6"/>
  <c r="K119" i="6"/>
  <c r="C119" i="6" s="1"/>
  <c r="A120" i="6"/>
  <c r="B120" i="6"/>
  <c r="A121" i="6"/>
  <c r="B121" i="6"/>
  <c r="K121" i="6"/>
  <c r="C121" i="6" s="1"/>
  <c r="S121" i="6"/>
  <c r="A122" i="6"/>
  <c r="K122" i="6" s="1"/>
  <c r="B122" i="6"/>
  <c r="S122" i="6"/>
  <c r="A123" i="6"/>
  <c r="B123" i="6"/>
  <c r="C123" i="6"/>
  <c r="K123" i="6"/>
  <c r="S123" i="6"/>
  <c r="A124" i="6"/>
  <c r="K124" i="6" s="1"/>
  <c r="B124" i="6"/>
  <c r="C124" i="6"/>
  <c r="S124" i="6"/>
  <c r="A125" i="6"/>
  <c r="K125" i="6" s="1"/>
  <c r="B125" i="6"/>
  <c r="A126" i="6"/>
  <c r="B126" i="6"/>
  <c r="A127" i="6"/>
  <c r="S127" i="6" s="1"/>
  <c r="B127" i="6"/>
  <c r="K127" i="6"/>
  <c r="C127" i="6" s="1"/>
  <c r="A128" i="6"/>
  <c r="B128" i="6"/>
  <c r="A129" i="6"/>
  <c r="B129" i="6"/>
  <c r="K129" i="6"/>
  <c r="C129" i="6" s="1"/>
  <c r="S129" i="6"/>
  <c r="A130" i="6"/>
  <c r="K130" i="6" s="1"/>
  <c r="C130" i="6" s="1"/>
  <c r="B130" i="6"/>
  <c r="S130" i="6"/>
  <c r="A131" i="6"/>
  <c r="B131" i="6"/>
  <c r="C131" i="6"/>
  <c r="K131" i="6"/>
  <c r="S131" i="6"/>
  <c r="A132" i="6"/>
  <c r="K132" i="6" s="1"/>
  <c r="C132" i="6" s="1"/>
  <c r="B132" i="6"/>
  <c r="S132" i="6"/>
  <c r="A133" i="6"/>
  <c r="K133" i="6" s="1"/>
  <c r="B133" i="6"/>
  <c r="A134" i="6"/>
  <c r="B134" i="6"/>
  <c r="A135" i="6"/>
  <c r="S135" i="6" s="1"/>
  <c r="B135" i="6"/>
  <c r="K135" i="6"/>
  <c r="A136" i="6"/>
  <c r="B136" i="6"/>
  <c r="A137" i="6"/>
  <c r="B137" i="6"/>
  <c r="K137" i="6"/>
  <c r="C137" i="6" s="1"/>
  <c r="S137" i="6"/>
  <c r="A138" i="6"/>
  <c r="K138" i="6" s="1"/>
  <c r="C138" i="6" s="1"/>
  <c r="B138" i="6"/>
  <c r="S138" i="6"/>
  <c r="A139" i="6"/>
  <c r="B139" i="6"/>
  <c r="C139" i="6"/>
  <c r="K139" i="6"/>
  <c r="S139" i="6"/>
  <c r="A140" i="6"/>
  <c r="K140" i="6" s="1"/>
  <c r="C140" i="6" s="1"/>
  <c r="B140" i="6"/>
  <c r="S140" i="6"/>
  <c r="A141" i="6"/>
  <c r="B141" i="6"/>
  <c r="A142" i="6"/>
  <c r="S142" i="6" s="1"/>
  <c r="B142" i="6"/>
  <c r="A143" i="6"/>
  <c r="S143" i="6" s="1"/>
  <c r="B143" i="6"/>
  <c r="K143" i="6"/>
  <c r="C143" i="6" s="1"/>
  <c r="A144" i="6"/>
  <c r="B144" i="6"/>
  <c r="A145" i="6"/>
  <c r="B145" i="6"/>
  <c r="K145" i="6"/>
  <c r="S145" i="6"/>
  <c r="A146" i="6"/>
  <c r="K146" i="6" s="1"/>
  <c r="B146" i="6"/>
  <c r="S146" i="6"/>
  <c r="A147" i="6"/>
  <c r="B147" i="6"/>
  <c r="C147" i="6"/>
  <c r="K147" i="6"/>
  <c r="S147" i="6"/>
  <c r="A148" i="6"/>
  <c r="K148" i="6" s="1"/>
  <c r="B148" i="6"/>
  <c r="S148" i="6"/>
  <c r="C148" i="6" s="1"/>
  <c r="A149" i="6"/>
  <c r="B149" i="6"/>
  <c r="A150" i="6"/>
  <c r="S150" i="6" s="1"/>
  <c r="B150" i="6"/>
  <c r="K150" i="6"/>
  <c r="C150" i="6" s="1"/>
  <c r="A151" i="6"/>
  <c r="S151" i="6" s="1"/>
  <c r="B151" i="6"/>
  <c r="K151" i="6"/>
  <c r="A152" i="6"/>
  <c r="B152" i="6"/>
  <c r="A153" i="6"/>
  <c r="B153" i="6"/>
  <c r="K153" i="6"/>
  <c r="C153" i="6" s="1"/>
  <c r="S153" i="6"/>
  <c r="A154" i="6"/>
  <c r="K154" i="6" s="1"/>
  <c r="C154" i="6" s="1"/>
  <c r="B154" i="6"/>
  <c r="S154" i="6"/>
  <c r="A155" i="6"/>
  <c r="B155" i="6"/>
  <c r="C155" i="6"/>
  <c r="K155" i="6"/>
  <c r="S155" i="6"/>
  <c r="A156" i="6"/>
  <c r="K156" i="6" s="1"/>
  <c r="C156" i="6" s="1"/>
  <c r="B156" i="6"/>
  <c r="S156" i="6"/>
  <c r="A157" i="6"/>
  <c r="B157" i="6"/>
  <c r="A158" i="6"/>
  <c r="S158" i="6" s="1"/>
  <c r="B158" i="6"/>
  <c r="A159" i="6"/>
  <c r="S159" i="6" s="1"/>
  <c r="B159" i="6"/>
  <c r="K159" i="6"/>
  <c r="A160" i="6"/>
  <c r="B160" i="6"/>
  <c r="A161" i="6"/>
  <c r="B161" i="6"/>
  <c r="K161" i="6"/>
  <c r="S161" i="6"/>
  <c r="A162" i="6"/>
  <c r="K162" i="6" s="1"/>
  <c r="B162" i="6"/>
  <c r="S162" i="6"/>
  <c r="A163" i="6"/>
  <c r="B163" i="6"/>
  <c r="C163" i="6"/>
  <c r="K163" i="6"/>
  <c r="S163" i="6"/>
  <c r="A164" i="6"/>
  <c r="K164" i="6" s="1"/>
  <c r="B164" i="6"/>
  <c r="S164" i="6"/>
  <c r="C164" i="6" s="1"/>
  <c r="A165" i="6"/>
  <c r="B165" i="6"/>
  <c r="A166" i="6"/>
  <c r="S166" i="6" s="1"/>
  <c r="B166" i="6"/>
  <c r="A167" i="6"/>
  <c r="S167" i="6" s="1"/>
  <c r="B167" i="6"/>
  <c r="K167" i="6"/>
  <c r="C167" i="6" s="1"/>
  <c r="A168" i="6"/>
  <c r="B168" i="6"/>
  <c r="A169" i="6"/>
  <c r="B169" i="6"/>
  <c r="K169" i="6"/>
  <c r="S169" i="6"/>
  <c r="A170" i="6"/>
  <c r="K170" i="6" s="1"/>
  <c r="C170" i="6" s="1"/>
  <c r="B170" i="6"/>
  <c r="S170" i="6"/>
  <c r="A171" i="6"/>
  <c r="B171" i="6"/>
  <c r="C171" i="6"/>
  <c r="K171" i="6"/>
  <c r="S171" i="6"/>
  <c r="A172" i="6"/>
  <c r="K172" i="6" s="1"/>
  <c r="C172" i="6" s="1"/>
  <c r="B172" i="6"/>
  <c r="S172" i="6"/>
  <c r="A173" i="6"/>
  <c r="B173" i="6"/>
  <c r="A174" i="6"/>
  <c r="B174" i="6"/>
  <c r="K174" i="6"/>
  <c r="C174" i="6" s="1"/>
  <c r="S174" i="6"/>
  <c r="A175" i="6"/>
  <c r="S175" i="6" s="1"/>
  <c r="B175" i="6"/>
  <c r="K175" i="6"/>
  <c r="A176" i="6"/>
  <c r="B176" i="6"/>
  <c r="A177" i="6"/>
  <c r="B177" i="6"/>
  <c r="K177" i="6"/>
  <c r="C177" i="6" s="1"/>
  <c r="S177" i="6"/>
  <c r="A178" i="6"/>
  <c r="K178" i="6" s="1"/>
  <c r="B178" i="6"/>
  <c r="S178" i="6"/>
  <c r="A179" i="6"/>
  <c r="B179" i="6"/>
  <c r="K179" i="6"/>
  <c r="C179" i="6" s="1"/>
  <c r="S179" i="6"/>
  <c r="A180" i="6"/>
  <c r="K180" i="6" s="1"/>
  <c r="B180" i="6"/>
  <c r="C180" i="6"/>
  <c r="S180" i="6"/>
  <c r="A181" i="6"/>
  <c r="B181" i="6"/>
  <c r="A182" i="6"/>
  <c r="K182" i="6" s="1"/>
  <c r="C182" i="6" s="1"/>
  <c r="B182" i="6"/>
  <c r="S182" i="6"/>
  <c r="A183" i="6"/>
  <c r="S183" i="6" s="1"/>
  <c r="B183" i="6"/>
  <c r="K183" i="6"/>
  <c r="C183" i="6" s="1"/>
  <c r="A184" i="6"/>
  <c r="B184" i="6"/>
  <c r="A185" i="6"/>
  <c r="B185" i="6"/>
  <c r="K185" i="6"/>
  <c r="S185" i="6"/>
  <c r="A186" i="6"/>
  <c r="K186" i="6" s="1"/>
  <c r="B186" i="6"/>
  <c r="A187" i="6"/>
  <c r="B187" i="6"/>
  <c r="C187" i="6"/>
  <c r="K187" i="6"/>
  <c r="S187" i="6"/>
  <c r="A188" i="6"/>
  <c r="K188" i="6" s="1"/>
  <c r="C188" i="6" s="1"/>
  <c r="B188" i="6"/>
  <c r="S188" i="6"/>
  <c r="A189" i="6"/>
  <c r="B189" i="6"/>
  <c r="A190" i="6"/>
  <c r="K190" i="6" s="1"/>
  <c r="B190" i="6"/>
  <c r="A191" i="6"/>
  <c r="S191" i="6" s="1"/>
  <c r="B191" i="6"/>
  <c r="K191" i="6"/>
  <c r="C191" i="6" s="1"/>
  <c r="A192" i="6"/>
  <c r="S192" i="6" s="1"/>
  <c r="B192" i="6"/>
  <c r="A193" i="6"/>
  <c r="B193" i="6"/>
  <c r="K193" i="6"/>
  <c r="C193" i="6" s="1"/>
  <c r="S193" i="6"/>
  <c r="A194" i="6"/>
  <c r="K194" i="6" s="1"/>
  <c r="B194" i="6"/>
  <c r="A195" i="6"/>
  <c r="B195" i="6"/>
  <c r="K195" i="6"/>
  <c r="C195" i="6" s="1"/>
  <c r="S195" i="6"/>
  <c r="A196" i="6"/>
  <c r="K196" i="6" s="1"/>
  <c r="C196" i="6" s="1"/>
  <c r="B196" i="6"/>
  <c r="S196" i="6"/>
  <c r="A197" i="6"/>
  <c r="B197" i="6"/>
  <c r="A198" i="6"/>
  <c r="K198" i="6" s="1"/>
  <c r="B198" i="6"/>
  <c r="A199" i="6"/>
  <c r="S199" i="6" s="1"/>
  <c r="B199" i="6"/>
  <c r="K199" i="6"/>
  <c r="C199" i="6" s="1"/>
  <c r="A200" i="6"/>
  <c r="S200" i="6" s="1"/>
  <c r="B200" i="6"/>
  <c r="A201" i="6"/>
  <c r="B201" i="6"/>
  <c r="K201" i="6"/>
  <c r="S201" i="6"/>
  <c r="A202" i="6"/>
  <c r="K202" i="6" s="1"/>
  <c r="B202" i="6"/>
  <c r="A203" i="6"/>
  <c r="B203" i="6"/>
  <c r="K203" i="6"/>
  <c r="S203" i="6"/>
  <c r="C203" i="6" s="1"/>
  <c r="A204" i="6"/>
  <c r="K204" i="6" s="1"/>
  <c r="C204" i="6" s="1"/>
  <c r="B204" i="6"/>
  <c r="S204" i="6"/>
  <c r="A205" i="6"/>
  <c r="B205" i="6"/>
  <c r="A206" i="6"/>
  <c r="S206" i="6" s="1"/>
  <c r="C206" i="6" s="1"/>
  <c r="B206" i="6"/>
  <c r="K206" i="6"/>
  <c r="A207" i="6"/>
  <c r="S207" i="6" s="1"/>
  <c r="B207" i="6"/>
  <c r="K207" i="6"/>
  <c r="C207" i="6" s="1"/>
  <c r="A208" i="6"/>
  <c r="S208" i="6" s="1"/>
  <c r="B208" i="6"/>
  <c r="C208" i="6"/>
  <c r="K208" i="6"/>
  <c r="A209" i="6"/>
  <c r="B209" i="6"/>
  <c r="K209" i="6"/>
  <c r="C209" i="6" s="1"/>
  <c r="S209" i="6"/>
  <c r="A210" i="6"/>
  <c r="K210" i="6" s="1"/>
  <c r="B210" i="6"/>
  <c r="S210" i="6"/>
  <c r="A211" i="6"/>
  <c r="B211" i="6"/>
  <c r="K211" i="6"/>
  <c r="C211" i="6" s="1"/>
  <c r="S211" i="6"/>
  <c r="A212" i="6"/>
  <c r="K212" i="6" s="1"/>
  <c r="B212" i="6"/>
  <c r="C212" i="6"/>
  <c r="S212" i="6"/>
  <c r="A213" i="6"/>
  <c r="B213" i="6"/>
  <c r="A214" i="6"/>
  <c r="B214" i="6"/>
  <c r="K214" i="6"/>
  <c r="C214" i="6" s="1"/>
  <c r="S214" i="6"/>
  <c r="A215" i="6"/>
  <c r="S215" i="6" s="1"/>
  <c r="B215" i="6"/>
  <c r="A216" i="6"/>
  <c r="S216" i="6" s="1"/>
  <c r="B216" i="6"/>
  <c r="K216" i="6"/>
  <c r="C216" i="6" s="1"/>
  <c r="A217" i="6"/>
  <c r="B217" i="6"/>
  <c r="K217" i="6"/>
  <c r="S217" i="6"/>
  <c r="A218" i="6"/>
  <c r="K218" i="6" s="1"/>
  <c r="B218" i="6"/>
  <c r="S218" i="6"/>
  <c r="A219" i="6"/>
  <c r="B219" i="6"/>
  <c r="C219" i="6"/>
  <c r="K219" i="6"/>
  <c r="S219" i="6"/>
  <c r="A220" i="6"/>
  <c r="K220" i="6" s="1"/>
  <c r="B220" i="6"/>
  <c r="S220" i="6"/>
  <c r="C220" i="6" s="1"/>
  <c r="A221" i="6"/>
  <c r="B221" i="6"/>
  <c r="A222" i="6"/>
  <c r="B222" i="6"/>
  <c r="K222" i="6"/>
  <c r="C222" i="6" s="1"/>
  <c r="S222" i="6"/>
  <c r="A223" i="6"/>
  <c r="S223" i="6" s="1"/>
  <c r="B223" i="6"/>
  <c r="A224" i="6"/>
  <c r="S224" i="6" s="1"/>
  <c r="B224" i="6"/>
  <c r="K224" i="6"/>
  <c r="C224" i="6" s="1"/>
  <c r="A225" i="6"/>
  <c r="B225" i="6"/>
  <c r="K225" i="6"/>
  <c r="C225" i="6" s="1"/>
  <c r="S225" i="6"/>
  <c r="A226" i="6"/>
  <c r="K226" i="6" s="1"/>
  <c r="B226" i="6"/>
  <c r="S226" i="6"/>
  <c r="A227" i="6"/>
  <c r="B227" i="6"/>
  <c r="C227" i="6"/>
  <c r="K227" i="6"/>
  <c r="S227" i="6"/>
  <c r="A228" i="6"/>
  <c r="K228" i="6" s="1"/>
  <c r="B228" i="6"/>
  <c r="S228" i="6"/>
  <c r="C228" i="6" s="1"/>
  <c r="A229" i="6"/>
  <c r="B229" i="6"/>
  <c r="A230" i="6"/>
  <c r="B230" i="6"/>
  <c r="K230" i="6"/>
  <c r="C230" i="6" s="1"/>
  <c r="S230" i="6"/>
  <c r="A231" i="6"/>
  <c r="S231" i="6" s="1"/>
  <c r="B231" i="6"/>
  <c r="A232" i="6"/>
  <c r="B232" i="6"/>
  <c r="K232" i="6"/>
  <c r="C232" i="6" s="1"/>
  <c r="S232" i="6"/>
  <c r="A233" i="6"/>
  <c r="B233" i="6"/>
  <c r="K233" i="6"/>
  <c r="C233" i="6" s="1"/>
  <c r="S233" i="6"/>
  <c r="A234" i="6"/>
  <c r="K234" i="6" s="1"/>
  <c r="B234" i="6"/>
  <c r="S234" i="6"/>
  <c r="C234" i="6" s="1"/>
  <c r="A235" i="6"/>
  <c r="B235" i="6"/>
  <c r="C235" i="6"/>
  <c r="K235" i="6"/>
  <c r="S235" i="6"/>
  <c r="A236" i="6"/>
  <c r="G6" i="7"/>
  <c r="G7" i="7"/>
  <c r="K181" i="6" l="1"/>
  <c r="C181" i="6" s="1"/>
  <c r="S181" i="6"/>
  <c r="K221" i="6"/>
  <c r="C221" i="6" s="1"/>
  <c r="S221" i="6"/>
  <c r="S202" i="6"/>
  <c r="C202" i="6" s="1"/>
  <c r="C161" i="6"/>
  <c r="K158" i="6"/>
  <c r="C158" i="6" s="1"/>
  <c r="C151" i="6"/>
  <c r="K149" i="6"/>
  <c r="S149" i="6"/>
  <c r="K70" i="6"/>
  <c r="C70" i="6" s="1"/>
  <c r="S70" i="6"/>
  <c r="C14" i="6"/>
  <c r="K110" i="6"/>
  <c r="C110" i="6" s="1"/>
  <c r="S110" i="6"/>
  <c r="C206" i="5"/>
  <c r="C185" i="6"/>
  <c r="K165" i="6"/>
  <c r="S165" i="6"/>
  <c r="K144" i="6"/>
  <c r="C144" i="6" s="1"/>
  <c r="S144" i="6"/>
  <c r="C80" i="6"/>
  <c r="C223" i="5"/>
  <c r="C217" i="5"/>
  <c r="C200" i="5"/>
  <c r="C198" i="5"/>
  <c r="C177" i="5"/>
  <c r="C151" i="5"/>
  <c r="C94" i="5"/>
  <c r="C210" i="6"/>
  <c r="K141" i="6"/>
  <c r="C141" i="6" s="1"/>
  <c r="S141" i="6"/>
  <c r="K134" i="6"/>
  <c r="C134" i="6" s="1"/>
  <c r="S134" i="6"/>
  <c r="C122" i="6"/>
  <c r="K112" i="6"/>
  <c r="S112" i="6"/>
  <c r="K102" i="6"/>
  <c r="C102" i="6" s="1"/>
  <c r="S102" i="6"/>
  <c r="C90" i="6"/>
  <c r="C32" i="6"/>
  <c r="C215" i="5"/>
  <c r="C209" i="5"/>
  <c r="C175" i="5"/>
  <c r="C164" i="5"/>
  <c r="K168" i="6"/>
  <c r="C168" i="6" s="1"/>
  <c r="S168" i="6"/>
  <c r="C218" i="6"/>
  <c r="C201" i="6"/>
  <c r="K189" i="6"/>
  <c r="C189" i="6" s="1"/>
  <c r="S189" i="6"/>
  <c r="K176" i="6"/>
  <c r="S176" i="6"/>
  <c r="C169" i="6"/>
  <c r="K160" i="6"/>
  <c r="C160" i="6" s="1"/>
  <c r="S160" i="6"/>
  <c r="C146" i="6"/>
  <c r="C82" i="6"/>
  <c r="C63" i="6"/>
  <c r="C207" i="5"/>
  <c r="C201" i="5"/>
  <c r="C192" i="5"/>
  <c r="C169" i="5"/>
  <c r="C160" i="5"/>
  <c r="K120" i="6"/>
  <c r="C120" i="6" s="1"/>
  <c r="S120" i="6"/>
  <c r="C88" i="6"/>
  <c r="C226" i="6"/>
  <c r="S190" i="6"/>
  <c r="C190" i="6" s="1"/>
  <c r="C178" i="6"/>
  <c r="C175" i="6"/>
  <c r="K166" i="6"/>
  <c r="C166" i="6" s="1"/>
  <c r="C159" i="6"/>
  <c r="K157" i="6"/>
  <c r="C157" i="6" s="1"/>
  <c r="S157" i="6"/>
  <c r="K136" i="6"/>
  <c r="C136" i="6" s="1"/>
  <c r="S136" i="6"/>
  <c r="K126" i="6"/>
  <c r="S126" i="6"/>
  <c r="C114" i="6"/>
  <c r="K104" i="6"/>
  <c r="C104" i="6" s="1"/>
  <c r="S104" i="6"/>
  <c r="K94" i="6"/>
  <c r="S94" i="6"/>
  <c r="C74" i="6"/>
  <c r="C53" i="6"/>
  <c r="C40" i="6"/>
  <c r="C31" i="6"/>
  <c r="C199" i="5"/>
  <c r="C195" i="5"/>
  <c r="C167" i="5"/>
  <c r="C163" i="5"/>
  <c r="C142" i="5"/>
  <c r="C110" i="5"/>
  <c r="K229" i="6"/>
  <c r="C229" i="6" s="1"/>
  <c r="S229" i="6"/>
  <c r="K215" i="6"/>
  <c r="C215" i="6" s="1"/>
  <c r="K197" i="6"/>
  <c r="C197" i="6" s="1"/>
  <c r="S197" i="6"/>
  <c r="K223" i="6"/>
  <c r="C223" i="6" s="1"/>
  <c r="C217" i="6"/>
  <c r="K205" i="6"/>
  <c r="C205" i="6" s="1"/>
  <c r="S205" i="6"/>
  <c r="S198" i="6"/>
  <c r="C198" i="6" s="1"/>
  <c r="K192" i="6"/>
  <c r="C192" i="6" s="1"/>
  <c r="S186" i="6"/>
  <c r="C186" i="6" s="1"/>
  <c r="K173" i="6"/>
  <c r="S173" i="6"/>
  <c r="C162" i="6"/>
  <c r="C145" i="6"/>
  <c r="K142" i="6"/>
  <c r="C142" i="6" s="1"/>
  <c r="C135" i="6"/>
  <c r="C103" i="6"/>
  <c r="K86" i="6"/>
  <c r="C86" i="6" s="1"/>
  <c r="S86" i="6"/>
  <c r="C45" i="6"/>
  <c r="C26" i="6"/>
  <c r="C232" i="5"/>
  <c r="C193" i="5"/>
  <c r="C184" i="5"/>
  <c r="C161" i="5"/>
  <c r="C116" i="5"/>
  <c r="C194" i="6"/>
  <c r="K231" i="6"/>
  <c r="C231" i="6" s="1"/>
  <c r="K213" i="6"/>
  <c r="C213" i="6" s="1"/>
  <c r="S213" i="6"/>
  <c r="K200" i="6"/>
  <c r="C200" i="6" s="1"/>
  <c r="S194" i="6"/>
  <c r="K184" i="6"/>
  <c r="S184" i="6"/>
  <c r="K152" i="6"/>
  <c r="C152" i="6" s="1"/>
  <c r="S152" i="6"/>
  <c r="K128" i="6"/>
  <c r="C128" i="6" s="1"/>
  <c r="S128" i="6"/>
  <c r="K118" i="6"/>
  <c r="C118" i="6" s="1"/>
  <c r="S118" i="6"/>
  <c r="K96" i="6"/>
  <c r="C96" i="6" s="1"/>
  <c r="S96" i="6"/>
  <c r="K78" i="6"/>
  <c r="C78" i="6" s="1"/>
  <c r="S78" i="6"/>
  <c r="C37" i="6"/>
  <c r="C33" i="6"/>
  <c r="C25" i="6"/>
  <c r="C17" i="6"/>
  <c r="C228" i="5"/>
  <c r="C187" i="5"/>
  <c r="C156" i="5"/>
  <c r="K131" i="5"/>
  <c r="S131" i="5"/>
  <c r="K115" i="5"/>
  <c r="S115" i="5"/>
  <c r="K99" i="5"/>
  <c r="S99" i="5"/>
  <c r="K83" i="5"/>
  <c r="S83" i="5"/>
  <c r="C49" i="5"/>
  <c r="K31" i="5"/>
  <c r="S31" i="5"/>
  <c r="C26" i="5"/>
  <c r="I203" i="3"/>
  <c r="E203" i="3"/>
  <c r="B203" i="3" s="1"/>
  <c r="F203" i="3"/>
  <c r="H203" i="3"/>
  <c r="K203" i="3"/>
  <c r="L203" i="3"/>
  <c r="C198" i="3"/>
  <c r="S133" i="6"/>
  <c r="C133" i="6" s="1"/>
  <c r="S125" i="6"/>
  <c r="C125" i="6" s="1"/>
  <c r="S117" i="6"/>
  <c r="C117" i="6" s="1"/>
  <c r="S109" i="6"/>
  <c r="C109" i="6" s="1"/>
  <c r="S101" i="6"/>
  <c r="C101" i="6" s="1"/>
  <c r="S93" i="6"/>
  <c r="C93" i="6" s="1"/>
  <c r="S85" i="6"/>
  <c r="C85" i="6" s="1"/>
  <c r="S77" i="6"/>
  <c r="C77" i="6" s="1"/>
  <c r="S69" i="6"/>
  <c r="C69" i="6" s="1"/>
  <c r="S61" i="6"/>
  <c r="C61" i="6" s="1"/>
  <c r="K55" i="6"/>
  <c r="G54" i="6"/>
  <c r="C54" i="6" s="1"/>
  <c r="O48" i="6"/>
  <c r="K47" i="6"/>
  <c r="G46" i="6"/>
  <c r="C46" i="6" s="1"/>
  <c r="O40" i="6"/>
  <c r="O12" i="6" s="1"/>
  <c r="K39" i="6"/>
  <c r="K12" i="6" s="1"/>
  <c r="G38" i="6"/>
  <c r="C38" i="6" s="1"/>
  <c r="S31" i="6"/>
  <c r="S23" i="6"/>
  <c r="C23" i="6" s="1"/>
  <c r="S15" i="6"/>
  <c r="G12" i="6"/>
  <c r="K235" i="5"/>
  <c r="C235" i="5" s="1"/>
  <c r="K227" i="5"/>
  <c r="C227" i="5" s="1"/>
  <c r="K219" i="5"/>
  <c r="C219" i="5" s="1"/>
  <c r="K211" i="5"/>
  <c r="C211" i="5" s="1"/>
  <c r="K203" i="5"/>
  <c r="C203" i="5" s="1"/>
  <c r="S147" i="5"/>
  <c r="G138" i="5"/>
  <c r="K138" i="5"/>
  <c r="G129" i="5"/>
  <c r="C129" i="5" s="1"/>
  <c r="K129" i="5"/>
  <c r="G122" i="5"/>
  <c r="C122" i="5" s="1"/>
  <c r="K122" i="5"/>
  <c r="G113" i="5"/>
  <c r="K113" i="5"/>
  <c r="G106" i="5"/>
  <c r="K106" i="5"/>
  <c r="G97" i="5"/>
  <c r="C97" i="5" s="1"/>
  <c r="K97" i="5"/>
  <c r="G90" i="5"/>
  <c r="C90" i="5" s="1"/>
  <c r="K90" i="5"/>
  <c r="G81" i="5"/>
  <c r="K81" i="5"/>
  <c r="G57" i="5"/>
  <c r="K57" i="5"/>
  <c r="O55" i="5"/>
  <c r="G54" i="5"/>
  <c r="K54" i="5"/>
  <c r="O52" i="5"/>
  <c r="S44" i="5"/>
  <c r="K16" i="5"/>
  <c r="C16" i="5" s="1"/>
  <c r="E225" i="3"/>
  <c r="F225" i="3"/>
  <c r="C225" i="3" s="1"/>
  <c r="H225" i="3"/>
  <c r="I225" i="3"/>
  <c r="K225" i="3"/>
  <c r="K202" i="3"/>
  <c r="E202" i="3"/>
  <c r="B202" i="3" s="1"/>
  <c r="F202" i="3"/>
  <c r="H202" i="3"/>
  <c r="I202" i="3"/>
  <c r="L202" i="3"/>
  <c r="E192" i="3"/>
  <c r="B192" i="3" s="1"/>
  <c r="F192" i="3"/>
  <c r="H192" i="3"/>
  <c r="I192" i="3"/>
  <c r="K192" i="3"/>
  <c r="L192" i="3"/>
  <c r="S88" i="6"/>
  <c r="S80" i="6"/>
  <c r="S72" i="6"/>
  <c r="C72" i="6" s="1"/>
  <c r="S64" i="6"/>
  <c r="C64" i="6" s="1"/>
  <c r="S56" i="6"/>
  <c r="C56" i="6" s="1"/>
  <c r="G55" i="6"/>
  <c r="C55" i="6" s="1"/>
  <c r="S50" i="6"/>
  <c r="K48" i="6"/>
  <c r="C48" i="6" s="1"/>
  <c r="G47" i="6"/>
  <c r="S42" i="6"/>
  <c r="K40" i="6"/>
  <c r="G39" i="6"/>
  <c r="C39" i="6" s="1"/>
  <c r="S34" i="6"/>
  <c r="C34" i="6" s="1"/>
  <c r="S26" i="6"/>
  <c r="S18" i="6"/>
  <c r="C18" i="6" s="1"/>
  <c r="S230" i="5"/>
  <c r="K228" i="5"/>
  <c r="S222" i="5"/>
  <c r="K220" i="5"/>
  <c r="C220" i="5" s="1"/>
  <c r="S214" i="5"/>
  <c r="K212" i="5"/>
  <c r="C212" i="5" s="1"/>
  <c r="S206" i="5"/>
  <c r="K204" i="5"/>
  <c r="C204" i="5" s="1"/>
  <c r="S198" i="5"/>
  <c r="K196" i="5"/>
  <c r="C196" i="5" s="1"/>
  <c r="S190" i="5"/>
  <c r="K188" i="5"/>
  <c r="C188" i="5" s="1"/>
  <c r="S182" i="5"/>
  <c r="K180" i="5"/>
  <c r="C180" i="5" s="1"/>
  <c r="S174" i="5"/>
  <c r="K172" i="5"/>
  <c r="C172" i="5" s="1"/>
  <c r="S166" i="5"/>
  <c r="K164" i="5"/>
  <c r="C143" i="5"/>
  <c r="C136" i="5"/>
  <c r="S128" i="5"/>
  <c r="C127" i="5"/>
  <c r="C120" i="5"/>
  <c r="S112" i="5"/>
  <c r="C111" i="5"/>
  <c r="C104" i="5"/>
  <c r="C95" i="5"/>
  <c r="S92" i="5"/>
  <c r="C92" i="5" s="1"/>
  <c r="C88" i="5"/>
  <c r="C79" i="5"/>
  <c r="S76" i="5"/>
  <c r="G75" i="5"/>
  <c r="C75" i="5" s="1"/>
  <c r="K75" i="5"/>
  <c r="S75" i="5"/>
  <c r="G73" i="5"/>
  <c r="C73" i="5" s="1"/>
  <c r="K73" i="5"/>
  <c r="S68" i="5"/>
  <c r="G67" i="5"/>
  <c r="K67" i="5"/>
  <c r="S67" i="5"/>
  <c r="G65" i="5"/>
  <c r="C65" i="5" s="1"/>
  <c r="K65" i="5"/>
  <c r="S60" i="5"/>
  <c r="G52" i="5"/>
  <c r="C51" i="5"/>
  <c r="R12" i="5"/>
  <c r="K43" i="5"/>
  <c r="C43" i="5" s="1"/>
  <c r="S43" i="5"/>
  <c r="K41" i="5"/>
  <c r="C41" i="5" s="1"/>
  <c r="S41" i="5"/>
  <c r="K39" i="5"/>
  <c r="C39" i="5" s="1"/>
  <c r="S39" i="5"/>
  <c r="K37" i="5"/>
  <c r="C37" i="5" s="1"/>
  <c r="S37" i="5"/>
  <c r="K35" i="5"/>
  <c r="C35" i="5" s="1"/>
  <c r="S35" i="5"/>
  <c r="K19" i="5"/>
  <c r="S19" i="5"/>
  <c r="C19" i="5" s="1"/>
  <c r="F233" i="3"/>
  <c r="H233" i="3"/>
  <c r="B233" i="3" s="1"/>
  <c r="I233" i="3"/>
  <c r="K233" i="3"/>
  <c r="B215" i="3"/>
  <c r="O50" i="6"/>
  <c r="O42" i="6"/>
  <c r="K152" i="5"/>
  <c r="C152" i="5" s="1"/>
  <c r="S148" i="5"/>
  <c r="G147" i="5"/>
  <c r="C147" i="5" s="1"/>
  <c r="G146" i="5"/>
  <c r="C146" i="5" s="1"/>
  <c r="K146" i="5"/>
  <c r="K144" i="5"/>
  <c r="C144" i="5" s="1"/>
  <c r="G76" i="5"/>
  <c r="C76" i="5" s="1"/>
  <c r="C71" i="5"/>
  <c r="G68" i="5"/>
  <c r="C68" i="5" s="1"/>
  <c r="C63" i="5"/>
  <c r="G60" i="5"/>
  <c r="C60" i="5" s="1"/>
  <c r="G55" i="5"/>
  <c r="C55" i="5" s="1"/>
  <c r="K55" i="5"/>
  <c r="O47" i="5"/>
  <c r="N12" i="5"/>
  <c r="O44" i="5"/>
  <c r="O42" i="5"/>
  <c r="O40" i="5"/>
  <c r="O38" i="5"/>
  <c r="O36" i="5"/>
  <c r="O12" i="5" s="1"/>
  <c r="E208" i="3"/>
  <c r="F208" i="3"/>
  <c r="C208" i="3" s="1"/>
  <c r="H208" i="3"/>
  <c r="I208" i="3"/>
  <c r="K208" i="3"/>
  <c r="L208" i="3"/>
  <c r="C197" i="3"/>
  <c r="S62" i="6"/>
  <c r="C62" i="6" s="1"/>
  <c r="K50" i="6"/>
  <c r="C50" i="6" s="1"/>
  <c r="K42" i="6"/>
  <c r="C42" i="6" s="1"/>
  <c r="S32" i="6"/>
  <c r="S24" i="6"/>
  <c r="C24" i="6" s="1"/>
  <c r="S16" i="6"/>
  <c r="C16" i="6" s="1"/>
  <c r="K230" i="5"/>
  <c r="C230" i="5" s="1"/>
  <c r="K222" i="5"/>
  <c r="C222" i="5" s="1"/>
  <c r="K214" i="5"/>
  <c r="C214" i="5" s="1"/>
  <c r="K206" i="5"/>
  <c r="K198" i="5"/>
  <c r="K190" i="5"/>
  <c r="C190" i="5" s="1"/>
  <c r="K182" i="5"/>
  <c r="C182" i="5" s="1"/>
  <c r="K174" i="5"/>
  <c r="C174" i="5" s="1"/>
  <c r="K166" i="5"/>
  <c r="C166" i="5" s="1"/>
  <c r="K148" i="5"/>
  <c r="C148" i="5" s="1"/>
  <c r="K139" i="5"/>
  <c r="C139" i="5" s="1"/>
  <c r="S139" i="5"/>
  <c r="K128" i="5"/>
  <c r="K123" i="5"/>
  <c r="C123" i="5" s="1"/>
  <c r="S123" i="5"/>
  <c r="K112" i="5"/>
  <c r="K107" i="5"/>
  <c r="C107" i="5" s="1"/>
  <c r="S107" i="5"/>
  <c r="K96" i="5"/>
  <c r="C96" i="5" s="1"/>
  <c r="K91" i="5"/>
  <c r="C91" i="5" s="1"/>
  <c r="S91" i="5"/>
  <c r="K80" i="5"/>
  <c r="G44" i="5"/>
  <c r="C44" i="5" s="1"/>
  <c r="C34" i="5"/>
  <c r="K23" i="5"/>
  <c r="C23" i="5" s="1"/>
  <c r="S23" i="5"/>
  <c r="E207" i="3"/>
  <c r="F207" i="3"/>
  <c r="H207" i="3"/>
  <c r="I207" i="3"/>
  <c r="K207" i="3"/>
  <c r="L207" i="3"/>
  <c r="K153" i="5"/>
  <c r="C153" i="5" s="1"/>
  <c r="G137" i="5"/>
  <c r="C137" i="5" s="1"/>
  <c r="K137" i="5"/>
  <c r="G131" i="5"/>
  <c r="G130" i="5"/>
  <c r="K130" i="5"/>
  <c r="G121" i="5"/>
  <c r="C121" i="5" s="1"/>
  <c r="K121" i="5"/>
  <c r="G115" i="5"/>
  <c r="C115" i="5" s="1"/>
  <c r="G114" i="5"/>
  <c r="C114" i="5" s="1"/>
  <c r="K114" i="5"/>
  <c r="G105" i="5"/>
  <c r="K105" i="5"/>
  <c r="G99" i="5"/>
  <c r="C99" i="5" s="1"/>
  <c r="G98" i="5"/>
  <c r="C98" i="5" s="1"/>
  <c r="K98" i="5"/>
  <c r="G89" i="5"/>
  <c r="C89" i="5" s="1"/>
  <c r="K89" i="5"/>
  <c r="G83" i="5"/>
  <c r="C83" i="5" s="1"/>
  <c r="G82" i="5"/>
  <c r="K82" i="5"/>
  <c r="G47" i="5"/>
  <c r="C47" i="5" s="1"/>
  <c r="K47" i="5"/>
  <c r="K15" i="5"/>
  <c r="S15" i="5"/>
  <c r="S12" i="5" s="1"/>
  <c r="E206" i="3"/>
  <c r="F206" i="3"/>
  <c r="H206" i="3"/>
  <c r="I206" i="3"/>
  <c r="K206" i="3"/>
  <c r="L206" i="3"/>
  <c r="K145" i="5"/>
  <c r="C145" i="5" s="1"/>
  <c r="C135" i="5"/>
  <c r="C128" i="5"/>
  <c r="C119" i="5"/>
  <c r="C112" i="5"/>
  <c r="C103" i="5"/>
  <c r="C87" i="5"/>
  <c r="C80" i="5"/>
  <c r="G74" i="5"/>
  <c r="K74" i="5"/>
  <c r="G66" i="5"/>
  <c r="K66" i="5"/>
  <c r="G58" i="5"/>
  <c r="C58" i="5" s="1"/>
  <c r="K58" i="5"/>
  <c r="K42" i="5"/>
  <c r="C42" i="5" s="1"/>
  <c r="S42" i="5"/>
  <c r="K40" i="5"/>
  <c r="C40" i="5" s="1"/>
  <c r="S40" i="5"/>
  <c r="K38" i="5"/>
  <c r="C38" i="5" s="1"/>
  <c r="S38" i="5"/>
  <c r="K36" i="5"/>
  <c r="C36" i="5" s="1"/>
  <c r="S36" i="5"/>
  <c r="G31" i="5"/>
  <c r="C31" i="5" s="1"/>
  <c r="K27" i="5"/>
  <c r="C27" i="5" s="1"/>
  <c r="S27" i="5"/>
  <c r="C230" i="3"/>
  <c r="F205" i="3"/>
  <c r="C205" i="3" s="1"/>
  <c r="E205" i="3"/>
  <c r="B205" i="3" s="1"/>
  <c r="H205" i="3"/>
  <c r="I205" i="3"/>
  <c r="K205" i="3"/>
  <c r="L205" i="3"/>
  <c r="C162" i="3"/>
  <c r="G154" i="5"/>
  <c r="C154" i="5" s="1"/>
  <c r="C72" i="5"/>
  <c r="C64" i="5"/>
  <c r="S52" i="5"/>
  <c r="B231" i="3"/>
  <c r="C226" i="3"/>
  <c r="H204" i="3"/>
  <c r="E204" i="3"/>
  <c r="F204" i="3"/>
  <c r="C204" i="3" s="1"/>
  <c r="I204" i="3"/>
  <c r="K204" i="3"/>
  <c r="L204" i="3"/>
  <c r="H179" i="3"/>
  <c r="I179" i="3"/>
  <c r="K179" i="3"/>
  <c r="E166" i="3"/>
  <c r="F166" i="3"/>
  <c r="B123" i="3"/>
  <c r="S59" i="5"/>
  <c r="O53" i="5"/>
  <c r="O45" i="5"/>
  <c r="S34" i="5"/>
  <c r="G33" i="5"/>
  <c r="C33" i="5" s="1"/>
  <c r="S30" i="5"/>
  <c r="G29" i="5"/>
  <c r="C29" i="5" s="1"/>
  <c r="S26" i="5"/>
  <c r="G25" i="5"/>
  <c r="C25" i="5" s="1"/>
  <c r="S22" i="5"/>
  <c r="G21" i="5"/>
  <c r="C21" i="5" s="1"/>
  <c r="S18" i="5"/>
  <c r="H235" i="3"/>
  <c r="I234" i="3"/>
  <c r="C234" i="3" s="1"/>
  <c r="E229" i="3"/>
  <c r="B229" i="3" s="1"/>
  <c r="F228" i="3"/>
  <c r="C228" i="3" s="1"/>
  <c r="H227" i="3"/>
  <c r="I226" i="3"/>
  <c r="E221" i="3"/>
  <c r="B221" i="3" s="1"/>
  <c r="F220" i="3"/>
  <c r="C220" i="3" s="1"/>
  <c r="H219" i="3"/>
  <c r="H218" i="3"/>
  <c r="K216" i="3"/>
  <c r="K215" i="3"/>
  <c r="K214" i="3"/>
  <c r="K213" i="3"/>
  <c r="K212" i="3"/>
  <c r="B212" i="3" s="1"/>
  <c r="K211" i="3"/>
  <c r="I210" i="3"/>
  <c r="L191" i="3"/>
  <c r="K190" i="3"/>
  <c r="I189" i="3"/>
  <c r="B185" i="3"/>
  <c r="B184" i="3"/>
  <c r="L182" i="3"/>
  <c r="K175" i="3"/>
  <c r="B175" i="3" s="1"/>
  <c r="E173" i="3"/>
  <c r="F173" i="3"/>
  <c r="C173" i="3" s="1"/>
  <c r="H173" i="3"/>
  <c r="F171" i="3"/>
  <c r="C167" i="3"/>
  <c r="E164" i="3"/>
  <c r="F164" i="3"/>
  <c r="C164" i="3" s="1"/>
  <c r="H164" i="3"/>
  <c r="I164" i="3"/>
  <c r="B161" i="3"/>
  <c r="C157" i="3"/>
  <c r="F155" i="3"/>
  <c r="C155" i="3" s="1"/>
  <c r="H155" i="3"/>
  <c r="I155" i="3"/>
  <c r="K155" i="3"/>
  <c r="K46" i="5"/>
  <c r="C46" i="5" s="1"/>
  <c r="K34" i="5"/>
  <c r="K30" i="5"/>
  <c r="C30" i="5" s="1"/>
  <c r="K26" i="5"/>
  <c r="K22" i="5"/>
  <c r="C22" i="5" s="1"/>
  <c r="K18" i="5"/>
  <c r="C18" i="5" s="1"/>
  <c r="F235" i="3"/>
  <c r="C235" i="3" s="1"/>
  <c r="H234" i="3"/>
  <c r="B234" i="3" s="1"/>
  <c r="E228" i="3"/>
  <c r="B228" i="3" s="1"/>
  <c r="F227" i="3"/>
  <c r="C227" i="3" s="1"/>
  <c r="H226" i="3"/>
  <c r="B226" i="3" s="1"/>
  <c r="K224" i="3"/>
  <c r="B224" i="3" s="1"/>
  <c r="E220" i="3"/>
  <c r="F219" i="3"/>
  <c r="C219" i="3" s="1"/>
  <c r="F218" i="3"/>
  <c r="I216" i="3"/>
  <c r="C216" i="3" s="1"/>
  <c r="I215" i="3"/>
  <c r="C215" i="3" s="1"/>
  <c r="I214" i="3"/>
  <c r="C214" i="3" s="1"/>
  <c r="I213" i="3"/>
  <c r="C213" i="3" s="1"/>
  <c r="I212" i="3"/>
  <c r="H211" i="3"/>
  <c r="H210" i="3"/>
  <c r="B210" i="3" s="1"/>
  <c r="L200" i="3"/>
  <c r="C200" i="3" s="1"/>
  <c r="L199" i="3"/>
  <c r="C199" i="3" s="1"/>
  <c r="L198" i="3"/>
  <c r="L197" i="3"/>
  <c r="L196" i="3"/>
  <c r="C196" i="3" s="1"/>
  <c r="L195" i="3"/>
  <c r="C195" i="3" s="1"/>
  <c r="K191" i="3"/>
  <c r="B191" i="3" s="1"/>
  <c r="I190" i="3"/>
  <c r="K182" i="3"/>
  <c r="F180" i="3"/>
  <c r="C180" i="3" s="1"/>
  <c r="H180" i="3"/>
  <c r="B180" i="3" s="1"/>
  <c r="I180" i="3"/>
  <c r="I175" i="3"/>
  <c r="L172" i="3"/>
  <c r="C168" i="3"/>
  <c r="B167" i="3"/>
  <c r="L163" i="3"/>
  <c r="K158" i="3"/>
  <c r="E158" i="3"/>
  <c r="F158" i="3"/>
  <c r="C158" i="3" s="1"/>
  <c r="L156" i="3"/>
  <c r="L147" i="3"/>
  <c r="B92" i="3"/>
  <c r="K59" i="5"/>
  <c r="C59" i="5" s="1"/>
  <c r="K53" i="5"/>
  <c r="C53" i="5" s="1"/>
  <c r="K45" i="5"/>
  <c r="C45" i="5" s="1"/>
  <c r="E235" i="3"/>
  <c r="B235" i="3" s="1"/>
  <c r="E227" i="3"/>
  <c r="B227" i="3" s="1"/>
  <c r="E219" i="3"/>
  <c r="B219" i="3" s="1"/>
  <c r="E218" i="3"/>
  <c r="B218" i="3" s="1"/>
  <c r="H214" i="3"/>
  <c r="B214" i="3" s="1"/>
  <c r="H213" i="3"/>
  <c r="B213" i="3" s="1"/>
  <c r="F212" i="3"/>
  <c r="C212" i="3" s="1"/>
  <c r="F211" i="3"/>
  <c r="C211" i="3" s="1"/>
  <c r="F210" i="3"/>
  <c r="C210" i="3" s="1"/>
  <c r="K198" i="3"/>
  <c r="B198" i="3" s="1"/>
  <c r="K197" i="3"/>
  <c r="B197" i="3" s="1"/>
  <c r="K196" i="3"/>
  <c r="B196" i="3" s="1"/>
  <c r="K195" i="3"/>
  <c r="B195" i="3" s="1"/>
  <c r="I191" i="3"/>
  <c r="I187" i="3"/>
  <c r="C187" i="3" s="1"/>
  <c r="K187" i="3"/>
  <c r="B187" i="3" s="1"/>
  <c r="L183" i="3"/>
  <c r="L179" i="3"/>
  <c r="H175" i="3"/>
  <c r="E174" i="3"/>
  <c r="B174" i="3" s="1"/>
  <c r="F174" i="3"/>
  <c r="C174" i="3" s="1"/>
  <c r="B169" i="3"/>
  <c r="B168" i="3"/>
  <c r="L166" i="3"/>
  <c r="C152" i="3"/>
  <c r="C143" i="3"/>
  <c r="C127" i="3"/>
  <c r="H188" i="3"/>
  <c r="B188" i="3" s="1"/>
  <c r="I188" i="3"/>
  <c r="C188" i="3" s="1"/>
  <c r="K183" i="3"/>
  <c r="E181" i="3"/>
  <c r="F181" i="3"/>
  <c r="C181" i="3" s="1"/>
  <c r="H181" i="3"/>
  <c r="F179" i="3"/>
  <c r="F175" i="3"/>
  <c r="C175" i="3" s="1"/>
  <c r="K166" i="3"/>
  <c r="B152" i="3"/>
  <c r="F147" i="3"/>
  <c r="H147" i="3"/>
  <c r="B147" i="3" s="1"/>
  <c r="I147" i="3"/>
  <c r="K147" i="3"/>
  <c r="C135" i="3"/>
  <c r="C87" i="3"/>
  <c r="B216" i="3"/>
  <c r="C191" i="3"/>
  <c r="F189" i="3"/>
  <c r="H189" i="3"/>
  <c r="B189" i="3" s="1"/>
  <c r="I183" i="3"/>
  <c r="E179" i="3"/>
  <c r="B179" i="3" s="1"/>
  <c r="H171" i="3"/>
  <c r="B171" i="3" s="1"/>
  <c r="I171" i="3"/>
  <c r="K171" i="3"/>
  <c r="I166" i="3"/>
  <c r="F163" i="3"/>
  <c r="C163" i="3" s="1"/>
  <c r="H163" i="3"/>
  <c r="B163" i="3" s="1"/>
  <c r="I163" i="3"/>
  <c r="K163" i="3"/>
  <c r="E156" i="3"/>
  <c r="F156" i="3"/>
  <c r="C156" i="3" s="1"/>
  <c r="H156" i="3"/>
  <c r="I156" i="3"/>
  <c r="C82" i="3"/>
  <c r="K228" i="3"/>
  <c r="K220" i="3"/>
  <c r="E190" i="3"/>
  <c r="B190" i="3" s="1"/>
  <c r="F190" i="3"/>
  <c r="C190" i="3" s="1"/>
  <c r="L188" i="3"/>
  <c r="H183" i="3"/>
  <c r="B183" i="3" s="1"/>
  <c r="E182" i="3"/>
  <c r="B182" i="3" s="1"/>
  <c r="F182" i="3"/>
  <c r="B177" i="3"/>
  <c r="B176" i="3"/>
  <c r="H166" i="3"/>
  <c r="K150" i="3"/>
  <c r="E150" i="3"/>
  <c r="B150" i="3" s="1"/>
  <c r="F150" i="3"/>
  <c r="C150" i="3" s="1"/>
  <c r="C136" i="3"/>
  <c r="C71" i="3"/>
  <c r="B68" i="3"/>
  <c r="L218" i="3"/>
  <c r="B200" i="3"/>
  <c r="B193" i="3"/>
  <c r="L189" i="3"/>
  <c r="K188" i="3"/>
  <c r="F183" i="3"/>
  <c r="C183" i="3" s="1"/>
  <c r="L181" i="3"/>
  <c r="F172" i="3"/>
  <c r="C172" i="3" s="1"/>
  <c r="H172" i="3"/>
  <c r="B172" i="3" s="1"/>
  <c r="I172" i="3"/>
  <c r="C160" i="3"/>
  <c r="B145" i="3"/>
  <c r="I142" i="3"/>
  <c r="K142" i="3"/>
  <c r="E142" i="3"/>
  <c r="B142" i="3" s="1"/>
  <c r="F142" i="3"/>
  <c r="B137" i="3"/>
  <c r="B99" i="3"/>
  <c r="C95" i="3"/>
  <c r="H165" i="3"/>
  <c r="B165" i="3" s="1"/>
  <c r="E159" i="3"/>
  <c r="B159" i="3" s="1"/>
  <c r="E151" i="3"/>
  <c r="B151" i="3" s="1"/>
  <c r="I148" i="3"/>
  <c r="E143" i="3"/>
  <c r="B143" i="3" s="1"/>
  <c r="I140" i="3"/>
  <c r="K139" i="3"/>
  <c r="E135" i="3"/>
  <c r="B135" i="3" s="1"/>
  <c r="F134" i="3"/>
  <c r="I132" i="3"/>
  <c r="K131" i="3"/>
  <c r="E127" i="3"/>
  <c r="B127" i="3" s="1"/>
  <c r="F126" i="3"/>
  <c r="I124" i="3"/>
  <c r="K123" i="3"/>
  <c r="E119" i="3"/>
  <c r="B119" i="3" s="1"/>
  <c r="F118" i="3"/>
  <c r="I116" i="3"/>
  <c r="K115" i="3"/>
  <c r="E111" i="3"/>
  <c r="B111" i="3" s="1"/>
  <c r="F110" i="3"/>
  <c r="I108" i="3"/>
  <c r="K107" i="3"/>
  <c r="E103" i="3"/>
  <c r="B103" i="3" s="1"/>
  <c r="F102" i="3"/>
  <c r="I100" i="3"/>
  <c r="K99" i="3"/>
  <c r="E95" i="3"/>
  <c r="B95" i="3" s="1"/>
  <c r="F94" i="3"/>
  <c r="I92" i="3"/>
  <c r="K91" i="3"/>
  <c r="E87" i="3"/>
  <c r="B87" i="3" s="1"/>
  <c r="F86" i="3"/>
  <c r="I84" i="3"/>
  <c r="K83" i="3"/>
  <c r="E79" i="3"/>
  <c r="B79" i="3" s="1"/>
  <c r="F78" i="3"/>
  <c r="I76" i="3"/>
  <c r="K75" i="3"/>
  <c r="C66" i="3"/>
  <c r="E63" i="3"/>
  <c r="H63" i="3"/>
  <c r="L61" i="3"/>
  <c r="H59" i="3"/>
  <c r="E55" i="3"/>
  <c r="B55" i="3" s="1"/>
  <c r="H55" i="3"/>
  <c r="I53" i="3"/>
  <c r="K47" i="3"/>
  <c r="F45" i="3"/>
  <c r="H45" i="3"/>
  <c r="K45" i="3"/>
  <c r="F35" i="3"/>
  <c r="C35" i="3" s="1"/>
  <c r="L27" i="3"/>
  <c r="B24" i="3"/>
  <c r="K22" i="3"/>
  <c r="E21" i="3"/>
  <c r="F21" i="3"/>
  <c r="H21" i="3"/>
  <c r="K21" i="3"/>
  <c r="L14" i="3"/>
  <c r="L12" i="3" s="1"/>
  <c r="F165" i="3"/>
  <c r="C165" i="3" s="1"/>
  <c r="K162" i="3"/>
  <c r="B162" i="3" s="1"/>
  <c r="K154" i="3"/>
  <c r="B154" i="3" s="1"/>
  <c r="H148" i="3"/>
  <c r="B148" i="3" s="1"/>
  <c r="K146" i="3"/>
  <c r="B146" i="3" s="1"/>
  <c r="H140" i="3"/>
  <c r="B140" i="3" s="1"/>
  <c r="I139" i="3"/>
  <c r="C139" i="3" s="1"/>
  <c r="K138" i="3"/>
  <c r="B138" i="3" s="1"/>
  <c r="E134" i="3"/>
  <c r="B134" i="3" s="1"/>
  <c r="H132" i="3"/>
  <c r="B132" i="3" s="1"/>
  <c r="I131" i="3"/>
  <c r="C131" i="3" s="1"/>
  <c r="K130" i="3"/>
  <c r="B130" i="3" s="1"/>
  <c r="E126" i="3"/>
  <c r="F125" i="3"/>
  <c r="C125" i="3" s="1"/>
  <c r="H124" i="3"/>
  <c r="B124" i="3" s="1"/>
  <c r="I123" i="3"/>
  <c r="C123" i="3" s="1"/>
  <c r="K122" i="3"/>
  <c r="B122" i="3" s="1"/>
  <c r="E118" i="3"/>
  <c r="F117" i="3"/>
  <c r="C117" i="3" s="1"/>
  <c r="H116" i="3"/>
  <c r="B116" i="3" s="1"/>
  <c r="I115" i="3"/>
  <c r="C115" i="3" s="1"/>
  <c r="K114" i="3"/>
  <c r="B114" i="3" s="1"/>
  <c r="E110" i="3"/>
  <c r="F109" i="3"/>
  <c r="C109" i="3" s="1"/>
  <c r="H108" i="3"/>
  <c r="B108" i="3" s="1"/>
  <c r="I107" i="3"/>
  <c r="C107" i="3" s="1"/>
  <c r="K106" i="3"/>
  <c r="B106" i="3" s="1"/>
  <c r="E102" i="3"/>
  <c r="F101" i="3"/>
  <c r="C101" i="3" s="1"/>
  <c r="H100" i="3"/>
  <c r="B100" i="3" s="1"/>
  <c r="I99" i="3"/>
  <c r="C99" i="3" s="1"/>
  <c r="K98" i="3"/>
  <c r="B98" i="3" s="1"/>
  <c r="E94" i="3"/>
  <c r="B94" i="3" s="1"/>
  <c r="F93" i="3"/>
  <c r="C93" i="3" s="1"/>
  <c r="H92" i="3"/>
  <c r="I91" i="3"/>
  <c r="C91" i="3" s="1"/>
  <c r="K90" i="3"/>
  <c r="B90" i="3" s="1"/>
  <c r="E86" i="3"/>
  <c r="F85" i="3"/>
  <c r="C85" i="3" s="1"/>
  <c r="H84" i="3"/>
  <c r="B84" i="3" s="1"/>
  <c r="I83" i="3"/>
  <c r="C83" i="3" s="1"/>
  <c r="K82" i="3"/>
  <c r="B82" i="3" s="1"/>
  <c r="E78" i="3"/>
  <c r="F77" i="3"/>
  <c r="C77" i="3" s="1"/>
  <c r="H76" i="3"/>
  <c r="B76" i="3" s="1"/>
  <c r="I75" i="3"/>
  <c r="C75" i="3" s="1"/>
  <c r="K74" i="3"/>
  <c r="B74" i="3" s="1"/>
  <c r="C64" i="3"/>
  <c r="L62" i="3"/>
  <c r="I61" i="3"/>
  <c r="F59" i="3"/>
  <c r="C59" i="3" s="1"/>
  <c r="C58" i="3"/>
  <c r="F57" i="3"/>
  <c r="L54" i="3"/>
  <c r="I51" i="3"/>
  <c r="C51" i="3" s="1"/>
  <c r="K51" i="3"/>
  <c r="L48" i="3"/>
  <c r="C48" i="3" s="1"/>
  <c r="I47" i="3"/>
  <c r="C47" i="3" s="1"/>
  <c r="L39" i="3"/>
  <c r="L31" i="3"/>
  <c r="F27" i="3"/>
  <c r="C24" i="3"/>
  <c r="L19" i="3"/>
  <c r="B16" i="3"/>
  <c r="K14" i="3"/>
  <c r="E13" i="3"/>
  <c r="F13" i="3"/>
  <c r="H13" i="3"/>
  <c r="K13" i="3"/>
  <c r="AF218" i="4"/>
  <c r="I162" i="3"/>
  <c r="I154" i="3"/>
  <c r="C154" i="3" s="1"/>
  <c r="F148" i="3"/>
  <c r="I146" i="3"/>
  <c r="C146" i="3" s="1"/>
  <c r="F140" i="3"/>
  <c r="C140" i="3" s="1"/>
  <c r="H139" i="3"/>
  <c r="B139" i="3" s="1"/>
  <c r="I138" i="3"/>
  <c r="C138" i="3" s="1"/>
  <c r="F132" i="3"/>
  <c r="C132" i="3" s="1"/>
  <c r="H131" i="3"/>
  <c r="B131" i="3" s="1"/>
  <c r="I130" i="3"/>
  <c r="C130" i="3" s="1"/>
  <c r="F124" i="3"/>
  <c r="C124" i="3" s="1"/>
  <c r="H123" i="3"/>
  <c r="I122" i="3"/>
  <c r="C122" i="3" s="1"/>
  <c r="F116" i="3"/>
  <c r="C116" i="3" s="1"/>
  <c r="H115" i="3"/>
  <c r="B115" i="3" s="1"/>
  <c r="I114" i="3"/>
  <c r="C114" i="3" s="1"/>
  <c r="F108" i="3"/>
  <c r="C108" i="3" s="1"/>
  <c r="H107" i="3"/>
  <c r="B107" i="3" s="1"/>
  <c r="I106" i="3"/>
  <c r="C106" i="3" s="1"/>
  <c r="F100" i="3"/>
  <c r="C100" i="3" s="1"/>
  <c r="H99" i="3"/>
  <c r="I98" i="3"/>
  <c r="C98" i="3" s="1"/>
  <c r="F92" i="3"/>
  <c r="C92" i="3" s="1"/>
  <c r="H91" i="3"/>
  <c r="B91" i="3" s="1"/>
  <c r="I90" i="3"/>
  <c r="C90" i="3" s="1"/>
  <c r="F84" i="3"/>
  <c r="C84" i="3" s="1"/>
  <c r="H83" i="3"/>
  <c r="B83" i="3" s="1"/>
  <c r="I82" i="3"/>
  <c r="F76" i="3"/>
  <c r="C76" i="3" s="1"/>
  <c r="H75" i="3"/>
  <c r="B75" i="3" s="1"/>
  <c r="I74" i="3"/>
  <c r="C74" i="3" s="1"/>
  <c r="B65" i="3"/>
  <c r="L63" i="3"/>
  <c r="K62" i="3"/>
  <c r="B62" i="3" s="1"/>
  <c r="F61" i="3"/>
  <c r="E59" i="3"/>
  <c r="C56" i="3"/>
  <c r="K54" i="3"/>
  <c r="K48" i="3"/>
  <c r="E46" i="3"/>
  <c r="B46" i="3" s="1"/>
  <c r="F46" i="3"/>
  <c r="C46" i="3" s="1"/>
  <c r="I46" i="3"/>
  <c r="B41" i="3"/>
  <c r="E38" i="3"/>
  <c r="B38" i="3" s="1"/>
  <c r="F38" i="3"/>
  <c r="I38" i="3"/>
  <c r="B33" i="3"/>
  <c r="E30" i="3"/>
  <c r="B30" i="3" s="1"/>
  <c r="F30" i="3"/>
  <c r="C30" i="3" s="1"/>
  <c r="I30" i="3"/>
  <c r="L23" i="3"/>
  <c r="C23" i="3" s="1"/>
  <c r="C16" i="3"/>
  <c r="AJ190" i="4"/>
  <c r="AJ178" i="4"/>
  <c r="AM222" i="4"/>
  <c r="AG189" i="4"/>
  <c r="K63" i="3"/>
  <c r="B57" i="3"/>
  <c r="L55" i="3"/>
  <c r="I48" i="3"/>
  <c r="L45" i="3"/>
  <c r="H43" i="3"/>
  <c r="B43" i="3" s="1"/>
  <c r="I43" i="3"/>
  <c r="C43" i="3" s="1"/>
  <c r="K43" i="3"/>
  <c r="L37" i="3"/>
  <c r="H35" i="3"/>
  <c r="B35" i="3" s="1"/>
  <c r="I35" i="3"/>
  <c r="K35" i="3"/>
  <c r="K23" i="3"/>
  <c r="E22" i="3"/>
  <c r="B22" i="3" s="1"/>
  <c r="F22" i="3"/>
  <c r="I22" i="3"/>
  <c r="B19" i="3"/>
  <c r="L15" i="3"/>
  <c r="F198" i="4"/>
  <c r="AF198" i="4"/>
  <c r="AI198" i="4"/>
  <c r="F194" i="4"/>
  <c r="AL194" i="4"/>
  <c r="AF190" i="4"/>
  <c r="AI190" i="4"/>
  <c r="F190" i="4"/>
  <c r="AI186" i="4"/>
  <c r="AF186" i="4"/>
  <c r="AL186" i="4"/>
  <c r="F186" i="4"/>
  <c r="AF178" i="4"/>
  <c r="AI178" i="4"/>
  <c r="AL178" i="4"/>
  <c r="B178" i="4" s="1"/>
  <c r="F178" i="4"/>
  <c r="AF170" i="4"/>
  <c r="AI170" i="4"/>
  <c r="F170" i="4"/>
  <c r="AL170" i="4"/>
  <c r="F166" i="4"/>
  <c r="AF166" i="4"/>
  <c r="AI166" i="4"/>
  <c r="B166" i="4" s="1"/>
  <c r="AL166" i="4"/>
  <c r="AI158" i="4"/>
  <c r="AF158" i="4"/>
  <c r="F158" i="4"/>
  <c r="AI154" i="4"/>
  <c r="AL154" i="4"/>
  <c r="AF154" i="4"/>
  <c r="AF230" i="4"/>
  <c r="AM206" i="4"/>
  <c r="F53" i="3"/>
  <c r="C53" i="3" s="1"/>
  <c r="H53" i="3"/>
  <c r="B53" i="3" s="1"/>
  <c r="K53" i="3"/>
  <c r="E47" i="3"/>
  <c r="B47" i="3" s="1"/>
  <c r="H47" i="3"/>
  <c r="C39" i="3"/>
  <c r="C31" i="3"/>
  <c r="H27" i="3"/>
  <c r="B27" i="3" s="1"/>
  <c r="I27" i="3"/>
  <c r="K27" i="3"/>
  <c r="K15" i="3"/>
  <c r="E14" i="3"/>
  <c r="F14" i="3"/>
  <c r="I14" i="3"/>
  <c r="AG201" i="4"/>
  <c r="AJ201" i="4"/>
  <c r="AM201" i="4"/>
  <c r="AG193" i="4"/>
  <c r="AM193" i="4"/>
  <c r="C193" i="4" s="1"/>
  <c r="AJ193" i="4"/>
  <c r="AG185" i="4"/>
  <c r="AM185" i="4"/>
  <c r="AJ185" i="4"/>
  <c r="AG181" i="4"/>
  <c r="AJ181" i="4"/>
  <c r="C181" i="4" s="1"/>
  <c r="AJ177" i="4"/>
  <c r="AG177" i="4"/>
  <c r="AM173" i="4"/>
  <c r="AJ173" i="4"/>
  <c r="AM153" i="4"/>
  <c r="AJ153" i="4"/>
  <c r="AG153" i="4"/>
  <c r="AG145" i="4"/>
  <c r="AJ145" i="4"/>
  <c r="AM145" i="4"/>
  <c r="C145" i="4" s="1"/>
  <c r="AM137" i="4"/>
  <c r="AG137" i="4"/>
  <c r="AJ137" i="4"/>
  <c r="AG133" i="4"/>
  <c r="AJ133" i="4"/>
  <c r="AG121" i="4"/>
  <c r="AJ121" i="4"/>
  <c r="AM121" i="4"/>
  <c r="AG109" i="4"/>
  <c r="AJ109" i="4"/>
  <c r="AM109" i="4"/>
  <c r="AG105" i="4"/>
  <c r="AJ105" i="4"/>
  <c r="AM105" i="4"/>
  <c r="AG81" i="4"/>
  <c r="AJ81" i="4"/>
  <c r="C81" i="4" s="1"/>
  <c r="AM81" i="4"/>
  <c r="AG73" i="4"/>
  <c r="AM73" i="4"/>
  <c r="AJ73" i="4"/>
  <c r="AM65" i="4"/>
  <c r="AJ65" i="4"/>
  <c r="AM57" i="4"/>
  <c r="AJ57" i="4"/>
  <c r="O53" i="4"/>
  <c r="L53" i="4"/>
  <c r="I49" i="4"/>
  <c r="X49" i="4"/>
  <c r="L49" i="4"/>
  <c r="AA49" i="4"/>
  <c r="U49" i="4"/>
  <c r="L45" i="4"/>
  <c r="U45" i="4"/>
  <c r="I45" i="4"/>
  <c r="AA45" i="4"/>
  <c r="L41" i="4"/>
  <c r="I41" i="4"/>
  <c r="K134" i="3"/>
  <c r="K126" i="3"/>
  <c r="K118" i="3"/>
  <c r="K110" i="3"/>
  <c r="K102" i="3"/>
  <c r="K94" i="3"/>
  <c r="K86" i="3"/>
  <c r="K78" i="3"/>
  <c r="K70" i="3"/>
  <c r="B70" i="3" s="1"/>
  <c r="K69" i="3"/>
  <c r="B69" i="3" s="1"/>
  <c r="K68" i="3"/>
  <c r="I67" i="3"/>
  <c r="C67" i="3" s="1"/>
  <c r="F63" i="3"/>
  <c r="C63" i="3" s="1"/>
  <c r="L57" i="3"/>
  <c r="I55" i="3"/>
  <c r="E48" i="3"/>
  <c r="B48" i="3" s="1"/>
  <c r="E45" i="3"/>
  <c r="B45" i="3" s="1"/>
  <c r="E39" i="3"/>
  <c r="B39" i="3" s="1"/>
  <c r="H39" i="3"/>
  <c r="E31" i="3"/>
  <c r="H31" i="3"/>
  <c r="I21" i="3"/>
  <c r="H19" i="3"/>
  <c r="I19" i="3"/>
  <c r="C19" i="3" s="1"/>
  <c r="K19" i="3"/>
  <c r="I15" i="3"/>
  <c r="I12" i="3" s="1"/>
  <c r="AL226" i="4"/>
  <c r="F222" i="4"/>
  <c r="I202" i="4"/>
  <c r="X202" i="4"/>
  <c r="AM202" i="4"/>
  <c r="N202" i="4"/>
  <c r="AF202" i="4"/>
  <c r="E202" i="4"/>
  <c r="W202" i="4"/>
  <c r="F202" i="4"/>
  <c r="Z202" i="4"/>
  <c r="H202" i="4"/>
  <c r="AA202" i="4"/>
  <c r="K202" i="4"/>
  <c r="AG202" i="4"/>
  <c r="L202" i="4"/>
  <c r="AI202" i="4"/>
  <c r="O202" i="4"/>
  <c r="AJ202" i="4"/>
  <c r="U202" i="4"/>
  <c r="B191" i="4"/>
  <c r="I134" i="3"/>
  <c r="I126" i="3"/>
  <c r="I118" i="3"/>
  <c r="I110" i="3"/>
  <c r="I102" i="3"/>
  <c r="I94" i="3"/>
  <c r="I86" i="3"/>
  <c r="I78" i="3"/>
  <c r="H61" i="3"/>
  <c r="B61" i="3" s="1"/>
  <c r="K61" i="3"/>
  <c r="C55" i="3"/>
  <c r="E54" i="3"/>
  <c r="F54" i="3"/>
  <c r="I54" i="3"/>
  <c r="C50" i="3"/>
  <c r="E23" i="3"/>
  <c r="H23" i="3"/>
  <c r="AG224" i="4"/>
  <c r="AG220" i="4"/>
  <c r="C220" i="4" s="1"/>
  <c r="AG216" i="4"/>
  <c r="AJ212" i="4"/>
  <c r="C212" i="4" s="1"/>
  <c r="AG208" i="4"/>
  <c r="AG204" i="4"/>
  <c r="C204" i="4" s="1"/>
  <c r="AM200" i="4"/>
  <c r="AG196" i="4"/>
  <c r="AG192" i="4"/>
  <c r="AG188" i="4"/>
  <c r="AJ180" i="4"/>
  <c r="O234" i="4"/>
  <c r="AG234" i="4"/>
  <c r="E234" i="4"/>
  <c r="T234" i="4"/>
  <c r="AI234" i="4"/>
  <c r="F234" i="4"/>
  <c r="U234" i="4"/>
  <c r="AJ234" i="4"/>
  <c r="I234" i="4"/>
  <c r="X234" i="4"/>
  <c r="AM234" i="4"/>
  <c r="K234" i="4"/>
  <c r="B234" i="4" s="1"/>
  <c r="Z234" i="4"/>
  <c r="N234" i="4"/>
  <c r="AF234" i="4"/>
  <c r="AM217" i="4"/>
  <c r="AF214" i="4"/>
  <c r="F206" i="4"/>
  <c r="F62" i="3"/>
  <c r="I62" i="3"/>
  <c r="B51" i="3"/>
  <c r="L47" i="3"/>
  <c r="B40" i="3"/>
  <c r="E37" i="3"/>
  <c r="B37" i="3" s="1"/>
  <c r="F37" i="3"/>
  <c r="H37" i="3"/>
  <c r="K37" i="3"/>
  <c r="B32" i="3"/>
  <c r="E29" i="3"/>
  <c r="F29" i="3"/>
  <c r="C29" i="3" s="1"/>
  <c r="H29" i="3"/>
  <c r="K29" i="3"/>
  <c r="E15" i="3"/>
  <c r="H15" i="3"/>
  <c r="F232" i="4"/>
  <c r="AL232" i="4"/>
  <c r="F228" i="4"/>
  <c r="AL228" i="4"/>
  <c r="AF228" i="4"/>
  <c r="B228" i="4" s="1"/>
  <c r="AI228" i="4"/>
  <c r="AF220" i="4"/>
  <c r="B220" i="4" s="1"/>
  <c r="AI220" i="4"/>
  <c r="F220" i="4"/>
  <c r="AL220" i="4"/>
  <c r="F212" i="4"/>
  <c r="AL212" i="4"/>
  <c r="AF212" i="4"/>
  <c r="B212" i="4" s="1"/>
  <c r="AI212" i="4"/>
  <c r="AI204" i="4"/>
  <c r="AF204" i="4"/>
  <c r="B204" i="4" s="1"/>
  <c r="F204" i="4"/>
  <c r="AL204" i="4"/>
  <c r="AL200" i="4"/>
  <c r="AF200" i="4"/>
  <c r="AI200" i="4"/>
  <c r="AL196" i="4"/>
  <c r="AI196" i="4"/>
  <c r="F196" i="4"/>
  <c r="AF196" i="4"/>
  <c r="B196" i="4" s="1"/>
  <c r="AI192" i="4"/>
  <c r="AL192" i="4"/>
  <c r="F188" i="4"/>
  <c r="AL188" i="4"/>
  <c r="AI188" i="4"/>
  <c r="AF188" i="4"/>
  <c r="B188" i="4" s="1"/>
  <c r="F176" i="4"/>
  <c r="AI176" i="4"/>
  <c r="AF164" i="4"/>
  <c r="AI164" i="4"/>
  <c r="F164" i="4"/>
  <c r="AL164" i="4"/>
  <c r="B164" i="4" s="1"/>
  <c r="AI156" i="4"/>
  <c r="F156" i="4"/>
  <c r="AL156" i="4"/>
  <c r="AF156" i="4"/>
  <c r="AF152" i="4"/>
  <c r="AI152" i="4"/>
  <c r="AL152" i="4"/>
  <c r="AF148" i="4"/>
  <c r="AI148" i="4"/>
  <c r="AL148" i="4"/>
  <c r="F148" i="4"/>
  <c r="AI144" i="4"/>
  <c r="AL144" i="4"/>
  <c r="AF140" i="4"/>
  <c r="AI140" i="4"/>
  <c r="AL140" i="4"/>
  <c r="B140" i="4" s="1"/>
  <c r="F140" i="4"/>
  <c r="AF128" i="4"/>
  <c r="AL128" i="4"/>
  <c r="F128" i="4"/>
  <c r="AI128" i="4"/>
  <c r="AF124" i="4"/>
  <c r="AI124" i="4"/>
  <c r="AL124" i="4"/>
  <c r="AF120" i="4"/>
  <c r="AI120" i="4"/>
  <c r="AL120" i="4"/>
  <c r="F120" i="4"/>
  <c r="AI112" i="4"/>
  <c r="F112" i="4"/>
  <c r="AF112" i="4"/>
  <c r="AL112" i="4"/>
  <c r="AF104" i="4"/>
  <c r="AI104" i="4"/>
  <c r="F104" i="4"/>
  <c r="AL104" i="4"/>
  <c r="AF100" i="4"/>
  <c r="AI100" i="4"/>
  <c r="AL100" i="4"/>
  <c r="AL96" i="4"/>
  <c r="B96" i="4" s="1"/>
  <c r="AF96" i="4"/>
  <c r="AI96" i="4"/>
  <c r="F96" i="4"/>
  <c r="AI88" i="4"/>
  <c r="AL88" i="4"/>
  <c r="AF88" i="4"/>
  <c r="B88" i="4" s="1"/>
  <c r="F88" i="4"/>
  <c r="AF80" i="4"/>
  <c r="B80" i="4" s="1"/>
  <c r="AI80" i="4"/>
  <c r="F80" i="4"/>
  <c r="AL80" i="4"/>
  <c r="F72" i="4"/>
  <c r="AI72" i="4"/>
  <c r="F68" i="4"/>
  <c r="AF68" i="4"/>
  <c r="AI64" i="4"/>
  <c r="AL64" i="4"/>
  <c r="F64" i="4"/>
  <c r="F60" i="4"/>
  <c r="L60" i="3"/>
  <c r="C60" i="3" s="1"/>
  <c r="F56" i="4"/>
  <c r="AI56" i="4"/>
  <c r="AL56" i="4"/>
  <c r="Z52" i="4"/>
  <c r="K52" i="4"/>
  <c r="N52" i="4"/>
  <c r="H52" i="3"/>
  <c r="B52" i="3" s="1"/>
  <c r="H48" i="4"/>
  <c r="W48" i="4"/>
  <c r="F48" i="4"/>
  <c r="T48" i="4"/>
  <c r="E48" i="4"/>
  <c r="N44" i="4"/>
  <c r="T44" i="4"/>
  <c r="F44" i="3"/>
  <c r="C44" i="3" s="1"/>
  <c r="H44" i="3"/>
  <c r="B44" i="3" s="1"/>
  <c r="H40" i="4"/>
  <c r="E40" i="4"/>
  <c r="F40" i="4"/>
  <c r="F36" i="4"/>
  <c r="E36" i="4"/>
  <c r="K36" i="4"/>
  <c r="F36" i="3"/>
  <c r="C36" i="3" s="1"/>
  <c r="AM232" i="4"/>
  <c r="C201" i="4"/>
  <c r="AF150" i="4"/>
  <c r="B150" i="4" s="1"/>
  <c r="AI150" i="4"/>
  <c r="AL150" i="4"/>
  <c r="F150" i="4"/>
  <c r="AF146" i="4"/>
  <c r="AL146" i="4"/>
  <c r="AI146" i="4"/>
  <c r="AL142" i="4"/>
  <c r="F142" i="4"/>
  <c r="AF142" i="4"/>
  <c r="AI142" i="4"/>
  <c r="AL138" i="4"/>
  <c r="AI138" i="4"/>
  <c r="AL130" i="4"/>
  <c r="AF130" i="4"/>
  <c r="F130" i="4"/>
  <c r="AI130" i="4"/>
  <c r="B130" i="4" s="1"/>
  <c r="AF126" i="4"/>
  <c r="AL126" i="4"/>
  <c r="AI126" i="4"/>
  <c r="AI122" i="4"/>
  <c r="F122" i="4"/>
  <c r="AL122" i="4"/>
  <c r="AF122" i="4"/>
  <c r="F118" i="4"/>
  <c r="AL118" i="4"/>
  <c r="AI114" i="4"/>
  <c r="F114" i="4"/>
  <c r="AL114" i="4"/>
  <c r="AL106" i="4"/>
  <c r="F106" i="4"/>
  <c r="AI106" i="4"/>
  <c r="AF106" i="4"/>
  <c r="AF102" i="4"/>
  <c r="B102" i="4" s="1"/>
  <c r="AI102" i="4"/>
  <c r="AL102" i="4"/>
  <c r="F98" i="4"/>
  <c r="AI98" i="4"/>
  <c r="AL98" i="4"/>
  <c r="AF98" i="4"/>
  <c r="AL94" i="4"/>
  <c r="B94" i="4" s="1"/>
  <c r="AI94" i="4"/>
  <c r="AF94" i="4"/>
  <c r="F78" i="4"/>
  <c r="AI78" i="4"/>
  <c r="AL70" i="4"/>
  <c r="F70" i="4"/>
  <c r="AF70" i="4"/>
  <c r="AL66" i="4"/>
  <c r="F66" i="4"/>
  <c r="AF66" i="4"/>
  <c r="AI62" i="4"/>
  <c r="AL62" i="4"/>
  <c r="F62" i="4"/>
  <c r="AF62" i="4"/>
  <c r="AL58" i="4"/>
  <c r="AF58" i="4"/>
  <c r="F54" i="4"/>
  <c r="H54" i="4"/>
  <c r="W54" i="4"/>
  <c r="N54" i="4"/>
  <c r="T54" i="4"/>
  <c r="E54" i="4"/>
  <c r="K50" i="4"/>
  <c r="H50" i="4"/>
  <c r="B50" i="4" s="1"/>
  <c r="W50" i="4"/>
  <c r="Z50" i="4"/>
  <c r="E46" i="4"/>
  <c r="T46" i="4"/>
  <c r="F46" i="4"/>
  <c r="H46" i="4"/>
  <c r="W46" i="4"/>
  <c r="N46" i="4"/>
  <c r="E42" i="4"/>
  <c r="K42" i="4"/>
  <c r="N42" i="4"/>
  <c r="F42" i="4"/>
  <c r="H42" i="4"/>
  <c r="AM231" i="4"/>
  <c r="X231" i="4"/>
  <c r="H231" i="4"/>
  <c r="B231" i="4" s="1"/>
  <c r="O230" i="4"/>
  <c r="AG230" i="4"/>
  <c r="X229" i="4"/>
  <c r="H229" i="4"/>
  <c r="K227" i="4"/>
  <c r="Z227" i="4"/>
  <c r="W226" i="4"/>
  <c r="F226" i="4"/>
  <c r="H225" i="4"/>
  <c r="W225" i="4"/>
  <c r="AL225" i="4"/>
  <c r="X224" i="4"/>
  <c r="H224" i="4"/>
  <c r="E223" i="4"/>
  <c r="T223" i="4"/>
  <c r="AI223" i="4"/>
  <c r="X222" i="4"/>
  <c r="H222" i="4"/>
  <c r="N221" i="4"/>
  <c r="AF221" i="4"/>
  <c r="AM219" i="4"/>
  <c r="W219" i="4"/>
  <c r="F219" i="4"/>
  <c r="I218" i="4"/>
  <c r="C218" i="4" s="1"/>
  <c r="X218" i="4"/>
  <c r="AM218" i="4"/>
  <c r="X217" i="4"/>
  <c r="F217" i="4"/>
  <c r="F216" i="4"/>
  <c r="U216" i="4"/>
  <c r="AJ216" i="4"/>
  <c r="X215" i="4"/>
  <c r="H215" i="4"/>
  <c r="O214" i="4"/>
  <c r="AG214" i="4"/>
  <c r="X213" i="4"/>
  <c r="H213" i="4"/>
  <c r="AG211" i="4"/>
  <c r="K211" i="4"/>
  <c r="Z211" i="4"/>
  <c r="W210" i="4"/>
  <c r="F210" i="4"/>
  <c r="H209" i="4"/>
  <c r="W209" i="4"/>
  <c r="AL209" i="4"/>
  <c r="X208" i="4"/>
  <c r="H208" i="4"/>
  <c r="E207" i="4"/>
  <c r="T207" i="4"/>
  <c r="AI207" i="4"/>
  <c r="X206" i="4"/>
  <c r="H206" i="4"/>
  <c r="N205" i="4"/>
  <c r="AF205" i="4"/>
  <c r="K203" i="4"/>
  <c r="B203" i="4" s="1"/>
  <c r="Z203" i="4"/>
  <c r="O203" i="4"/>
  <c r="AG203" i="4"/>
  <c r="F195" i="4"/>
  <c r="U195" i="4"/>
  <c r="AJ195" i="4"/>
  <c r="K195" i="4"/>
  <c r="Z195" i="4"/>
  <c r="O195" i="4"/>
  <c r="AG195" i="4"/>
  <c r="AM192" i="4"/>
  <c r="AJ157" i="4"/>
  <c r="F175" i="4"/>
  <c r="U175" i="4"/>
  <c r="AJ175" i="4"/>
  <c r="H175" i="4"/>
  <c r="W175" i="4"/>
  <c r="AL175" i="4"/>
  <c r="X175" i="4"/>
  <c r="E175" i="4"/>
  <c r="Z175" i="4"/>
  <c r="K175" i="4"/>
  <c r="AF175" i="4"/>
  <c r="L175" i="4"/>
  <c r="C175" i="4" s="1"/>
  <c r="AG175" i="4"/>
  <c r="N175" i="4"/>
  <c r="AI175" i="4"/>
  <c r="T175" i="4"/>
  <c r="B170" i="4"/>
  <c r="C165" i="4"/>
  <c r="F162" i="4"/>
  <c r="AF185" i="4"/>
  <c r="F185" i="4"/>
  <c r="AF173" i="4"/>
  <c r="AL173" i="4"/>
  <c r="F173" i="4"/>
  <c r="F165" i="4"/>
  <c r="AI165" i="4"/>
  <c r="AF153" i="4"/>
  <c r="F153" i="4"/>
  <c r="AL149" i="4"/>
  <c r="F149" i="4"/>
  <c r="AI149" i="4"/>
  <c r="F145" i="4"/>
  <c r="AF145" i="4"/>
  <c r="AI141" i="4"/>
  <c r="AL141" i="4"/>
  <c r="AF137" i="4"/>
  <c r="F137" i="4"/>
  <c r="AF133" i="4"/>
  <c r="AL133" i="4"/>
  <c r="F121" i="4"/>
  <c r="AI121" i="4"/>
  <c r="AL121" i="4"/>
  <c r="AI105" i="4"/>
  <c r="AL105" i="4"/>
  <c r="AI89" i="4"/>
  <c r="AL89" i="4"/>
  <c r="AI81" i="4"/>
  <c r="AL81" i="4"/>
  <c r="F81" i="4"/>
  <c r="AI73" i="4"/>
  <c r="AL73" i="4"/>
  <c r="F73" i="4"/>
  <c r="AI69" i="4"/>
  <c r="AL69" i="4"/>
  <c r="F65" i="4"/>
  <c r="AI65" i="4"/>
  <c r="AL57" i="4"/>
  <c r="F57" i="4"/>
  <c r="AF57" i="4"/>
  <c r="K49" i="4"/>
  <c r="Z49" i="4"/>
  <c r="N49" i="4"/>
  <c r="H49" i="4"/>
  <c r="W49" i="4"/>
  <c r="F49" i="4"/>
  <c r="N45" i="4"/>
  <c r="Z45" i="4"/>
  <c r="K45" i="4"/>
  <c r="E41" i="4"/>
  <c r="F41" i="4"/>
  <c r="H41" i="4"/>
  <c r="N41" i="4"/>
  <c r="AM233" i="4"/>
  <c r="X233" i="4"/>
  <c r="I233" i="4"/>
  <c r="AJ231" i="4"/>
  <c r="U231" i="4"/>
  <c r="AA230" i="4"/>
  <c r="K230" i="4"/>
  <c r="B230" i="4" s="1"/>
  <c r="AL229" i="4"/>
  <c r="U229" i="4"/>
  <c r="E229" i="4"/>
  <c r="AA227" i="4"/>
  <c r="I227" i="4"/>
  <c r="AJ226" i="4"/>
  <c r="T226" i="4"/>
  <c r="AA225" i="4"/>
  <c r="K225" i="4"/>
  <c r="AL224" i="4"/>
  <c r="T224" i="4"/>
  <c r="AA223" i="4"/>
  <c r="K223" i="4"/>
  <c r="B223" i="4" s="1"/>
  <c r="AL222" i="4"/>
  <c r="U222" i="4"/>
  <c r="E222" i="4"/>
  <c r="AA221" i="4"/>
  <c r="K221" i="4"/>
  <c r="B221" i="4" s="1"/>
  <c r="AJ219" i="4"/>
  <c r="T219" i="4"/>
  <c r="AA218" i="4"/>
  <c r="K218" i="4"/>
  <c r="AJ217" i="4"/>
  <c r="T217" i="4"/>
  <c r="AA216" i="4"/>
  <c r="K216" i="4"/>
  <c r="B216" i="4" s="1"/>
  <c r="AL215" i="4"/>
  <c r="U215" i="4"/>
  <c r="AA214" i="4"/>
  <c r="K214" i="4"/>
  <c r="B214" i="4" s="1"/>
  <c r="AL213" i="4"/>
  <c r="U213" i="4"/>
  <c r="E213" i="4"/>
  <c r="AA211" i="4"/>
  <c r="I211" i="4"/>
  <c r="AJ210" i="4"/>
  <c r="T210" i="4"/>
  <c r="AA209" i="4"/>
  <c r="K209" i="4"/>
  <c r="AL208" i="4"/>
  <c r="T208" i="4"/>
  <c r="AA207" i="4"/>
  <c r="K207" i="4"/>
  <c r="AL206" i="4"/>
  <c r="U206" i="4"/>
  <c r="E206" i="4"/>
  <c r="AA205" i="4"/>
  <c r="K205" i="4"/>
  <c r="AI203" i="4"/>
  <c r="L203" i="4"/>
  <c r="AF199" i="4"/>
  <c r="AM195" i="4"/>
  <c r="N195" i="4"/>
  <c r="AJ194" i="4"/>
  <c r="AF193" i="4"/>
  <c r="AF191" i="4"/>
  <c r="F181" i="4"/>
  <c r="AJ188" i="4"/>
  <c r="C188" i="4" s="1"/>
  <c r="AG184" i="4"/>
  <c r="AG176" i="4"/>
  <c r="AJ176" i="4"/>
  <c r="AM172" i="4"/>
  <c r="AG168" i="4"/>
  <c r="AJ168" i="4"/>
  <c r="AM164" i="4"/>
  <c r="AG164" i="4"/>
  <c r="C164" i="4" s="1"/>
  <c r="AJ164" i="4"/>
  <c r="AG160" i="4"/>
  <c r="AM160" i="4"/>
  <c r="AJ156" i="4"/>
  <c r="AG156" i="4"/>
  <c r="C156" i="4" s="1"/>
  <c r="AM156" i="4"/>
  <c r="AM152" i="4"/>
  <c r="AM148" i="4"/>
  <c r="AG148" i="4"/>
  <c r="AJ148" i="4"/>
  <c r="AM144" i="4"/>
  <c r="AM140" i="4"/>
  <c r="AJ140" i="4"/>
  <c r="C140" i="4" s="1"/>
  <c r="AG140" i="4"/>
  <c r="AG128" i="4"/>
  <c r="AJ128" i="4"/>
  <c r="AM124" i="4"/>
  <c r="AG120" i="4"/>
  <c r="AJ120" i="4"/>
  <c r="AG116" i="4"/>
  <c r="AM116" i="4"/>
  <c r="AJ112" i="4"/>
  <c r="AG112" i="4"/>
  <c r="AM112" i="4"/>
  <c r="AM108" i="4"/>
  <c r="AM104" i="4"/>
  <c r="AG104" i="4"/>
  <c r="AJ104" i="4"/>
  <c r="AM96" i="4"/>
  <c r="C96" i="4" s="1"/>
  <c r="AG96" i="4"/>
  <c r="AJ96" i="4"/>
  <c r="AM88" i="4"/>
  <c r="AG88" i="4"/>
  <c r="AJ88" i="4"/>
  <c r="AG84" i="4"/>
  <c r="AM80" i="4"/>
  <c r="AG80" i="4"/>
  <c r="AJ80" i="4"/>
  <c r="AG76" i="4"/>
  <c r="AM76" i="4"/>
  <c r="AM72" i="4"/>
  <c r="AG72" i="4"/>
  <c r="AG68" i="4"/>
  <c r="AJ68" i="4"/>
  <c r="AM68" i="4"/>
  <c r="C68" i="4" s="1"/>
  <c r="AG64" i="4"/>
  <c r="AM64" i="4"/>
  <c r="AJ60" i="4"/>
  <c r="AM56" i="4"/>
  <c r="AJ56" i="4"/>
  <c r="L52" i="4"/>
  <c r="L48" i="4"/>
  <c r="AA48" i="4"/>
  <c r="U48" i="4"/>
  <c r="U44" i="4"/>
  <c r="L40" i="4"/>
  <c r="O40" i="4"/>
  <c r="L36" i="4"/>
  <c r="I36" i="4"/>
  <c r="Z235" i="4"/>
  <c r="K235" i="4"/>
  <c r="AL233" i="4"/>
  <c r="W233" i="4"/>
  <c r="H233" i="4"/>
  <c r="AI231" i="4"/>
  <c r="Z230" i="4"/>
  <c r="I230" i="4"/>
  <c r="AJ229" i="4"/>
  <c r="X227" i="4"/>
  <c r="H227" i="4"/>
  <c r="AI226" i="4"/>
  <c r="Z225" i="4"/>
  <c r="I225" i="4"/>
  <c r="AI224" i="4"/>
  <c r="Z223" i="4"/>
  <c r="I223" i="4"/>
  <c r="AJ222" i="4"/>
  <c r="Z221" i="4"/>
  <c r="I221" i="4"/>
  <c r="AJ220" i="4"/>
  <c r="AI219" i="4"/>
  <c r="Z218" i="4"/>
  <c r="H218" i="4"/>
  <c r="AI217" i="4"/>
  <c r="Z216" i="4"/>
  <c r="I216" i="4"/>
  <c r="AJ215" i="4"/>
  <c r="Z214" i="4"/>
  <c r="I214" i="4"/>
  <c r="AJ213" i="4"/>
  <c r="X211" i="4"/>
  <c r="H211" i="4"/>
  <c r="AI210" i="4"/>
  <c r="Z209" i="4"/>
  <c r="I209" i="4"/>
  <c r="AI208" i="4"/>
  <c r="Z207" i="4"/>
  <c r="I207" i="4"/>
  <c r="AJ206" i="4"/>
  <c r="Z205" i="4"/>
  <c r="I205" i="4"/>
  <c r="C205" i="4" s="1"/>
  <c r="AJ204" i="4"/>
  <c r="AF203" i="4"/>
  <c r="I203" i="4"/>
  <c r="AL195" i="4"/>
  <c r="L195" i="4"/>
  <c r="B192" i="4"/>
  <c r="I190" i="4"/>
  <c r="X190" i="4"/>
  <c r="AM190" i="4"/>
  <c r="K190" i="4"/>
  <c r="Z190" i="4"/>
  <c r="O190" i="4"/>
  <c r="AG190" i="4"/>
  <c r="H190" i="4"/>
  <c r="B190" i="4" s="1"/>
  <c r="W190" i="4"/>
  <c r="AL190" i="4"/>
  <c r="AL187" i="4"/>
  <c r="B186" i="4"/>
  <c r="E231" i="4"/>
  <c r="T231" i="4"/>
  <c r="N229" i="4"/>
  <c r="AF229" i="4"/>
  <c r="I226" i="4"/>
  <c r="X226" i="4"/>
  <c r="AM226" i="4"/>
  <c r="F224" i="4"/>
  <c r="U224" i="4"/>
  <c r="AJ224" i="4"/>
  <c r="O222" i="4"/>
  <c r="AG222" i="4"/>
  <c r="K219" i="4"/>
  <c r="Z219" i="4"/>
  <c r="H217" i="4"/>
  <c r="W217" i="4"/>
  <c r="AL217" i="4"/>
  <c r="E215" i="4"/>
  <c r="T215" i="4"/>
  <c r="AI215" i="4"/>
  <c r="N213" i="4"/>
  <c r="AF213" i="4"/>
  <c r="I210" i="4"/>
  <c r="X210" i="4"/>
  <c r="AM210" i="4"/>
  <c r="F208" i="4"/>
  <c r="U208" i="4"/>
  <c r="AJ208" i="4"/>
  <c r="O206" i="4"/>
  <c r="AG206" i="4"/>
  <c r="AI201" i="4"/>
  <c r="F199" i="4"/>
  <c r="I197" i="4"/>
  <c r="C197" i="4" s="1"/>
  <c r="X197" i="4"/>
  <c r="AM197" i="4"/>
  <c r="N197" i="4"/>
  <c r="B197" i="4" s="1"/>
  <c r="AF197" i="4"/>
  <c r="F197" i="4"/>
  <c r="U197" i="4"/>
  <c r="AJ197" i="4"/>
  <c r="AI195" i="4"/>
  <c r="I195" i="4"/>
  <c r="F191" i="4"/>
  <c r="AL181" i="4"/>
  <c r="AJ179" i="4"/>
  <c r="C179" i="4" s="1"/>
  <c r="AF159" i="4"/>
  <c r="AJ171" i="4"/>
  <c r="AM171" i="4"/>
  <c r="AG171" i="4"/>
  <c r="C171" i="4" s="1"/>
  <c r="AM163" i="4"/>
  <c r="AG155" i="4"/>
  <c r="C155" i="4" s="1"/>
  <c r="AJ155" i="4"/>
  <c r="AM155" i="4"/>
  <c r="AM151" i="4"/>
  <c r="AJ147" i="4"/>
  <c r="AG147" i="4"/>
  <c r="AG143" i="4"/>
  <c r="AJ143" i="4"/>
  <c r="AJ139" i="4"/>
  <c r="AM139" i="4"/>
  <c r="AG135" i="4"/>
  <c r="AG131" i="4"/>
  <c r="AJ131" i="4"/>
  <c r="AJ127" i="4"/>
  <c r="AM127" i="4"/>
  <c r="AG127" i="4"/>
  <c r="AG123" i="4"/>
  <c r="AM123" i="4"/>
  <c r="AJ119" i="4"/>
  <c r="AG119" i="4"/>
  <c r="AG115" i="4"/>
  <c r="AG111" i="4"/>
  <c r="AJ111" i="4"/>
  <c r="AM111" i="4"/>
  <c r="AM107" i="4"/>
  <c r="AM103" i="4"/>
  <c r="AM99" i="4"/>
  <c r="AJ99" i="4"/>
  <c r="AG99" i="4"/>
  <c r="C99" i="4" s="1"/>
  <c r="AG91" i="4"/>
  <c r="AJ91" i="4"/>
  <c r="AM91" i="4"/>
  <c r="AG87" i="4"/>
  <c r="AJ83" i="4"/>
  <c r="AJ79" i="4"/>
  <c r="AG79" i="4"/>
  <c r="AJ75" i="4"/>
  <c r="AM75" i="4"/>
  <c r="AJ71" i="4"/>
  <c r="AG71" i="4"/>
  <c r="AM71" i="4"/>
  <c r="AG67" i="4"/>
  <c r="AM67" i="4"/>
  <c r="AM63" i="4"/>
  <c r="AG63" i="4"/>
  <c r="C63" i="4" s="1"/>
  <c r="AJ63" i="4"/>
  <c r="AM59" i="4"/>
  <c r="I55" i="4"/>
  <c r="X55" i="4"/>
  <c r="L55" i="4"/>
  <c r="AA55" i="4"/>
  <c r="U55" i="4"/>
  <c r="O55" i="4"/>
  <c r="I51" i="4"/>
  <c r="L51" i="4"/>
  <c r="X51" i="4"/>
  <c r="U47" i="4"/>
  <c r="I47" i="4"/>
  <c r="X47" i="4"/>
  <c r="L47" i="4"/>
  <c r="AA47" i="4"/>
  <c r="O47" i="4"/>
  <c r="L39" i="4"/>
  <c r="I39" i="4"/>
  <c r="O39" i="4"/>
  <c r="L35" i="4"/>
  <c r="I35" i="4"/>
  <c r="AL235" i="4"/>
  <c r="W235" i="4"/>
  <c r="H235" i="4"/>
  <c r="AI233" i="4"/>
  <c r="T233" i="4"/>
  <c r="E233" i="4"/>
  <c r="AG232" i="4"/>
  <c r="O232" i="4"/>
  <c r="C232" i="4" s="1"/>
  <c r="AF231" i="4"/>
  <c r="L231" i="4"/>
  <c r="AM230" i="4"/>
  <c r="W230" i="4"/>
  <c r="F230" i="4"/>
  <c r="AG229" i="4"/>
  <c r="L229" i="4"/>
  <c r="AM228" i="4"/>
  <c r="C228" i="4" s="1"/>
  <c r="AL227" i="4"/>
  <c r="U227" i="4"/>
  <c r="E227" i="4"/>
  <c r="AF226" i="4"/>
  <c r="L226" i="4"/>
  <c r="AM225" i="4"/>
  <c r="U225" i="4"/>
  <c r="E225" i="4"/>
  <c r="AF224" i="4"/>
  <c r="L224" i="4"/>
  <c r="AM223" i="4"/>
  <c r="W223" i="4"/>
  <c r="F223" i="4"/>
  <c r="AF222" i="4"/>
  <c r="L222" i="4"/>
  <c r="AM221" i="4"/>
  <c r="W221" i="4"/>
  <c r="F221" i="4"/>
  <c r="AF219" i="4"/>
  <c r="L219" i="4"/>
  <c r="AL218" i="4"/>
  <c r="U218" i="4"/>
  <c r="E218" i="4"/>
  <c r="AF217" i="4"/>
  <c r="L217" i="4"/>
  <c r="AM216" i="4"/>
  <c r="W216" i="4"/>
  <c r="E216" i="4"/>
  <c r="AF215" i="4"/>
  <c r="L215" i="4"/>
  <c r="AM214" i="4"/>
  <c r="W214" i="4"/>
  <c r="F214" i="4"/>
  <c r="AG213" i="4"/>
  <c r="L213" i="4"/>
  <c r="AM212" i="4"/>
  <c r="AL211" i="4"/>
  <c r="U211" i="4"/>
  <c r="E211" i="4"/>
  <c r="AF210" i="4"/>
  <c r="L210" i="4"/>
  <c r="AM209" i="4"/>
  <c r="U209" i="4"/>
  <c r="E209" i="4"/>
  <c r="AF208" i="4"/>
  <c r="L208" i="4"/>
  <c r="AM207" i="4"/>
  <c r="W207" i="4"/>
  <c r="F207" i="4"/>
  <c r="AF206" i="4"/>
  <c r="L206" i="4"/>
  <c r="AM205" i="4"/>
  <c r="W205" i="4"/>
  <c r="F205" i="4"/>
  <c r="X203" i="4"/>
  <c r="F203" i="4"/>
  <c r="T197" i="4"/>
  <c r="AM196" i="4"/>
  <c r="AF195" i="4"/>
  <c r="H195" i="4"/>
  <c r="T190" i="4"/>
  <c r="E187" i="4"/>
  <c r="T187" i="4"/>
  <c r="AI187" i="4"/>
  <c r="F187" i="4"/>
  <c r="U187" i="4"/>
  <c r="C187" i="4" s="1"/>
  <c r="AJ187" i="4"/>
  <c r="K187" i="4"/>
  <c r="B187" i="4" s="1"/>
  <c r="Z187" i="4"/>
  <c r="O187" i="4"/>
  <c r="AG187" i="4"/>
  <c r="AJ183" i="4"/>
  <c r="AM175" i="4"/>
  <c r="AF183" i="4"/>
  <c r="F183" i="4"/>
  <c r="AI179" i="4"/>
  <c r="AL179" i="4"/>
  <c r="AL171" i="4"/>
  <c r="F171" i="4"/>
  <c r="AI171" i="4"/>
  <c r="F167" i="4"/>
  <c r="AF167" i="4"/>
  <c r="AL163" i="4"/>
  <c r="AF163" i="4"/>
  <c r="AI155" i="4"/>
  <c r="AF155" i="4"/>
  <c r="AL155" i="4"/>
  <c r="F155" i="4"/>
  <c r="F147" i="4"/>
  <c r="AF147" i="4"/>
  <c r="F143" i="4"/>
  <c r="AL143" i="4"/>
  <c r="F139" i="4"/>
  <c r="AF139" i="4"/>
  <c r="AI139" i="4"/>
  <c r="AI131" i="4"/>
  <c r="AL131" i="4"/>
  <c r="AL123" i="4"/>
  <c r="F123" i="4"/>
  <c r="AL111" i="4"/>
  <c r="F111" i="4"/>
  <c r="AL79" i="4"/>
  <c r="F79" i="4"/>
  <c r="AF79" i="4"/>
  <c r="AI79" i="4"/>
  <c r="AF75" i="4"/>
  <c r="AL75" i="4"/>
  <c r="F75" i="4"/>
  <c r="AI71" i="4"/>
  <c r="F71" i="4"/>
  <c r="AL71" i="4"/>
  <c r="AF71" i="4"/>
  <c r="AF63" i="4"/>
  <c r="B63" i="4" s="1"/>
  <c r="AI63" i="4"/>
  <c r="F63" i="4"/>
  <c r="AL63" i="4"/>
  <c r="H55" i="4"/>
  <c r="N55" i="4"/>
  <c r="T55" i="4"/>
  <c r="W55" i="4"/>
  <c r="Z55" i="4"/>
  <c r="E55" i="4"/>
  <c r="F55" i="4"/>
  <c r="K55" i="4"/>
  <c r="Z51" i="4"/>
  <c r="K51" i="4"/>
  <c r="F47" i="4"/>
  <c r="H47" i="4"/>
  <c r="W47" i="4"/>
  <c r="K47" i="4"/>
  <c r="Z47" i="4"/>
  <c r="N47" i="4"/>
  <c r="E47" i="4"/>
  <c r="T47" i="4"/>
  <c r="K39" i="4"/>
  <c r="E39" i="4"/>
  <c r="F39" i="4"/>
  <c r="H39" i="4"/>
  <c r="N39" i="4"/>
  <c r="E35" i="4"/>
  <c r="H35" i="4"/>
  <c r="AJ235" i="4"/>
  <c r="U235" i="4"/>
  <c r="C235" i="4" s="1"/>
  <c r="F235" i="4"/>
  <c r="AG233" i="4"/>
  <c r="O233" i="4"/>
  <c r="AF232" i="4"/>
  <c r="B232" i="4" s="1"/>
  <c r="AA231" i="4"/>
  <c r="K231" i="4"/>
  <c r="AL230" i="4"/>
  <c r="U230" i="4"/>
  <c r="E230" i="4"/>
  <c r="AA229" i="4"/>
  <c r="K229" i="4"/>
  <c r="AJ227" i="4"/>
  <c r="T227" i="4"/>
  <c r="AA226" i="4"/>
  <c r="K226" i="4"/>
  <c r="AJ225" i="4"/>
  <c r="T225" i="4"/>
  <c r="AA224" i="4"/>
  <c r="K224" i="4"/>
  <c r="AL223" i="4"/>
  <c r="U223" i="4"/>
  <c r="AA222" i="4"/>
  <c r="K222" i="4"/>
  <c r="AL221" i="4"/>
  <c r="U221" i="4"/>
  <c r="E221" i="4"/>
  <c r="AA219" i="4"/>
  <c r="I219" i="4"/>
  <c r="AJ218" i="4"/>
  <c r="T218" i="4"/>
  <c r="AA217" i="4"/>
  <c r="K217" i="4"/>
  <c r="AL216" i="4"/>
  <c r="T216" i="4"/>
  <c r="AA215" i="4"/>
  <c r="K215" i="4"/>
  <c r="AL214" i="4"/>
  <c r="U214" i="4"/>
  <c r="E214" i="4"/>
  <c r="AA213" i="4"/>
  <c r="K213" i="4"/>
  <c r="AJ211" i="4"/>
  <c r="T211" i="4"/>
  <c r="AA210" i="4"/>
  <c r="K210" i="4"/>
  <c r="AJ209" i="4"/>
  <c r="T209" i="4"/>
  <c r="AA208" i="4"/>
  <c r="K208" i="4"/>
  <c r="AL207" i="4"/>
  <c r="B207" i="4" s="1"/>
  <c r="U207" i="4"/>
  <c r="AA206" i="4"/>
  <c r="K206" i="4"/>
  <c r="AL205" i="4"/>
  <c r="U205" i="4"/>
  <c r="E205" i="4"/>
  <c r="W203" i="4"/>
  <c r="E203" i="4"/>
  <c r="F200" i="4"/>
  <c r="U200" i="4"/>
  <c r="C200" i="4" s="1"/>
  <c r="AJ200" i="4"/>
  <c r="K200" i="4"/>
  <c r="B200" i="4" s="1"/>
  <c r="Z200" i="4"/>
  <c r="K198" i="4"/>
  <c r="Z198" i="4"/>
  <c r="O198" i="4"/>
  <c r="C198" i="4" s="1"/>
  <c r="AG198" i="4"/>
  <c r="H198" i="4"/>
  <c r="B198" i="4" s="1"/>
  <c r="W198" i="4"/>
  <c r="AL198" i="4"/>
  <c r="O197" i="4"/>
  <c r="AJ196" i="4"/>
  <c r="C196" i="4" s="1"/>
  <c r="AA195" i="4"/>
  <c r="E195" i="4"/>
  <c r="E194" i="4"/>
  <c r="T194" i="4"/>
  <c r="AI194" i="4"/>
  <c r="I194" i="4"/>
  <c r="C194" i="4" s="1"/>
  <c r="X194" i="4"/>
  <c r="AM194" i="4"/>
  <c r="N194" i="4"/>
  <c r="B194" i="4" s="1"/>
  <c r="AF194" i="4"/>
  <c r="N190" i="4"/>
  <c r="H189" i="4"/>
  <c r="W189" i="4"/>
  <c r="AL189" i="4"/>
  <c r="I189" i="4"/>
  <c r="X189" i="4"/>
  <c r="AM189" i="4"/>
  <c r="N189" i="4"/>
  <c r="AF189" i="4"/>
  <c r="F189" i="4"/>
  <c r="U189" i="4"/>
  <c r="AJ189" i="4"/>
  <c r="AI183" i="4"/>
  <c r="AA175" i="4"/>
  <c r="B173" i="4"/>
  <c r="AG186" i="4"/>
  <c r="C186" i="4" s="1"/>
  <c r="AM186" i="4"/>
  <c r="AG182" i="4"/>
  <c r="AM178" i="4"/>
  <c r="AG178" i="4"/>
  <c r="C178" i="4" s="1"/>
  <c r="AG174" i="4"/>
  <c r="AM174" i="4"/>
  <c r="AG170" i="4"/>
  <c r="C170" i="4" s="1"/>
  <c r="AJ170" i="4"/>
  <c r="AM170" i="4"/>
  <c r="AM166" i="4"/>
  <c r="AM158" i="4"/>
  <c r="AG154" i="4"/>
  <c r="AJ150" i="4"/>
  <c r="AM150" i="4"/>
  <c r="AG146" i="4"/>
  <c r="AM142" i="4"/>
  <c r="AJ142" i="4"/>
  <c r="AG138" i="4"/>
  <c r="AM130" i="4"/>
  <c r="AG130" i="4"/>
  <c r="AJ130" i="4"/>
  <c r="AG126" i="4"/>
  <c r="AG122" i="4"/>
  <c r="C122" i="4" s="1"/>
  <c r="AJ122" i="4"/>
  <c r="AM122" i="4"/>
  <c r="AG118" i="4"/>
  <c r="AJ118" i="4"/>
  <c r="AM114" i="4"/>
  <c r="AG110" i="4"/>
  <c r="AJ106" i="4"/>
  <c r="AM106" i="4"/>
  <c r="AG102" i="4"/>
  <c r="AJ98" i="4"/>
  <c r="AM98" i="4"/>
  <c r="AG94" i="4"/>
  <c r="AG86" i="4"/>
  <c r="AJ86" i="4"/>
  <c r="AJ82" i="4"/>
  <c r="AM82" i="4"/>
  <c r="AG78" i="4"/>
  <c r="AJ78" i="4"/>
  <c r="AM74" i="4"/>
  <c r="AG70" i="4"/>
  <c r="AJ70" i="4"/>
  <c r="AM70" i="4"/>
  <c r="AG66" i="4"/>
  <c r="AM66" i="4"/>
  <c r="AJ62" i="4"/>
  <c r="AM62" i="4"/>
  <c r="AG62" i="4"/>
  <c r="AG58" i="4"/>
  <c r="AM58" i="4"/>
  <c r="U54" i="4"/>
  <c r="I54" i="4"/>
  <c r="L54" i="4"/>
  <c r="AA54" i="4"/>
  <c r="O54" i="4"/>
  <c r="X54" i="4"/>
  <c r="L50" i="4"/>
  <c r="AA50" i="4"/>
  <c r="O50" i="4"/>
  <c r="I50" i="4"/>
  <c r="X50" i="4"/>
  <c r="U46" i="4"/>
  <c r="I46" i="4"/>
  <c r="X46" i="4"/>
  <c r="L46" i="4"/>
  <c r="AA46" i="4"/>
  <c r="O46" i="4"/>
  <c r="L42" i="4"/>
  <c r="O42" i="4"/>
  <c r="I42" i="4"/>
  <c r="L38" i="4"/>
  <c r="AI235" i="4"/>
  <c r="T235" i="4"/>
  <c r="AF233" i="4"/>
  <c r="Z231" i="4"/>
  <c r="I231" i="4"/>
  <c r="AJ230" i="4"/>
  <c r="T230" i="4"/>
  <c r="Z229" i="4"/>
  <c r="I229" i="4"/>
  <c r="AI227" i="4"/>
  <c r="O227" i="4"/>
  <c r="Z226" i="4"/>
  <c r="H226" i="4"/>
  <c r="B226" i="4" s="1"/>
  <c r="AI225" i="4"/>
  <c r="O225" i="4"/>
  <c r="Z224" i="4"/>
  <c r="I224" i="4"/>
  <c r="AJ223" i="4"/>
  <c r="O223" i="4"/>
  <c r="Z222" i="4"/>
  <c r="I222" i="4"/>
  <c r="AJ221" i="4"/>
  <c r="T221" i="4"/>
  <c r="X219" i="4"/>
  <c r="H219" i="4"/>
  <c r="AI218" i="4"/>
  <c r="O218" i="4"/>
  <c r="Z217" i="4"/>
  <c r="I217" i="4"/>
  <c r="C217" i="4" s="1"/>
  <c r="AI216" i="4"/>
  <c r="O216" i="4"/>
  <c r="Z215" i="4"/>
  <c r="I215" i="4"/>
  <c r="AJ214" i="4"/>
  <c r="T214" i="4"/>
  <c r="Z213" i="4"/>
  <c r="I213" i="4"/>
  <c r="AI211" i="4"/>
  <c r="O211" i="4"/>
  <c r="Z210" i="4"/>
  <c r="H210" i="4"/>
  <c r="AI209" i="4"/>
  <c r="O209" i="4"/>
  <c r="Z208" i="4"/>
  <c r="I208" i="4"/>
  <c r="C208" i="4" s="1"/>
  <c r="AJ207" i="4"/>
  <c r="O207" i="4"/>
  <c r="Z206" i="4"/>
  <c r="I206" i="4"/>
  <c r="AJ205" i="4"/>
  <c r="T205" i="4"/>
  <c r="B205" i="4" s="1"/>
  <c r="AM203" i="4"/>
  <c r="U203" i="4"/>
  <c r="AL197" i="4"/>
  <c r="L197" i="4"/>
  <c r="X195" i="4"/>
  <c r="L190" i="4"/>
  <c r="AM188" i="4"/>
  <c r="AJ186" i="4"/>
  <c r="O175" i="4"/>
  <c r="AM199" i="4"/>
  <c r="X199" i="4"/>
  <c r="I199" i="4"/>
  <c r="C199" i="4" s="1"/>
  <c r="Z192" i="4"/>
  <c r="K192" i="4"/>
  <c r="AM191" i="4"/>
  <c r="X191" i="4"/>
  <c r="I191" i="4"/>
  <c r="AA185" i="4"/>
  <c r="I185" i="4"/>
  <c r="AJ184" i="4"/>
  <c r="AL182" i="4"/>
  <c r="AL180" i="4"/>
  <c r="U180" i="4"/>
  <c r="AI177" i="4"/>
  <c r="N177" i="4"/>
  <c r="H176" i="4"/>
  <c r="W176" i="4"/>
  <c r="AL176" i="4"/>
  <c r="I176" i="4"/>
  <c r="X176" i="4"/>
  <c r="AM176" i="4"/>
  <c r="AA172" i="4"/>
  <c r="I172" i="4"/>
  <c r="AL169" i="4"/>
  <c r="E167" i="4"/>
  <c r="T167" i="4"/>
  <c r="AI167" i="4"/>
  <c r="O167" i="4"/>
  <c r="AJ167" i="4"/>
  <c r="U167" i="4"/>
  <c r="C167" i="4" s="1"/>
  <c r="AL167" i="4"/>
  <c r="O166" i="4"/>
  <c r="AG166" i="4"/>
  <c r="I166" i="4"/>
  <c r="Z166" i="4"/>
  <c r="K166" i="4"/>
  <c r="AA166" i="4"/>
  <c r="AG163" i="4"/>
  <c r="F163" i="4"/>
  <c r="AA162" i="4"/>
  <c r="AM159" i="4"/>
  <c r="N159" i="4"/>
  <c r="O157" i="4"/>
  <c r="I169" i="4"/>
  <c r="C169" i="4" s="1"/>
  <c r="X169" i="4"/>
  <c r="AM169" i="4"/>
  <c r="K169" i="4"/>
  <c r="Z169" i="4"/>
  <c r="C147" i="4"/>
  <c r="B142" i="4"/>
  <c r="E93" i="4"/>
  <c r="T93" i="4"/>
  <c r="AI93" i="4"/>
  <c r="F93" i="4"/>
  <c r="U93" i="4"/>
  <c r="AJ93" i="4"/>
  <c r="H93" i="4"/>
  <c r="B93" i="4" s="1"/>
  <c r="W93" i="4"/>
  <c r="AL93" i="4"/>
  <c r="K93" i="4"/>
  <c r="Z93" i="4"/>
  <c r="O93" i="4"/>
  <c r="AG93" i="4"/>
  <c r="I93" i="4"/>
  <c r="C93" i="4" s="1"/>
  <c r="L93" i="4"/>
  <c r="N93" i="4"/>
  <c r="X93" i="4"/>
  <c r="AA93" i="4"/>
  <c r="AF93" i="4"/>
  <c r="AM93" i="4"/>
  <c r="I184" i="4"/>
  <c r="X184" i="4"/>
  <c r="AM184" i="4"/>
  <c r="F182" i="4"/>
  <c r="U182" i="4"/>
  <c r="AJ182" i="4"/>
  <c r="O180" i="4"/>
  <c r="AG180" i="4"/>
  <c r="E174" i="4"/>
  <c r="T174" i="4"/>
  <c r="AI174" i="4"/>
  <c r="F174" i="4"/>
  <c r="U174" i="4"/>
  <c r="AJ174" i="4"/>
  <c r="X172" i="4"/>
  <c r="F172" i="4"/>
  <c r="AI169" i="4"/>
  <c r="N169" i="4"/>
  <c r="H168" i="4"/>
  <c r="W168" i="4"/>
  <c r="AL168" i="4"/>
  <c r="I168" i="4"/>
  <c r="X168" i="4"/>
  <c r="AM168" i="4"/>
  <c r="W163" i="4"/>
  <c r="I162" i="4"/>
  <c r="X162" i="4"/>
  <c r="AM162" i="4"/>
  <c r="O162" i="4"/>
  <c r="AI162" i="4"/>
  <c r="T162" i="4"/>
  <c r="AJ162" i="4"/>
  <c r="H161" i="4"/>
  <c r="W161" i="4"/>
  <c r="AL161" i="4"/>
  <c r="I161" i="4"/>
  <c r="Z161" i="4"/>
  <c r="K161" i="4"/>
  <c r="AA161" i="4"/>
  <c r="AJ159" i="4"/>
  <c r="F159" i="4"/>
  <c r="AL157" i="4"/>
  <c r="E157" i="4"/>
  <c r="AL115" i="4"/>
  <c r="B104" i="4"/>
  <c r="AL201" i="4"/>
  <c r="W201" i="4"/>
  <c r="AI199" i="4"/>
  <c r="T199" i="4"/>
  <c r="B199" i="4" s="1"/>
  <c r="AL193" i="4"/>
  <c r="W193" i="4"/>
  <c r="B193" i="4" s="1"/>
  <c r="AJ192" i="4"/>
  <c r="U192" i="4"/>
  <c r="C192" i="4" s="1"/>
  <c r="F192" i="4"/>
  <c r="AI191" i="4"/>
  <c r="T191" i="4"/>
  <c r="AL185" i="4"/>
  <c r="U185" i="4"/>
  <c r="AF184" i="4"/>
  <c r="L184" i="4"/>
  <c r="AM183" i="4"/>
  <c r="U183" i="4"/>
  <c r="AF182" i="4"/>
  <c r="L182" i="4"/>
  <c r="C182" i="4" s="1"/>
  <c r="AM181" i="4"/>
  <c r="W181" i="4"/>
  <c r="AF180" i="4"/>
  <c r="L180" i="4"/>
  <c r="C180" i="4" s="1"/>
  <c r="AM179" i="4"/>
  <c r="W179" i="4"/>
  <c r="B179" i="4" s="1"/>
  <c r="AA177" i="4"/>
  <c r="F177" i="4"/>
  <c r="AF176" i="4"/>
  <c r="K176" i="4"/>
  <c r="AL174" i="4"/>
  <c r="N174" i="4"/>
  <c r="O173" i="4"/>
  <c r="C173" i="4" s="1"/>
  <c r="AG173" i="4"/>
  <c r="E173" i="4"/>
  <c r="T173" i="4"/>
  <c r="AI173" i="4"/>
  <c r="W172" i="4"/>
  <c r="AG169" i="4"/>
  <c r="L169" i="4"/>
  <c r="AI168" i="4"/>
  <c r="N168" i="4"/>
  <c r="AM167" i="4"/>
  <c r="L167" i="4"/>
  <c r="AJ166" i="4"/>
  <c r="L166" i="4"/>
  <c r="AG165" i="4"/>
  <c r="U162" i="4"/>
  <c r="AM161" i="4"/>
  <c r="O161" i="4"/>
  <c r="AG159" i="4"/>
  <c r="C148" i="4"/>
  <c r="N172" i="4"/>
  <c r="AF172" i="4"/>
  <c r="O172" i="4"/>
  <c r="AG172" i="4"/>
  <c r="AF169" i="4"/>
  <c r="H169" i="4"/>
  <c r="K163" i="4"/>
  <c r="Z163" i="4"/>
  <c r="H163" i="4"/>
  <c r="B163" i="4" s="1"/>
  <c r="X163" i="4"/>
  <c r="I163" i="4"/>
  <c r="AA163" i="4"/>
  <c r="N157" i="4"/>
  <c r="AF157" i="4"/>
  <c r="H157" i="4"/>
  <c r="B157" i="4" s="1"/>
  <c r="X157" i="4"/>
  <c r="I157" i="4"/>
  <c r="Z157" i="4"/>
  <c r="K157" i="4"/>
  <c r="AA157" i="4"/>
  <c r="F157" i="4"/>
  <c r="W157" i="4"/>
  <c r="AM157" i="4"/>
  <c r="B148" i="4"/>
  <c r="E159" i="4"/>
  <c r="T159" i="4"/>
  <c r="AI159" i="4"/>
  <c r="H159" i="4"/>
  <c r="X159" i="4"/>
  <c r="I159" i="4"/>
  <c r="C159" i="4" s="1"/>
  <c r="Z159" i="4"/>
  <c r="K159" i="4"/>
  <c r="AA159" i="4"/>
  <c r="B154" i="4"/>
  <c r="AF192" i="4"/>
  <c r="K185" i="4"/>
  <c r="B185" i="4" s="1"/>
  <c r="Z185" i="4"/>
  <c r="W184" i="4"/>
  <c r="B184" i="4" s="1"/>
  <c r="F184" i="4"/>
  <c r="H183" i="4"/>
  <c r="W183" i="4"/>
  <c r="AL183" i="4"/>
  <c r="X182" i="4"/>
  <c r="H182" i="4"/>
  <c r="B182" i="4" s="1"/>
  <c r="E181" i="4"/>
  <c r="T181" i="4"/>
  <c r="B181" i="4" s="1"/>
  <c r="AI181" i="4"/>
  <c r="X180" i="4"/>
  <c r="H180" i="4"/>
  <c r="B180" i="4" s="1"/>
  <c r="N179" i="4"/>
  <c r="AF179" i="4"/>
  <c r="AL177" i="4"/>
  <c r="AA174" i="4"/>
  <c r="I174" i="4"/>
  <c r="AJ172" i="4"/>
  <c r="L172" i="4"/>
  <c r="W169" i="4"/>
  <c r="E169" i="4"/>
  <c r="AA168" i="4"/>
  <c r="F168" i="4"/>
  <c r="AA167" i="4"/>
  <c r="H167" i="4"/>
  <c r="B167" i="4" s="1"/>
  <c r="X166" i="4"/>
  <c r="E166" i="4"/>
  <c r="N165" i="4"/>
  <c r="B165" i="4" s="1"/>
  <c r="AF165" i="4"/>
  <c r="T165" i="4"/>
  <c r="AJ165" i="4"/>
  <c r="E165" i="4"/>
  <c r="U165" i="4"/>
  <c r="AL165" i="4"/>
  <c r="AJ163" i="4"/>
  <c r="N163" i="4"/>
  <c r="AG162" i="4"/>
  <c r="K162" i="4"/>
  <c r="AG161" i="4"/>
  <c r="F161" i="4"/>
  <c r="U159" i="4"/>
  <c r="U157" i="4"/>
  <c r="N151" i="4"/>
  <c r="AF151" i="4"/>
  <c r="E151" i="4"/>
  <c r="T151" i="4"/>
  <c r="AI151" i="4"/>
  <c r="F151" i="4"/>
  <c r="X151" i="4"/>
  <c r="H151" i="4"/>
  <c r="Z151" i="4"/>
  <c r="I151" i="4"/>
  <c r="AA151" i="4"/>
  <c r="K151" i="4"/>
  <c r="AG151" i="4"/>
  <c r="L151" i="4"/>
  <c r="AJ151" i="4"/>
  <c r="O151" i="4"/>
  <c r="AL151" i="4"/>
  <c r="W151" i="4"/>
  <c r="AL184" i="4"/>
  <c r="U184" i="4"/>
  <c r="E184" i="4"/>
  <c r="AM182" i="4"/>
  <c r="W182" i="4"/>
  <c r="E182" i="4"/>
  <c r="AM180" i="4"/>
  <c r="W180" i="4"/>
  <c r="F180" i="4"/>
  <c r="I177" i="4"/>
  <c r="C177" i="4" s="1"/>
  <c r="X177" i="4"/>
  <c r="AM177" i="4"/>
  <c r="K177" i="4"/>
  <c r="B177" i="4" s="1"/>
  <c r="Z177" i="4"/>
  <c r="Z174" i="4"/>
  <c r="H174" i="4"/>
  <c r="AI172" i="4"/>
  <c r="K172" i="4"/>
  <c r="B172" i="4" s="1"/>
  <c r="U169" i="4"/>
  <c r="Z168" i="4"/>
  <c r="E168" i="4"/>
  <c r="AI163" i="4"/>
  <c r="L163" i="4"/>
  <c r="AF162" i="4"/>
  <c r="H162" i="4"/>
  <c r="AF161" i="4"/>
  <c r="E161" i="4"/>
  <c r="O159" i="4"/>
  <c r="T157" i="4"/>
  <c r="O152" i="4"/>
  <c r="C152" i="4" s="1"/>
  <c r="AG152" i="4"/>
  <c r="F152" i="4"/>
  <c r="U152" i="4"/>
  <c r="AJ152" i="4"/>
  <c r="AJ149" i="4"/>
  <c r="O149" i="4"/>
  <c r="C149" i="4" s="1"/>
  <c r="AI147" i="4"/>
  <c r="N147" i="4"/>
  <c r="F146" i="4"/>
  <c r="U146" i="4"/>
  <c r="AJ146" i="4"/>
  <c r="I146" i="4"/>
  <c r="X146" i="4"/>
  <c r="AM146" i="4"/>
  <c r="K144" i="4"/>
  <c r="Z144" i="4"/>
  <c r="O144" i="4"/>
  <c r="C144" i="4" s="1"/>
  <c r="AG144" i="4"/>
  <c r="F144" i="4"/>
  <c r="U144" i="4"/>
  <c r="AJ144" i="4"/>
  <c r="C141" i="4"/>
  <c r="F134" i="4"/>
  <c r="T134" i="4"/>
  <c r="AI134" i="4"/>
  <c r="E134" i="4"/>
  <c r="U134" i="4"/>
  <c r="AJ134" i="4"/>
  <c r="H134" i="4"/>
  <c r="W134" i="4"/>
  <c r="AL134" i="4"/>
  <c r="K134" i="4"/>
  <c r="Z134" i="4"/>
  <c r="L134" i="4"/>
  <c r="C134" i="4" s="1"/>
  <c r="AA134" i="4"/>
  <c r="O134" i="4"/>
  <c r="AG134" i="4"/>
  <c r="O132" i="4"/>
  <c r="AG132" i="4"/>
  <c r="E132" i="4"/>
  <c r="U132" i="4"/>
  <c r="AL132" i="4"/>
  <c r="F132" i="4"/>
  <c r="W132" i="4"/>
  <c r="AM132" i="4"/>
  <c r="H132" i="4"/>
  <c r="X132" i="4"/>
  <c r="K132" i="4"/>
  <c r="AA132" i="4"/>
  <c r="L132" i="4"/>
  <c r="C132" i="4" s="1"/>
  <c r="AF132" i="4"/>
  <c r="T132" i="4"/>
  <c r="AJ132" i="4"/>
  <c r="C130" i="4"/>
  <c r="K129" i="4"/>
  <c r="B129" i="4" s="1"/>
  <c r="Z129" i="4"/>
  <c r="T129" i="4"/>
  <c r="AJ129" i="4"/>
  <c r="E129" i="4"/>
  <c r="U129" i="4"/>
  <c r="AL129" i="4"/>
  <c r="F129" i="4"/>
  <c r="W129" i="4"/>
  <c r="AM129" i="4"/>
  <c r="I129" i="4"/>
  <c r="AA129" i="4"/>
  <c r="L129" i="4"/>
  <c r="AF129" i="4"/>
  <c r="O129" i="4"/>
  <c r="AI129" i="4"/>
  <c r="B126" i="4"/>
  <c r="AJ117" i="4"/>
  <c r="B120" i="4"/>
  <c r="C112" i="4"/>
  <c r="H136" i="4"/>
  <c r="W136" i="4"/>
  <c r="AL136" i="4"/>
  <c r="I136" i="4"/>
  <c r="X136" i="4"/>
  <c r="AM136" i="4"/>
  <c r="K136" i="4"/>
  <c r="Z136" i="4"/>
  <c r="O136" i="4"/>
  <c r="AG136" i="4"/>
  <c r="F136" i="4"/>
  <c r="U136" i="4"/>
  <c r="AJ136" i="4"/>
  <c r="F135" i="4"/>
  <c r="B122" i="4"/>
  <c r="AF119" i="4"/>
  <c r="AF171" i="4"/>
  <c r="B171" i="4" s="1"/>
  <c r="AL160" i="4"/>
  <c r="T160" i="4"/>
  <c r="B160" i="4" s="1"/>
  <c r="AL158" i="4"/>
  <c r="B158" i="4" s="1"/>
  <c r="U158" i="4"/>
  <c r="E158" i="4"/>
  <c r="H155" i="4"/>
  <c r="B155" i="4" s="1"/>
  <c r="W155" i="4"/>
  <c r="K155" i="4"/>
  <c r="Z155" i="4"/>
  <c r="X153" i="4"/>
  <c r="C153" i="4" s="1"/>
  <c r="Z152" i="4"/>
  <c r="H152" i="4"/>
  <c r="W149" i="4"/>
  <c r="E149" i="4"/>
  <c r="U147" i="4"/>
  <c r="Z146" i="4"/>
  <c r="B146" i="4" s="1"/>
  <c r="E146" i="4"/>
  <c r="AF144" i="4"/>
  <c r="H144" i="4"/>
  <c r="O141" i="4"/>
  <c r="AG141" i="4"/>
  <c r="F141" i="4"/>
  <c r="U141" i="4"/>
  <c r="AJ141" i="4"/>
  <c r="K141" i="4"/>
  <c r="B141" i="4" s="1"/>
  <c r="Z141" i="4"/>
  <c r="N141" i="4"/>
  <c r="AF141" i="4"/>
  <c r="AF136" i="4"/>
  <c r="AM134" i="4"/>
  <c r="F133" i="4"/>
  <c r="AM125" i="4"/>
  <c r="AI160" i="4"/>
  <c r="AJ158" i="4"/>
  <c r="F154" i="4"/>
  <c r="U154" i="4"/>
  <c r="AJ154" i="4"/>
  <c r="I154" i="4"/>
  <c r="C154" i="4" s="1"/>
  <c r="X154" i="4"/>
  <c r="AM154" i="4"/>
  <c r="X152" i="4"/>
  <c r="E152" i="4"/>
  <c r="AM149" i="4"/>
  <c r="AM147" i="4"/>
  <c r="W146" i="4"/>
  <c r="AA144" i="4"/>
  <c r="E144" i="4"/>
  <c r="I143" i="4"/>
  <c r="X143" i="4"/>
  <c r="AM143" i="4"/>
  <c r="N143" i="4"/>
  <c r="B143" i="4" s="1"/>
  <c r="AF143" i="4"/>
  <c r="E143" i="4"/>
  <c r="T143" i="4"/>
  <c r="AI143" i="4"/>
  <c r="AA136" i="4"/>
  <c r="AF134" i="4"/>
  <c r="AI132" i="4"/>
  <c r="F131" i="4"/>
  <c r="AG129" i="4"/>
  <c r="B128" i="4"/>
  <c r="F160" i="4"/>
  <c r="U160" i="4"/>
  <c r="AJ160" i="4"/>
  <c r="C160" i="4" s="1"/>
  <c r="O158" i="4"/>
  <c r="C158" i="4" s="1"/>
  <c r="AG158" i="4"/>
  <c r="E153" i="4"/>
  <c r="T153" i="4"/>
  <c r="AI153" i="4"/>
  <c r="H153" i="4"/>
  <c r="B153" i="4" s="1"/>
  <c r="W153" i="4"/>
  <c r="AL153" i="4"/>
  <c r="K149" i="4"/>
  <c r="B149" i="4" s="1"/>
  <c r="Z149" i="4"/>
  <c r="N149" i="4"/>
  <c r="AF149" i="4"/>
  <c r="H147" i="4"/>
  <c r="W147" i="4"/>
  <c r="AL147" i="4"/>
  <c r="K147" i="4"/>
  <c r="Z147" i="4"/>
  <c r="Z132" i="4"/>
  <c r="X129" i="4"/>
  <c r="H125" i="4"/>
  <c r="W125" i="4"/>
  <c r="AL125" i="4"/>
  <c r="E125" i="4"/>
  <c r="T125" i="4"/>
  <c r="AI125" i="4"/>
  <c r="X125" i="4"/>
  <c r="F125" i="4"/>
  <c r="Z125" i="4"/>
  <c r="I125" i="4"/>
  <c r="AA125" i="4"/>
  <c r="K125" i="4"/>
  <c r="AF125" i="4"/>
  <c r="L125" i="4"/>
  <c r="AG125" i="4"/>
  <c r="N125" i="4"/>
  <c r="AJ125" i="4"/>
  <c r="U125" i="4"/>
  <c r="AG150" i="4"/>
  <c r="C150" i="4" s="1"/>
  <c r="AL145" i="4"/>
  <c r="W145" i="4"/>
  <c r="H145" i="4"/>
  <c r="B145" i="4" s="1"/>
  <c r="AG142" i="4"/>
  <c r="C142" i="4" s="1"/>
  <c r="Z139" i="4"/>
  <c r="K139" i="4"/>
  <c r="AM138" i="4"/>
  <c r="X138" i="4"/>
  <c r="I138" i="4"/>
  <c r="AL137" i="4"/>
  <c r="W137" i="4"/>
  <c r="H137" i="4"/>
  <c r="AI135" i="4"/>
  <c r="T135" i="4"/>
  <c r="E135" i="4"/>
  <c r="Z133" i="4"/>
  <c r="I133" i="4"/>
  <c r="Z131" i="4"/>
  <c r="I131" i="4"/>
  <c r="C131" i="4" s="1"/>
  <c r="AI127" i="4"/>
  <c r="N127" i="4"/>
  <c r="I126" i="4"/>
  <c r="X126" i="4"/>
  <c r="AM126" i="4"/>
  <c r="F126" i="4"/>
  <c r="U126" i="4"/>
  <c r="AJ126" i="4"/>
  <c r="X124" i="4"/>
  <c r="Z123" i="4"/>
  <c r="H123" i="4"/>
  <c r="W121" i="4"/>
  <c r="B121" i="4" s="1"/>
  <c r="AI119" i="4"/>
  <c r="I119" i="4"/>
  <c r="L117" i="4"/>
  <c r="L115" i="4"/>
  <c r="L113" i="4"/>
  <c r="AI145" i="4"/>
  <c r="T145" i="4"/>
  <c r="AL139" i="4"/>
  <c r="W139" i="4"/>
  <c r="H139" i="4"/>
  <c r="B139" i="4" s="1"/>
  <c r="AJ138" i="4"/>
  <c r="U138" i="4"/>
  <c r="F138" i="4"/>
  <c r="AI137" i="4"/>
  <c r="T137" i="4"/>
  <c r="AF135" i="4"/>
  <c r="N135" i="4"/>
  <c r="AM133" i="4"/>
  <c r="W133" i="4"/>
  <c r="AM131" i="4"/>
  <c r="W131" i="4"/>
  <c r="AF127" i="4"/>
  <c r="I127" i="4"/>
  <c r="C127" i="4" s="1"/>
  <c r="F124" i="4"/>
  <c r="U124" i="4"/>
  <c r="AJ124" i="4"/>
  <c r="O124" i="4"/>
  <c r="C124" i="4" s="1"/>
  <c r="AG124" i="4"/>
  <c r="N121" i="4"/>
  <c r="AF121" i="4"/>
  <c r="K121" i="4"/>
  <c r="Z121" i="4"/>
  <c r="AL113" i="4"/>
  <c r="AJ110" i="4"/>
  <c r="O92" i="4"/>
  <c r="AG92" i="4"/>
  <c r="E92" i="4"/>
  <c r="T92" i="4"/>
  <c r="AI92" i="4"/>
  <c r="F92" i="4"/>
  <c r="U92" i="4"/>
  <c r="AJ92" i="4"/>
  <c r="I92" i="4"/>
  <c r="X92" i="4"/>
  <c r="AM92" i="4"/>
  <c r="N92" i="4"/>
  <c r="AF92" i="4"/>
  <c r="K92" i="4"/>
  <c r="L92" i="4"/>
  <c r="W92" i="4"/>
  <c r="Z92" i="4"/>
  <c r="AA92" i="4"/>
  <c r="AL92" i="4"/>
  <c r="H92" i="4"/>
  <c r="E123" i="4"/>
  <c r="T123" i="4"/>
  <c r="AI123" i="4"/>
  <c r="N123" i="4"/>
  <c r="AF123" i="4"/>
  <c r="K119" i="4"/>
  <c r="Z119" i="4"/>
  <c r="F119" i="4"/>
  <c r="W119" i="4"/>
  <c r="AM119" i="4"/>
  <c r="H119" i="4"/>
  <c r="B119" i="4" s="1"/>
  <c r="X119" i="4"/>
  <c r="E119" i="4"/>
  <c r="U119" i="4"/>
  <c r="AL119" i="4"/>
  <c r="H117" i="4"/>
  <c r="W117" i="4"/>
  <c r="AL117" i="4"/>
  <c r="F117" i="4"/>
  <c r="X117" i="4"/>
  <c r="I117" i="4"/>
  <c r="Z117" i="4"/>
  <c r="O117" i="4"/>
  <c r="AI117" i="4"/>
  <c r="E117" i="4"/>
  <c r="U117" i="4"/>
  <c r="AM117" i="4"/>
  <c r="E115" i="4"/>
  <c r="T115" i="4"/>
  <c r="AI115" i="4"/>
  <c r="H115" i="4"/>
  <c r="B115" i="4" s="1"/>
  <c r="X115" i="4"/>
  <c r="I115" i="4"/>
  <c r="Z115" i="4"/>
  <c r="O115" i="4"/>
  <c r="AJ115" i="4"/>
  <c r="F115" i="4"/>
  <c r="W115" i="4"/>
  <c r="AM115" i="4"/>
  <c r="N113" i="4"/>
  <c r="AF113" i="4"/>
  <c r="H113" i="4"/>
  <c r="B113" i="4" s="1"/>
  <c r="X113" i="4"/>
  <c r="I113" i="4"/>
  <c r="Z113" i="4"/>
  <c r="T113" i="4"/>
  <c r="AJ113" i="4"/>
  <c r="F113" i="4"/>
  <c r="W113" i="4"/>
  <c r="AM113" i="4"/>
  <c r="B106" i="4"/>
  <c r="B98" i="4"/>
  <c r="C104" i="4"/>
  <c r="E101" i="4"/>
  <c r="T101" i="4"/>
  <c r="AI101" i="4"/>
  <c r="H101" i="4"/>
  <c r="W101" i="4"/>
  <c r="AL101" i="4"/>
  <c r="K101" i="4"/>
  <c r="Z101" i="4"/>
  <c r="AA101" i="4"/>
  <c r="F101" i="4"/>
  <c r="AF101" i="4"/>
  <c r="I101" i="4"/>
  <c r="AG101" i="4"/>
  <c r="L101" i="4"/>
  <c r="AJ101" i="4"/>
  <c r="N101" i="4"/>
  <c r="AM101" i="4"/>
  <c r="O101" i="4"/>
  <c r="X101" i="4"/>
  <c r="F97" i="4"/>
  <c r="H95" i="4"/>
  <c r="B95" i="4" s="1"/>
  <c r="W95" i="4"/>
  <c r="AL95" i="4"/>
  <c r="K95" i="4"/>
  <c r="Z95" i="4"/>
  <c r="N95" i="4"/>
  <c r="AF95" i="4"/>
  <c r="F95" i="4"/>
  <c r="U95" i="4"/>
  <c r="AJ95" i="4"/>
  <c r="E95" i="4"/>
  <c r="AI95" i="4"/>
  <c r="I95" i="4"/>
  <c r="AM95" i="4"/>
  <c r="L95" i="4"/>
  <c r="O95" i="4"/>
  <c r="T95" i="4"/>
  <c r="X95" i="4"/>
  <c r="AG95" i="4"/>
  <c r="AG139" i="4"/>
  <c r="C139" i="4" s="1"/>
  <c r="AF138" i="4"/>
  <c r="N138" i="4"/>
  <c r="B138" i="4" s="1"/>
  <c r="AM135" i="4"/>
  <c r="X135" i="4"/>
  <c r="I135" i="4"/>
  <c r="E133" i="4"/>
  <c r="T133" i="4"/>
  <c r="B133" i="4" s="1"/>
  <c r="AI133" i="4"/>
  <c r="N131" i="4"/>
  <c r="B131" i="4" s="1"/>
  <c r="AF131" i="4"/>
  <c r="AJ123" i="4"/>
  <c r="L123" i="4"/>
  <c r="O119" i="4"/>
  <c r="AA117" i="4"/>
  <c r="AA115" i="4"/>
  <c r="AA113" i="4"/>
  <c r="AL135" i="4"/>
  <c r="W135" i="4"/>
  <c r="H135" i="4"/>
  <c r="F110" i="4"/>
  <c r="U110" i="4"/>
  <c r="I110" i="4"/>
  <c r="X110" i="4"/>
  <c r="AM110" i="4"/>
  <c r="W110" i="4"/>
  <c r="E110" i="4"/>
  <c r="Z110" i="4"/>
  <c r="H110" i="4"/>
  <c r="AA110" i="4"/>
  <c r="K110" i="4"/>
  <c r="AF110" i="4"/>
  <c r="N110" i="4"/>
  <c r="AI110" i="4"/>
  <c r="T110" i="4"/>
  <c r="AL110" i="4"/>
  <c r="H103" i="4"/>
  <c r="B103" i="4" s="1"/>
  <c r="W103" i="4"/>
  <c r="AL103" i="4"/>
  <c r="K103" i="4"/>
  <c r="Z103" i="4"/>
  <c r="E103" i="4"/>
  <c r="X103" i="4"/>
  <c r="F103" i="4"/>
  <c r="AA103" i="4"/>
  <c r="I103" i="4"/>
  <c r="AF103" i="4"/>
  <c r="L103" i="4"/>
  <c r="AG103" i="4"/>
  <c r="N103" i="4"/>
  <c r="AI103" i="4"/>
  <c r="O103" i="4"/>
  <c r="AJ103" i="4"/>
  <c r="U103" i="4"/>
  <c r="Z138" i="4"/>
  <c r="AJ135" i="4"/>
  <c r="U135" i="4"/>
  <c r="K127" i="4"/>
  <c r="Z127" i="4"/>
  <c r="H127" i="4"/>
  <c r="W127" i="4"/>
  <c r="AL127" i="4"/>
  <c r="AA123" i="4"/>
  <c r="I123" i="4"/>
  <c r="F107" i="4"/>
  <c r="AM128" i="4"/>
  <c r="X128" i="4"/>
  <c r="C128" i="4" s="1"/>
  <c r="AM120" i="4"/>
  <c r="X120" i="4"/>
  <c r="AF118" i="4"/>
  <c r="B118" i="4" s="1"/>
  <c r="L118" i="4"/>
  <c r="AF116" i="4"/>
  <c r="B116" i="4" s="1"/>
  <c r="L116" i="4"/>
  <c r="AF114" i="4"/>
  <c r="B114" i="4" s="1"/>
  <c r="L114" i="4"/>
  <c r="C114" i="4" s="1"/>
  <c r="AF111" i="4"/>
  <c r="L111" i="4"/>
  <c r="C111" i="4" s="1"/>
  <c r="Z108" i="4"/>
  <c r="H108" i="4"/>
  <c r="AA107" i="4"/>
  <c r="I107" i="4"/>
  <c r="W105" i="4"/>
  <c r="AJ97" i="4"/>
  <c r="F94" i="4"/>
  <c r="B75" i="4"/>
  <c r="E109" i="4"/>
  <c r="T109" i="4"/>
  <c r="AI109" i="4"/>
  <c r="H109" i="4"/>
  <c r="W109" i="4"/>
  <c r="AL109" i="4"/>
  <c r="X107" i="4"/>
  <c r="K105" i="4"/>
  <c r="Z105" i="4"/>
  <c r="N105" i="4"/>
  <c r="AF105" i="4"/>
  <c r="F102" i="4"/>
  <c r="K97" i="4"/>
  <c r="Z97" i="4"/>
  <c r="N97" i="4"/>
  <c r="AF97" i="4"/>
  <c r="E97" i="4"/>
  <c r="T97" i="4"/>
  <c r="AI97" i="4"/>
  <c r="I97" i="4"/>
  <c r="X97" i="4"/>
  <c r="AM97" i="4"/>
  <c r="O108" i="4"/>
  <c r="AG108" i="4"/>
  <c r="F108" i="4"/>
  <c r="U108" i="4"/>
  <c r="AJ108" i="4"/>
  <c r="O90" i="4"/>
  <c r="AG90" i="4"/>
  <c r="F90" i="4"/>
  <c r="W90" i="4"/>
  <c r="AM90" i="4"/>
  <c r="H90" i="4"/>
  <c r="X90" i="4"/>
  <c r="I90" i="4"/>
  <c r="Z90" i="4"/>
  <c r="L90" i="4"/>
  <c r="AF90" i="4"/>
  <c r="E90" i="4"/>
  <c r="U90" i="4"/>
  <c r="AL90" i="4"/>
  <c r="C80" i="4"/>
  <c r="AL108" i="4"/>
  <c r="N108" i="4"/>
  <c r="N107" i="4"/>
  <c r="AF107" i="4"/>
  <c r="E107" i="4"/>
  <c r="T107" i="4"/>
  <c r="AI107" i="4"/>
  <c r="B100" i="4"/>
  <c r="AJ90" i="4"/>
  <c r="AI108" i="4"/>
  <c r="L108" i="4"/>
  <c r="C88" i="4"/>
  <c r="C71" i="4"/>
  <c r="AI118" i="4"/>
  <c r="AI116" i="4"/>
  <c r="AJ114" i="4"/>
  <c r="AI111" i="4"/>
  <c r="AA109" i="4"/>
  <c r="I109" i="4"/>
  <c r="C109" i="4" s="1"/>
  <c r="AF108" i="4"/>
  <c r="K108" i="4"/>
  <c r="AJ107" i="4"/>
  <c r="L107" i="4"/>
  <c r="AA105" i="4"/>
  <c r="H105" i="4"/>
  <c r="B105" i="4" s="1"/>
  <c r="O100" i="4"/>
  <c r="AG100" i="4"/>
  <c r="F100" i="4"/>
  <c r="U100" i="4"/>
  <c r="AJ100" i="4"/>
  <c r="I100" i="4"/>
  <c r="X100" i="4"/>
  <c r="AM100" i="4"/>
  <c r="L97" i="4"/>
  <c r="AA90" i="4"/>
  <c r="I118" i="4"/>
  <c r="C118" i="4" s="1"/>
  <c r="X118" i="4"/>
  <c r="AM118" i="4"/>
  <c r="F116" i="4"/>
  <c r="U116" i="4"/>
  <c r="AJ116" i="4"/>
  <c r="O114" i="4"/>
  <c r="AG114" i="4"/>
  <c r="K111" i="4"/>
  <c r="B111" i="4" s="1"/>
  <c r="Z111" i="4"/>
  <c r="Z109" i="4"/>
  <c r="F109" i="4"/>
  <c r="AA108" i="4"/>
  <c r="I108" i="4"/>
  <c r="AG107" i="4"/>
  <c r="K107" i="4"/>
  <c r="B107" i="4" s="1"/>
  <c r="X105" i="4"/>
  <c r="C105" i="4" s="1"/>
  <c r="F105" i="4"/>
  <c r="AL97" i="4"/>
  <c r="H97" i="4"/>
  <c r="T90" i="4"/>
  <c r="F82" i="4"/>
  <c r="AA91" i="4"/>
  <c r="K91" i="4"/>
  <c r="B91" i="4" s="1"/>
  <c r="AA89" i="4"/>
  <c r="K89" i="4"/>
  <c r="B89" i="4" s="1"/>
  <c r="AJ87" i="4"/>
  <c r="AA86" i="4"/>
  <c r="K86" i="4"/>
  <c r="B86" i="4" s="1"/>
  <c r="AJ85" i="4"/>
  <c r="AA84" i="4"/>
  <c r="K84" i="4"/>
  <c r="B84" i="4" s="1"/>
  <c r="AL83" i="4"/>
  <c r="X82" i="4"/>
  <c r="H78" i="4"/>
  <c r="W78" i="4"/>
  <c r="AL78" i="4"/>
  <c r="I78" i="4"/>
  <c r="X78" i="4"/>
  <c r="AM78" i="4"/>
  <c r="AA74" i="4"/>
  <c r="I74" i="4"/>
  <c r="N72" i="4"/>
  <c r="AF72" i="4"/>
  <c r="H72" i="4"/>
  <c r="X72" i="4"/>
  <c r="I72" i="4"/>
  <c r="Z72" i="4"/>
  <c r="K72" i="4"/>
  <c r="AA72" i="4"/>
  <c r="E72" i="4"/>
  <c r="U72" i="4"/>
  <c r="AL72" i="4"/>
  <c r="I69" i="4"/>
  <c r="X69" i="4"/>
  <c r="AM69" i="4"/>
  <c r="F69" i="4"/>
  <c r="W69" i="4"/>
  <c r="H69" i="4"/>
  <c r="Z69" i="4"/>
  <c r="K69" i="4"/>
  <c r="AA69" i="4"/>
  <c r="L69" i="4"/>
  <c r="AF69" i="4"/>
  <c r="T69" i="4"/>
  <c r="AJ69" i="4"/>
  <c r="E83" i="4"/>
  <c r="T83" i="4"/>
  <c r="AI83" i="4"/>
  <c r="F77" i="4"/>
  <c r="U77" i="4"/>
  <c r="AJ77" i="4"/>
  <c r="H77" i="4"/>
  <c r="B77" i="4" s="1"/>
  <c r="W77" i="4"/>
  <c r="AL77" i="4"/>
  <c r="C73" i="4"/>
  <c r="K87" i="4"/>
  <c r="Z87" i="4"/>
  <c r="H85" i="4"/>
  <c r="W85" i="4"/>
  <c r="AL85" i="4"/>
  <c r="AG83" i="4"/>
  <c r="N83" i="4"/>
  <c r="N82" i="4"/>
  <c r="AF82" i="4"/>
  <c r="O82" i="4"/>
  <c r="AG82" i="4"/>
  <c r="B81" i="4"/>
  <c r="AI77" i="4"/>
  <c r="N77" i="4"/>
  <c r="E76" i="4"/>
  <c r="T76" i="4"/>
  <c r="AI76" i="4"/>
  <c r="F76" i="4"/>
  <c r="U76" i="4"/>
  <c r="C76" i="4" s="1"/>
  <c r="AJ76" i="4"/>
  <c r="X74" i="4"/>
  <c r="F74" i="4"/>
  <c r="B73" i="4"/>
  <c r="AL99" i="4"/>
  <c r="W99" i="4"/>
  <c r="H99" i="4"/>
  <c r="B99" i="4" s="1"/>
  <c r="AL91" i="4"/>
  <c r="W91" i="4"/>
  <c r="F91" i="4"/>
  <c r="AM89" i="4"/>
  <c r="W89" i="4"/>
  <c r="F89" i="4"/>
  <c r="AF87" i="4"/>
  <c r="L87" i="4"/>
  <c r="C87" i="4" s="1"/>
  <c r="AL86" i="4"/>
  <c r="U86" i="4"/>
  <c r="E86" i="4"/>
  <c r="AF85" i="4"/>
  <c r="L85" i="4"/>
  <c r="AM84" i="4"/>
  <c r="W84" i="4"/>
  <c r="E84" i="4"/>
  <c r="AF83" i="4"/>
  <c r="L83" i="4"/>
  <c r="AL82" i="4"/>
  <c r="T82" i="4"/>
  <c r="AF78" i="4"/>
  <c r="K78" i="4"/>
  <c r="AG77" i="4"/>
  <c r="L77" i="4"/>
  <c r="AL76" i="4"/>
  <c r="N76" i="4"/>
  <c r="O75" i="4"/>
  <c r="AG75" i="4"/>
  <c r="E75" i="4"/>
  <c r="T75" i="4"/>
  <c r="AI75" i="4"/>
  <c r="W74" i="4"/>
  <c r="T72" i="4"/>
  <c r="C70" i="4"/>
  <c r="AA83" i="4"/>
  <c r="K83" i="4"/>
  <c r="AF77" i="4"/>
  <c r="K77" i="4"/>
  <c r="N74" i="4"/>
  <c r="AF74" i="4"/>
  <c r="O74" i="4"/>
  <c r="AG74" i="4"/>
  <c r="B71" i="4"/>
  <c r="AG106" i="4"/>
  <c r="C106" i="4" s="1"/>
  <c r="AM102" i="4"/>
  <c r="X102" i="4"/>
  <c r="I102" i="4"/>
  <c r="AI99" i="4"/>
  <c r="T99" i="4"/>
  <c r="E99" i="4"/>
  <c r="AG98" i="4"/>
  <c r="C98" i="4" s="1"/>
  <c r="AM94" i="4"/>
  <c r="X94" i="4"/>
  <c r="I94" i="4"/>
  <c r="AI91" i="4"/>
  <c r="AJ89" i="4"/>
  <c r="X87" i="4"/>
  <c r="H87" i="4"/>
  <c r="AI86" i="4"/>
  <c r="Z85" i="4"/>
  <c r="I85" i="4"/>
  <c r="C85" i="4" s="1"/>
  <c r="AI84" i="4"/>
  <c r="Z83" i="4"/>
  <c r="I83" i="4"/>
  <c r="AI82" i="4"/>
  <c r="K82" i="4"/>
  <c r="Z78" i="4"/>
  <c r="E78" i="4"/>
  <c r="AA77" i="4"/>
  <c r="I77" i="4"/>
  <c r="AF76" i="4"/>
  <c r="K76" i="4"/>
  <c r="L75" i="4"/>
  <c r="AL74" i="4"/>
  <c r="T74" i="4"/>
  <c r="L72" i="4"/>
  <c r="C66" i="4"/>
  <c r="E91" i="4"/>
  <c r="T91" i="4"/>
  <c r="N89" i="4"/>
  <c r="AF89" i="4"/>
  <c r="AM87" i="4"/>
  <c r="W87" i="4"/>
  <c r="F87" i="4"/>
  <c r="I86" i="4"/>
  <c r="C86" i="4" s="1"/>
  <c r="X86" i="4"/>
  <c r="AM86" i="4"/>
  <c r="X85" i="4"/>
  <c r="F85" i="4"/>
  <c r="F84" i="4"/>
  <c r="U84" i="4"/>
  <c r="AJ84" i="4"/>
  <c r="X83" i="4"/>
  <c r="H83" i="4"/>
  <c r="AA82" i="4"/>
  <c r="I82" i="4"/>
  <c r="Z77" i="4"/>
  <c r="E77" i="4"/>
  <c r="AJ74" i="4"/>
  <c r="L74" i="4"/>
  <c r="B66" i="4"/>
  <c r="C62" i="4"/>
  <c r="AJ102" i="4"/>
  <c r="U102" i="4"/>
  <c r="AF99" i="4"/>
  <c r="AJ94" i="4"/>
  <c r="U94" i="4"/>
  <c r="AF91" i="4"/>
  <c r="L91" i="4"/>
  <c r="C91" i="4" s="1"/>
  <c r="AG89" i="4"/>
  <c r="L89" i="4"/>
  <c r="C89" i="4" s="1"/>
  <c r="AL87" i="4"/>
  <c r="U87" i="4"/>
  <c r="E87" i="4"/>
  <c r="AF86" i="4"/>
  <c r="L86" i="4"/>
  <c r="AM85" i="4"/>
  <c r="U85" i="4"/>
  <c r="E85" i="4"/>
  <c r="AF84" i="4"/>
  <c r="L84" i="4"/>
  <c r="C84" i="4" s="1"/>
  <c r="AM83" i="4"/>
  <c r="W83" i="4"/>
  <c r="F83" i="4"/>
  <c r="Z82" i="4"/>
  <c r="H82" i="4"/>
  <c r="I79" i="4"/>
  <c r="C79" i="4" s="1"/>
  <c r="X79" i="4"/>
  <c r="AM79" i="4"/>
  <c r="K79" i="4"/>
  <c r="Z79" i="4"/>
  <c r="T78" i="4"/>
  <c r="X77" i="4"/>
  <c r="Z76" i="4"/>
  <c r="H76" i="4"/>
  <c r="AA75" i="4"/>
  <c r="I75" i="4"/>
  <c r="AI74" i="4"/>
  <c r="K74" i="4"/>
  <c r="B74" i="4" s="1"/>
  <c r="AJ72" i="4"/>
  <c r="AL67" i="4"/>
  <c r="AL65" i="4"/>
  <c r="U65" i="4"/>
  <c r="Z60" i="4"/>
  <c r="I48" i="4"/>
  <c r="F67" i="4"/>
  <c r="U67" i="4"/>
  <c r="AJ67" i="4"/>
  <c r="O65" i="4"/>
  <c r="AG65" i="4"/>
  <c r="I61" i="4"/>
  <c r="X61" i="4"/>
  <c r="AM61" i="4"/>
  <c r="K61" i="4"/>
  <c r="Z61" i="4"/>
  <c r="AF67" i="4"/>
  <c r="L67" i="4"/>
  <c r="AF65" i="4"/>
  <c r="L65" i="4"/>
  <c r="AI61" i="4"/>
  <c r="N61" i="4"/>
  <c r="H60" i="4"/>
  <c r="W60" i="4"/>
  <c r="AL60" i="4"/>
  <c r="I60" i="4"/>
  <c r="X60" i="4"/>
  <c r="AM60" i="4"/>
  <c r="K54" i="4"/>
  <c r="O49" i="4"/>
  <c r="AA67" i="4"/>
  <c r="K67" i="4"/>
  <c r="AA65" i="4"/>
  <c r="K65" i="4"/>
  <c r="AG61" i="4"/>
  <c r="L61" i="4"/>
  <c r="AI60" i="4"/>
  <c r="N60" i="4"/>
  <c r="F59" i="4"/>
  <c r="U59" i="4"/>
  <c r="AJ59" i="4"/>
  <c r="H59" i="4"/>
  <c r="W59" i="4"/>
  <c r="AL59" i="4"/>
  <c r="E53" i="4"/>
  <c r="T53" i="4"/>
  <c r="AI53" i="4"/>
  <c r="F53" i="4"/>
  <c r="U53" i="4"/>
  <c r="AJ53" i="4"/>
  <c r="H53" i="4"/>
  <c r="W53" i="4"/>
  <c r="AL53" i="4"/>
  <c r="I53" i="4"/>
  <c r="X53" i="4"/>
  <c r="AM53" i="4"/>
  <c r="K53" i="4"/>
  <c r="Z53" i="4"/>
  <c r="O52" i="4"/>
  <c r="AG52" i="4"/>
  <c r="E52" i="4"/>
  <c r="T52" i="4"/>
  <c r="AI52" i="4"/>
  <c r="F52" i="4"/>
  <c r="U52" i="4"/>
  <c r="AJ52" i="4"/>
  <c r="H52" i="4"/>
  <c r="W52" i="4"/>
  <c r="AL52" i="4"/>
  <c r="I52" i="4"/>
  <c r="X52" i="4"/>
  <c r="AM52" i="4"/>
  <c r="N51" i="4"/>
  <c r="AF51" i="4"/>
  <c r="O51" i="4"/>
  <c r="AG51" i="4"/>
  <c r="E51" i="4"/>
  <c r="T51" i="4"/>
  <c r="AI51" i="4"/>
  <c r="F51" i="4"/>
  <c r="U51" i="4"/>
  <c r="AJ51" i="4"/>
  <c r="H51" i="4"/>
  <c r="W51" i="4"/>
  <c r="AL51" i="4"/>
  <c r="N50" i="4"/>
  <c r="O45" i="4"/>
  <c r="AF81" i="4"/>
  <c r="AF73" i="4"/>
  <c r="AI70" i="4"/>
  <c r="AI68" i="4"/>
  <c r="Z67" i="4"/>
  <c r="I67" i="4"/>
  <c r="AJ66" i="4"/>
  <c r="Z65" i="4"/>
  <c r="I65" i="4"/>
  <c r="AJ64" i="4"/>
  <c r="C64" i="4" s="1"/>
  <c r="AF61" i="4"/>
  <c r="H61" i="4"/>
  <c r="B61" i="4" s="1"/>
  <c r="AG60" i="4"/>
  <c r="L60" i="4"/>
  <c r="AI59" i="4"/>
  <c r="N59" i="4"/>
  <c r="E58" i="4"/>
  <c r="T58" i="4"/>
  <c r="B58" i="4" s="1"/>
  <c r="AI58" i="4"/>
  <c r="F58" i="4"/>
  <c r="U58" i="4"/>
  <c r="C58" i="4" s="1"/>
  <c r="AJ58" i="4"/>
  <c r="K56" i="4"/>
  <c r="B56" i="4" s="1"/>
  <c r="Z56" i="4"/>
  <c r="N56" i="4"/>
  <c r="AF56" i="4"/>
  <c r="O56" i="4"/>
  <c r="C56" i="4" s="1"/>
  <c r="AG56" i="4"/>
  <c r="AF53" i="4"/>
  <c r="AF52" i="4"/>
  <c r="AM51" i="4"/>
  <c r="K70" i="4"/>
  <c r="B70" i="4" s="1"/>
  <c r="Z70" i="4"/>
  <c r="H68" i="4"/>
  <c r="W68" i="4"/>
  <c r="AL68" i="4"/>
  <c r="X67" i="4"/>
  <c r="H67" i="4"/>
  <c r="E66" i="4"/>
  <c r="T66" i="4"/>
  <c r="AI66" i="4"/>
  <c r="X65" i="4"/>
  <c r="H65" i="4"/>
  <c r="N64" i="4"/>
  <c r="B64" i="4" s="1"/>
  <c r="AF64" i="4"/>
  <c r="AA61" i="4"/>
  <c r="F61" i="4"/>
  <c r="AF60" i="4"/>
  <c r="K60" i="4"/>
  <c r="AG59" i="4"/>
  <c r="L59" i="4"/>
  <c r="C59" i="4" s="1"/>
  <c r="AA53" i="4"/>
  <c r="AA52" i="4"/>
  <c r="AA51" i="4"/>
  <c r="W61" i="4"/>
  <c r="E61" i="4"/>
  <c r="K46" i="4"/>
  <c r="N38" i="4"/>
  <c r="H44" i="4"/>
  <c r="W44" i="4"/>
  <c r="AG44" i="4"/>
  <c r="AM16" i="4"/>
  <c r="AM20" i="4"/>
  <c r="AM24" i="4"/>
  <c r="AM28" i="4"/>
  <c r="AM32" i="4"/>
  <c r="AL37" i="4"/>
  <c r="AM38" i="4"/>
  <c r="AO7" i="4"/>
  <c r="AL15" i="4"/>
  <c r="AL19" i="4"/>
  <c r="AL23" i="4"/>
  <c r="AL27" i="4"/>
  <c r="AL31" i="4"/>
  <c r="AL36" i="4"/>
  <c r="AM37" i="4"/>
  <c r="AL14" i="4"/>
  <c r="AL18" i="4"/>
  <c r="AL22" i="4"/>
  <c r="B22" i="4" s="1"/>
  <c r="AL26" i="4"/>
  <c r="AL30" i="4"/>
  <c r="AM14" i="4"/>
  <c r="AM18" i="4"/>
  <c r="AM22" i="4"/>
  <c r="AM26" i="4"/>
  <c r="AM30" i="4"/>
  <c r="AM34" i="4"/>
  <c r="AL13" i="4"/>
  <c r="AL17" i="4"/>
  <c r="AL21" i="4"/>
  <c r="AL25" i="4"/>
  <c r="AL29" i="4"/>
  <c r="AL33" i="4"/>
  <c r="AM13" i="4"/>
  <c r="AM17" i="4"/>
  <c r="AM21" i="4"/>
  <c r="C21" i="4" s="1"/>
  <c r="AM25" i="4"/>
  <c r="AM29" i="4"/>
  <c r="AM33" i="4"/>
  <c r="AL39" i="4"/>
  <c r="AM40" i="4"/>
  <c r="AL16" i="4"/>
  <c r="AL20" i="4"/>
  <c r="AL24" i="4"/>
  <c r="AL28" i="4"/>
  <c r="AL32" i="4"/>
  <c r="AL38" i="4"/>
  <c r="AM39" i="4"/>
  <c r="F43" i="4"/>
  <c r="U43" i="4"/>
  <c r="AJ43" i="4"/>
  <c r="AF43" i="4"/>
  <c r="AF12" i="4" s="1"/>
  <c r="F35" i="4"/>
  <c r="B30" i="4"/>
  <c r="AA13" i="4"/>
  <c r="AA17" i="4"/>
  <c r="C17" i="4" s="1"/>
  <c r="AA21" i="4"/>
  <c r="AA25" i="4"/>
  <c r="AA29" i="4"/>
  <c r="AA33" i="4"/>
  <c r="Z39" i="4"/>
  <c r="Z16" i="4"/>
  <c r="Z20" i="4"/>
  <c r="Z24" i="4"/>
  <c r="Z28" i="4"/>
  <c r="Z32" i="4"/>
  <c r="Z38" i="4"/>
  <c r="AA39" i="4"/>
  <c r="Z15" i="4"/>
  <c r="Z19" i="4"/>
  <c r="Z23" i="4"/>
  <c r="Z27" i="4"/>
  <c r="AA15" i="4"/>
  <c r="AA19" i="4"/>
  <c r="AA23" i="4"/>
  <c r="AA27" i="4"/>
  <c r="AA31" i="4"/>
  <c r="Z35" i="4"/>
  <c r="AA36" i="4"/>
  <c r="Z14" i="4"/>
  <c r="Z18" i="4"/>
  <c r="Z22" i="4"/>
  <c r="Z26" i="4"/>
  <c r="Z30" i="4"/>
  <c r="Z34" i="4"/>
  <c r="AA35" i="4"/>
  <c r="AC7" i="4"/>
  <c r="AA14" i="4"/>
  <c r="AA18" i="4"/>
  <c r="AA22" i="4"/>
  <c r="AA26" i="4"/>
  <c r="AA30" i="4"/>
  <c r="AA34" i="4"/>
  <c r="Z41" i="4"/>
  <c r="AA42" i="4"/>
  <c r="Z13" i="4"/>
  <c r="Z17" i="4"/>
  <c r="Z21" i="4"/>
  <c r="Z25" i="4"/>
  <c r="Z29" i="4"/>
  <c r="Z33" i="4"/>
  <c r="Z40" i="4"/>
  <c r="AI57" i="4"/>
  <c r="T57" i="4"/>
  <c r="B57" i="4" s="1"/>
  <c r="E57" i="4"/>
  <c r="AJ50" i="4"/>
  <c r="U50" i="4"/>
  <c r="F50" i="4"/>
  <c r="AI49" i="4"/>
  <c r="T49" i="4"/>
  <c r="E49" i="4"/>
  <c r="AG48" i="4"/>
  <c r="O48" i="4"/>
  <c r="X45" i="4"/>
  <c r="H45" i="4"/>
  <c r="AI44" i="4"/>
  <c r="L44" i="4"/>
  <c r="AL43" i="4"/>
  <c r="O43" i="4"/>
  <c r="AA16" i="4"/>
  <c r="O14" i="4"/>
  <c r="O18" i="4"/>
  <c r="O22" i="4"/>
  <c r="O26" i="4"/>
  <c r="O30" i="4"/>
  <c r="O34" i="4"/>
  <c r="N13" i="4"/>
  <c r="N17" i="4"/>
  <c r="N21" i="4"/>
  <c r="N25" i="4"/>
  <c r="B25" i="4" s="1"/>
  <c r="N29" i="4"/>
  <c r="B29" i="4" s="1"/>
  <c r="N33" i="4"/>
  <c r="N40" i="4"/>
  <c r="O41" i="4"/>
  <c r="O13" i="4"/>
  <c r="Q7" i="4"/>
  <c r="N16" i="4"/>
  <c r="N20" i="4"/>
  <c r="N24" i="4"/>
  <c r="N28" i="4"/>
  <c r="O16" i="4"/>
  <c r="O20" i="4"/>
  <c r="O24" i="4"/>
  <c r="O28" i="4"/>
  <c r="O32" i="4"/>
  <c r="N37" i="4"/>
  <c r="O38" i="4"/>
  <c r="N15" i="4"/>
  <c r="B15" i="4" s="1"/>
  <c r="N19" i="4"/>
  <c r="B19" i="4" s="1"/>
  <c r="N23" i="4"/>
  <c r="B23" i="4" s="1"/>
  <c r="N27" i="4"/>
  <c r="N31" i="4"/>
  <c r="N36" i="4"/>
  <c r="O37" i="4"/>
  <c r="O15" i="4"/>
  <c r="O19" i="4"/>
  <c r="O23" i="4"/>
  <c r="O27" i="4"/>
  <c r="O31" i="4"/>
  <c r="N35" i="4"/>
  <c r="O36" i="4"/>
  <c r="N43" i="4"/>
  <c r="O44" i="4"/>
  <c r="N14" i="4"/>
  <c r="N18" i="4"/>
  <c r="N22" i="4"/>
  <c r="N26" i="4"/>
  <c r="N30" i="4"/>
  <c r="N34" i="4"/>
  <c r="O35" i="4"/>
  <c r="Z62" i="4"/>
  <c r="B62" i="4" s="1"/>
  <c r="AG57" i="4"/>
  <c r="C57" i="4" s="1"/>
  <c r="Z54" i="4"/>
  <c r="AI50" i="4"/>
  <c r="T50" i="4"/>
  <c r="E50" i="4"/>
  <c r="AG49" i="4"/>
  <c r="AF48" i="4"/>
  <c r="N48" i="4"/>
  <c r="Z46" i="4"/>
  <c r="AM45" i="4"/>
  <c r="W45" i="4"/>
  <c r="F45" i="4"/>
  <c r="AF44" i="4"/>
  <c r="K44" i="4"/>
  <c r="AI43" i="4"/>
  <c r="L43" i="4"/>
  <c r="H37" i="4"/>
  <c r="W37" i="4"/>
  <c r="I37" i="4"/>
  <c r="X37" i="4"/>
  <c r="AF37" i="4"/>
  <c r="AG37" i="4"/>
  <c r="E37" i="4"/>
  <c r="T37" i="4"/>
  <c r="AI37" i="4"/>
  <c r="F37" i="4"/>
  <c r="U37" i="4"/>
  <c r="AJ37" i="4"/>
  <c r="AF32" i="4"/>
  <c r="C25" i="4"/>
  <c r="AA20" i="4"/>
  <c r="C20" i="4" s="1"/>
  <c r="AA44" i="4"/>
  <c r="I44" i="4"/>
  <c r="AG43" i="4"/>
  <c r="K43" i="4"/>
  <c r="C29" i="4"/>
  <c r="C16" i="4"/>
  <c r="AF50" i="4"/>
  <c r="Z48" i="4"/>
  <c r="K48" i="4"/>
  <c r="Z44" i="4"/>
  <c r="F44" i="4"/>
  <c r="AA43" i="4"/>
  <c r="I43" i="4"/>
  <c r="N32" i="4"/>
  <c r="G4" i="1"/>
  <c r="AM48" i="4"/>
  <c r="X48" i="4"/>
  <c r="E45" i="4"/>
  <c r="T45" i="4"/>
  <c r="AI45" i="4"/>
  <c r="X44" i="4"/>
  <c r="E44" i="4"/>
  <c r="Z43" i="4"/>
  <c r="H43" i="4"/>
  <c r="B43" i="4" s="1"/>
  <c r="I38" i="4"/>
  <c r="X38" i="4"/>
  <c r="K38" i="4"/>
  <c r="AG38" i="4"/>
  <c r="E38" i="4"/>
  <c r="T38" i="4"/>
  <c r="AI38" i="4"/>
  <c r="F38" i="4"/>
  <c r="U38" i="4"/>
  <c r="AJ38" i="4"/>
  <c r="H38" i="4"/>
  <c r="W38" i="4"/>
  <c r="B18" i="4"/>
  <c r="X43" i="4"/>
  <c r="E43" i="4"/>
  <c r="H36" i="4"/>
  <c r="I32" i="4"/>
  <c r="X32" i="4"/>
  <c r="K32" i="4"/>
  <c r="AG32" i="4"/>
  <c r="T32" i="4"/>
  <c r="AI32" i="4"/>
  <c r="E32" i="4"/>
  <c r="U32" i="4"/>
  <c r="AJ32" i="4"/>
  <c r="H32" i="4"/>
  <c r="W32" i="4"/>
  <c r="K40" i="4"/>
  <c r="W28" i="4"/>
  <c r="H28" i="4"/>
  <c r="B28" i="4" s="1"/>
  <c r="W24" i="4"/>
  <c r="H24" i="4"/>
  <c r="W20" i="4"/>
  <c r="H20" i="4"/>
  <c r="W16" i="4"/>
  <c r="H16" i="4"/>
  <c r="K41" i="4"/>
  <c r="X40" i="4"/>
  <c r="I40" i="4"/>
  <c r="AF35" i="4"/>
  <c r="L34" i="4"/>
  <c r="AG31" i="4"/>
  <c r="L30" i="4"/>
  <c r="AJ28" i="4"/>
  <c r="U28" i="4"/>
  <c r="C28" i="4" s="1"/>
  <c r="E28" i="4"/>
  <c r="AG27" i="4"/>
  <c r="L26" i="4"/>
  <c r="AJ24" i="4"/>
  <c r="U24" i="4"/>
  <c r="E24" i="4"/>
  <c r="AG23" i="4"/>
  <c r="L22" i="4"/>
  <c r="AJ20" i="4"/>
  <c r="AJ12" i="4" s="1"/>
  <c r="U20" i="4"/>
  <c r="E20" i="4"/>
  <c r="AG19" i="4"/>
  <c r="L18" i="4"/>
  <c r="AJ16" i="4"/>
  <c r="U16" i="4"/>
  <c r="U12" i="4" s="1"/>
  <c r="E16" i="4"/>
  <c r="E12" i="4" s="1"/>
  <c r="AG15" i="4"/>
  <c r="AG12" i="4" s="1"/>
  <c r="L14" i="4"/>
  <c r="G10" i="1"/>
  <c r="K34" i="4"/>
  <c r="B34" i="4" s="1"/>
  <c r="K30" i="4"/>
  <c r="AI28" i="4"/>
  <c r="T28" i="4"/>
  <c r="K26" i="4"/>
  <c r="B26" i="4" s="1"/>
  <c r="AI24" i="4"/>
  <c r="T24" i="4"/>
  <c r="K22" i="4"/>
  <c r="AI20" i="4"/>
  <c r="T20" i="4"/>
  <c r="K18" i="4"/>
  <c r="AI16" i="4"/>
  <c r="T16" i="4"/>
  <c r="T12" i="4" s="1"/>
  <c r="K35" i="4"/>
  <c r="X34" i="4"/>
  <c r="I34" i="4"/>
  <c r="L31" i="4"/>
  <c r="C31" i="4" s="1"/>
  <c r="X30" i="4"/>
  <c r="I30" i="4"/>
  <c r="AG28" i="4"/>
  <c r="L27" i="4"/>
  <c r="C27" i="4" s="1"/>
  <c r="X26" i="4"/>
  <c r="I26" i="4"/>
  <c r="AG24" i="4"/>
  <c r="L23" i="4"/>
  <c r="C23" i="4" s="1"/>
  <c r="X22" i="4"/>
  <c r="I22" i="4"/>
  <c r="AG20" i="4"/>
  <c r="L19" i="4"/>
  <c r="L12" i="4" s="1"/>
  <c r="X18" i="4"/>
  <c r="I18" i="4"/>
  <c r="AG16" i="4"/>
  <c r="L15" i="4"/>
  <c r="C15" i="4" s="1"/>
  <c r="X14" i="4"/>
  <c r="I14" i="4"/>
  <c r="W36" i="4"/>
  <c r="AJ35" i="4"/>
  <c r="U35" i="4"/>
  <c r="AI34" i="4"/>
  <c r="T34" i="4"/>
  <c r="W31" i="4"/>
  <c r="B31" i="4" s="1"/>
  <c r="AI30" i="4"/>
  <c r="K28" i="4"/>
  <c r="W27" i="4"/>
  <c r="B27" i="4" s="1"/>
  <c r="AI26" i="4"/>
  <c r="K24" i="4"/>
  <c r="W23" i="4"/>
  <c r="AI22" i="4"/>
  <c r="K20" i="4"/>
  <c r="W19" i="4"/>
  <c r="AI18" i="4"/>
  <c r="K16" i="4"/>
  <c r="K12" i="4" s="1"/>
  <c r="W15" i="4"/>
  <c r="W12" i="4" s="1"/>
  <c r="AI14" i="4"/>
  <c r="AI12" i="4" s="1"/>
  <c r="AC9" i="4"/>
  <c r="X28" i="4"/>
  <c r="X24" i="4"/>
  <c r="C24" i="4" s="1"/>
  <c r="X20" i="4"/>
  <c r="X16" i="4"/>
  <c r="X12" i="4" s="1"/>
  <c r="C90" i="4" l="1"/>
  <c r="C120" i="4"/>
  <c r="C103" i="4"/>
  <c r="C110" i="4"/>
  <c r="B135" i="4"/>
  <c r="C135" i="4"/>
  <c r="C113" i="4"/>
  <c r="C92" i="4"/>
  <c r="B137" i="4"/>
  <c r="B144" i="4"/>
  <c r="C136" i="4"/>
  <c r="B162" i="4"/>
  <c r="C174" i="4"/>
  <c r="C157" i="4"/>
  <c r="C183" i="4"/>
  <c r="C184" i="4"/>
  <c r="C172" i="4"/>
  <c r="C191" i="4"/>
  <c r="C42" i="4"/>
  <c r="B39" i="4"/>
  <c r="B235" i="4"/>
  <c r="B237" i="4" s="1"/>
  <c r="C51" i="4"/>
  <c r="C195" i="4"/>
  <c r="C190" i="4"/>
  <c r="C216" i="4"/>
  <c r="B227" i="4"/>
  <c r="C211" i="4"/>
  <c r="B215" i="4"/>
  <c r="B225" i="4"/>
  <c r="B14" i="3"/>
  <c r="E12" i="3"/>
  <c r="B13" i="3"/>
  <c r="B118" i="3"/>
  <c r="C78" i="3"/>
  <c r="C94" i="3"/>
  <c r="C110" i="3"/>
  <c r="C126" i="3"/>
  <c r="B158" i="3"/>
  <c r="B14" i="4"/>
  <c r="C48" i="4"/>
  <c r="B16" i="4"/>
  <c r="B65" i="4"/>
  <c r="B59" i="4"/>
  <c r="C60" i="4"/>
  <c r="C61" i="4"/>
  <c r="B79" i="4"/>
  <c r="C72" i="4"/>
  <c r="B90" i="4"/>
  <c r="C97" i="4"/>
  <c r="B127" i="4"/>
  <c r="B110" i="4"/>
  <c r="B134" i="4"/>
  <c r="C168" i="4"/>
  <c r="C213" i="4"/>
  <c r="C222" i="4"/>
  <c r="C231" i="4"/>
  <c r="C50" i="4"/>
  <c r="C54" i="4"/>
  <c r="B47" i="4"/>
  <c r="B211" i="4"/>
  <c r="C223" i="4"/>
  <c r="B208" i="4"/>
  <c r="B112" i="4"/>
  <c r="C54" i="3"/>
  <c r="C38" i="3"/>
  <c r="B156" i="3"/>
  <c r="B181" i="3"/>
  <c r="C218" i="3"/>
  <c r="B164" i="3"/>
  <c r="C66" i="5"/>
  <c r="C130" i="5"/>
  <c r="B225" i="3"/>
  <c r="C57" i="5"/>
  <c r="C106" i="5"/>
  <c r="C138" i="5"/>
  <c r="S12" i="6"/>
  <c r="C184" i="6"/>
  <c r="C112" i="6"/>
  <c r="B44" i="4"/>
  <c r="B52" i="4"/>
  <c r="C12" i="6"/>
  <c r="B5" i="7" s="1"/>
  <c r="C32" i="4"/>
  <c r="AM12" i="4"/>
  <c r="C30" i="4"/>
  <c r="C33" i="4"/>
  <c r="B68" i="4"/>
  <c r="C75" i="4"/>
  <c r="B87" i="4"/>
  <c r="C69" i="4"/>
  <c r="C78" i="4"/>
  <c r="B109" i="4"/>
  <c r="C101" i="4"/>
  <c r="B101" i="4"/>
  <c r="C115" i="4"/>
  <c r="C119" i="4"/>
  <c r="C133" i="4"/>
  <c r="C138" i="4"/>
  <c r="C143" i="4"/>
  <c r="B136" i="4"/>
  <c r="B174" i="4"/>
  <c r="B159" i="4"/>
  <c r="C35" i="4"/>
  <c r="B218" i="4"/>
  <c r="C230" i="4"/>
  <c r="C36" i="4"/>
  <c r="B41" i="4"/>
  <c r="B49" i="4"/>
  <c r="B46" i="4"/>
  <c r="B124" i="4"/>
  <c r="B29" i="3"/>
  <c r="B54" i="3"/>
  <c r="B202" i="4"/>
  <c r="C121" i="4"/>
  <c r="C22" i="3"/>
  <c r="B59" i="3"/>
  <c r="B110" i="3"/>
  <c r="C147" i="3"/>
  <c r="C15" i="3"/>
  <c r="B155" i="3"/>
  <c r="C82" i="5"/>
  <c r="C105" i="5"/>
  <c r="C131" i="5"/>
  <c r="C207" i="3"/>
  <c r="C67" i="5"/>
  <c r="C202" i="3"/>
  <c r="B53" i="4"/>
  <c r="C19" i="4"/>
  <c r="B21" i="4"/>
  <c r="C14" i="4"/>
  <c r="C22" i="4"/>
  <c r="B17" i="4"/>
  <c r="B20" i="4"/>
  <c r="B36" i="4"/>
  <c r="C44" i="4"/>
  <c r="C13" i="4"/>
  <c r="O12" i="4"/>
  <c r="B13" i="4"/>
  <c r="N12" i="4"/>
  <c r="B45" i="4"/>
  <c r="C65" i="4"/>
  <c r="B72" i="4"/>
  <c r="C108" i="4"/>
  <c r="C107" i="4"/>
  <c r="C116" i="4"/>
  <c r="B117" i="4"/>
  <c r="C146" i="4"/>
  <c r="C151" i="4"/>
  <c r="C161" i="4"/>
  <c r="C176" i="4"/>
  <c r="C189" i="4"/>
  <c r="C47" i="4"/>
  <c r="C210" i="4"/>
  <c r="B217" i="4"/>
  <c r="C207" i="4"/>
  <c r="B213" i="4"/>
  <c r="B224" i="4"/>
  <c r="B42" i="4"/>
  <c r="B40" i="4"/>
  <c r="C202" i="4"/>
  <c r="C41" i="4"/>
  <c r="C61" i="3"/>
  <c r="C148" i="3"/>
  <c r="B86" i="3"/>
  <c r="C21" i="3"/>
  <c r="C45" i="3"/>
  <c r="B63" i="3"/>
  <c r="C86" i="3"/>
  <c r="C102" i="3"/>
  <c r="C118" i="3"/>
  <c r="C134" i="3"/>
  <c r="B211" i="3"/>
  <c r="B220" i="3"/>
  <c r="C171" i="3"/>
  <c r="C166" i="3"/>
  <c r="C74" i="5"/>
  <c r="C206" i="3"/>
  <c r="B207" i="3"/>
  <c r="C81" i="5"/>
  <c r="C113" i="5"/>
  <c r="C173" i="6"/>
  <c r="C126" i="6"/>
  <c r="C149" i="6"/>
  <c r="B51" i="4"/>
  <c r="C37" i="4"/>
  <c r="C83" i="4"/>
  <c r="C95" i="4"/>
  <c r="B92" i="4"/>
  <c r="C125" i="4"/>
  <c r="B169" i="4"/>
  <c r="B168" i="4"/>
  <c r="C166" i="4"/>
  <c r="B35" i="4"/>
  <c r="B55" i="4"/>
  <c r="C214" i="4"/>
  <c r="C225" i="4"/>
  <c r="B206" i="4"/>
  <c r="B229" i="4"/>
  <c r="B48" i="4"/>
  <c r="B156" i="4"/>
  <c r="C62" i="3"/>
  <c r="K12" i="3"/>
  <c r="C27" i="3"/>
  <c r="C57" i="3"/>
  <c r="B126" i="3"/>
  <c r="B21" i="3"/>
  <c r="C142" i="3"/>
  <c r="B166" i="3"/>
  <c r="B206" i="3"/>
  <c r="G12" i="5"/>
  <c r="C233" i="3"/>
  <c r="C52" i="5"/>
  <c r="C192" i="3"/>
  <c r="C203" i="3"/>
  <c r="C165" i="6"/>
  <c r="AL12" i="4"/>
  <c r="B38" i="4"/>
  <c r="B60" i="4"/>
  <c r="B76" i="4"/>
  <c r="C82" i="4"/>
  <c r="C34" i="4"/>
  <c r="B24" i="4"/>
  <c r="H12" i="4"/>
  <c r="I12" i="4"/>
  <c r="C52" i="4"/>
  <c r="C53" i="4"/>
  <c r="B82" i="4"/>
  <c r="C102" i="4"/>
  <c r="B69" i="4"/>
  <c r="B78" i="4"/>
  <c r="B97" i="4"/>
  <c r="B108" i="4"/>
  <c r="C123" i="4"/>
  <c r="B123" i="4"/>
  <c r="C126" i="4"/>
  <c r="B125" i="4"/>
  <c r="B147" i="4"/>
  <c r="C129" i="4"/>
  <c r="B151" i="4"/>
  <c r="B183" i="4"/>
  <c r="C162" i="4"/>
  <c r="C185" i="4"/>
  <c r="C206" i="4"/>
  <c r="B210" i="4"/>
  <c r="C215" i="4"/>
  <c r="B219" i="4"/>
  <c r="C224" i="4"/>
  <c r="C229" i="4"/>
  <c r="C39" i="4"/>
  <c r="C55" i="4"/>
  <c r="C203" i="4"/>
  <c r="B233" i="4"/>
  <c r="C227" i="4"/>
  <c r="B209" i="4"/>
  <c r="B23" i="3"/>
  <c r="C49" i="4"/>
  <c r="H12" i="3"/>
  <c r="B102" i="3"/>
  <c r="C15" i="6"/>
  <c r="C94" i="6"/>
  <c r="C176" i="6"/>
  <c r="AA12" i="4"/>
  <c r="B32" i="4"/>
  <c r="B85" i="4"/>
  <c r="B132" i="4"/>
  <c r="C18" i="4"/>
  <c r="C26" i="4"/>
  <c r="C40" i="4"/>
  <c r="C38" i="4"/>
  <c r="C43" i="4"/>
  <c r="B37" i="4"/>
  <c r="B33" i="4"/>
  <c r="Z12" i="4"/>
  <c r="F12" i="4"/>
  <c r="B67" i="4"/>
  <c r="C67" i="4"/>
  <c r="B83" i="4"/>
  <c r="C77" i="4"/>
  <c r="C94" i="4"/>
  <c r="C74" i="4"/>
  <c r="C100" i="4"/>
  <c r="C117" i="4"/>
  <c r="B152" i="4"/>
  <c r="C163" i="4"/>
  <c r="B201" i="4"/>
  <c r="B161" i="4"/>
  <c r="B176" i="4"/>
  <c r="C46" i="4"/>
  <c r="B189" i="4"/>
  <c r="C219" i="4"/>
  <c r="B195" i="4"/>
  <c r="C226" i="4"/>
  <c r="C209" i="4"/>
  <c r="C221" i="4"/>
  <c r="C233" i="4"/>
  <c r="B175" i="4"/>
  <c r="B222" i="4"/>
  <c r="B54" i="4"/>
  <c r="B15" i="3"/>
  <c r="C37" i="3"/>
  <c r="C234" i="4"/>
  <c r="B31" i="3"/>
  <c r="C45" i="4"/>
  <c r="C137" i="4"/>
  <c r="C14" i="3"/>
  <c r="F12" i="3"/>
  <c r="C12" i="3" s="1"/>
  <c r="C13" i="3"/>
  <c r="B78" i="3"/>
  <c r="C182" i="3"/>
  <c r="C189" i="3"/>
  <c r="C179" i="3"/>
  <c r="B173" i="3"/>
  <c r="B204" i="3"/>
  <c r="K12" i="5"/>
  <c r="C15" i="5"/>
  <c r="B208" i="3"/>
  <c r="C47" i="6"/>
  <c r="C54" i="5"/>
  <c r="B12" i="3" l="1"/>
  <c r="G2" i="7" s="1"/>
  <c r="B12" i="4"/>
  <c r="G3" i="7" s="1"/>
  <c r="C12" i="4"/>
  <c r="B3" i="7" s="1"/>
  <c r="B6" i="7" s="1"/>
  <c r="B8" i="7" s="1"/>
  <c r="C12" i="5"/>
  <c r="B4" i="7" s="1"/>
  <c r="B7" i="7"/>
  <c r="G4" i="7" l="1"/>
  <c r="G8" i="7" s="1"/>
</calcChain>
</file>

<file path=xl/comments1.xml><?xml version="1.0" encoding="utf-8"?>
<comments xmlns="http://schemas.openxmlformats.org/spreadsheetml/2006/main">
  <authors>
    <author>Eric Groves</author>
  </authors>
  <commentList>
    <comment ref="F2" authorId="0" shapeId="0">
      <text>
        <r>
          <rPr>
            <b/>
            <sz val="8"/>
            <color indexed="81"/>
            <rFont val="Tahoma"/>
          </rPr>
          <t>Eric Groves:</t>
        </r>
        <r>
          <rPr>
            <sz val="8"/>
            <color indexed="81"/>
            <rFont val="Tahoma"/>
          </rPr>
          <t xml:space="preserve">
Henry hub plus contract add.
</t>
        </r>
      </text>
    </comment>
  </commentList>
</comments>
</file>

<file path=xl/sharedStrings.xml><?xml version="1.0" encoding="utf-8"?>
<sst xmlns="http://schemas.openxmlformats.org/spreadsheetml/2006/main" count="256" uniqueCount="97">
  <si>
    <t>Buy</t>
  </si>
  <si>
    <t>FOB</t>
  </si>
  <si>
    <t>Volume</t>
  </si>
  <si>
    <t>Buy/Sell</t>
  </si>
  <si>
    <t>Curve</t>
  </si>
  <si>
    <t>Fixed</t>
  </si>
  <si>
    <t>Mtm</t>
  </si>
  <si>
    <t xml:space="preserve">Sell </t>
  </si>
  <si>
    <t>Sell</t>
  </si>
  <si>
    <t>Transfer of volume to CIF curve</t>
  </si>
  <si>
    <t>Purchase of volume into the cif curve</t>
  </si>
  <si>
    <t>Boil Off</t>
  </si>
  <si>
    <t>Sale of Gas to the Gas Desk</t>
  </si>
  <si>
    <t>Terminal Fuel and Ship Injection</t>
  </si>
  <si>
    <t>Henry Hub</t>
  </si>
  <si>
    <t>Purchase of LNG</t>
  </si>
  <si>
    <t>Description</t>
  </si>
  <si>
    <t>LNG Price Book</t>
  </si>
  <si>
    <t>LNG Freight Book</t>
  </si>
  <si>
    <t>H. Galleon</t>
  </si>
  <si>
    <t>H.Galleon</t>
  </si>
  <si>
    <t>Hedge of Freight Cost</t>
  </si>
  <si>
    <t>When</t>
  </si>
  <si>
    <t>Day 1</t>
  </si>
  <si>
    <t>Day 2</t>
  </si>
  <si>
    <t>Original Freight Estimate</t>
  </si>
  <si>
    <t>Estimate</t>
  </si>
  <si>
    <t>IR</t>
  </si>
  <si>
    <t>NG</t>
  </si>
  <si>
    <t>IF-HEHUB</t>
  </si>
  <si>
    <t>NG-VOL</t>
  </si>
  <si>
    <t>HEHUB PRICE</t>
  </si>
  <si>
    <t>QATAR-FOB</t>
  </si>
  <si>
    <t>DEAL #</t>
  </si>
  <si>
    <t>DEAL DATE</t>
  </si>
  <si>
    <t>COUNTERPARTY</t>
  </si>
  <si>
    <t>VOLUME</t>
  </si>
  <si>
    <t>PRICE</t>
  </si>
  <si>
    <t>START</t>
  </si>
  <si>
    <t>END</t>
  </si>
  <si>
    <t>PV</t>
  </si>
  <si>
    <t>POS</t>
  </si>
  <si>
    <t>P&amp;L</t>
  </si>
  <si>
    <t>Total</t>
  </si>
  <si>
    <t>FOB BOOK</t>
  </si>
  <si>
    <t>CIF BOOK</t>
  </si>
  <si>
    <t>HG Boil Off from Qatar</t>
  </si>
  <si>
    <t>Gas Desk</t>
  </si>
  <si>
    <t>Elba Loss</t>
  </si>
  <si>
    <t>Sell to Gas Desk</t>
  </si>
  <si>
    <t>BOOK TOTAL</t>
  </si>
  <si>
    <t>TOTAL POS</t>
  </si>
  <si>
    <t>TOTAL P&amp;L</t>
  </si>
  <si>
    <t>Interbook -HG (Qatar)</t>
  </si>
  <si>
    <t>Interbook - new (Algeria)</t>
  </si>
  <si>
    <t>Fuel and Ship Pressure</t>
  </si>
  <si>
    <t>InterBook HG (Qatar)</t>
  </si>
  <si>
    <t>HG - QATAR TO ELBA</t>
  </si>
  <si>
    <t>NEW - ALGERIA TO ELBA</t>
  </si>
  <si>
    <t>NEWBUILD - ALGERIA TO ELBA</t>
  </si>
  <si>
    <t>NEW - VENEZUELA TO ELBA</t>
  </si>
  <si>
    <t>Interbook - new (Ven)</t>
  </si>
  <si>
    <t>NEWBUILD - VENEZUELA TO ELBA</t>
  </si>
  <si>
    <t>Interbook - new (VEN)</t>
  </si>
  <si>
    <t>NEW Boil Off from VEN</t>
  </si>
  <si>
    <t>NEW Boil Off from ALGERIA</t>
  </si>
  <si>
    <t>HEOGH GALLEON</t>
  </si>
  <si>
    <t>NEW BUILD</t>
  </si>
  <si>
    <t>Fixed Charter</t>
  </si>
  <si>
    <t>Heogh Galleon</t>
  </si>
  <si>
    <t>PRICE 1</t>
  </si>
  <si>
    <t>PER DAY AMOUNT</t>
  </si>
  <si>
    <t>New Build</t>
  </si>
  <si>
    <t>FOB Book</t>
  </si>
  <si>
    <t>LNG Freight Hedge Book</t>
  </si>
  <si>
    <t>Ship Book</t>
  </si>
  <si>
    <t>MtM</t>
  </si>
  <si>
    <t>Fixed Elba Fee</t>
  </si>
  <si>
    <t>Elba Terminal</t>
  </si>
  <si>
    <t>Elba Book</t>
  </si>
  <si>
    <t>VENEZUELA-FOB</t>
  </si>
  <si>
    <t>Positions</t>
  </si>
  <si>
    <t>Notional</t>
  </si>
  <si>
    <t>CHARTER</t>
  </si>
  <si>
    <t>CHARTER-hedge</t>
  </si>
  <si>
    <t>CHARTER-TRANSFER TO LNG</t>
  </si>
  <si>
    <t>CHARTER - TRANSFER TO LNG</t>
  </si>
  <si>
    <t>Variable Costs</t>
  </si>
  <si>
    <t>HG Charter not covered</t>
  </si>
  <si>
    <t>Net Total w/o uncovered cost</t>
  </si>
  <si>
    <t>LNG Book</t>
  </si>
  <si>
    <t>Algeria</t>
  </si>
  <si>
    <t>Current Book Assumptions</t>
  </si>
  <si>
    <t>&lt;----Represents Boil Off and Elba Fuel</t>
  </si>
  <si>
    <t>1.  All ship costs are currently shown as fixed  amounts per the EI model.</t>
  </si>
  <si>
    <t>2. All FOB curves are per EI</t>
  </si>
  <si>
    <t>3. CIF curve is Henry Hub Flat plus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</si>
</sst>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0.0000"/>
    <numFmt numFmtId="168" formatCode="0.0%"/>
    <numFmt numFmtId="169" formatCode="&quot;$&quot;#,##0.000_);[Red]\(&quot;$&quot;#,##0.000\)"/>
    <numFmt numFmtId="176" formatCode="#,##0.00000_);[Red]\(#,##0.0000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5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0" xfId="0" applyFont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left"/>
    </xf>
    <xf numFmtId="166" fontId="0" fillId="0" borderId="0" xfId="1" applyNumberFormat="1" applyFont="1"/>
    <xf numFmtId="166" fontId="0" fillId="0" borderId="0" xfId="0" applyNumberFormat="1"/>
    <xf numFmtId="17" fontId="0" fillId="0" borderId="0" xfId="0" applyNumberFormat="1"/>
    <xf numFmtId="17" fontId="2" fillId="0" borderId="0" xfId="0" applyNumberFormat="1" applyFont="1"/>
    <xf numFmtId="168" fontId="0" fillId="0" borderId="0" xfId="0" applyNumberFormat="1" applyAlignment="1">
      <alignment horizontal="center"/>
    </xf>
    <xf numFmtId="8" fontId="0" fillId="0" borderId="2" xfId="0" applyNumberFormat="1" applyBorder="1"/>
    <xf numFmtId="8" fontId="0" fillId="0" borderId="3" xfId="0" applyNumberFormat="1" applyBorder="1"/>
    <xf numFmtId="167" fontId="0" fillId="0" borderId="2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167" fontId="0" fillId="0" borderId="5" xfId="0" applyNumberFormat="1" applyBorder="1"/>
    <xf numFmtId="8" fontId="0" fillId="0" borderId="6" xfId="0" applyNumberFormat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Continuous"/>
    </xf>
    <xf numFmtId="0" fontId="2" fillId="0" borderId="9" xfId="0" applyFont="1" applyBorder="1" applyAlignment="1">
      <alignment horizontal="centerContinuous"/>
    </xf>
    <xf numFmtId="14" fontId="0" fillId="0" borderId="2" xfId="0" applyNumberForma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17" fontId="0" fillId="0" borderId="2" xfId="0" applyNumberFormat="1" applyBorder="1" applyAlignment="1">
      <alignment horizontal="centerContinuous"/>
    </xf>
    <xf numFmtId="38" fontId="0" fillId="0" borderId="2" xfId="0" applyNumberFormat="1" applyBorder="1" applyAlignment="1">
      <alignment horizontal="centerContinuous"/>
    </xf>
    <xf numFmtId="8" fontId="0" fillId="0" borderId="2" xfId="0" applyNumberFormat="1" applyBorder="1" applyAlignment="1">
      <alignment horizontal="centerContinuous"/>
    </xf>
    <xf numFmtId="38" fontId="2" fillId="0" borderId="7" xfId="0" applyNumberFormat="1" applyFont="1" applyBorder="1" applyAlignment="1">
      <alignment horizontal="center"/>
    </xf>
    <xf numFmtId="6" fontId="2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2" borderId="8" xfId="0" applyFill="1" applyBorder="1" applyAlignment="1">
      <alignment horizontal="centerContinuous"/>
    </xf>
    <xf numFmtId="0" fontId="2" fillId="2" borderId="9" xfId="0" applyFont="1" applyFill="1" applyBorder="1" applyAlignment="1">
      <alignment horizontal="centerContinuous"/>
    </xf>
    <xf numFmtId="14" fontId="0" fillId="2" borderId="2" xfId="0" applyNumberForma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17" fontId="0" fillId="2" borderId="2" xfId="0" applyNumberFormat="1" applyFill="1" applyBorder="1" applyAlignment="1">
      <alignment horizontal="centerContinuous"/>
    </xf>
    <xf numFmtId="38" fontId="0" fillId="2" borderId="2" xfId="0" applyNumberFormat="1" applyFill="1" applyBorder="1" applyAlignment="1">
      <alignment horizontal="centerContinuous"/>
    </xf>
    <xf numFmtId="8" fontId="0" fillId="2" borderId="2" xfId="0" applyNumberFormat="1" applyFill="1" applyBorder="1" applyAlignment="1">
      <alignment horizontal="centerContinuous"/>
    </xf>
    <xf numFmtId="6" fontId="2" fillId="0" borderId="7" xfId="1" applyNumberFormat="1" applyFont="1" applyBorder="1" applyAlignment="1">
      <alignment horizontal="center"/>
    </xf>
    <xf numFmtId="0" fontId="0" fillId="2" borderId="10" xfId="0" applyFill="1" applyBorder="1" applyAlignment="1">
      <alignment horizontal="centerContinuous"/>
    </xf>
    <xf numFmtId="0" fontId="2" fillId="2" borderId="11" xfId="0" applyFont="1" applyFill="1" applyBorder="1" applyAlignment="1">
      <alignment horizontal="centerContinuous"/>
    </xf>
    <xf numFmtId="0" fontId="2" fillId="2" borderId="10" xfId="0" applyFont="1" applyFill="1" applyBorder="1" applyAlignment="1">
      <alignment horizontal="centerContinuous"/>
    </xf>
    <xf numFmtId="0" fontId="0" fillId="2" borderId="12" xfId="0" applyFill="1" applyBorder="1" applyAlignment="1">
      <alignment horizontal="centerContinuous"/>
    </xf>
    <xf numFmtId="0" fontId="0" fillId="3" borderId="0" xfId="0" applyFill="1"/>
    <xf numFmtId="0" fontId="2" fillId="0" borderId="1" xfId="0" applyFont="1" applyBorder="1"/>
    <xf numFmtId="6" fontId="0" fillId="0" borderId="0" xfId="0" applyNumberFormat="1" applyBorder="1" applyAlignment="1">
      <alignment horizontal="center"/>
    </xf>
    <xf numFmtId="0" fontId="0" fillId="0" borderId="1" xfId="0" applyFill="1" applyBorder="1"/>
    <xf numFmtId="6" fontId="0" fillId="0" borderId="1" xfId="0" applyNumberFormat="1" applyFill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0" fillId="0" borderId="1" xfId="0" applyNumberFormat="1" applyFill="1" applyBorder="1" applyAlignment="1">
      <alignment horizontal="center"/>
    </xf>
    <xf numFmtId="0" fontId="2" fillId="2" borderId="12" xfId="0" applyFont="1" applyFill="1" applyBorder="1" applyAlignment="1">
      <alignment horizontal="centerContinuous"/>
    </xf>
    <xf numFmtId="0" fontId="0" fillId="0" borderId="13" xfId="0" applyBorder="1" applyAlignment="1">
      <alignment horizontal="centerContinuous"/>
    </xf>
    <xf numFmtId="14" fontId="0" fillId="0" borderId="0" xfId="0" applyNumberFormat="1" applyBorder="1" applyAlignment="1">
      <alignment horizontal="centerContinuous"/>
    </xf>
    <xf numFmtId="0" fontId="0" fillId="0" borderId="0" xfId="0" applyBorder="1" applyAlignment="1">
      <alignment horizontal="centerContinuous"/>
    </xf>
    <xf numFmtId="17" fontId="0" fillId="0" borderId="0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Continuous"/>
    </xf>
    <xf numFmtId="8" fontId="0" fillId="0" borderId="0" xfId="0" applyNumberFormat="1" applyBorder="1" applyAlignment="1">
      <alignment horizontal="centerContinuous"/>
    </xf>
    <xf numFmtId="6" fontId="2" fillId="0" borderId="0" xfId="0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8" fontId="0" fillId="0" borderId="0" xfId="0" applyNumberFormat="1"/>
    <xf numFmtId="176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Border="1"/>
    <xf numFmtId="8" fontId="2" fillId="0" borderId="6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2"/>
  <sheetViews>
    <sheetView showGridLines="0" workbookViewId="0">
      <selection activeCell="A19" sqref="A19"/>
    </sheetView>
  </sheetViews>
  <sheetFormatPr defaultRowHeight="12.75" x14ac:dyDescent="0.2"/>
  <cols>
    <col min="2" max="2" width="16" customWidth="1"/>
    <col min="4" max="4" width="15.42578125" bestFit="1" customWidth="1"/>
    <col min="6" max="6" width="10.7109375" customWidth="1"/>
    <col min="7" max="7" width="13.42578125" customWidth="1"/>
    <col min="8" max="8" width="40.7109375" customWidth="1"/>
  </cols>
  <sheetData>
    <row r="2" spans="1:13" x14ac:dyDescent="0.2">
      <c r="A2" s="10" t="s">
        <v>17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3" x14ac:dyDescent="0.2">
      <c r="A4" s="1"/>
      <c r="B4" s="1"/>
      <c r="D4" s="6">
        <f>SUM(D6:D20)</f>
        <v>0</v>
      </c>
      <c r="E4" s="1"/>
      <c r="G4" s="4">
        <f>SUM(G6:G19)</f>
        <v>510000</v>
      </c>
      <c r="H4" s="1"/>
      <c r="I4" s="1"/>
      <c r="J4" s="1"/>
    </row>
    <row r="5" spans="1:13" x14ac:dyDescent="0.2">
      <c r="A5" s="11" t="s">
        <v>22</v>
      </c>
      <c r="B5" s="8" t="s">
        <v>3</v>
      </c>
      <c r="C5" s="8" t="s">
        <v>4</v>
      </c>
      <c r="D5" s="8" t="s">
        <v>2</v>
      </c>
      <c r="E5" s="8" t="s">
        <v>5</v>
      </c>
      <c r="F5" s="8" t="s">
        <v>4</v>
      </c>
      <c r="G5" s="8" t="s">
        <v>6</v>
      </c>
      <c r="H5" s="12" t="s">
        <v>16</v>
      </c>
      <c r="I5" s="2"/>
      <c r="J5" s="2"/>
      <c r="K5" s="2"/>
      <c r="L5" s="3"/>
      <c r="M5" s="3"/>
    </row>
    <row r="6" spans="1:13" x14ac:dyDescent="0.2">
      <c r="A6" t="s">
        <v>24</v>
      </c>
      <c r="B6" s="1" t="s">
        <v>0</v>
      </c>
      <c r="C6" s="1" t="s">
        <v>1</v>
      </c>
      <c r="D6" s="6">
        <v>1000000</v>
      </c>
      <c r="E6" s="5">
        <v>1</v>
      </c>
      <c r="F6" s="5">
        <v>1</v>
      </c>
      <c r="G6" s="4">
        <f>+D6*(F6-E6)</f>
        <v>0</v>
      </c>
      <c r="H6" s="7" t="s">
        <v>15</v>
      </c>
      <c r="I6" s="1"/>
      <c r="J6" s="1"/>
      <c r="K6" s="1"/>
    </row>
    <row r="7" spans="1:13" x14ac:dyDescent="0.2">
      <c r="A7" t="s">
        <v>23</v>
      </c>
      <c r="B7" s="1" t="s">
        <v>7</v>
      </c>
      <c r="C7" s="1" t="s">
        <v>1</v>
      </c>
      <c r="D7" s="6">
        <v>-1000000</v>
      </c>
      <c r="E7" s="5">
        <v>1</v>
      </c>
      <c r="F7" s="5">
        <v>1</v>
      </c>
      <c r="G7" s="4">
        <f>+D7*(F7-E7)</f>
        <v>0</v>
      </c>
      <c r="H7" s="7" t="s">
        <v>9</v>
      </c>
      <c r="I7" s="1"/>
      <c r="J7" s="1"/>
      <c r="K7" s="1"/>
    </row>
    <row r="8" spans="1:13" x14ac:dyDescent="0.2">
      <c r="B8" s="1"/>
      <c r="C8" s="1"/>
      <c r="D8" s="1"/>
      <c r="E8" s="1"/>
      <c r="F8" s="1"/>
      <c r="G8" s="1"/>
      <c r="H8" s="7"/>
      <c r="I8" s="1"/>
      <c r="J8" s="1"/>
      <c r="K8" s="1"/>
    </row>
    <row r="9" spans="1:13" x14ac:dyDescent="0.2">
      <c r="A9" t="s">
        <v>23</v>
      </c>
      <c r="B9" s="1" t="s">
        <v>0</v>
      </c>
      <c r="C9" s="1" t="s">
        <v>14</v>
      </c>
      <c r="D9" s="6">
        <v>1000000</v>
      </c>
      <c r="E9" s="5">
        <v>1</v>
      </c>
      <c r="F9" s="5">
        <v>4</v>
      </c>
      <c r="G9" s="4">
        <f>+D9*(F9-E9)</f>
        <v>3000000</v>
      </c>
      <c r="H9" s="7" t="s">
        <v>10</v>
      </c>
      <c r="I9" s="1"/>
      <c r="J9" s="1"/>
      <c r="K9" s="1"/>
    </row>
    <row r="10" spans="1:13" x14ac:dyDescent="0.2">
      <c r="A10" t="s">
        <v>23</v>
      </c>
      <c r="B10" s="1" t="s">
        <v>8</v>
      </c>
      <c r="C10" s="1" t="s">
        <v>14</v>
      </c>
      <c r="D10" s="6">
        <f>-D9*0.1</f>
        <v>-100000</v>
      </c>
      <c r="E10" s="5">
        <v>0</v>
      </c>
      <c r="F10" s="5">
        <v>4</v>
      </c>
      <c r="G10" s="4">
        <f>+D10*(F10-E10)</f>
        <v>-400000</v>
      </c>
      <c r="H10" s="7" t="s">
        <v>11</v>
      </c>
      <c r="I10" s="1"/>
      <c r="J10" s="1"/>
      <c r="K10" s="1"/>
    </row>
    <row r="11" spans="1:13" x14ac:dyDescent="0.2">
      <c r="B11" s="1"/>
      <c r="C11" s="1"/>
      <c r="D11" s="1"/>
      <c r="E11" s="1"/>
      <c r="F11" s="1"/>
      <c r="G11" s="1"/>
      <c r="H11" s="7"/>
      <c r="I11" s="1"/>
      <c r="J11" s="1"/>
      <c r="K11" s="1"/>
    </row>
    <row r="12" spans="1:13" x14ac:dyDescent="0.2">
      <c r="A12" t="s">
        <v>23</v>
      </c>
      <c r="B12" s="1" t="s">
        <v>8</v>
      </c>
      <c r="C12" s="1" t="s">
        <v>14</v>
      </c>
      <c r="D12" s="6">
        <v>-877500</v>
      </c>
      <c r="E12" s="5">
        <v>4</v>
      </c>
      <c r="F12" s="5">
        <v>4</v>
      </c>
      <c r="G12" s="4">
        <f>+D12*(F12-E12)</f>
        <v>0</v>
      </c>
      <c r="H12" s="7" t="s">
        <v>12</v>
      </c>
      <c r="I12" s="1"/>
      <c r="J12" s="1"/>
      <c r="K12" s="1"/>
    </row>
    <row r="13" spans="1:13" x14ac:dyDescent="0.2">
      <c r="A13" t="s">
        <v>23</v>
      </c>
      <c r="B13" s="1" t="s">
        <v>8</v>
      </c>
      <c r="C13" s="1" t="s">
        <v>14</v>
      </c>
      <c r="D13" s="6">
        <f>-900000*0.025</f>
        <v>-22500</v>
      </c>
      <c r="E13" s="5">
        <v>0</v>
      </c>
      <c r="F13" s="5">
        <v>4</v>
      </c>
      <c r="G13" s="4">
        <f>+D13*(F13-E13)</f>
        <v>-90000</v>
      </c>
      <c r="H13" s="7" t="s">
        <v>13</v>
      </c>
      <c r="I13" s="1"/>
      <c r="J13" s="1"/>
      <c r="K13" s="1"/>
    </row>
    <row r="14" spans="1:13" x14ac:dyDescent="0.2">
      <c r="B14" s="1"/>
      <c r="C14" s="1"/>
      <c r="D14" s="1"/>
      <c r="E14" s="1"/>
      <c r="F14" s="1"/>
      <c r="G14" s="1"/>
      <c r="H14" s="7"/>
      <c r="I14" s="1"/>
      <c r="J14" s="1"/>
      <c r="K14" s="1"/>
    </row>
    <row r="15" spans="1:13" x14ac:dyDescent="0.2">
      <c r="A15" t="s">
        <v>23</v>
      </c>
      <c r="B15" s="1" t="s">
        <v>0</v>
      </c>
      <c r="C15" s="1" t="s">
        <v>20</v>
      </c>
      <c r="D15" s="6">
        <v>-1000000</v>
      </c>
      <c r="E15" s="5">
        <v>0</v>
      </c>
      <c r="F15" s="5">
        <v>0</v>
      </c>
      <c r="G15" s="4">
        <f>+D15*(F15-E15)</f>
        <v>0</v>
      </c>
      <c r="H15" s="7" t="s">
        <v>26</v>
      </c>
      <c r="I15" s="1"/>
      <c r="J15" s="1"/>
      <c r="K15" s="1"/>
    </row>
    <row r="16" spans="1:13" x14ac:dyDescent="0.2">
      <c r="A16" t="s">
        <v>24</v>
      </c>
      <c r="B16" s="1" t="s">
        <v>0</v>
      </c>
      <c r="C16" s="1" t="s">
        <v>20</v>
      </c>
      <c r="D16" s="6">
        <v>1000000</v>
      </c>
      <c r="E16" s="5">
        <v>2</v>
      </c>
      <c r="F16" s="5">
        <v>0</v>
      </c>
      <c r="G16" s="4">
        <f>+D16*(F16-E16)</f>
        <v>-2000000</v>
      </c>
      <c r="H16" s="7" t="s">
        <v>21</v>
      </c>
      <c r="I16" s="1"/>
      <c r="J16" s="1"/>
      <c r="K16" s="1"/>
    </row>
    <row r="17" spans="1:11" x14ac:dyDescent="0.2">
      <c r="B17" s="1"/>
      <c r="C17" s="1"/>
      <c r="D17" s="1"/>
      <c r="E17" s="1">
        <f>3*88</f>
        <v>264</v>
      </c>
      <c r="F17" s="1"/>
      <c r="G17" s="1"/>
      <c r="H17" s="7"/>
      <c r="I17" s="1"/>
      <c r="J17" s="1"/>
      <c r="K17" s="1"/>
    </row>
    <row r="18" spans="1:11" x14ac:dyDescent="0.2">
      <c r="B18" s="1"/>
      <c r="C18" s="1"/>
      <c r="D18" s="1"/>
      <c r="E18" s="1"/>
      <c r="F18" s="1"/>
      <c r="G18" s="1"/>
      <c r="H18" s="7"/>
      <c r="I18" s="1"/>
      <c r="J18" s="1"/>
      <c r="K18" s="1"/>
    </row>
    <row r="19" spans="1:11" x14ac:dyDescent="0.2">
      <c r="A19" s="10" t="s">
        <v>18</v>
      </c>
      <c r="I19" s="1"/>
      <c r="J19" s="1"/>
      <c r="K19" s="1"/>
    </row>
    <row r="20" spans="1:11" x14ac:dyDescent="0.2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/>
      <c r="B21" s="1"/>
      <c r="C21" s="1"/>
      <c r="D21" s="6">
        <f>SUM(C23:C34)</f>
        <v>0</v>
      </c>
      <c r="E21" s="1"/>
      <c r="F21" s="1"/>
      <c r="G21" s="4">
        <f>SUM(G23:G34)</f>
        <v>-2000000</v>
      </c>
      <c r="H21" s="1"/>
      <c r="I21" s="1"/>
      <c r="J21" s="1"/>
      <c r="K21" s="1"/>
    </row>
    <row r="22" spans="1:11" x14ac:dyDescent="0.2">
      <c r="A22" s="11" t="s">
        <v>22</v>
      </c>
      <c r="B22" s="8" t="s">
        <v>3</v>
      </c>
      <c r="C22" s="8" t="s">
        <v>4</v>
      </c>
      <c r="D22" s="8" t="s">
        <v>2</v>
      </c>
      <c r="E22" s="8" t="s">
        <v>5</v>
      </c>
      <c r="F22" s="8" t="s">
        <v>4</v>
      </c>
      <c r="G22" s="8" t="s">
        <v>6</v>
      </c>
      <c r="H22" s="9" t="s">
        <v>16</v>
      </c>
      <c r="I22" s="1"/>
      <c r="J22" s="1"/>
      <c r="K22" s="1"/>
    </row>
    <row r="23" spans="1:11" x14ac:dyDescent="0.2">
      <c r="B23" s="1"/>
      <c r="C23" s="1"/>
      <c r="D23" s="6"/>
      <c r="E23" s="5"/>
      <c r="F23" s="5"/>
      <c r="G23" s="4"/>
      <c r="H23" s="7"/>
      <c r="I23" s="1"/>
      <c r="J23" s="1"/>
      <c r="K23" s="1"/>
    </row>
    <row r="24" spans="1:11" x14ac:dyDescent="0.2">
      <c r="A24" t="s">
        <v>23</v>
      </c>
      <c r="B24" s="1" t="s">
        <v>8</v>
      </c>
      <c r="C24" s="1" t="s">
        <v>19</v>
      </c>
      <c r="D24" s="6">
        <v>-1000000</v>
      </c>
      <c r="E24" s="5">
        <v>2</v>
      </c>
      <c r="F24" s="5">
        <v>0</v>
      </c>
      <c r="G24" s="4">
        <f>+D24*(F24-E24)</f>
        <v>2000000</v>
      </c>
      <c r="H24" s="7" t="s">
        <v>21</v>
      </c>
      <c r="I24" s="1"/>
      <c r="J24" s="1"/>
      <c r="K24" s="1"/>
    </row>
    <row r="25" spans="1:11" x14ac:dyDescent="0.2">
      <c r="A25" t="s">
        <v>24</v>
      </c>
      <c r="B25" s="1" t="s">
        <v>0</v>
      </c>
      <c r="C25" s="1" t="s">
        <v>19</v>
      </c>
      <c r="D25" s="6">
        <v>2000000</v>
      </c>
      <c r="E25" s="5">
        <v>2</v>
      </c>
      <c r="F25" s="5">
        <v>0</v>
      </c>
      <c r="G25" s="4">
        <f>+D25*(F25-E25)</f>
        <v>-4000000</v>
      </c>
      <c r="H25" s="7" t="s">
        <v>25</v>
      </c>
      <c r="I25" s="1"/>
      <c r="J25" s="1"/>
      <c r="K25" s="1"/>
    </row>
    <row r="26" spans="1:11" x14ac:dyDescent="0.2">
      <c r="B26" s="1"/>
      <c r="C26" s="1"/>
      <c r="D26" s="6"/>
      <c r="E26" s="5"/>
      <c r="F26" s="5"/>
      <c r="G26" s="4"/>
      <c r="H26" s="7"/>
      <c r="I26" s="1"/>
      <c r="J26" s="1"/>
      <c r="K26" s="1"/>
    </row>
    <row r="27" spans="1:11" x14ac:dyDescent="0.2">
      <c r="B27" s="1"/>
      <c r="C27" s="1"/>
      <c r="D27" s="6"/>
      <c r="E27" s="5"/>
      <c r="F27" s="5"/>
      <c r="G27" s="4"/>
      <c r="H27" s="7"/>
      <c r="I27" s="1"/>
      <c r="J27" s="1"/>
      <c r="K27" s="1"/>
    </row>
    <row r="28" spans="1:11" x14ac:dyDescent="0.2">
      <c r="B28" s="1"/>
      <c r="C28" s="1"/>
      <c r="D28" s="1"/>
      <c r="E28" s="1"/>
      <c r="F28" s="1"/>
      <c r="G28" s="1"/>
      <c r="H28" s="7"/>
      <c r="I28" s="1"/>
      <c r="J28" s="1"/>
      <c r="K28" s="1"/>
    </row>
    <row r="29" spans="1:11" x14ac:dyDescent="0.2">
      <c r="A29" s="1"/>
      <c r="B29" s="1"/>
      <c r="C29" s="6"/>
      <c r="D29" s="5"/>
      <c r="E29" s="5"/>
      <c r="F29" s="4"/>
      <c r="G29" s="7"/>
      <c r="H29" s="1"/>
      <c r="I29" s="1"/>
      <c r="J29" s="1"/>
    </row>
    <row r="30" spans="1:11" x14ac:dyDescent="0.2">
      <c r="A30" s="1"/>
      <c r="B30" s="1"/>
      <c r="C30" s="6"/>
      <c r="D30" s="5"/>
      <c r="E30" s="5"/>
      <c r="F30" s="4"/>
      <c r="G30" s="7"/>
    </row>
    <row r="31" spans="1:11" x14ac:dyDescent="0.2">
      <c r="G31" s="7"/>
    </row>
    <row r="32" spans="1:11" x14ac:dyDescent="0.2">
      <c r="D32" s="13"/>
      <c r="G32" s="7"/>
    </row>
    <row r="33" spans="4:7" x14ac:dyDescent="0.2">
      <c r="D33" s="13"/>
      <c r="G33" s="7"/>
    </row>
    <row r="34" spans="4:7" x14ac:dyDescent="0.2">
      <c r="D34" s="13"/>
      <c r="G34" s="7"/>
    </row>
    <row r="35" spans="4:7" x14ac:dyDescent="0.2">
      <c r="D35" s="14"/>
      <c r="G35" s="7"/>
    </row>
    <row r="36" spans="4:7" x14ac:dyDescent="0.2">
      <c r="G36" s="7"/>
    </row>
    <row r="37" spans="4:7" x14ac:dyDescent="0.2">
      <c r="G37" s="7"/>
    </row>
    <row r="38" spans="4:7" x14ac:dyDescent="0.2">
      <c r="G38" s="7"/>
    </row>
    <row r="39" spans="4:7" x14ac:dyDescent="0.2">
      <c r="G39" s="7"/>
    </row>
    <row r="40" spans="4:7" x14ac:dyDescent="0.2">
      <c r="G40" s="7"/>
    </row>
    <row r="41" spans="4:7" x14ac:dyDescent="0.2">
      <c r="G41" s="7"/>
    </row>
    <row r="42" spans="4:7" x14ac:dyDescent="0.2">
      <c r="G42" s="7"/>
    </row>
  </sheetData>
  <pageMargins left="0.75" right="0.75" top="1" bottom="1" header="0.5" footer="0.5"/>
  <pageSetup scale="9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51"/>
  <sheetViews>
    <sheetView showGridLines="0" workbookViewId="0">
      <selection activeCell="F2" sqref="F2"/>
    </sheetView>
  </sheetViews>
  <sheetFormatPr defaultRowHeight="12.75" x14ac:dyDescent="0.2"/>
  <cols>
    <col min="2" max="5" width="12" customWidth="1"/>
    <col min="6" max="6" width="18.7109375" customWidth="1"/>
    <col min="7" max="7" width="12" customWidth="1"/>
    <col min="8" max="8" width="13.7109375" customWidth="1"/>
    <col min="9" max="9" width="19" customWidth="1"/>
  </cols>
  <sheetData>
    <row r="1" spans="1:19" x14ac:dyDescent="0.2">
      <c r="B1" s="8" t="s">
        <v>27</v>
      </c>
      <c r="C1" s="8" t="s">
        <v>40</v>
      </c>
      <c r="D1" s="8" t="s">
        <v>28</v>
      </c>
      <c r="E1" s="8" t="s">
        <v>29</v>
      </c>
      <c r="F1" s="8" t="s">
        <v>31</v>
      </c>
      <c r="G1" s="8" t="s">
        <v>30</v>
      </c>
      <c r="H1" s="8" t="s">
        <v>32</v>
      </c>
      <c r="I1" s="55" t="s">
        <v>80</v>
      </c>
      <c r="L1" t="s">
        <v>91</v>
      </c>
    </row>
    <row r="2" spans="1:19" x14ac:dyDescent="0.2">
      <c r="A2" s="16">
        <v>36678</v>
      </c>
      <c r="B2" s="17">
        <v>1</v>
      </c>
      <c r="C2" s="17">
        <f ca="1">1/(1+B2/2)^((A2-TODAY())/182.625)</f>
        <v>105350.97703997095</v>
      </c>
      <c r="D2" s="18">
        <v>4.4060000000000006</v>
      </c>
      <c r="E2" s="19">
        <v>5.0000000000000001E-3</v>
      </c>
      <c r="F2" s="76">
        <f>+E2+D2+0.02</f>
        <v>4.431</v>
      </c>
      <c r="G2" s="17">
        <v>0.45</v>
      </c>
      <c r="H2" s="25">
        <v>1</v>
      </c>
      <c r="I2" s="25">
        <v>2.2999999999999998</v>
      </c>
      <c r="L2" s="25">
        <v>1</v>
      </c>
      <c r="N2" s="25">
        <v>1</v>
      </c>
      <c r="O2" s="25">
        <v>1</v>
      </c>
      <c r="P2" s="25">
        <v>2.2999999999999998</v>
      </c>
      <c r="S2" s="17">
        <v>1</v>
      </c>
    </row>
    <row r="3" spans="1:19" x14ac:dyDescent="0.2">
      <c r="A3" s="16">
        <v>36708</v>
      </c>
      <c r="B3" s="17">
        <v>6.7820770137147032E-2</v>
      </c>
      <c r="C3" s="17">
        <f t="shared" ref="C3:C66" ca="1" si="0">1/(1+B3/2)^((A3-TODAY())/182.625)</f>
        <v>2.5746342745938637</v>
      </c>
      <c r="D3" s="18">
        <v>4.2560000000000002</v>
      </c>
      <c r="E3" s="19">
        <v>5.0000000000000001E-3</v>
      </c>
      <c r="F3" s="24">
        <f t="shared" ref="F3:F66" si="1">+E3+D3+0.02</f>
        <v>4.2809999999999997</v>
      </c>
      <c r="G3" s="17">
        <v>0.61499999999999999</v>
      </c>
      <c r="H3" s="25">
        <v>1</v>
      </c>
      <c r="I3" s="25">
        <v>2.2999999999999998</v>
      </c>
      <c r="L3" s="25">
        <v>1</v>
      </c>
      <c r="N3" s="26">
        <v>1.0022916666666666</v>
      </c>
      <c r="O3" s="26">
        <v>1.0022916666666666</v>
      </c>
      <c r="P3" s="26">
        <v>2.3052708333333332</v>
      </c>
      <c r="S3" s="17">
        <v>6.7820770137147032E-2</v>
      </c>
    </row>
    <row r="4" spans="1:19" x14ac:dyDescent="0.2">
      <c r="A4" s="16">
        <v>36739</v>
      </c>
      <c r="B4" s="17">
        <v>6.8637502985779003E-2</v>
      </c>
      <c r="C4" s="17">
        <f t="shared" ca="1" si="0"/>
        <v>2.5887584974116353</v>
      </c>
      <c r="D4" s="18">
        <v>4.2390000000000008</v>
      </c>
      <c r="E4" s="19">
        <v>5.0000000000000001E-3</v>
      </c>
      <c r="F4" s="24">
        <f t="shared" si="1"/>
        <v>4.2640000000000002</v>
      </c>
      <c r="G4" s="17">
        <v>0.61</v>
      </c>
      <c r="H4" s="25">
        <v>1</v>
      </c>
      <c r="I4" s="25">
        <v>2.2999999999999998</v>
      </c>
      <c r="L4" s="25">
        <v>1</v>
      </c>
      <c r="N4" s="26">
        <v>1.0045885850694443</v>
      </c>
      <c r="O4" s="26">
        <v>1.0045885850694443</v>
      </c>
      <c r="P4" s="26">
        <v>2.310553745659722</v>
      </c>
      <c r="S4" s="17">
        <v>6.8637502985779003E-2</v>
      </c>
    </row>
    <row r="5" spans="1:19" x14ac:dyDescent="0.2">
      <c r="A5" s="16">
        <v>36770</v>
      </c>
      <c r="B5" s="17">
        <v>6.9287270992920008E-2</v>
      </c>
      <c r="C5" s="17">
        <f t="shared" ca="1" si="0"/>
        <v>2.5967228587451037</v>
      </c>
      <c r="D5" s="18">
        <v>4.2130000000000001</v>
      </c>
      <c r="E5" s="19">
        <v>5.0000000000000001E-3</v>
      </c>
      <c r="F5" s="24">
        <f t="shared" si="1"/>
        <v>4.2379999999999995</v>
      </c>
      <c r="G5" s="17">
        <v>0.61499999999999999</v>
      </c>
      <c r="H5" s="25">
        <v>1</v>
      </c>
      <c r="I5" s="25">
        <v>2.2999999999999998</v>
      </c>
      <c r="L5" s="25">
        <v>1</v>
      </c>
      <c r="N5" s="26">
        <v>1.0068907672435616</v>
      </c>
      <c r="O5" s="26">
        <v>1.0068907672435616</v>
      </c>
      <c r="P5" s="26">
        <v>2.315848764660192</v>
      </c>
      <c r="S5" s="17">
        <v>6.9287270992920008E-2</v>
      </c>
    </row>
    <row r="6" spans="1:19" x14ac:dyDescent="0.2">
      <c r="A6" s="16">
        <v>36800</v>
      </c>
      <c r="B6" s="17">
        <v>6.9545611914247019E-2</v>
      </c>
      <c r="C6" s="17">
        <f t="shared" ca="1" si="0"/>
        <v>2.5912307617946149</v>
      </c>
      <c r="D6" s="18">
        <v>4.1960000000000006</v>
      </c>
      <c r="E6" s="19">
        <v>5.0000000000000001E-3</v>
      </c>
      <c r="F6" s="24">
        <f t="shared" si="1"/>
        <v>4.2210000000000001</v>
      </c>
      <c r="G6" s="17">
        <v>0.61750000000000005</v>
      </c>
      <c r="H6" s="25">
        <v>1</v>
      </c>
      <c r="I6" s="25">
        <v>2.2999999999999998</v>
      </c>
      <c r="L6" s="25">
        <v>1</v>
      </c>
      <c r="N6" s="26">
        <v>1.0091982252518281</v>
      </c>
      <c r="O6" s="26">
        <v>1.0091982252518281</v>
      </c>
      <c r="P6" s="26">
        <v>2.3211559180792047</v>
      </c>
      <c r="S6" s="17">
        <v>6.9545611914247019E-2</v>
      </c>
    </row>
    <row r="7" spans="1:19" x14ac:dyDescent="0.2">
      <c r="A7" s="16">
        <v>36831</v>
      </c>
      <c r="B7" s="17">
        <v>6.9948704038909029E-2</v>
      </c>
      <c r="C7" s="17">
        <f t="shared" ca="1" si="0"/>
        <v>2.5901673732873038</v>
      </c>
      <c r="D7" s="18">
        <v>4.25</v>
      </c>
      <c r="E7" s="19">
        <v>5.0000000000000001E-3</v>
      </c>
      <c r="F7" s="24">
        <f t="shared" si="1"/>
        <v>4.2749999999999995</v>
      </c>
      <c r="G7" s="17">
        <v>0.61750000000000005</v>
      </c>
      <c r="H7" s="25">
        <v>1</v>
      </c>
      <c r="I7" s="25">
        <v>2.2999999999999998</v>
      </c>
      <c r="L7" s="25">
        <v>1</v>
      </c>
      <c r="N7" s="26">
        <v>1.0115109711846968</v>
      </c>
      <c r="O7" s="26">
        <v>1.0115109711846968</v>
      </c>
      <c r="P7" s="26">
        <v>2.3264752337248029</v>
      </c>
      <c r="S7" s="17">
        <v>6.9948704038909029E-2</v>
      </c>
    </row>
    <row r="8" spans="1:19" x14ac:dyDescent="0.2">
      <c r="A8" s="16">
        <v>36861</v>
      </c>
      <c r="B8" s="17">
        <v>7.0338793242964007E-2</v>
      </c>
      <c r="C8" s="17">
        <f t="shared" ca="1" si="0"/>
        <v>2.5889731434351235</v>
      </c>
      <c r="D8" s="18">
        <v>4.32</v>
      </c>
      <c r="E8" s="19">
        <v>5.0000000000000001E-3</v>
      </c>
      <c r="F8" s="24">
        <f t="shared" si="1"/>
        <v>4.3449999999999998</v>
      </c>
      <c r="G8" s="17">
        <v>0.62</v>
      </c>
      <c r="H8" s="25">
        <v>1</v>
      </c>
      <c r="I8" s="25">
        <v>2.2999999999999998</v>
      </c>
      <c r="L8" s="25">
        <v>1</v>
      </c>
      <c r="N8" s="26">
        <v>1.0138290171603284</v>
      </c>
      <c r="O8" s="26">
        <v>1.0138290171603284</v>
      </c>
      <c r="P8" s="26">
        <v>2.3318067394687554</v>
      </c>
      <c r="S8" s="17">
        <v>7.0338793242964007E-2</v>
      </c>
    </row>
    <row r="9" spans="1:19" x14ac:dyDescent="0.2">
      <c r="A9" s="16">
        <v>36892</v>
      </c>
      <c r="B9" s="17">
        <v>7.071753962965302E-2</v>
      </c>
      <c r="C9" s="17">
        <f t="shared" ca="1" si="0"/>
        <v>2.586736795330578</v>
      </c>
      <c r="D9" s="18">
        <v>4.3090000000000002</v>
      </c>
      <c r="E9" s="19">
        <v>5.0000000000000001E-3</v>
      </c>
      <c r="F9" s="24">
        <f t="shared" si="1"/>
        <v>4.3339999999999996</v>
      </c>
      <c r="G9" s="17">
        <v>0.62250000000000005</v>
      </c>
      <c r="H9" s="25">
        <v>1</v>
      </c>
      <c r="I9" s="25">
        <v>2.2999999999999998</v>
      </c>
      <c r="L9" s="25">
        <v>1</v>
      </c>
      <c r="N9" s="26">
        <v>1.016152375324654</v>
      </c>
      <c r="O9" s="26">
        <v>1.016152375324654</v>
      </c>
      <c r="P9" s="26">
        <v>2.3371504632467044</v>
      </c>
      <c r="S9" s="17">
        <v>7.071753962965302E-2</v>
      </c>
    </row>
    <row r="10" spans="1:19" x14ac:dyDescent="0.2">
      <c r="A10" s="16">
        <v>36923</v>
      </c>
      <c r="B10" s="17">
        <v>7.1057738473494989E-2</v>
      </c>
      <c r="C10" s="17">
        <f t="shared" ca="1" si="0"/>
        <v>2.5830324249207441</v>
      </c>
      <c r="D10" s="18">
        <v>4.0819999999999999</v>
      </c>
      <c r="E10" s="19">
        <v>5.0000000000000001E-3</v>
      </c>
      <c r="F10" s="24">
        <f t="shared" si="1"/>
        <v>4.1069999999999993</v>
      </c>
      <c r="G10" s="17">
        <v>0.60250000000000004</v>
      </c>
      <c r="H10" s="25">
        <v>1</v>
      </c>
      <c r="I10" s="25">
        <v>2.2999999999999998</v>
      </c>
      <c r="L10" s="25">
        <v>1</v>
      </c>
      <c r="N10" s="26">
        <v>1.0184810578514396</v>
      </c>
      <c r="O10" s="26">
        <v>1.0184810578514396</v>
      </c>
      <c r="P10" s="26">
        <v>2.3425064330583112</v>
      </c>
      <c r="S10" s="17">
        <v>7.1057738473494989E-2</v>
      </c>
    </row>
    <row r="11" spans="1:19" x14ac:dyDescent="0.2">
      <c r="A11" s="16">
        <v>36951</v>
      </c>
      <c r="B11" s="17">
        <v>7.136501488145601E-2</v>
      </c>
      <c r="C11" s="17">
        <f t="shared" ca="1" si="0"/>
        <v>2.5795658281203098</v>
      </c>
      <c r="D11" s="18">
        <v>3.855</v>
      </c>
      <c r="E11" s="19">
        <v>5.0000000000000001E-3</v>
      </c>
      <c r="F11" s="24">
        <f t="shared" si="1"/>
        <v>3.88</v>
      </c>
      <c r="G11" s="17">
        <v>0.53500000000000003</v>
      </c>
      <c r="H11" s="25">
        <v>1</v>
      </c>
      <c r="I11" s="25">
        <v>2.2999999999999998</v>
      </c>
      <c r="L11" s="25">
        <v>1</v>
      </c>
      <c r="N11" s="26">
        <v>1.020815076942349</v>
      </c>
      <c r="O11" s="26">
        <v>1.020815076942349</v>
      </c>
      <c r="P11" s="26">
        <v>2.347874676967403</v>
      </c>
      <c r="S11" s="17">
        <v>7.136501488145601E-2</v>
      </c>
    </row>
    <row r="12" spans="1:19" x14ac:dyDescent="0.2">
      <c r="A12" s="16">
        <v>36982</v>
      </c>
      <c r="B12" s="17">
        <v>7.1645329441490005E-2</v>
      </c>
      <c r="C12" s="17">
        <f t="shared" ca="1" si="0"/>
        <v>2.5735959406290596</v>
      </c>
      <c r="D12" s="18">
        <v>3.6280000000000001</v>
      </c>
      <c r="E12" s="19">
        <v>5.0000000000000001E-3</v>
      </c>
      <c r="F12" s="24">
        <f t="shared" si="1"/>
        <v>3.653</v>
      </c>
      <c r="G12" s="17">
        <v>0.44</v>
      </c>
      <c r="H12" s="25">
        <v>1</v>
      </c>
      <c r="I12" s="25">
        <v>2.2999999999999998</v>
      </c>
      <c r="L12" s="25">
        <v>1</v>
      </c>
      <c r="N12" s="26">
        <v>1.0231544448270085</v>
      </c>
      <c r="O12" s="26">
        <v>1.0231544448270085</v>
      </c>
      <c r="P12" s="26">
        <v>2.3532552231021198</v>
      </c>
      <c r="S12" s="17">
        <v>7.1645329441490005E-2</v>
      </c>
    </row>
    <row r="13" spans="1:19" x14ac:dyDescent="0.2">
      <c r="A13" s="16">
        <v>37012</v>
      </c>
      <c r="B13" s="17">
        <v>7.1814467137292018E-2</v>
      </c>
      <c r="C13" s="17">
        <f t="shared" ca="1" si="0"/>
        <v>2.5643416176178171</v>
      </c>
      <c r="D13" s="18">
        <v>3.488</v>
      </c>
      <c r="E13" s="19">
        <v>5.0000000000000001E-3</v>
      </c>
      <c r="F13" s="24">
        <f t="shared" si="1"/>
        <v>3.5129999999999999</v>
      </c>
      <c r="G13" s="17">
        <v>0.3775</v>
      </c>
      <c r="H13" s="25">
        <v>1</v>
      </c>
      <c r="I13" s="25">
        <v>2.2999999999999998</v>
      </c>
      <c r="L13" s="25">
        <v>1</v>
      </c>
      <c r="N13" s="26">
        <v>1.0254991737630703</v>
      </c>
      <c r="O13" s="26">
        <v>1.0254991737630703</v>
      </c>
      <c r="P13" s="26">
        <v>2.3586480996550621</v>
      </c>
      <c r="S13" s="17">
        <v>7.1814467137292018E-2</v>
      </c>
    </row>
    <row r="14" spans="1:19" x14ac:dyDescent="0.2">
      <c r="A14" s="16">
        <v>37043</v>
      </c>
      <c r="B14" s="17">
        <v>7.1989242766217029E-2</v>
      </c>
      <c r="C14" s="17">
        <f t="shared" ca="1" si="0"/>
        <v>2.5547413116592854</v>
      </c>
      <c r="D14" s="18">
        <v>3.4580000000000002</v>
      </c>
      <c r="E14" s="19">
        <v>5.0000000000000001E-3</v>
      </c>
      <c r="F14" s="24">
        <f t="shared" si="1"/>
        <v>3.4830000000000001</v>
      </c>
      <c r="G14" s="17">
        <v>0.36249999999999999</v>
      </c>
      <c r="H14" s="25">
        <v>1</v>
      </c>
      <c r="I14" s="25">
        <v>2.2999999999999998</v>
      </c>
      <c r="L14" s="25">
        <v>1</v>
      </c>
      <c r="N14" s="26">
        <v>1.0278492760362772</v>
      </c>
      <c r="O14" s="26">
        <v>1.0278492760362772</v>
      </c>
      <c r="P14" s="26">
        <v>2.3640533348834381</v>
      </c>
      <c r="S14" s="17">
        <v>7.1989242766217029E-2</v>
      </c>
    </row>
    <row r="15" spans="1:19" x14ac:dyDescent="0.2">
      <c r="A15" s="16">
        <v>37073</v>
      </c>
      <c r="B15" s="17">
        <v>7.2140753562234011E-2</v>
      </c>
      <c r="C15" s="17">
        <f t="shared" ca="1" si="0"/>
        <v>2.5448443494936384</v>
      </c>
      <c r="D15" s="18">
        <v>3.4530000000000003</v>
      </c>
      <c r="E15" s="19">
        <v>5.0000000000000001E-3</v>
      </c>
      <c r="F15" s="24">
        <f t="shared" si="1"/>
        <v>3.4780000000000002</v>
      </c>
      <c r="G15" s="17">
        <v>0.35249999999999998</v>
      </c>
      <c r="H15" s="25">
        <v>1</v>
      </c>
      <c r="I15" s="25">
        <v>2.2999999999999998</v>
      </c>
      <c r="L15" s="25">
        <v>1</v>
      </c>
      <c r="N15" s="26">
        <v>1.030204763960527</v>
      </c>
      <c r="O15" s="26">
        <v>1.030204763960527</v>
      </c>
      <c r="P15" s="26">
        <v>2.3694709571092125</v>
      </c>
      <c r="S15" s="17">
        <v>7.2140753562234011E-2</v>
      </c>
    </row>
    <row r="16" spans="1:19" x14ac:dyDescent="0.2">
      <c r="A16" s="16">
        <v>37104</v>
      </c>
      <c r="B16" s="17">
        <v>7.2264094008199026E-2</v>
      </c>
      <c r="C16" s="17">
        <f t="shared" ca="1" si="0"/>
        <v>2.5335294833986892</v>
      </c>
      <c r="D16" s="18">
        <v>3.4569999999999999</v>
      </c>
      <c r="E16" s="19">
        <v>5.0000000000000001E-3</v>
      </c>
      <c r="F16" s="24">
        <f t="shared" si="1"/>
        <v>3.4819999999999998</v>
      </c>
      <c r="G16" s="17">
        <v>0.35249999999999998</v>
      </c>
      <c r="H16" s="25">
        <v>1</v>
      </c>
      <c r="I16" s="25">
        <v>2.2999999999999998</v>
      </c>
      <c r="L16" s="25">
        <v>1</v>
      </c>
      <c r="N16" s="26">
        <v>1.0325656498779363</v>
      </c>
      <c r="O16" s="26">
        <v>1.0325656498779363</v>
      </c>
      <c r="P16" s="26">
        <v>2.3749009947192543</v>
      </c>
      <c r="S16" s="17">
        <v>7.2264094008199026E-2</v>
      </c>
    </row>
    <row r="17" spans="1:19" x14ac:dyDescent="0.2">
      <c r="A17" s="16">
        <v>37135</v>
      </c>
      <c r="B17" s="17">
        <v>7.2387434459189021E-2</v>
      </c>
      <c r="C17" s="17">
        <f t="shared" ca="1" si="0"/>
        <v>2.5222137257906123</v>
      </c>
      <c r="D17" s="18">
        <v>3.44</v>
      </c>
      <c r="E17" s="19">
        <v>5.0000000000000001E-3</v>
      </c>
      <c r="F17" s="24">
        <f t="shared" si="1"/>
        <v>3.4649999999999999</v>
      </c>
      <c r="G17" s="17">
        <v>0.35249999999999998</v>
      </c>
      <c r="H17" s="25">
        <v>1</v>
      </c>
      <c r="I17" s="25">
        <v>2.2999999999999998</v>
      </c>
      <c r="L17" s="25">
        <v>1</v>
      </c>
      <c r="N17" s="26">
        <v>1.0349319461589066</v>
      </c>
      <c r="O17" s="26">
        <v>1.0349319461589066</v>
      </c>
      <c r="P17" s="26">
        <v>2.3803434761654856</v>
      </c>
      <c r="S17" s="17">
        <v>7.2387434459189021E-2</v>
      </c>
    </row>
    <row r="18" spans="1:19" x14ac:dyDescent="0.2">
      <c r="A18" s="16">
        <v>37165</v>
      </c>
      <c r="B18" s="17">
        <v>7.2491544311422018E-2</v>
      </c>
      <c r="C18" s="17">
        <f t="shared" ca="1" si="0"/>
        <v>2.5107847842250406</v>
      </c>
      <c r="D18" s="18">
        <v>3.4470000000000001</v>
      </c>
      <c r="E18" s="19">
        <v>5.0000000000000001E-3</v>
      </c>
      <c r="F18" s="24">
        <f t="shared" si="1"/>
        <v>3.472</v>
      </c>
      <c r="G18" s="17">
        <v>0.35499999999999998</v>
      </c>
      <c r="H18" s="25">
        <v>1</v>
      </c>
      <c r="I18" s="25">
        <v>2.2999999999999998</v>
      </c>
      <c r="L18" s="25">
        <v>1</v>
      </c>
      <c r="N18" s="26">
        <v>1.0373036652021874</v>
      </c>
      <c r="O18" s="26">
        <v>1.0373036652021874</v>
      </c>
      <c r="P18" s="26">
        <v>2.3857984299650314</v>
      </c>
      <c r="S18" s="17">
        <v>7.2491544311422018E-2</v>
      </c>
    </row>
    <row r="19" spans="1:19" x14ac:dyDescent="0.2">
      <c r="A19" s="16">
        <v>37196</v>
      </c>
      <c r="B19" s="17">
        <v>7.2574111865156998E-2</v>
      </c>
      <c r="C19" s="17">
        <f t="shared" ca="1" si="0"/>
        <v>2.4982112335126438</v>
      </c>
      <c r="D19" s="18">
        <v>3.532</v>
      </c>
      <c r="E19" s="19">
        <v>6.0000000000000001E-3</v>
      </c>
      <c r="F19" s="24">
        <f t="shared" si="1"/>
        <v>3.5579999999999998</v>
      </c>
      <c r="G19" s="17">
        <v>0.35749999999999998</v>
      </c>
      <c r="H19" s="25">
        <v>1</v>
      </c>
      <c r="I19" s="25">
        <v>2.2999999999999998</v>
      </c>
      <c r="L19" s="25">
        <v>1</v>
      </c>
      <c r="N19" s="26">
        <v>1.0396808194349423</v>
      </c>
      <c r="O19" s="26">
        <v>1.0396808194349423</v>
      </c>
      <c r="P19" s="26">
        <v>2.3912658847003678</v>
      </c>
      <c r="S19" s="17">
        <v>7.2574111865156998E-2</v>
      </c>
    </row>
    <row r="20" spans="1:19" x14ac:dyDescent="0.2">
      <c r="A20" s="16">
        <v>37226</v>
      </c>
      <c r="B20" s="17">
        <v>7.2654015951562012E-2</v>
      </c>
      <c r="C20" s="17">
        <f t="shared" ca="1" si="0"/>
        <v>2.4860711256842043</v>
      </c>
      <c r="D20" s="18">
        <v>3.6269999999999998</v>
      </c>
      <c r="E20" s="19">
        <v>6.0000000000000001E-3</v>
      </c>
      <c r="F20" s="24">
        <f t="shared" si="1"/>
        <v>3.6529999999999996</v>
      </c>
      <c r="G20" s="17">
        <v>0.36</v>
      </c>
      <c r="H20" s="25">
        <v>1</v>
      </c>
      <c r="I20" s="25">
        <v>2.2999999999999998</v>
      </c>
      <c r="L20" s="25">
        <v>1</v>
      </c>
      <c r="N20" s="26">
        <v>1.0420634213128139</v>
      </c>
      <c r="O20" s="26">
        <v>1.0420634213128139</v>
      </c>
      <c r="P20" s="26">
        <v>2.3967458690194725</v>
      </c>
      <c r="S20" s="17">
        <v>7.2654015951562012E-2</v>
      </c>
    </row>
    <row r="21" spans="1:19" x14ac:dyDescent="0.2">
      <c r="A21" s="16">
        <v>37257</v>
      </c>
      <c r="B21" s="17">
        <v>7.2734793887340013E-2</v>
      </c>
      <c r="C21" s="17">
        <f t="shared" ca="1" si="0"/>
        <v>2.4735011650921943</v>
      </c>
      <c r="D21" s="18">
        <v>3.6380000000000003</v>
      </c>
      <c r="E21" s="19">
        <v>6.0000000000000001E-3</v>
      </c>
      <c r="F21" s="24">
        <f t="shared" si="1"/>
        <v>3.6640000000000001</v>
      </c>
      <c r="G21" s="17">
        <v>0.36499999999999999</v>
      </c>
      <c r="H21" s="25">
        <v>1</v>
      </c>
      <c r="I21" s="25">
        <v>2.2999999999999998</v>
      </c>
      <c r="L21" s="25">
        <v>1</v>
      </c>
      <c r="N21" s="26">
        <v>1.0444514833199889</v>
      </c>
      <c r="O21" s="26">
        <v>1.0444514833199889</v>
      </c>
      <c r="P21" s="26">
        <v>2.4022384116359752</v>
      </c>
      <c r="S21" s="17">
        <v>7.2734793887340013E-2</v>
      </c>
    </row>
    <row r="22" spans="1:19" x14ac:dyDescent="0.2">
      <c r="A22" s="16">
        <v>37288</v>
      </c>
      <c r="B22" s="17">
        <v>7.2813093886517008E-2</v>
      </c>
      <c r="C22" s="17">
        <f t="shared" ca="1" si="0"/>
        <v>2.4608880199329137</v>
      </c>
      <c r="D22" s="18">
        <v>3.5070000000000001</v>
      </c>
      <c r="E22" s="19">
        <v>6.0000000000000001E-3</v>
      </c>
      <c r="F22" s="24">
        <f t="shared" si="1"/>
        <v>3.5329999999999999</v>
      </c>
      <c r="G22" s="17">
        <v>0.35749999999999998</v>
      </c>
      <c r="H22" s="25">
        <v>1</v>
      </c>
      <c r="I22" s="25">
        <v>2.2999999999999998</v>
      </c>
      <c r="L22" s="25">
        <v>1</v>
      </c>
      <c r="N22" s="26">
        <v>1.0468450179692639</v>
      </c>
      <c r="O22" s="26">
        <v>1.0468450179692639</v>
      </c>
      <c r="P22" s="26">
        <v>2.4077435413293076</v>
      </c>
      <c r="S22" s="17">
        <v>7.2813093886517008E-2</v>
      </c>
    </row>
    <row r="23" spans="1:19" x14ac:dyDescent="0.2">
      <c r="A23" s="16">
        <v>37316</v>
      </c>
      <c r="B23" s="17">
        <v>7.2883816468158016E-2</v>
      </c>
      <c r="C23" s="17">
        <f t="shared" ca="1" si="0"/>
        <v>2.4495237175183968</v>
      </c>
      <c r="D23" s="18">
        <v>3.3620000000000001</v>
      </c>
      <c r="E23" s="19">
        <v>6.0000000000000001E-3</v>
      </c>
      <c r="F23" s="24">
        <f t="shared" si="1"/>
        <v>3.3879999999999999</v>
      </c>
      <c r="G23" s="17">
        <v>0.33750000000000002</v>
      </c>
      <c r="H23" s="25">
        <v>1</v>
      </c>
      <c r="I23" s="25">
        <v>2.2999999999999998</v>
      </c>
      <c r="L23" s="25">
        <v>1</v>
      </c>
      <c r="N23" s="26">
        <v>1.04924403780211</v>
      </c>
      <c r="O23" s="26">
        <v>1.04924403780211</v>
      </c>
      <c r="P23" s="26">
        <v>2.4132612869448535</v>
      </c>
      <c r="S23" s="17">
        <v>7.2883816468158016E-2</v>
      </c>
    </row>
    <row r="24" spans="1:19" x14ac:dyDescent="0.2">
      <c r="A24" s="16">
        <v>37347</v>
      </c>
      <c r="B24" s="17">
        <v>7.2941573160245007E-2</v>
      </c>
      <c r="C24" s="17">
        <f t="shared" ca="1" si="0"/>
        <v>2.4363728865997736</v>
      </c>
      <c r="D24" s="18">
        <v>3.202</v>
      </c>
      <c r="E24" s="19">
        <v>6.0000000000000001E-3</v>
      </c>
      <c r="F24" s="24">
        <f t="shared" si="1"/>
        <v>3.2279999999999998</v>
      </c>
      <c r="G24" s="17">
        <v>0.28499999999999998</v>
      </c>
      <c r="H24" s="25">
        <v>1</v>
      </c>
      <c r="I24" s="25">
        <v>2.2999999999999998</v>
      </c>
      <c r="L24" s="25">
        <v>1</v>
      </c>
      <c r="N24" s="26">
        <v>1.0516485553887398</v>
      </c>
      <c r="O24" s="26">
        <v>1.0516485553887398</v>
      </c>
      <c r="P24" s="26">
        <v>2.4187916773941018</v>
      </c>
      <c r="S24" s="17">
        <v>7.2941573160245007E-2</v>
      </c>
    </row>
    <row r="25" spans="1:19" x14ac:dyDescent="0.2">
      <c r="A25" s="16">
        <v>37377</v>
      </c>
      <c r="B25" s="17">
        <v>7.2967283590778018E-2</v>
      </c>
      <c r="C25" s="17">
        <f t="shared" ca="1" si="0"/>
        <v>2.4228202970256882</v>
      </c>
      <c r="D25" s="18">
        <v>3.1310000000000002</v>
      </c>
      <c r="E25" s="19">
        <v>6.0000000000000001E-3</v>
      </c>
      <c r="F25" s="24">
        <f t="shared" si="1"/>
        <v>3.157</v>
      </c>
      <c r="G25" s="17">
        <v>0.27500000000000002</v>
      </c>
      <c r="H25" s="25">
        <v>1</v>
      </c>
      <c r="I25" s="25">
        <v>2.2999999999999998</v>
      </c>
      <c r="L25" s="25">
        <v>1</v>
      </c>
      <c r="N25" s="26">
        <v>1.0540585833281721</v>
      </c>
      <c r="O25" s="26">
        <v>1.0540585833281721</v>
      </c>
      <c r="P25" s="26">
        <v>2.4243347416547962</v>
      </c>
      <c r="S25" s="17">
        <v>7.2967283590778018E-2</v>
      </c>
    </row>
    <row r="26" spans="1:19" x14ac:dyDescent="0.2">
      <c r="A26" s="16">
        <v>37408</v>
      </c>
      <c r="B26" s="17">
        <v>7.2993851035891011E-2</v>
      </c>
      <c r="C26" s="17">
        <f t="shared" ca="1" si="0"/>
        <v>2.4088848269609247</v>
      </c>
      <c r="D26" s="18">
        <v>3.1030000000000002</v>
      </c>
      <c r="E26" s="19">
        <v>6.0000000000000001E-3</v>
      </c>
      <c r="F26" s="24">
        <f t="shared" si="1"/>
        <v>3.129</v>
      </c>
      <c r="G26" s="17">
        <v>0.27250000000000002</v>
      </c>
      <c r="H26" s="25">
        <v>1</v>
      </c>
      <c r="I26" s="25">
        <v>2.2999999999999998</v>
      </c>
      <c r="L26" s="25">
        <v>1</v>
      </c>
      <c r="N26" s="26">
        <v>1.0564741342482991</v>
      </c>
      <c r="O26" s="26">
        <v>1.0564741342482991</v>
      </c>
      <c r="P26" s="26">
        <v>2.4298905087710883</v>
      </c>
      <c r="S26" s="17">
        <v>7.2993851035891011E-2</v>
      </c>
    </row>
    <row r="27" spans="1:19" x14ac:dyDescent="0.2">
      <c r="A27" s="16">
        <v>37438</v>
      </c>
      <c r="B27" s="17">
        <v>7.3015378351362015E-2</v>
      </c>
      <c r="C27" s="17">
        <f t="shared" ca="1" si="0"/>
        <v>2.3953475220973219</v>
      </c>
      <c r="D27" s="18">
        <v>3.0940000000000003</v>
      </c>
      <c r="E27" s="19">
        <v>6.0000000000000001E-3</v>
      </c>
      <c r="F27" s="24">
        <f t="shared" si="1"/>
        <v>3.12</v>
      </c>
      <c r="G27" s="17">
        <v>0.27</v>
      </c>
      <c r="H27" s="25">
        <v>1</v>
      </c>
      <c r="I27" s="25">
        <v>2.2999999999999998</v>
      </c>
      <c r="L27" s="25">
        <v>1</v>
      </c>
      <c r="N27" s="26">
        <v>1.0588952208059512</v>
      </c>
      <c r="O27" s="26">
        <v>1.0588952208059512</v>
      </c>
      <c r="P27" s="26">
        <v>2.4354590078536886</v>
      </c>
      <c r="S27" s="17">
        <v>7.3015378351362015E-2</v>
      </c>
    </row>
    <row r="28" spans="1:19" x14ac:dyDescent="0.2">
      <c r="A28" s="16">
        <v>37469</v>
      </c>
      <c r="B28" s="17">
        <v>7.3030732457389017E-2</v>
      </c>
      <c r="C28" s="17">
        <f t="shared" ca="1" si="0"/>
        <v>2.3812388577800405</v>
      </c>
      <c r="D28" s="18">
        <v>3.0910000000000002</v>
      </c>
      <c r="E28" s="19">
        <v>5.0000000000000001E-3</v>
      </c>
      <c r="F28" s="24">
        <f t="shared" si="1"/>
        <v>3.1160000000000001</v>
      </c>
      <c r="G28" s="17">
        <v>0.27</v>
      </c>
      <c r="H28" s="25">
        <v>1</v>
      </c>
      <c r="I28" s="25">
        <v>2.2999999999999998</v>
      </c>
      <c r="L28" s="25">
        <v>1</v>
      </c>
      <c r="N28" s="26">
        <v>1.0613218556869648</v>
      </c>
      <c r="O28" s="26">
        <v>1.0613218556869648</v>
      </c>
      <c r="P28" s="26">
        <v>2.4410402680800196</v>
      </c>
      <c r="S28" s="17">
        <v>7.3030732457389017E-2</v>
      </c>
    </row>
    <row r="29" spans="1:19" x14ac:dyDescent="0.2">
      <c r="A29" s="16">
        <v>37500</v>
      </c>
      <c r="B29" s="17">
        <v>7.3046086563493012E-2</v>
      </c>
      <c r="C29" s="17">
        <f t="shared" ca="1" si="0"/>
        <v>2.367207338421871</v>
      </c>
      <c r="D29" s="18">
        <v>3.0750000000000002</v>
      </c>
      <c r="E29" s="19">
        <v>5.0000000000000001E-3</v>
      </c>
      <c r="F29" s="24">
        <f t="shared" si="1"/>
        <v>3.1</v>
      </c>
      <c r="G29" s="17">
        <v>0.27</v>
      </c>
      <c r="H29" s="25">
        <v>1</v>
      </c>
      <c r="I29" s="25">
        <v>2.2999999999999998</v>
      </c>
      <c r="L29" s="25">
        <v>1</v>
      </c>
      <c r="N29" s="26">
        <v>1.0637540516062474</v>
      </c>
      <c r="O29" s="26">
        <v>1.0637540516062474</v>
      </c>
      <c r="P29" s="26">
        <v>2.4466343186943695</v>
      </c>
      <c r="S29" s="17">
        <v>7.3046086563493012E-2</v>
      </c>
    </row>
    <row r="30" spans="1:19" x14ac:dyDescent="0.2">
      <c r="A30" s="16">
        <v>37530</v>
      </c>
      <c r="B30" s="17">
        <v>7.3057000910170006E-2</v>
      </c>
      <c r="C30" s="17">
        <f t="shared" ca="1" si="0"/>
        <v>2.3535946963496381</v>
      </c>
      <c r="D30" s="18">
        <v>3.0910000000000002</v>
      </c>
      <c r="E30" s="19">
        <v>5.0000000000000001E-3</v>
      </c>
      <c r="F30" s="24">
        <f t="shared" si="1"/>
        <v>3.1160000000000001</v>
      </c>
      <c r="G30" s="17">
        <v>0.27250000000000002</v>
      </c>
      <c r="H30" s="25">
        <v>1</v>
      </c>
      <c r="I30" s="25">
        <v>2.2999999999999998</v>
      </c>
      <c r="L30" s="25">
        <v>1</v>
      </c>
      <c r="N30" s="26">
        <v>1.066191821307845</v>
      </c>
      <c r="O30" s="26">
        <v>1.066191821307845</v>
      </c>
      <c r="P30" s="26">
        <v>2.4522411890080438</v>
      </c>
      <c r="S30" s="17">
        <v>7.3057000910170006E-2</v>
      </c>
    </row>
    <row r="31" spans="1:19" x14ac:dyDescent="0.2">
      <c r="A31" s="16">
        <v>37561</v>
      </c>
      <c r="B31" s="17">
        <v>7.3062614987906005E-2</v>
      </c>
      <c r="C31" s="17">
        <f t="shared" ca="1" si="0"/>
        <v>2.339454862362738</v>
      </c>
      <c r="D31" s="18">
        <v>3.1890000000000005</v>
      </c>
      <c r="E31" s="19">
        <v>5.0000000000000001E-3</v>
      </c>
      <c r="F31" s="24">
        <f t="shared" si="1"/>
        <v>3.2140000000000004</v>
      </c>
      <c r="G31" s="17">
        <v>0.28000000000000003</v>
      </c>
      <c r="H31" s="25">
        <v>1</v>
      </c>
      <c r="I31" s="25">
        <v>2.2999999999999998</v>
      </c>
      <c r="L31" s="25">
        <v>1</v>
      </c>
      <c r="N31" s="26">
        <v>1.0686351775650087</v>
      </c>
      <c r="O31" s="26">
        <v>1.0686351775650087</v>
      </c>
      <c r="P31" s="26">
        <v>2.4578609083995202</v>
      </c>
      <c r="S31" s="17">
        <v>7.3062614987906005E-2</v>
      </c>
    </row>
    <row r="32" spans="1:19" x14ac:dyDescent="0.2">
      <c r="A32" s="16">
        <v>37591</v>
      </c>
      <c r="B32" s="17">
        <v>7.3068047966370009E-2</v>
      </c>
      <c r="C32" s="17">
        <f t="shared" ca="1" si="0"/>
        <v>2.3258500034204217</v>
      </c>
      <c r="D32" s="18">
        <v>3.2890000000000006</v>
      </c>
      <c r="E32" s="19">
        <v>5.0000000000000001E-3</v>
      </c>
      <c r="F32" s="24">
        <f t="shared" si="1"/>
        <v>3.3140000000000005</v>
      </c>
      <c r="G32" s="17">
        <v>0.28249999999999997</v>
      </c>
      <c r="H32" s="25">
        <v>1</v>
      </c>
      <c r="I32" s="25">
        <v>2.2999999999999998</v>
      </c>
      <c r="L32" s="25">
        <v>1</v>
      </c>
      <c r="N32" s="26">
        <v>1.0710841331802619</v>
      </c>
      <c r="O32" s="26">
        <v>1.0710841331802619</v>
      </c>
      <c r="P32" s="26">
        <v>2.4634935063146024</v>
      </c>
      <c r="S32" s="17">
        <v>7.3068047966370009E-2</v>
      </c>
    </row>
    <row r="33" spans="1:19" x14ac:dyDescent="0.2">
      <c r="A33" s="16">
        <v>37622</v>
      </c>
      <c r="B33" s="17">
        <v>7.3077460893833004E-2</v>
      </c>
      <c r="C33" s="17">
        <f t="shared" ca="1" si="0"/>
        <v>2.3119716090248743</v>
      </c>
      <c r="D33" s="18">
        <v>3.3040000000000003</v>
      </c>
      <c r="E33" s="19">
        <v>5.0000000000000001E-3</v>
      </c>
      <c r="F33" s="24">
        <f t="shared" si="1"/>
        <v>3.3290000000000002</v>
      </c>
      <c r="G33" s="17">
        <v>0.28999999999999998</v>
      </c>
      <c r="H33" s="25">
        <v>1</v>
      </c>
      <c r="I33" s="25">
        <v>2.2999999999999998</v>
      </c>
      <c r="L33" s="25">
        <v>1</v>
      </c>
      <c r="N33" s="26">
        <v>1.0735387009854664</v>
      </c>
      <c r="O33" s="26">
        <v>1.0735387009854664</v>
      </c>
      <c r="P33" s="26">
        <v>2.4691390122665733</v>
      </c>
      <c r="S33" s="17">
        <v>7.3077460893833004E-2</v>
      </c>
    </row>
    <row r="34" spans="1:19" x14ac:dyDescent="0.2">
      <c r="A34" s="16">
        <v>37653</v>
      </c>
      <c r="B34" s="17">
        <v>7.3091486710276002E-2</v>
      </c>
      <c r="C34" s="17">
        <f t="shared" ca="1" si="0"/>
        <v>2.2982910439209183</v>
      </c>
      <c r="D34" s="18">
        <v>3.1790000000000003</v>
      </c>
      <c r="E34" s="19">
        <v>5.0000000000000001E-3</v>
      </c>
      <c r="F34" s="24">
        <f t="shared" si="1"/>
        <v>3.2040000000000002</v>
      </c>
      <c r="G34" s="17">
        <v>0.28000000000000003</v>
      </c>
      <c r="H34" s="25">
        <v>1</v>
      </c>
      <c r="I34" s="25">
        <v>2.2999999999999998</v>
      </c>
      <c r="L34" s="25">
        <v>1</v>
      </c>
      <c r="N34" s="26">
        <v>1.0759988938418914</v>
      </c>
      <c r="O34" s="26">
        <v>1.0759988938418914</v>
      </c>
      <c r="P34" s="26">
        <v>2.4747974558363506</v>
      </c>
      <c r="S34" s="17">
        <v>7.3091486710276002E-2</v>
      </c>
    </row>
    <row r="35" spans="1:19" x14ac:dyDescent="0.2">
      <c r="A35" s="16">
        <v>37681</v>
      </c>
      <c r="B35" s="17">
        <v>7.3104155189698011E-2</v>
      </c>
      <c r="C35" s="17">
        <f t="shared" ca="1" si="0"/>
        <v>2.2859994822456597</v>
      </c>
      <c r="D35" s="18">
        <v>3.0419999999999998</v>
      </c>
      <c r="E35" s="19">
        <v>5.0000000000000001E-3</v>
      </c>
      <c r="F35" s="24">
        <f t="shared" si="1"/>
        <v>3.0669999999999997</v>
      </c>
      <c r="G35" s="17">
        <v>0.27250000000000002</v>
      </c>
      <c r="H35" s="25">
        <v>1</v>
      </c>
      <c r="I35" s="25">
        <v>2.2999999999999998</v>
      </c>
      <c r="L35" s="25">
        <v>1</v>
      </c>
      <c r="N35" s="26">
        <v>1.078464724640279</v>
      </c>
      <c r="O35" s="26">
        <v>1.078464724640279</v>
      </c>
      <c r="P35" s="26">
        <v>2.4804688666726422</v>
      </c>
      <c r="S35" s="17">
        <v>7.3104155189698011E-2</v>
      </c>
    </row>
    <row r="36" spans="1:19" x14ac:dyDescent="0.2">
      <c r="A36" s="16">
        <v>37712</v>
      </c>
      <c r="B36" s="17">
        <v>7.3109083222719015E-2</v>
      </c>
      <c r="C36" s="17">
        <f t="shared" ca="1" si="0"/>
        <v>2.2722346894695065</v>
      </c>
      <c r="D36" s="18">
        <v>2.8990000000000005</v>
      </c>
      <c r="E36" s="19">
        <v>5.0000000000000001E-3</v>
      </c>
      <c r="F36" s="24">
        <f t="shared" si="1"/>
        <v>2.9240000000000004</v>
      </c>
      <c r="G36" s="17">
        <v>0.245</v>
      </c>
      <c r="H36" s="25">
        <v>1</v>
      </c>
      <c r="I36" s="25">
        <v>2.2999999999999998</v>
      </c>
      <c r="L36" s="25">
        <v>1</v>
      </c>
      <c r="N36" s="26">
        <v>1.0809362063009129</v>
      </c>
      <c r="O36" s="26">
        <v>1.0809362063009129</v>
      </c>
      <c r="P36" s="26">
        <v>2.4861532744921</v>
      </c>
      <c r="S36" s="17">
        <v>7.3109083222719015E-2</v>
      </c>
    </row>
    <row r="37" spans="1:19" x14ac:dyDescent="0.2">
      <c r="A37" s="16">
        <v>37742</v>
      </c>
      <c r="B37" s="17">
        <v>7.3101820090339026E-2</v>
      </c>
      <c r="C37" s="17">
        <f t="shared" ca="1" si="0"/>
        <v>2.2586935474650325</v>
      </c>
      <c r="D37" s="18">
        <v>2.8740000000000006</v>
      </c>
      <c r="E37" s="19">
        <v>5.0000000000000001E-3</v>
      </c>
      <c r="F37" s="24">
        <f t="shared" si="1"/>
        <v>2.8990000000000005</v>
      </c>
      <c r="G37" s="17">
        <v>0.24</v>
      </c>
      <c r="H37" s="25">
        <v>1</v>
      </c>
      <c r="I37" s="25">
        <v>2.2999999999999998</v>
      </c>
      <c r="L37" s="25">
        <v>1</v>
      </c>
      <c r="N37" s="26">
        <v>1.0834133517736857</v>
      </c>
      <c r="O37" s="26">
        <v>1.0834133517736857</v>
      </c>
      <c r="P37" s="26">
        <v>2.4918507090794777</v>
      </c>
      <c r="S37" s="17">
        <v>7.3101820090339026E-2</v>
      </c>
    </row>
    <row r="38" spans="1:19" x14ac:dyDescent="0.2">
      <c r="A38" s="16">
        <v>37773</v>
      </c>
      <c r="B38" s="17">
        <v>7.3094314853566017E-2</v>
      </c>
      <c r="C38" s="17">
        <f t="shared" ca="1" si="0"/>
        <v>2.2447885189578032</v>
      </c>
      <c r="D38" s="18">
        <v>2.8790000000000004</v>
      </c>
      <c r="E38" s="19">
        <v>5.0000000000000001E-3</v>
      </c>
      <c r="F38" s="24">
        <f t="shared" si="1"/>
        <v>2.9040000000000004</v>
      </c>
      <c r="G38" s="17">
        <v>0.24</v>
      </c>
      <c r="H38" s="25">
        <v>1</v>
      </c>
      <c r="I38" s="25">
        <v>2.2999999999999998</v>
      </c>
      <c r="L38" s="25">
        <v>1</v>
      </c>
      <c r="N38" s="26">
        <v>1.085896174038167</v>
      </c>
      <c r="O38" s="26">
        <v>1.085896174038167</v>
      </c>
      <c r="P38" s="26">
        <v>2.4975612002877847</v>
      </c>
      <c r="S38" s="17">
        <v>7.3094314853566017E-2</v>
      </c>
    </row>
    <row r="39" spans="1:19" x14ac:dyDescent="0.2">
      <c r="A39" s="16">
        <v>37803</v>
      </c>
      <c r="B39" s="17">
        <v>7.3087734714624028E-2</v>
      </c>
      <c r="C39" s="17">
        <f t="shared" ca="1" si="0"/>
        <v>2.2314326009859302</v>
      </c>
      <c r="D39" s="18">
        <v>2.9440000000000004</v>
      </c>
      <c r="E39" s="19">
        <v>5.0000000000000001E-3</v>
      </c>
      <c r="F39" s="24">
        <f t="shared" si="1"/>
        <v>2.9690000000000003</v>
      </c>
      <c r="G39" s="17">
        <v>0.24</v>
      </c>
      <c r="H39" s="25">
        <v>1</v>
      </c>
      <c r="I39" s="25">
        <v>2.2999999999999998</v>
      </c>
      <c r="L39" s="25">
        <v>1</v>
      </c>
      <c r="N39" s="26">
        <v>1.088384686103671</v>
      </c>
      <c r="O39" s="26">
        <v>1.088384686103671</v>
      </c>
      <c r="P39" s="26">
        <v>2.5032847780384442</v>
      </c>
      <c r="S39" s="17">
        <v>7.3087734714624028E-2</v>
      </c>
    </row>
    <row r="40" spans="1:19" x14ac:dyDescent="0.2">
      <c r="A40" s="16">
        <v>37834</v>
      </c>
      <c r="B40" s="17">
        <v>7.3081917596470009E-2</v>
      </c>
      <c r="C40" s="17">
        <f t="shared" ca="1" si="0"/>
        <v>2.2177407136381175</v>
      </c>
      <c r="D40" s="18">
        <v>2.9410000000000003</v>
      </c>
      <c r="E40" s="19">
        <v>5.0000000000000001E-3</v>
      </c>
      <c r="F40" s="24">
        <f t="shared" si="1"/>
        <v>2.9660000000000002</v>
      </c>
      <c r="G40" s="17">
        <v>0.24</v>
      </c>
      <c r="H40" s="25">
        <v>1</v>
      </c>
      <c r="I40" s="25">
        <v>2.2999999999999998</v>
      </c>
      <c r="L40" s="25">
        <v>1</v>
      </c>
      <c r="N40" s="26">
        <v>1.0908789010093252</v>
      </c>
      <c r="O40" s="26">
        <v>1.0908789010093252</v>
      </c>
      <c r="P40" s="26">
        <v>2.5090214723214488</v>
      </c>
      <c r="S40" s="17">
        <v>7.3081917596470009E-2</v>
      </c>
    </row>
    <row r="41" spans="1:19" x14ac:dyDescent="0.2">
      <c r="A41" s="16">
        <v>37865</v>
      </c>
      <c r="B41" s="17">
        <v>7.3076100478327008E-2</v>
      </c>
      <c r="C41" s="17">
        <f t="shared" ca="1" si="0"/>
        <v>2.2041349379201605</v>
      </c>
      <c r="D41" s="18">
        <v>2.9249999999999998</v>
      </c>
      <c r="E41" s="19">
        <v>5.0000000000000001E-3</v>
      </c>
      <c r="F41" s="24">
        <f t="shared" si="1"/>
        <v>2.9499999999999997</v>
      </c>
      <c r="G41" s="17">
        <v>0.24</v>
      </c>
      <c r="H41" s="25">
        <v>1</v>
      </c>
      <c r="I41" s="25">
        <v>2.2999999999999998</v>
      </c>
      <c r="L41" s="25">
        <v>1</v>
      </c>
      <c r="N41" s="26">
        <v>1.0933788318241382</v>
      </c>
      <c r="O41" s="26">
        <v>1.0933788318241382</v>
      </c>
      <c r="P41" s="26">
        <v>2.5147713131955185</v>
      </c>
      <c r="S41" s="17">
        <v>7.3076100478327008E-2</v>
      </c>
    </row>
    <row r="42" spans="1:19" x14ac:dyDescent="0.2">
      <c r="A42" s="16">
        <v>37895</v>
      </c>
      <c r="B42" s="17">
        <v>7.3070685736802019E-2</v>
      </c>
      <c r="C42" s="17">
        <f t="shared" ca="1" si="0"/>
        <v>2.1910544868404833</v>
      </c>
      <c r="D42" s="18">
        <v>2.9410000000000003</v>
      </c>
      <c r="E42" s="19">
        <v>5.0000000000000001E-3</v>
      </c>
      <c r="F42" s="24">
        <f t="shared" si="1"/>
        <v>2.9660000000000002</v>
      </c>
      <c r="G42" s="17">
        <v>0.24</v>
      </c>
      <c r="H42" s="25">
        <v>1</v>
      </c>
      <c r="I42" s="25">
        <v>2.2999999999999998</v>
      </c>
      <c r="L42" s="25">
        <v>1</v>
      </c>
      <c r="N42" s="26">
        <v>1.0958844916470685</v>
      </c>
      <c r="O42" s="26">
        <v>1.0958844916470685</v>
      </c>
      <c r="P42" s="26">
        <v>2.5205343307882582</v>
      </c>
      <c r="S42" s="17">
        <v>7.3070685736802019E-2</v>
      </c>
    </row>
    <row r="43" spans="1:19" x14ac:dyDescent="0.2">
      <c r="A43" s="16">
        <v>37926</v>
      </c>
      <c r="B43" s="17">
        <v>7.3065360321786996E-2</v>
      </c>
      <c r="C43" s="17">
        <f t="shared" ca="1" si="0"/>
        <v>2.1776276759095468</v>
      </c>
      <c r="D43" s="18">
        <v>3.0390000000000006</v>
      </c>
      <c r="E43" s="19">
        <v>5.0000000000000001E-3</v>
      </c>
      <c r="F43" s="24">
        <f t="shared" si="1"/>
        <v>3.0640000000000005</v>
      </c>
      <c r="G43" s="17">
        <v>0.245</v>
      </c>
      <c r="H43" s="25">
        <v>1</v>
      </c>
      <c r="I43" s="25">
        <v>2.2999999999999998</v>
      </c>
      <c r="L43" s="25">
        <v>1</v>
      </c>
      <c r="N43" s="26">
        <v>1.098395893607093</v>
      </c>
      <c r="O43" s="26">
        <v>1.098395893607093</v>
      </c>
      <c r="P43" s="26">
        <v>2.5263105552963143</v>
      </c>
      <c r="S43" s="17">
        <v>7.3065360321786996E-2</v>
      </c>
    </row>
    <row r="44" spans="1:19" x14ac:dyDescent="0.2">
      <c r="A44" s="16">
        <v>37956</v>
      </c>
      <c r="B44" s="17">
        <v>7.3060206694361016E-2</v>
      </c>
      <c r="C44" s="17">
        <f t="shared" ca="1" si="0"/>
        <v>2.164714131501944</v>
      </c>
      <c r="D44" s="18">
        <v>3.1390000000000002</v>
      </c>
      <c r="E44" s="19">
        <v>5.0000000000000001E-3</v>
      </c>
      <c r="F44" s="24">
        <f t="shared" si="1"/>
        <v>3.1640000000000001</v>
      </c>
      <c r="G44" s="17">
        <v>0.2475</v>
      </c>
      <c r="H44" s="25">
        <v>1</v>
      </c>
      <c r="I44" s="25">
        <v>2.2999999999999998</v>
      </c>
      <c r="L44" s="25">
        <v>1</v>
      </c>
      <c r="N44" s="26">
        <v>1.1009130508632758</v>
      </c>
      <c r="O44" s="26">
        <v>1.1009130508632758</v>
      </c>
      <c r="P44" s="26">
        <v>2.532100016985535</v>
      </c>
      <c r="S44" s="17">
        <v>7.3060206694361016E-2</v>
      </c>
    </row>
    <row r="45" spans="1:19" x14ac:dyDescent="0.2">
      <c r="A45" s="16">
        <v>37987</v>
      </c>
      <c r="B45" s="17">
        <v>7.3061058769607015E-2</v>
      </c>
      <c r="C45" s="17">
        <f t="shared" ca="1" si="0"/>
        <v>2.1515893409550499</v>
      </c>
      <c r="D45" s="18">
        <v>3.2560000000000002</v>
      </c>
      <c r="E45" s="19">
        <v>5.0000000000000001E-3</v>
      </c>
      <c r="F45" s="24">
        <f t="shared" si="1"/>
        <v>3.2810000000000001</v>
      </c>
      <c r="G45" s="17">
        <v>0.2525</v>
      </c>
      <c r="H45" s="25">
        <v>1</v>
      </c>
      <c r="I45" s="25">
        <v>2.2999999999999998</v>
      </c>
      <c r="L45" s="25">
        <v>1</v>
      </c>
      <c r="N45" s="26">
        <v>1.1034359766048374</v>
      </c>
      <c r="O45" s="26">
        <v>1.1034359766048374</v>
      </c>
      <c r="P45" s="26">
        <v>2.5379027461911265</v>
      </c>
      <c r="S45" s="17">
        <v>7.3061058769607015E-2</v>
      </c>
    </row>
    <row r="46" spans="1:19" x14ac:dyDescent="0.2">
      <c r="A46" s="16">
        <v>38018</v>
      </c>
      <c r="B46" s="17">
        <v>7.306850016779301E-2</v>
      </c>
      <c r="C46" s="17">
        <f t="shared" ca="1" si="0"/>
        <v>2.1386878405164076</v>
      </c>
      <c r="D46" s="18">
        <v>3.1349999999999998</v>
      </c>
      <c r="E46" s="19">
        <v>5.0000000000000001E-3</v>
      </c>
      <c r="F46" s="24">
        <f t="shared" si="1"/>
        <v>3.1599999999999997</v>
      </c>
      <c r="G46" s="17">
        <v>0.2475</v>
      </c>
      <c r="H46" s="25">
        <v>1</v>
      </c>
      <c r="I46" s="25">
        <v>2.2999999999999998</v>
      </c>
      <c r="L46" s="25">
        <v>1</v>
      </c>
      <c r="N46" s="26">
        <v>1.1059646840512234</v>
      </c>
      <c r="O46" s="26">
        <v>1.1059646840512234</v>
      </c>
      <c r="P46" s="26">
        <v>2.5437187733178144</v>
      </c>
      <c r="S46" s="17">
        <v>7.306850016779301E-2</v>
      </c>
    </row>
    <row r="47" spans="1:19" x14ac:dyDescent="0.2">
      <c r="A47" s="16">
        <v>38047</v>
      </c>
      <c r="B47" s="17">
        <v>7.3075461475791012E-2</v>
      </c>
      <c r="C47" s="17">
        <f t="shared" ca="1" si="0"/>
        <v>2.1266863925165906</v>
      </c>
      <c r="D47" s="18">
        <v>3.0010000000000003</v>
      </c>
      <c r="E47" s="19">
        <v>5.0000000000000001E-3</v>
      </c>
      <c r="F47" s="24">
        <f t="shared" si="1"/>
        <v>3.0260000000000002</v>
      </c>
      <c r="G47" s="17">
        <v>0.24249999999999999</v>
      </c>
      <c r="H47" s="25">
        <v>1</v>
      </c>
      <c r="I47" s="25">
        <v>2.2999999999999998</v>
      </c>
      <c r="L47" s="25">
        <v>1</v>
      </c>
      <c r="N47" s="26">
        <v>1.108499186452174</v>
      </c>
      <c r="O47" s="26">
        <v>1.108499186452174</v>
      </c>
      <c r="P47" s="26">
        <v>2.5495481288400006</v>
      </c>
      <c r="S47" s="17">
        <v>7.3075461475791012E-2</v>
      </c>
    </row>
    <row r="48" spans="1:19" x14ac:dyDescent="0.2">
      <c r="A48" s="16">
        <v>38078</v>
      </c>
      <c r="B48" s="17">
        <v>7.3087359084102008E-2</v>
      </c>
      <c r="C48" s="17">
        <f t="shared" ca="1" si="0"/>
        <v>2.114024005885605</v>
      </c>
      <c r="D48" s="18">
        <v>2.8610000000000002</v>
      </c>
      <c r="E48" s="19">
        <v>5.0000000000000001E-3</v>
      </c>
      <c r="F48" s="24">
        <f t="shared" si="1"/>
        <v>2.8860000000000001</v>
      </c>
      <c r="G48" s="17">
        <v>0.22500000000000001</v>
      </c>
      <c r="H48" s="25">
        <v>1</v>
      </c>
      <c r="I48" s="25">
        <v>2.2999999999999998</v>
      </c>
      <c r="L48" s="25">
        <v>1</v>
      </c>
      <c r="N48" s="26">
        <v>1.1110394970877935</v>
      </c>
      <c r="O48" s="26">
        <v>1.1110394970877935</v>
      </c>
      <c r="P48" s="26">
        <v>2.5553908433019252</v>
      </c>
      <c r="S48" s="17">
        <v>7.3087359084102008E-2</v>
      </c>
    </row>
    <row r="49" spans="1:19" x14ac:dyDescent="0.2">
      <c r="A49" s="16">
        <v>38108</v>
      </c>
      <c r="B49" s="17">
        <v>7.3103472857464005E-2</v>
      </c>
      <c r="C49" s="17">
        <f t="shared" ca="1" si="0"/>
        <v>2.1019344781468434</v>
      </c>
      <c r="D49" s="18">
        <v>2.8369999999999997</v>
      </c>
      <c r="E49" s="19">
        <v>5.0000000000000001E-3</v>
      </c>
      <c r="F49" s="24">
        <f t="shared" si="1"/>
        <v>2.8619999999999997</v>
      </c>
      <c r="G49" s="17">
        <v>0.22500000000000001</v>
      </c>
      <c r="H49" s="25">
        <v>1</v>
      </c>
      <c r="I49" s="25">
        <v>2.2999999999999998</v>
      </c>
      <c r="L49" s="25">
        <v>1</v>
      </c>
      <c r="N49" s="26">
        <v>1.1135856292686195</v>
      </c>
      <c r="O49" s="26">
        <v>1.1135856292686195</v>
      </c>
      <c r="P49" s="26">
        <v>2.5612469473178252</v>
      </c>
      <c r="S49" s="17">
        <v>7.3103472857464005E-2</v>
      </c>
    </row>
    <row r="50" spans="1:19" x14ac:dyDescent="0.2">
      <c r="A50" s="16">
        <v>38139</v>
      </c>
      <c r="B50" s="17">
        <v>7.3120123756694022E-2</v>
      </c>
      <c r="C50" s="17">
        <f t="shared" ca="1" si="0"/>
        <v>2.0895089850330897</v>
      </c>
      <c r="D50" s="18">
        <v>2.843</v>
      </c>
      <c r="E50" s="19">
        <v>5.0000000000000001E-3</v>
      </c>
      <c r="F50" s="24">
        <f t="shared" si="1"/>
        <v>2.8679999999999999</v>
      </c>
      <c r="G50" s="17">
        <v>0.22500000000000001</v>
      </c>
      <c r="H50" s="25">
        <v>1</v>
      </c>
      <c r="I50" s="25">
        <v>2.2999999999999998</v>
      </c>
      <c r="L50" s="25">
        <v>1</v>
      </c>
      <c r="N50" s="26">
        <v>1.1161375963356932</v>
      </c>
      <c r="O50" s="26">
        <v>1.1161375963356932</v>
      </c>
      <c r="P50" s="26">
        <v>2.5671164715720951</v>
      </c>
      <c r="S50" s="17">
        <v>7.3120123756694022E-2</v>
      </c>
    </row>
    <row r="51" spans="1:19" x14ac:dyDescent="0.2">
      <c r="A51" s="16">
        <v>38169</v>
      </c>
      <c r="B51" s="17">
        <v>7.3136237530229992E-2</v>
      </c>
      <c r="C51" s="17">
        <f t="shared" ca="1" si="0"/>
        <v>2.0775488591268858</v>
      </c>
      <c r="D51" s="18">
        <v>2.9080000000000004</v>
      </c>
      <c r="E51" s="19">
        <v>5.0000000000000001E-3</v>
      </c>
      <c r="F51" s="24">
        <f t="shared" si="1"/>
        <v>2.9330000000000003</v>
      </c>
      <c r="G51" s="17">
        <v>0.2225</v>
      </c>
      <c r="H51" s="25">
        <v>1</v>
      </c>
      <c r="I51" s="25">
        <v>2.2999999999999998</v>
      </c>
      <c r="L51" s="25">
        <v>1</v>
      </c>
      <c r="N51" s="26">
        <v>1.1186954116606291</v>
      </c>
      <c r="O51" s="26">
        <v>1.1186954116606291</v>
      </c>
      <c r="P51" s="26">
        <v>2.5729994468194475</v>
      </c>
      <c r="S51" s="17">
        <v>7.3136237530229992E-2</v>
      </c>
    </row>
    <row r="52" spans="1:19" x14ac:dyDescent="0.2">
      <c r="A52" s="16">
        <v>38200</v>
      </c>
      <c r="B52" s="17">
        <v>7.3152888429642002E-2</v>
      </c>
      <c r="C52" s="17">
        <f t="shared" ca="1" si="0"/>
        <v>2.0652564339839734</v>
      </c>
      <c r="D52" s="18">
        <v>2.9049999999999998</v>
      </c>
      <c r="E52" s="19">
        <v>5.0000000000000001E-3</v>
      </c>
      <c r="F52" s="24">
        <f t="shared" si="1"/>
        <v>2.9299999999999997</v>
      </c>
      <c r="G52" s="17">
        <v>0.2225</v>
      </c>
      <c r="H52" s="25">
        <v>1</v>
      </c>
      <c r="I52" s="25">
        <v>2.2999999999999998</v>
      </c>
      <c r="L52" s="25">
        <v>1</v>
      </c>
      <c r="N52" s="26">
        <v>1.1212590886456846</v>
      </c>
      <c r="O52" s="26">
        <v>1.1212590886456846</v>
      </c>
      <c r="P52" s="26">
        <v>2.5788959038850749</v>
      </c>
      <c r="S52" s="17">
        <v>7.3152888429642002E-2</v>
      </c>
    </row>
    <row r="53" spans="1:19" x14ac:dyDescent="0.2">
      <c r="A53" s="16">
        <v>38231</v>
      </c>
      <c r="B53" s="17">
        <v>7.3169539329144023E-2</v>
      </c>
      <c r="C53" s="17">
        <f t="shared" ca="1" si="0"/>
        <v>2.0530311398821306</v>
      </c>
      <c r="D53" s="18">
        <v>2.8880000000000003</v>
      </c>
      <c r="E53" s="19">
        <v>5.0000000000000001E-3</v>
      </c>
      <c r="F53" s="24">
        <f t="shared" si="1"/>
        <v>2.9130000000000003</v>
      </c>
      <c r="G53" s="17">
        <v>0.2225</v>
      </c>
      <c r="H53" s="25">
        <v>1</v>
      </c>
      <c r="I53" s="25">
        <v>2.2999999999999998</v>
      </c>
      <c r="L53" s="25">
        <v>1</v>
      </c>
      <c r="N53" s="26">
        <v>1.1238286407238309</v>
      </c>
      <c r="O53" s="26">
        <v>1.1238286407238309</v>
      </c>
      <c r="P53" s="26">
        <v>2.5848058736648114</v>
      </c>
      <c r="S53" s="17">
        <v>7.3169539329144023E-2</v>
      </c>
    </row>
    <row r="54" spans="1:19" x14ac:dyDescent="0.2">
      <c r="A54" s="16">
        <v>38261</v>
      </c>
      <c r="B54" s="17">
        <v>7.3185653102944018E-2</v>
      </c>
      <c r="C54" s="17">
        <f t="shared" ca="1" si="0"/>
        <v>2.0412638161981782</v>
      </c>
      <c r="D54" s="18">
        <v>2.903</v>
      </c>
      <c r="E54" s="19">
        <v>5.0000000000000001E-3</v>
      </c>
      <c r="F54" s="24">
        <f t="shared" si="1"/>
        <v>2.9279999999999999</v>
      </c>
      <c r="G54" s="17">
        <v>0.2225</v>
      </c>
      <c r="H54" s="25">
        <v>1</v>
      </c>
      <c r="I54" s="25">
        <v>2.2999999999999998</v>
      </c>
      <c r="L54" s="25">
        <v>1</v>
      </c>
      <c r="N54" s="26">
        <v>1.126404081358823</v>
      </c>
      <c r="O54" s="26">
        <v>1.126404081358823</v>
      </c>
      <c r="P54" s="26">
        <v>2.5907293871252932</v>
      </c>
      <c r="S54" s="17">
        <v>7.3185653102944018E-2</v>
      </c>
    </row>
    <row r="55" spans="1:19" x14ac:dyDescent="0.2">
      <c r="A55" s="16">
        <v>38292</v>
      </c>
      <c r="B55" s="17">
        <v>7.320230400262602E-2</v>
      </c>
      <c r="C55" s="17">
        <f t="shared" ca="1" si="0"/>
        <v>2.0291696540628053</v>
      </c>
      <c r="D55" s="18">
        <v>2.9960000000000004</v>
      </c>
      <c r="E55" s="19">
        <v>5.0000000000000001E-3</v>
      </c>
      <c r="F55" s="24">
        <f t="shared" si="1"/>
        <v>3.0210000000000004</v>
      </c>
      <c r="G55" s="17">
        <v>0.22500000000000001</v>
      </c>
      <c r="H55" s="25">
        <v>1</v>
      </c>
      <c r="I55" s="25">
        <v>2.2999999999999998</v>
      </c>
      <c r="L55" s="25">
        <v>1</v>
      </c>
      <c r="N55" s="26">
        <v>1.1289854240452701</v>
      </c>
      <c r="O55" s="26">
        <v>1.1289854240452701</v>
      </c>
      <c r="P55" s="26">
        <v>2.5966664753041218</v>
      </c>
      <c r="S55" s="17">
        <v>7.320230400262602E-2</v>
      </c>
    </row>
    <row r="56" spans="1:19" x14ac:dyDescent="0.2">
      <c r="A56" s="16">
        <v>38322</v>
      </c>
      <c r="B56" s="17">
        <v>7.3218417776600001E-2</v>
      </c>
      <c r="C56" s="17">
        <f t="shared" ca="1" si="0"/>
        <v>2.0175286163830219</v>
      </c>
      <c r="D56" s="18">
        <v>3.093</v>
      </c>
      <c r="E56" s="19">
        <v>5.0000000000000001E-3</v>
      </c>
      <c r="F56" s="24">
        <f t="shared" si="1"/>
        <v>3.1179999999999999</v>
      </c>
      <c r="G56" s="17">
        <v>0.22750000000000001</v>
      </c>
      <c r="H56" s="25">
        <v>1</v>
      </c>
      <c r="I56" s="25">
        <v>2.2999999999999998</v>
      </c>
      <c r="L56" s="25">
        <v>1</v>
      </c>
      <c r="N56" s="26">
        <v>1.1315726823087071</v>
      </c>
      <c r="O56" s="26">
        <v>1.1315726823087071</v>
      </c>
      <c r="P56" s="26">
        <v>2.6026171693100268</v>
      </c>
      <c r="S56" s="17">
        <v>7.3218417776600001E-2</v>
      </c>
    </row>
    <row r="57" spans="1:19" x14ac:dyDescent="0.2">
      <c r="A57" s="16">
        <v>38353</v>
      </c>
      <c r="B57" s="17">
        <v>7.3235068676462997E-2</v>
      </c>
      <c r="C57" s="17">
        <f t="shared" ca="1" si="0"/>
        <v>2.0055643160481456</v>
      </c>
      <c r="D57" s="18">
        <v>3.2480000000000002</v>
      </c>
      <c r="E57" s="19">
        <v>5.0000000000000001E-3</v>
      </c>
      <c r="F57" s="24">
        <f t="shared" si="1"/>
        <v>3.2730000000000001</v>
      </c>
      <c r="G57" s="17">
        <v>0.23250000000000001</v>
      </c>
      <c r="H57" s="25">
        <v>1</v>
      </c>
      <c r="I57" s="25">
        <v>2.2999999999999998</v>
      </c>
      <c r="L57" s="25">
        <v>1</v>
      </c>
      <c r="N57" s="26">
        <v>1.1341658697056645</v>
      </c>
      <c r="O57" s="26">
        <v>1.1341658697056645</v>
      </c>
      <c r="P57" s="26">
        <v>2.6085815003230288</v>
      </c>
      <c r="S57" s="17">
        <v>7.3235068676462997E-2</v>
      </c>
    </row>
    <row r="58" spans="1:19" x14ac:dyDescent="0.2">
      <c r="A58" s="16">
        <v>38384</v>
      </c>
      <c r="B58" s="17">
        <v>7.3251719576418003E-2</v>
      </c>
      <c r="C58" s="17">
        <f t="shared" ca="1" si="0"/>
        <v>1.9936655277107178</v>
      </c>
      <c r="D58" s="18">
        <v>3.1310000000000002</v>
      </c>
      <c r="E58" s="19">
        <v>5.0000000000000001E-3</v>
      </c>
      <c r="F58" s="24">
        <f t="shared" si="1"/>
        <v>3.1560000000000001</v>
      </c>
      <c r="G58" s="17">
        <v>0.22750000000000001</v>
      </c>
      <c r="H58" s="25">
        <v>1</v>
      </c>
      <c r="I58" s="25">
        <v>2.2999999999999998</v>
      </c>
      <c r="L58" s="25">
        <v>1</v>
      </c>
      <c r="N58" s="26">
        <v>1.1367649998237399</v>
      </c>
      <c r="O58" s="26">
        <v>1.1367649998237399</v>
      </c>
      <c r="P58" s="26">
        <v>2.614559499594602</v>
      </c>
      <c r="S58" s="17">
        <v>7.3251719576418003E-2</v>
      </c>
    </row>
    <row r="59" spans="1:19" x14ac:dyDescent="0.2">
      <c r="A59" s="16">
        <v>38412</v>
      </c>
      <c r="B59" s="17">
        <v>7.3266759099035003E-2</v>
      </c>
      <c r="C59" s="17">
        <f t="shared" ca="1" si="0"/>
        <v>1.9829742745427212</v>
      </c>
      <c r="D59" s="18">
        <v>3</v>
      </c>
      <c r="E59" s="19">
        <v>5.0000000000000001E-3</v>
      </c>
      <c r="F59" s="24">
        <f t="shared" si="1"/>
        <v>3.0249999999999999</v>
      </c>
      <c r="G59" s="17">
        <v>0.22500000000000001</v>
      </c>
      <c r="H59" s="25">
        <v>1</v>
      </c>
      <c r="I59" s="25">
        <v>2.2999999999999998</v>
      </c>
      <c r="L59" s="25">
        <v>1</v>
      </c>
      <c r="N59" s="26">
        <v>1.1393700862816691</v>
      </c>
      <c r="O59" s="26">
        <v>1.1393700862816691</v>
      </c>
      <c r="P59" s="26">
        <v>2.6205511984478393</v>
      </c>
      <c r="S59" s="17">
        <v>7.3266759099035003E-2</v>
      </c>
    </row>
    <row r="60" spans="1:19" x14ac:dyDescent="0.2">
      <c r="A60" s="16">
        <v>38443</v>
      </c>
      <c r="B60" s="17">
        <v>7.3283409999163995E-2</v>
      </c>
      <c r="C60" s="17">
        <f t="shared" ca="1" si="0"/>
        <v>1.9711992766673729</v>
      </c>
      <c r="D60" s="18">
        <v>2.863</v>
      </c>
      <c r="E60" s="19">
        <v>5.0000000000000001E-3</v>
      </c>
      <c r="F60" s="24">
        <f t="shared" si="1"/>
        <v>2.8879999999999999</v>
      </c>
      <c r="G60" s="17">
        <v>0.21249999999999999</v>
      </c>
      <c r="H60" s="25">
        <v>1</v>
      </c>
      <c r="I60" s="25">
        <v>2.2999999999999998</v>
      </c>
      <c r="L60" s="25">
        <v>1</v>
      </c>
      <c r="N60" s="26">
        <v>1.1419811427293978</v>
      </c>
      <c r="O60" s="26">
        <v>1.1419811427293978</v>
      </c>
      <c r="P60" s="26">
        <v>2.6265566282776156</v>
      </c>
      <c r="S60" s="17">
        <v>7.3283409999163995E-2</v>
      </c>
    </row>
    <row r="61" spans="1:19" x14ac:dyDescent="0.2">
      <c r="A61" s="16">
        <v>38473</v>
      </c>
      <c r="B61" s="17">
        <v>7.3299523773569006E-2</v>
      </c>
      <c r="C61" s="17">
        <f t="shared" ca="1" si="0"/>
        <v>1.9598656052022148</v>
      </c>
      <c r="D61" s="18">
        <v>2.84</v>
      </c>
      <c r="E61" s="19">
        <v>5.0000000000000001E-3</v>
      </c>
      <c r="F61" s="24">
        <f t="shared" si="1"/>
        <v>2.8649999999999998</v>
      </c>
      <c r="G61" s="17">
        <v>0.21249999999999999</v>
      </c>
      <c r="H61" s="25">
        <v>1</v>
      </c>
      <c r="I61" s="25">
        <v>2.2999999999999998</v>
      </c>
      <c r="L61" s="25">
        <v>1</v>
      </c>
      <c r="N61" s="26">
        <v>1.1445981828481526</v>
      </c>
      <c r="O61" s="26">
        <v>1.1445981828481526</v>
      </c>
      <c r="P61" s="26">
        <v>2.6325758205507515</v>
      </c>
      <c r="S61" s="17">
        <v>7.3299523773569006E-2</v>
      </c>
    </row>
    <row r="62" spans="1:19" x14ac:dyDescent="0.2">
      <c r="A62" s="16">
        <v>38504</v>
      </c>
      <c r="B62" s="17">
        <v>7.3316174673877008E-2</v>
      </c>
      <c r="C62" s="17">
        <f t="shared" ca="1" si="0"/>
        <v>1.9482173707036716</v>
      </c>
      <c r="D62" s="18">
        <v>2.847</v>
      </c>
      <c r="E62" s="19">
        <v>5.0000000000000001E-3</v>
      </c>
      <c r="F62" s="24">
        <f t="shared" si="1"/>
        <v>2.8719999999999999</v>
      </c>
      <c r="G62" s="17">
        <v>0.21249999999999999</v>
      </c>
      <c r="H62" s="25">
        <v>1</v>
      </c>
      <c r="I62" s="25">
        <v>2.2999999999999998</v>
      </c>
      <c r="L62" s="25">
        <v>1</v>
      </c>
      <c r="N62" s="26">
        <v>1.1472212203505128</v>
      </c>
      <c r="O62" s="26">
        <v>1.1472212203505128</v>
      </c>
      <c r="P62" s="26">
        <v>2.6386088068061802</v>
      </c>
      <c r="S62" s="17">
        <v>7.3316174673877008E-2</v>
      </c>
    </row>
    <row r="63" spans="1:19" x14ac:dyDescent="0.2">
      <c r="A63" s="16">
        <v>38534</v>
      </c>
      <c r="B63" s="17">
        <v>7.3328376024554012E-2</v>
      </c>
      <c r="C63" s="17">
        <f t="shared" ca="1" si="0"/>
        <v>1.9369386674322944</v>
      </c>
      <c r="D63" s="18">
        <v>2.9119999999999999</v>
      </c>
      <c r="E63" s="19">
        <v>5.0000000000000001E-3</v>
      </c>
      <c r="F63" s="24">
        <f t="shared" si="1"/>
        <v>2.9369999999999998</v>
      </c>
      <c r="G63" s="17">
        <v>0.21249999999999999</v>
      </c>
      <c r="H63" s="25">
        <v>1</v>
      </c>
      <c r="I63" s="25">
        <v>2.2999999999999998</v>
      </c>
      <c r="L63" s="25">
        <v>1</v>
      </c>
      <c r="N63" s="26">
        <v>1.1498502689804826</v>
      </c>
      <c r="O63" s="26">
        <v>1.1498502689804826</v>
      </c>
      <c r="P63" s="26">
        <v>2.6446556186551109</v>
      </c>
      <c r="S63" s="17">
        <v>7.3328376024554012E-2</v>
      </c>
    </row>
    <row r="64" spans="1:19" x14ac:dyDescent="0.2">
      <c r="A64" s="16">
        <v>38565</v>
      </c>
      <c r="B64" s="17">
        <v>7.3339753658000023E-2</v>
      </c>
      <c r="C64" s="17">
        <f t="shared" ca="1" si="0"/>
        <v>1.9253279029626025</v>
      </c>
      <c r="D64" s="18">
        <v>2.9090000000000003</v>
      </c>
      <c r="E64" s="19">
        <v>5.0000000000000001E-3</v>
      </c>
      <c r="F64" s="24">
        <f t="shared" si="1"/>
        <v>2.9340000000000002</v>
      </c>
      <c r="G64" s="17">
        <v>0.21249999999999999</v>
      </c>
      <c r="H64" s="25">
        <v>1</v>
      </c>
      <c r="I64" s="25">
        <v>2.2999999999999998</v>
      </c>
      <c r="L64" s="25">
        <v>1</v>
      </c>
      <c r="N64" s="26">
        <v>1.1524853425135628</v>
      </c>
      <c r="O64" s="26">
        <v>1.1524853425135628</v>
      </c>
      <c r="P64" s="26">
        <v>2.6507162877811954</v>
      </c>
      <c r="S64" s="17">
        <v>7.3339753658000023E-2</v>
      </c>
    </row>
    <row r="65" spans="1:19" x14ac:dyDescent="0.2">
      <c r="A65" s="16">
        <v>38596</v>
      </c>
      <c r="B65" s="17">
        <v>7.3351131291489E-2</v>
      </c>
      <c r="C65" s="17">
        <f t="shared" ca="1" si="0"/>
        <v>1.9137831715059577</v>
      </c>
      <c r="D65" s="18">
        <v>2.8910000000000005</v>
      </c>
      <c r="E65" s="19">
        <v>5.0000000000000001E-3</v>
      </c>
      <c r="F65" s="24">
        <f t="shared" si="1"/>
        <v>2.9160000000000004</v>
      </c>
      <c r="G65" s="17">
        <v>0.21249999999999999</v>
      </c>
      <c r="H65" s="25">
        <v>1</v>
      </c>
      <c r="I65" s="25">
        <v>2.2999999999999998</v>
      </c>
      <c r="L65" s="25">
        <v>1</v>
      </c>
      <c r="N65" s="26">
        <v>1.155126454756823</v>
      </c>
      <c r="O65" s="26">
        <v>1.155126454756823</v>
      </c>
      <c r="P65" s="26">
        <v>2.6567908459406939</v>
      </c>
      <c r="S65" s="17">
        <v>7.3351131291489E-2</v>
      </c>
    </row>
    <row r="66" spans="1:19" x14ac:dyDescent="0.2">
      <c r="A66" s="16">
        <v>38626</v>
      </c>
      <c r="B66" s="17">
        <v>7.3362141904584011E-2</v>
      </c>
      <c r="C66" s="17">
        <f t="shared" ca="1" si="0"/>
        <v>1.9026733904425781</v>
      </c>
      <c r="D66" s="18">
        <v>2.9049999999999998</v>
      </c>
      <c r="E66" s="19">
        <v>5.0000000000000001E-3</v>
      </c>
      <c r="F66" s="24">
        <f t="shared" si="1"/>
        <v>2.9299999999999997</v>
      </c>
      <c r="G66" s="17">
        <v>0.21249999999999999</v>
      </c>
      <c r="H66" s="25">
        <v>1</v>
      </c>
      <c r="I66" s="25">
        <v>2.2999999999999998</v>
      </c>
      <c r="L66" s="25">
        <v>1</v>
      </c>
      <c r="N66" s="26">
        <v>1.1577736195489738</v>
      </c>
      <c r="O66" s="26">
        <v>1.1577736195489738</v>
      </c>
      <c r="P66" s="26">
        <v>2.662879324962641</v>
      </c>
      <c r="S66" s="17">
        <v>7.3362141904584011E-2</v>
      </c>
    </row>
    <row r="67" spans="1:19" x14ac:dyDescent="0.2">
      <c r="A67" s="16">
        <v>38657</v>
      </c>
      <c r="B67" s="17">
        <v>7.3373519538156989E-2</v>
      </c>
      <c r="C67" s="17">
        <f t="shared" ref="C67:C130" ca="1" si="2">1/(1+B67/2)^((A67-TODAY())/182.625)</f>
        <v>1.8912575657850477</v>
      </c>
      <c r="D67" s="18">
        <v>2.9930000000000003</v>
      </c>
      <c r="E67" s="19">
        <v>5.0000000000000001E-3</v>
      </c>
      <c r="F67" s="24">
        <f t="shared" ref="F67:F130" si="3">+E67+D67+0.02</f>
        <v>3.0180000000000002</v>
      </c>
      <c r="G67" s="17">
        <v>0.21249999999999999</v>
      </c>
      <c r="H67" s="25">
        <v>1</v>
      </c>
      <c r="I67" s="25">
        <v>2.2999999999999998</v>
      </c>
      <c r="L67" s="25">
        <v>1</v>
      </c>
      <c r="N67" s="26">
        <v>1.1604268507604401</v>
      </c>
      <c r="O67" s="26">
        <v>1.1604268507604401</v>
      </c>
      <c r="P67" s="26">
        <v>2.6689817567490137</v>
      </c>
      <c r="S67" s="17">
        <v>7.3373519538156989E-2</v>
      </c>
    </row>
    <row r="68" spans="1:19" x14ac:dyDescent="0.2">
      <c r="A68" s="16">
        <v>38687</v>
      </c>
      <c r="B68" s="17">
        <v>7.3384530151333005E-2</v>
      </c>
      <c r="C68" s="17">
        <f t="shared" ca="1" si="2"/>
        <v>1.8802718766571771</v>
      </c>
      <c r="D68" s="18">
        <v>3.0869999999999997</v>
      </c>
      <c r="E68" s="19">
        <v>5.0000000000000001E-3</v>
      </c>
      <c r="F68" s="24">
        <f t="shared" si="3"/>
        <v>3.1119999999999997</v>
      </c>
      <c r="G68" s="17">
        <v>0.215</v>
      </c>
      <c r="H68" s="25">
        <v>1</v>
      </c>
      <c r="I68" s="25">
        <v>2.2999999999999998</v>
      </c>
      <c r="L68" s="25">
        <v>1</v>
      </c>
      <c r="N68" s="26">
        <v>1.1630861622934325</v>
      </c>
      <c r="O68" s="26">
        <v>1.1630861622934325</v>
      </c>
      <c r="P68" s="26">
        <v>2.6750981732748969</v>
      </c>
      <c r="S68" s="17">
        <v>7.3384530151333005E-2</v>
      </c>
    </row>
    <row r="69" spans="1:19" x14ac:dyDescent="0.2">
      <c r="A69" s="16">
        <v>38718</v>
      </c>
      <c r="B69" s="17">
        <v>7.3395907785000006E-2</v>
      </c>
      <c r="C69" s="17">
        <f t="shared" ca="1" si="2"/>
        <v>1.8689836051978514</v>
      </c>
      <c r="D69" s="18">
        <v>3.2549999999999999</v>
      </c>
      <c r="E69" s="19">
        <v>5.0000000000000001E-3</v>
      </c>
      <c r="F69" s="24">
        <f t="shared" si="3"/>
        <v>3.28</v>
      </c>
      <c r="G69" s="17">
        <v>0.2175</v>
      </c>
      <c r="H69" s="25">
        <v>1</v>
      </c>
      <c r="I69" s="25">
        <v>2.2999999999999998</v>
      </c>
      <c r="L69" s="25">
        <v>1</v>
      </c>
      <c r="N69" s="26">
        <v>1.1657515680820216</v>
      </c>
      <c r="O69" s="26">
        <v>1.1657515680820216</v>
      </c>
      <c r="P69" s="26">
        <v>2.6812286065886517</v>
      </c>
      <c r="S69" s="17">
        <v>7.3395907785000006E-2</v>
      </c>
    </row>
    <row r="70" spans="1:19" x14ac:dyDescent="0.2">
      <c r="A70" s="16">
        <v>38749</v>
      </c>
      <c r="B70" s="17">
        <v>7.3407285418690016E-2</v>
      </c>
      <c r="C70" s="17">
        <f t="shared" ca="1" si="2"/>
        <v>1.8577596413452451</v>
      </c>
      <c r="D70" s="18">
        <v>3.1419999999999999</v>
      </c>
      <c r="E70" s="19">
        <v>5.0000000000000001E-3</v>
      </c>
      <c r="F70" s="24">
        <f t="shared" si="3"/>
        <v>3.1669999999999998</v>
      </c>
      <c r="G70" s="17">
        <v>0.21249999999999999</v>
      </c>
      <c r="H70" s="25">
        <v>1</v>
      </c>
      <c r="I70" s="25">
        <v>2.2999999999999998</v>
      </c>
      <c r="L70" s="25">
        <v>1</v>
      </c>
      <c r="N70" s="26">
        <v>1.1684230820922095</v>
      </c>
      <c r="O70" s="26">
        <v>1.1684230820922095</v>
      </c>
      <c r="P70" s="26">
        <v>2.6873730888120839</v>
      </c>
      <c r="S70" s="17">
        <v>7.3407285418690016E-2</v>
      </c>
    </row>
    <row r="71" spans="1:19" x14ac:dyDescent="0.2">
      <c r="A71" s="16">
        <v>38777</v>
      </c>
      <c r="B71" s="17">
        <v>7.3417561991101013E-2</v>
      </c>
      <c r="C71" s="17">
        <f t="shared" ca="1" si="2"/>
        <v>1.8476768547501197</v>
      </c>
      <c r="D71" s="18">
        <v>3.0140000000000002</v>
      </c>
      <c r="E71" s="19">
        <v>5.0000000000000001E-3</v>
      </c>
      <c r="F71" s="24">
        <f t="shared" si="3"/>
        <v>3.0390000000000001</v>
      </c>
      <c r="G71" s="17">
        <v>0.1585</v>
      </c>
      <c r="H71" s="25">
        <v>1</v>
      </c>
      <c r="I71" s="25">
        <v>2.2999999999999998</v>
      </c>
      <c r="L71" s="25">
        <v>1</v>
      </c>
      <c r="N71" s="26">
        <v>1.1711007183220039</v>
      </c>
      <c r="O71" s="26">
        <v>1.1711007183220039</v>
      </c>
      <c r="P71" s="26">
        <v>2.6935316521406114</v>
      </c>
      <c r="S71" s="17">
        <v>7.3417561991101013E-2</v>
      </c>
    </row>
    <row r="72" spans="1:19" x14ac:dyDescent="0.2">
      <c r="A72" s="16">
        <v>38808</v>
      </c>
      <c r="B72" s="17">
        <v>7.3428939624883005E-2</v>
      </c>
      <c r="C72" s="17">
        <f t="shared" ca="1" si="2"/>
        <v>1.8365743325683868</v>
      </c>
      <c r="D72" s="18">
        <v>2.88</v>
      </c>
      <c r="E72" s="19">
        <v>5.0000000000000001E-3</v>
      </c>
      <c r="F72" s="24">
        <f t="shared" si="3"/>
        <v>2.9049999999999998</v>
      </c>
      <c r="G72" s="17">
        <v>0.1575</v>
      </c>
      <c r="H72" s="25">
        <v>1</v>
      </c>
      <c r="I72" s="25">
        <v>2.2999999999999998</v>
      </c>
      <c r="L72" s="25">
        <v>1</v>
      </c>
      <c r="N72" s="26">
        <v>1.1737844908014918</v>
      </c>
      <c r="O72" s="26">
        <v>1.1737844908014918</v>
      </c>
      <c r="P72" s="26">
        <v>2.6997043288434335</v>
      </c>
      <c r="S72" s="17">
        <v>7.3428939624883005E-2</v>
      </c>
    </row>
    <row r="73" spans="1:19" x14ac:dyDescent="0.2">
      <c r="A73" s="16">
        <v>38838</v>
      </c>
      <c r="B73" s="17">
        <v>7.3439950238259999E-2</v>
      </c>
      <c r="C73" s="17">
        <f t="shared" ca="1" si="2"/>
        <v>1.825890241477224</v>
      </c>
      <c r="D73" s="18">
        <v>2.8580000000000001</v>
      </c>
      <c r="E73" s="19">
        <v>5.0000000000000001E-3</v>
      </c>
      <c r="F73" s="24">
        <f t="shared" si="3"/>
        <v>2.883</v>
      </c>
      <c r="G73" s="17">
        <v>0.1575</v>
      </c>
      <c r="H73" s="25">
        <v>1</v>
      </c>
      <c r="I73" s="25">
        <v>2.2999999999999998</v>
      </c>
      <c r="L73" s="25">
        <v>1</v>
      </c>
      <c r="N73" s="26">
        <v>1.1764744135929117</v>
      </c>
      <c r="O73" s="26">
        <v>1.1764744135929117</v>
      </c>
      <c r="P73" s="26">
        <v>2.7058911512636996</v>
      </c>
      <c r="S73" s="17">
        <v>7.3439950238259999E-2</v>
      </c>
    </row>
    <row r="74" spans="1:19" x14ac:dyDescent="0.2">
      <c r="A74" s="16">
        <v>38869</v>
      </c>
      <c r="B74" s="17">
        <v>7.3451327872126021E-2</v>
      </c>
      <c r="C74" s="17">
        <f t="shared" ca="1" si="2"/>
        <v>1.8149119782690075</v>
      </c>
      <c r="D74" s="18">
        <v>2.8660000000000001</v>
      </c>
      <c r="E74" s="19">
        <v>5.0000000000000001E-3</v>
      </c>
      <c r="F74" s="24">
        <f t="shared" si="3"/>
        <v>2.891</v>
      </c>
      <c r="G74" s="17">
        <v>0.1575</v>
      </c>
      <c r="H74" s="25">
        <v>1</v>
      </c>
      <c r="I74" s="25">
        <v>2.2999999999999998</v>
      </c>
      <c r="L74" s="25">
        <v>1</v>
      </c>
      <c r="N74" s="26">
        <v>1.1791705007907287</v>
      </c>
      <c r="O74" s="26">
        <v>1.1791705007907287</v>
      </c>
      <c r="P74" s="26">
        <v>2.7120921518186787</v>
      </c>
      <c r="S74" s="17">
        <v>7.3451327872126021E-2</v>
      </c>
    </row>
    <row r="75" spans="1:19" x14ac:dyDescent="0.2">
      <c r="A75" s="16">
        <v>38899</v>
      </c>
      <c r="B75" s="17">
        <v>7.3462338485585019E-2</v>
      </c>
      <c r="C75" s="17">
        <f t="shared" ca="1" si="2"/>
        <v>1.8043475032064855</v>
      </c>
      <c r="D75" s="18">
        <v>2.9310000000000005</v>
      </c>
      <c r="E75" s="19">
        <v>5.0000000000000001E-3</v>
      </c>
      <c r="F75" s="24">
        <f t="shared" si="3"/>
        <v>2.9560000000000004</v>
      </c>
      <c r="G75" s="17">
        <v>0.1575</v>
      </c>
      <c r="H75" s="25">
        <v>1</v>
      </c>
      <c r="I75" s="25">
        <v>2.2999999999999998</v>
      </c>
      <c r="L75" s="25">
        <v>1</v>
      </c>
      <c r="N75" s="26">
        <v>1.1818727665217075</v>
      </c>
      <c r="O75" s="26">
        <v>1.1818727665217075</v>
      </c>
      <c r="P75" s="26">
        <v>2.7183073629999295</v>
      </c>
      <c r="S75" s="17">
        <v>7.3462338485585019E-2</v>
      </c>
    </row>
    <row r="76" spans="1:19" x14ac:dyDescent="0.2">
      <c r="A76" s="16">
        <v>38930</v>
      </c>
      <c r="B76" s="17">
        <v>7.3473716119534016E-2</v>
      </c>
      <c r="C76" s="17">
        <f t="shared" ca="1" si="2"/>
        <v>1.7934921907128516</v>
      </c>
      <c r="D76" s="18">
        <v>2.9280000000000004</v>
      </c>
      <c r="E76" s="19">
        <v>5.0000000000000001E-3</v>
      </c>
      <c r="F76" s="24">
        <f t="shared" si="3"/>
        <v>2.9530000000000003</v>
      </c>
      <c r="G76" s="17">
        <v>0.1575</v>
      </c>
      <c r="H76" s="25">
        <v>1</v>
      </c>
      <c r="I76" s="25">
        <v>2.2999999999999998</v>
      </c>
      <c r="L76" s="25">
        <v>1</v>
      </c>
      <c r="N76" s="26">
        <v>1.1845812249449863</v>
      </c>
      <c r="O76" s="26">
        <v>1.1845812249449863</v>
      </c>
      <c r="P76" s="26">
        <v>2.7245368173734708</v>
      </c>
      <c r="S76" s="17">
        <v>7.3473716119534016E-2</v>
      </c>
    </row>
    <row r="77" spans="1:19" x14ac:dyDescent="0.2">
      <c r="A77" s="16">
        <v>38961</v>
      </c>
      <c r="B77" s="17">
        <v>7.348509375352702E-2</v>
      </c>
      <c r="C77" s="17">
        <f t="shared" ca="1" si="2"/>
        <v>1.7826988641067711</v>
      </c>
      <c r="D77" s="18">
        <v>2.9090000000000003</v>
      </c>
      <c r="E77" s="19">
        <v>5.0000000000000001E-3</v>
      </c>
      <c r="F77" s="24">
        <f t="shared" si="3"/>
        <v>2.9340000000000002</v>
      </c>
      <c r="G77" s="17">
        <v>0.1575</v>
      </c>
      <c r="H77" s="25">
        <v>1</v>
      </c>
      <c r="I77" s="25">
        <v>2.2999999999999998</v>
      </c>
      <c r="L77" s="25">
        <v>1</v>
      </c>
      <c r="N77" s="26">
        <v>1.1872958902521518</v>
      </c>
      <c r="O77" s="26">
        <v>1.1872958902521518</v>
      </c>
      <c r="P77" s="26">
        <v>2.7307805475799514</v>
      </c>
      <c r="S77" s="17">
        <v>7.348509375352702E-2</v>
      </c>
    </row>
    <row r="78" spans="1:19" x14ac:dyDescent="0.2">
      <c r="A78" s="16">
        <v>38991</v>
      </c>
      <c r="B78" s="17">
        <v>7.3496104367108003E-2</v>
      </c>
      <c r="C78" s="17">
        <f t="shared" ca="1" si="2"/>
        <v>1.7723124145742659</v>
      </c>
      <c r="D78" s="18">
        <v>2.9220000000000002</v>
      </c>
      <c r="E78" s="19">
        <v>5.0000000000000001E-3</v>
      </c>
      <c r="F78" s="24">
        <f t="shared" si="3"/>
        <v>2.9470000000000001</v>
      </c>
      <c r="G78" s="17">
        <v>0.1575</v>
      </c>
      <c r="H78" s="25">
        <v>1</v>
      </c>
      <c r="I78" s="25">
        <v>2.2999999999999998</v>
      </c>
      <c r="L78" s="25">
        <v>1</v>
      </c>
      <c r="N78" s="26">
        <v>1.1900167766673129</v>
      </c>
      <c r="O78" s="26">
        <v>1.1900167766673129</v>
      </c>
      <c r="P78" s="26">
        <v>2.7370385863348217</v>
      </c>
      <c r="S78" s="17">
        <v>7.3496104367108003E-2</v>
      </c>
    </row>
    <row r="79" spans="1:19" x14ac:dyDescent="0.2">
      <c r="A79" s="16">
        <v>39022</v>
      </c>
      <c r="B79" s="17">
        <v>7.350748200118401E-2</v>
      </c>
      <c r="C79" s="17">
        <f t="shared" ca="1" si="2"/>
        <v>1.7616400897229239</v>
      </c>
      <c r="D79" s="18">
        <v>3.0049999999999999</v>
      </c>
      <c r="E79" s="19">
        <v>5.0000000000000001E-3</v>
      </c>
      <c r="F79" s="24">
        <f t="shared" si="3"/>
        <v>3.03</v>
      </c>
      <c r="G79" s="17">
        <v>0.1575</v>
      </c>
      <c r="H79" s="25">
        <v>1</v>
      </c>
      <c r="I79" s="25">
        <v>2.2999999999999998</v>
      </c>
      <c r="L79" s="25">
        <v>1</v>
      </c>
      <c r="N79" s="26">
        <v>1.1927438984471754</v>
      </c>
      <c r="O79" s="26">
        <v>1.1927438984471754</v>
      </c>
      <c r="P79" s="26">
        <v>2.7433109664285054</v>
      </c>
      <c r="S79" s="17">
        <v>7.350748200118401E-2</v>
      </c>
    </row>
    <row r="80" spans="1:19" x14ac:dyDescent="0.2">
      <c r="A80" s="16">
        <v>39052</v>
      </c>
      <c r="B80" s="17">
        <v>7.3518492614847025E-2</v>
      </c>
      <c r="C80" s="17">
        <f t="shared" ca="1" si="2"/>
        <v>1.7513701195231928</v>
      </c>
      <c r="D80" s="18">
        <v>3.0960000000000001</v>
      </c>
      <c r="E80" s="19">
        <v>5.0000000000000001E-3</v>
      </c>
      <c r="F80" s="24">
        <f t="shared" si="3"/>
        <v>3.121</v>
      </c>
      <c r="G80" s="17">
        <v>0.1575</v>
      </c>
      <c r="H80" s="25">
        <v>1</v>
      </c>
      <c r="I80" s="25">
        <v>2.2999999999999998</v>
      </c>
      <c r="L80" s="25">
        <v>1</v>
      </c>
      <c r="N80" s="26">
        <v>1.1954772698811167</v>
      </c>
      <c r="O80" s="26">
        <v>1.1954772698811167</v>
      </c>
      <c r="P80" s="26">
        <v>2.7495977207265705</v>
      </c>
      <c r="S80" s="17">
        <v>7.3518492614847025E-2</v>
      </c>
    </row>
    <row r="81" spans="1:19" x14ac:dyDescent="0.2">
      <c r="A81" s="16">
        <v>39083</v>
      </c>
      <c r="B81" s="17">
        <v>7.3529870249008006E-2</v>
      </c>
      <c r="C81" s="17">
        <f t="shared" ca="1" si="2"/>
        <v>1.7408175200288944</v>
      </c>
      <c r="D81" s="18">
        <v>3.2770000000000001</v>
      </c>
      <c r="E81" s="19">
        <v>5.0000000000000001E-3</v>
      </c>
      <c r="F81" s="24">
        <f t="shared" si="3"/>
        <v>3.302</v>
      </c>
      <c r="G81" s="17">
        <v>0.1575</v>
      </c>
      <c r="H81" s="25">
        <v>1</v>
      </c>
      <c r="I81" s="25">
        <v>2.2999999999999998</v>
      </c>
      <c r="L81" s="25">
        <v>1</v>
      </c>
      <c r="N81" s="26">
        <v>1.1982169052912608</v>
      </c>
      <c r="O81" s="26">
        <v>1.1982169052912608</v>
      </c>
      <c r="P81" s="26">
        <v>2.7558988821699022</v>
      </c>
      <c r="S81" s="17">
        <v>7.3529870249008006E-2</v>
      </c>
    </row>
    <row r="82" spans="1:19" x14ac:dyDescent="0.2">
      <c r="A82" s="16">
        <v>39114</v>
      </c>
      <c r="B82" s="17">
        <v>7.3541247883211022E-2</v>
      </c>
      <c r="C82" s="17">
        <f t="shared" ca="1" si="2"/>
        <v>1.7303252794252508</v>
      </c>
      <c r="D82" s="18">
        <v>3.1680000000000001</v>
      </c>
      <c r="E82" s="19">
        <v>5.0000000000000001E-3</v>
      </c>
      <c r="F82" s="24">
        <f t="shared" si="3"/>
        <v>3.1930000000000001</v>
      </c>
      <c r="G82" s="17">
        <v>0.1575</v>
      </c>
      <c r="H82" s="25">
        <v>1</v>
      </c>
      <c r="I82" s="25">
        <v>2.2999999999999998</v>
      </c>
      <c r="L82" s="25">
        <v>1</v>
      </c>
      <c r="N82" s="26">
        <v>1.2009628190325532</v>
      </c>
      <c r="O82" s="26">
        <v>1.2009628190325532</v>
      </c>
      <c r="P82" s="26">
        <v>2.7622144837748746</v>
      </c>
      <c r="S82" s="17">
        <v>7.3541247883211022E-2</v>
      </c>
    </row>
    <row r="83" spans="1:19" x14ac:dyDescent="0.2">
      <c r="A83" s="16">
        <v>39142</v>
      </c>
      <c r="B83" s="17">
        <v>7.3551524456076017E-2</v>
      </c>
      <c r="C83" s="17">
        <f t="shared" ca="1" si="2"/>
        <v>1.7209000265107224</v>
      </c>
      <c r="D83" s="18">
        <v>3.0430000000000001</v>
      </c>
      <c r="E83" s="19">
        <v>5.0000000000000001E-3</v>
      </c>
      <c r="F83" s="24">
        <f t="shared" si="3"/>
        <v>3.0680000000000001</v>
      </c>
      <c r="G83" s="17">
        <v>0.1575</v>
      </c>
      <c r="H83" s="25">
        <v>1</v>
      </c>
      <c r="I83" s="25">
        <v>2.2999999999999998</v>
      </c>
      <c r="L83" s="25">
        <v>1</v>
      </c>
      <c r="N83" s="26">
        <v>1.2037150254928359</v>
      </c>
      <c r="O83" s="26">
        <v>1.2037150254928359</v>
      </c>
      <c r="P83" s="26">
        <v>2.7685445586335251</v>
      </c>
      <c r="S83" s="17">
        <v>7.3551524456076017E-2</v>
      </c>
    </row>
    <row r="84" spans="1:19" x14ac:dyDescent="0.2">
      <c r="A84" s="16">
        <v>39173</v>
      </c>
      <c r="B84" s="17">
        <v>7.3562902090361024E-2</v>
      </c>
      <c r="C84" s="17">
        <f t="shared" ca="1" si="2"/>
        <v>1.7105217665541381</v>
      </c>
      <c r="D84" s="18">
        <v>2.9119999999999999</v>
      </c>
      <c r="E84" s="19">
        <v>5.0000000000000001E-3</v>
      </c>
      <c r="F84" s="24">
        <f t="shared" si="3"/>
        <v>2.9369999999999998</v>
      </c>
      <c r="G84" s="17">
        <v>0.1575</v>
      </c>
      <c r="H84" s="25">
        <v>1</v>
      </c>
      <c r="I84" s="25">
        <v>2.2999999999999998</v>
      </c>
      <c r="L84" s="25">
        <v>1</v>
      </c>
      <c r="N84" s="26">
        <v>1.2064735390929235</v>
      </c>
      <c r="O84" s="26">
        <v>1.2064735390929235</v>
      </c>
      <c r="P84" s="26">
        <v>2.7748891399137268</v>
      </c>
      <c r="S84" s="17">
        <v>7.3562902090361024E-2</v>
      </c>
    </row>
    <row r="85" spans="1:19" x14ac:dyDescent="0.2">
      <c r="A85" s="16">
        <v>39203</v>
      </c>
      <c r="B85" s="17">
        <v>7.357391270422603E-2</v>
      </c>
      <c r="C85" s="17">
        <f t="shared" ca="1" si="2"/>
        <v>1.7005348686325976</v>
      </c>
      <c r="D85" s="18">
        <v>2.8910000000000005</v>
      </c>
      <c r="E85" s="19">
        <v>5.0000000000000001E-3</v>
      </c>
      <c r="F85" s="24">
        <f t="shared" si="3"/>
        <v>2.9160000000000004</v>
      </c>
      <c r="G85" s="17">
        <v>0.1575</v>
      </c>
      <c r="H85" s="25">
        <v>1</v>
      </c>
      <c r="I85" s="25">
        <v>2.2999999999999998</v>
      </c>
      <c r="L85" s="25">
        <v>1</v>
      </c>
      <c r="N85" s="26">
        <v>1.2092383742866781</v>
      </c>
      <c r="O85" s="26">
        <v>1.2092383742866781</v>
      </c>
      <c r="P85" s="26">
        <v>2.7812482608593623</v>
      </c>
      <c r="S85" s="17">
        <v>7.357391270422603E-2</v>
      </c>
    </row>
    <row r="86" spans="1:19" x14ac:dyDescent="0.2">
      <c r="A86" s="16">
        <v>39234</v>
      </c>
      <c r="B86" s="17">
        <v>7.3585290338594025E-2</v>
      </c>
      <c r="C86" s="17">
        <f t="shared" ca="1" si="2"/>
        <v>1.6902732279804238</v>
      </c>
      <c r="D86" s="18">
        <v>2.9</v>
      </c>
      <c r="E86" s="19">
        <v>5.0000000000000001E-3</v>
      </c>
      <c r="F86" s="24">
        <f t="shared" si="3"/>
        <v>2.9249999999999998</v>
      </c>
      <c r="G86" s="17">
        <v>0.1575</v>
      </c>
      <c r="H86" s="25">
        <v>1</v>
      </c>
      <c r="I86" s="25">
        <v>2.2999999999999998</v>
      </c>
      <c r="L86" s="25">
        <v>1</v>
      </c>
      <c r="N86" s="26">
        <v>1.2120095455610851</v>
      </c>
      <c r="O86" s="26">
        <v>1.2120095455610851</v>
      </c>
      <c r="P86" s="26">
        <v>2.7876219547904979</v>
      </c>
      <c r="S86" s="17">
        <v>7.3585290338594025E-2</v>
      </c>
    </row>
    <row r="87" spans="1:19" x14ac:dyDescent="0.2">
      <c r="A87" s="16">
        <v>39264</v>
      </c>
      <c r="B87" s="17">
        <v>7.3579996469413017E-2</v>
      </c>
      <c r="C87" s="17">
        <f t="shared" ca="1" si="2"/>
        <v>1.680208826660899</v>
      </c>
      <c r="D87" s="18">
        <v>2.9649999999999999</v>
      </c>
      <c r="E87" s="19">
        <v>5.0000000000000001E-3</v>
      </c>
      <c r="F87" s="24">
        <f t="shared" si="3"/>
        <v>2.9899999999999998</v>
      </c>
      <c r="G87" s="17">
        <v>0.1575</v>
      </c>
      <c r="H87" s="25">
        <v>1</v>
      </c>
      <c r="I87" s="25">
        <v>2.2999999999999998</v>
      </c>
      <c r="L87" s="25">
        <v>1</v>
      </c>
      <c r="N87" s="26">
        <v>1.2147870674363292</v>
      </c>
      <c r="O87" s="26">
        <v>1.2147870674363292</v>
      </c>
      <c r="P87" s="26">
        <v>2.7940102551035593</v>
      </c>
      <c r="S87" s="17">
        <v>7.3579996469413017E-2</v>
      </c>
    </row>
    <row r="88" spans="1:19" x14ac:dyDescent="0.2">
      <c r="A88" s="16">
        <v>39295</v>
      </c>
      <c r="B88" s="17">
        <v>7.3569398496168018E-2</v>
      </c>
      <c r="C88" s="17">
        <f t="shared" ca="1" si="2"/>
        <v>1.6698147615727685</v>
      </c>
      <c r="D88" s="18">
        <v>2.9619999999999997</v>
      </c>
      <c r="E88" s="19">
        <v>5.0000000000000001E-3</v>
      </c>
      <c r="F88" s="24">
        <f t="shared" si="3"/>
        <v>2.9869999999999997</v>
      </c>
      <c r="G88" s="17">
        <v>0.1575</v>
      </c>
      <c r="H88" s="25">
        <v>1</v>
      </c>
      <c r="I88" s="25">
        <v>2.2999999999999998</v>
      </c>
      <c r="L88" s="25">
        <v>1</v>
      </c>
      <c r="N88" s="26">
        <v>1.2175709544658708</v>
      </c>
      <c r="O88" s="26">
        <v>1.2175709544658708</v>
      </c>
      <c r="P88" s="26">
        <v>2.8004131952715046</v>
      </c>
      <c r="S88" s="17">
        <v>7.3569398496168018E-2</v>
      </c>
    </row>
    <row r="89" spans="1:19" x14ac:dyDescent="0.2">
      <c r="A89" s="16">
        <v>39326</v>
      </c>
      <c r="B89" s="17">
        <v>7.3558800522960016E-2</v>
      </c>
      <c r="C89" s="17">
        <f t="shared" ca="1" si="2"/>
        <v>1.6594878748198849</v>
      </c>
      <c r="D89" s="18">
        <v>2.9419999999999997</v>
      </c>
      <c r="E89" s="19">
        <v>5.0000000000000001E-3</v>
      </c>
      <c r="F89" s="24">
        <f t="shared" si="3"/>
        <v>2.9669999999999996</v>
      </c>
      <c r="G89" s="17">
        <v>0.1575</v>
      </c>
      <c r="H89" s="25">
        <v>1</v>
      </c>
      <c r="I89" s="25">
        <v>2.2999999999999998</v>
      </c>
      <c r="L89" s="25">
        <v>1</v>
      </c>
      <c r="N89" s="26">
        <v>1.2203612212365216</v>
      </c>
      <c r="O89" s="26">
        <v>1.2203612212365216</v>
      </c>
      <c r="P89" s="26">
        <v>2.8068308088440017</v>
      </c>
      <c r="S89" s="17">
        <v>7.3558800522960016E-2</v>
      </c>
    </row>
    <row r="90" spans="1:19" x14ac:dyDescent="0.2">
      <c r="A90" s="16">
        <v>39356</v>
      </c>
      <c r="B90" s="17">
        <v>7.3548544419890005E-2</v>
      </c>
      <c r="C90" s="17">
        <f t="shared" ca="1" si="2"/>
        <v>1.6495576512016161</v>
      </c>
      <c r="D90" s="18">
        <v>2.9540000000000002</v>
      </c>
      <c r="E90" s="19">
        <v>5.0000000000000001E-3</v>
      </c>
      <c r="F90" s="24">
        <f t="shared" si="3"/>
        <v>2.9790000000000001</v>
      </c>
      <c r="G90" s="17">
        <v>0.1575</v>
      </c>
      <c r="H90" s="25">
        <v>1</v>
      </c>
      <c r="I90" s="25">
        <v>2.2999999999999998</v>
      </c>
      <c r="L90" s="25">
        <v>1</v>
      </c>
      <c r="N90" s="26">
        <v>1.2231578823685219</v>
      </c>
      <c r="O90" s="26">
        <v>1.2231578823685219</v>
      </c>
      <c r="P90" s="26">
        <v>2.8132631294476025</v>
      </c>
      <c r="S90" s="17">
        <v>7.3548544419890005E-2</v>
      </c>
    </row>
    <row r="91" spans="1:19" x14ac:dyDescent="0.2">
      <c r="A91" s="16">
        <v>39387</v>
      </c>
      <c r="B91" s="17">
        <v>7.3537946446755029E-2</v>
      </c>
      <c r="C91" s="17">
        <f t="shared" ca="1" si="2"/>
        <v>1.6393616397045527</v>
      </c>
      <c r="D91" s="18">
        <v>3.032</v>
      </c>
      <c r="E91" s="19">
        <v>5.0000000000000001E-3</v>
      </c>
      <c r="F91" s="24">
        <f t="shared" si="3"/>
        <v>3.0569999999999999</v>
      </c>
      <c r="G91" s="17">
        <v>0.1575</v>
      </c>
      <c r="H91" s="25">
        <v>1</v>
      </c>
      <c r="I91" s="25">
        <v>2.2999999999999998</v>
      </c>
      <c r="L91" s="25">
        <v>1</v>
      </c>
      <c r="N91" s="26">
        <v>1.2259609525156163</v>
      </c>
      <c r="O91" s="26">
        <v>1.2259609525156163</v>
      </c>
      <c r="P91" s="26">
        <v>2.8197101907859197</v>
      </c>
      <c r="S91" s="17">
        <v>7.3537946446755029E-2</v>
      </c>
    </row>
    <row r="92" spans="1:19" x14ac:dyDescent="0.2">
      <c r="A92" s="16">
        <v>39417</v>
      </c>
      <c r="B92" s="17">
        <v>7.3527690343756016E-2</v>
      </c>
      <c r="C92" s="17">
        <f t="shared" ca="1" si="2"/>
        <v>1.6295572329258612</v>
      </c>
      <c r="D92" s="18">
        <v>3.12</v>
      </c>
      <c r="E92" s="19">
        <v>5.0000000000000001E-3</v>
      </c>
      <c r="F92" s="24">
        <f t="shared" si="3"/>
        <v>3.145</v>
      </c>
      <c r="G92" s="17">
        <v>0.1575</v>
      </c>
      <c r="H92" s="25">
        <v>1</v>
      </c>
      <c r="I92" s="25">
        <v>2.2999999999999998</v>
      </c>
      <c r="L92" s="25">
        <v>1</v>
      </c>
      <c r="N92" s="26">
        <v>1.2287704463651312</v>
      </c>
      <c r="O92" s="26">
        <v>1.2287704463651312</v>
      </c>
      <c r="P92" s="26">
        <v>2.8261720266398038</v>
      </c>
      <c r="S92" s="17">
        <v>7.3527690343756016E-2</v>
      </c>
    </row>
    <row r="93" spans="1:19" x14ac:dyDescent="0.2">
      <c r="A93" s="16">
        <v>39448</v>
      </c>
      <c r="B93" s="17">
        <v>7.3517092370694009E-2</v>
      </c>
      <c r="C93" s="17">
        <f t="shared" ca="1" si="2"/>
        <v>1.6194903735835864</v>
      </c>
      <c r="D93" s="18">
        <v>3.3140000000000005</v>
      </c>
      <c r="E93" s="19">
        <v>5.0000000000000001E-3</v>
      </c>
      <c r="F93" s="24">
        <f t="shared" si="3"/>
        <v>3.3390000000000004</v>
      </c>
      <c r="G93" s="17">
        <v>0.1575</v>
      </c>
      <c r="H93" s="25">
        <v>1</v>
      </c>
      <c r="I93" s="25">
        <v>2.2999999999999998</v>
      </c>
      <c r="L93" s="25">
        <v>1</v>
      </c>
      <c r="N93" s="26">
        <v>1.2315863786380512</v>
      </c>
      <c r="O93" s="26">
        <v>1.2315863786380512</v>
      </c>
      <c r="P93" s="26">
        <v>2.8326486708675196</v>
      </c>
      <c r="S93" s="17">
        <v>7.3517092370694009E-2</v>
      </c>
    </row>
    <row r="94" spans="1:19" x14ac:dyDescent="0.2">
      <c r="A94" s="16">
        <v>39479</v>
      </c>
      <c r="B94" s="17">
        <v>7.3506494397669014E-2</v>
      </c>
      <c r="C94" s="17">
        <f t="shared" ca="1" si="2"/>
        <v>1.6094884961323044</v>
      </c>
      <c r="D94" s="18">
        <v>3.2090000000000005</v>
      </c>
      <c r="E94" s="19">
        <v>5.0000000000000001E-3</v>
      </c>
      <c r="F94" s="24">
        <f t="shared" si="3"/>
        <v>3.2340000000000004</v>
      </c>
      <c r="G94" s="17">
        <v>0.1575</v>
      </c>
      <c r="H94" s="25">
        <v>1</v>
      </c>
      <c r="I94" s="25">
        <v>2.2999999999999998</v>
      </c>
      <c r="L94" s="25">
        <v>1</v>
      </c>
      <c r="N94" s="26">
        <v>1.2344087640890966</v>
      </c>
      <c r="O94" s="26">
        <v>1.2344087640890966</v>
      </c>
      <c r="P94" s="26">
        <v>2.8391401574049242</v>
      </c>
      <c r="S94" s="17">
        <v>7.3506494397669014E-2</v>
      </c>
    </row>
    <row r="95" spans="1:19" x14ac:dyDescent="0.2">
      <c r="A95" s="16">
        <v>39508</v>
      </c>
      <c r="B95" s="17">
        <v>7.3496580164872025E-2</v>
      </c>
      <c r="C95" s="17">
        <f t="shared" ca="1" si="2"/>
        <v>1.6001903434767568</v>
      </c>
      <c r="D95" s="18">
        <v>3.0869999999999997</v>
      </c>
      <c r="E95" s="19">
        <v>5.0000000000000001E-3</v>
      </c>
      <c r="F95" s="24">
        <f t="shared" si="3"/>
        <v>3.1119999999999997</v>
      </c>
      <c r="G95" s="17">
        <v>0.1575</v>
      </c>
      <c r="H95" s="25">
        <v>1</v>
      </c>
      <c r="I95" s="25">
        <v>2.2999999999999998</v>
      </c>
      <c r="L95" s="25">
        <v>1</v>
      </c>
      <c r="N95" s="26">
        <v>1.2372376175068007</v>
      </c>
      <c r="O95" s="26">
        <v>1.2372376175068007</v>
      </c>
      <c r="P95" s="26">
        <v>2.8456465202656438</v>
      </c>
      <c r="S95" s="17">
        <v>7.3496580164872025E-2</v>
      </c>
    </row>
    <row r="96" spans="1:19" x14ac:dyDescent="0.2">
      <c r="A96" s="16">
        <v>39539</v>
      </c>
      <c r="B96" s="17">
        <v>7.3485982191919E-2</v>
      </c>
      <c r="C96" s="17">
        <f t="shared" ca="1" si="2"/>
        <v>1.5903130018098164</v>
      </c>
      <c r="D96" s="18">
        <v>2.9590000000000005</v>
      </c>
      <c r="E96" s="19">
        <v>5.0000000000000001E-3</v>
      </c>
      <c r="F96" s="24">
        <f t="shared" si="3"/>
        <v>2.9840000000000004</v>
      </c>
      <c r="G96" s="17">
        <v>0.1575</v>
      </c>
      <c r="H96" s="25">
        <v>1</v>
      </c>
      <c r="I96" s="25">
        <v>2.2999999999999998</v>
      </c>
      <c r="L96" s="25">
        <v>1</v>
      </c>
      <c r="N96" s="26">
        <v>1.2400729537135871</v>
      </c>
      <c r="O96" s="26">
        <v>1.2400729537135871</v>
      </c>
      <c r="P96" s="26">
        <v>2.8521677935412524</v>
      </c>
      <c r="S96" s="17">
        <v>7.3485982191919E-2</v>
      </c>
    </row>
    <row r="97" spans="1:19" x14ac:dyDescent="0.2">
      <c r="A97" s="16">
        <v>39569</v>
      </c>
      <c r="B97" s="17">
        <v>7.3475726089096027E-2</v>
      </c>
      <c r="C97" s="17">
        <f t="shared" ca="1" si="2"/>
        <v>1.5808149497043187</v>
      </c>
      <c r="D97" s="18">
        <v>2.9390000000000005</v>
      </c>
      <c r="E97" s="19">
        <v>5.0000000000000001E-3</v>
      </c>
      <c r="F97" s="24">
        <f t="shared" si="3"/>
        <v>2.9640000000000004</v>
      </c>
      <c r="G97" s="17">
        <v>0.1575</v>
      </c>
      <c r="H97" s="25">
        <v>1</v>
      </c>
      <c r="I97" s="25">
        <v>2.2999999999999998</v>
      </c>
      <c r="L97" s="25">
        <v>1</v>
      </c>
      <c r="N97" s="26">
        <v>1.2429147875658473</v>
      </c>
      <c r="O97" s="26">
        <v>1.2429147875658473</v>
      </c>
      <c r="P97" s="26">
        <v>2.8587040114014508</v>
      </c>
      <c r="S97" s="17">
        <v>7.3475726089096027E-2</v>
      </c>
    </row>
    <row r="98" spans="1:19" x14ac:dyDescent="0.2">
      <c r="A98" s="16">
        <v>39600</v>
      </c>
      <c r="B98" s="17">
        <v>7.3465128116216027E-2</v>
      </c>
      <c r="C98" s="17">
        <f t="shared" ca="1" si="2"/>
        <v>1.5710625679691688</v>
      </c>
      <c r="D98" s="18">
        <v>2.9490000000000003</v>
      </c>
      <c r="E98" s="19">
        <v>5.0000000000000001E-3</v>
      </c>
      <c r="F98" s="24">
        <f t="shared" si="3"/>
        <v>2.9740000000000002</v>
      </c>
      <c r="G98" s="17">
        <v>0.1575</v>
      </c>
      <c r="H98" s="25">
        <v>1</v>
      </c>
      <c r="I98" s="25">
        <v>2.2999999999999998</v>
      </c>
      <c r="L98" s="25">
        <v>1</v>
      </c>
      <c r="N98" s="26">
        <v>1.2457631339540189</v>
      </c>
      <c r="O98" s="26">
        <v>1.2457631339540189</v>
      </c>
      <c r="P98" s="26">
        <v>2.8652552080942457</v>
      </c>
      <c r="S98" s="17">
        <v>7.3465128116216027E-2</v>
      </c>
    </row>
    <row r="99" spans="1:19" x14ac:dyDescent="0.2">
      <c r="A99" s="16">
        <v>39630</v>
      </c>
      <c r="B99" s="17">
        <v>7.3454872013462999E-2</v>
      </c>
      <c r="C99" s="17">
        <f t="shared" ca="1" si="2"/>
        <v>1.561684647305005</v>
      </c>
      <c r="D99" s="18">
        <v>3.0140000000000002</v>
      </c>
      <c r="E99" s="19">
        <v>5.0000000000000001E-3</v>
      </c>
      <c r="F99" s="24">
        <f t="shared" si="3"/>
        <v>3.0390000000000001</v>
      </c>
      <c r="G99" s="17">
        <v>0.1575</v>
      </c>
      <c r="H99" s="25">
        <v>1</v>
      </c>
      <c r="I99" s="25">
        <v>2.2999999999999998</v>
      </c>
      <c r="L99" s="25">
        <v>1</v>
      </c>
      <c r="N99" s="26">
        <v>1.2486180078026634</v>
      </c>
      <c r="O99" s="26">
        <v>1.2486180078026634</v>
      </c>
      <c r="P99" s="26">
        <v>2.8718214179461281</v>
      </c>
      <c r="S99" s="17">
        <v>7.3454872013462999E-2</v>
      </c>
    </row>
    <row r="100" spans="1:19" x14ac:dyDescent="0.2">
      <c r="A100" s="16">
        <v>39661</v>
      </c>
      <c r="B100" s="17">
        <v>7.3444274040655996E-2</v>
      </c>
      <c r="C100" s="17">
        <f t="shared" ca="1" si="2"/>
        <v>1.5520555829392717</v>
      </c>
      <c r="D100" s="18">
        <v>3.0110000000000001</v>
      </c>
      <c r="E100" s="19">
        <v>5.0000000000000001E-3</v>
      </c>
      <c r="F100" s="24">
        <f t="shared" si="3"/>
        <v>3.036</v>
      </c>
      <c r="G100" s="17">
        <v>0.1575</v>
      </c>
      <c r="H100" s="25">
        <v>1</v>
      </c>
      <c r="I100" s="25">
        <v>2.2999999999999998</v>
      </c>
      <c r="L100" s="25">
        <v>1</v>
      </c>
      <c r="N100" s="26">
        <v>1.2514794240705445</v>
      </c>
      <c r="O100" s="26">
        <v>1.2514794240705445</v>
      </c>
      <c r="P100" s="26">
        <v>2.8784026753622545</v>
      </c>
      <c r="S100" s="17">
        <v>7.3444274040655996E-2</v>
      </c>
    </row>
    <row r="101" spans="1:19" x14ac:dyDescent="0.2">
      <c r="A101" s="16">
        <v>39692</v>
      </c>
      <c r="B101" s="17">
        <v>7.343367606788602E-2</v>
      </c>
      <c r="C101" s="17">
        <f t="shared" ca="1" si="2"/>
        <v>1.5424885657475749</v>
      </c>
      <c r="D101" s="18">
        <v>2.99</v>
      </c>
      <c r="E101" s="19">
        <v>5.0000000000000001E-3</v>
      </c>
      <c r="F101" s="24">
        <f t="shared" si="3"/>
        <v>3.0150000000000001</v>
      </c>
      <c r="G101" s="17">
        <v>0.1575</v>
      </c>
      <c r="H101" s="25">
        <v>1</v>
      </c>
      <c r="I101" s="25">
        <v>2.2999999999999998</v>
      </c>
      <c r="L101" s="25">
        <v>1</v>
      </c>
      <c r="N101" s="26">
        <v>1.254347397750706</v>
      </c>
      <c r="O101" s="26">
        <v>1.254347397750706</v>
      </c>
      <c r="P101" s="26">
        <v>2.8849990148266262</v>
      </c>
      <c r="S101" s="17">
        <v>7.343367606788602E-2</v>
      </c>
    </row>
    <row r="102" spans="1:19" x14ac:dyDescent="0.2">
      <c r="A102" s="16">
        <v>39722</v>
      </c>
      <c r="B102" s="17">
        <v>7.342341996524103E-2</v>
      </c>
      <c r="C102" s="17">
        <f t="shared" ca="1" si="2"/>
        <v>1.5332888477723332</v>
      </c>
      <c r="D102" s="18">
        <v>3.0010000000000003</v>
      </c>
      <c r="E102" s="19">
        <v>5.0000000000000001E-3</v>
      </c>
      <c r="F102" s="24">
        <f t="shared" si="3"/>
        <v>3.0260000000000002</v>
      </c>
      <c r="G102" s="17">
        <v>0.1575</v>
      </c>
      <c r="H102" s="25">
        <v>1</v>
      </c>
      <c r="I102" s="25">
        <v>2.2999999999999998</v>
      </c>
      <c r="L102" s="25">
        <v>1</v>
      </c>
      <c r="N102" s="26">
        <v>1.2572219438705512</v>
      </c>
      <c r="O102" s="26">
        <v>1.2572219438705512</v>
      </c>
      <c r="P102" s="26">
        <v>2.8916104709022705</v>
      </c>
      <c r="S102" s="17">
        <v>7.342341996524103E-2</v>
      </c>
    </row>
    <row r="103" spans="1:19" x14ac:dyDescent="0.2">
      <c r="A103" s="16">
        <v>39753</v>
      </c>
      <c r="B103" s="17">
        <v>7.3412821992543009E-2</v>
      </c>
      <c r="C103" s="17">
        <f t="shared" ca="1" si="2"/>
        <v>1.5238427128005132</v>
      </c>
      <c r="D103" s="18">
        <v>3.0740000000000003</v>
      </c>
      <c r="E103" s="19">
        <v>5.0000000000000001E-3</v>
      </c>
      <c r="F103" s="24">
        <f t="shared" si="3"/>
        <v>3.0990000000000002</v>
      </c>
      <c r="G103" s="17">
        <v>0.1575</v>
      </c>
      <c r="H103" s="25">
        <v>1</v>
      </c>
      <c r="I103" s="25">
        <v>2.2999999999999998</v>
      </c>
      <c r="L103" s="25">
        <v>1</v>
      </c>
      <c r="N103" s="26">
        <v>1.2601030774919211</v>
      </c>
      <c r="O103" s="26">
        <v>1.2601030774919211</v>
      </c>
      <c r="P103" s="26">
        <v>2.8982370782314213</v>
      </c>
      <c r="S103" s="17">
        <v>7.3412821992543009E-2</v>
      </c>
    </row>
    <row r="104" spans="1:19" x14ac:dyDescent="0.2">
      <c r="A104" s="16">
        <v>39783</v>
      </c>
      <c r="B104" s="17">
        <v>7.3402565889968019E-2</v>
      </c>
      <c r="C104" s="17">
        <f t="shared" ca="1" si="2"/>
        <v>1.5147592070181213</v>
      </c>
      <c r="D104" s="18">
        <v>3.1590000000000003</v>
      </c>
      <c r="E104" s="19">
        <v>5.0000000000000001E-3</v>
      </c>
      <c r="F104" s="24">
        <f t="shared" si="3"/>
        <v>3.1840000000000002</v>
      </c>
      <c r="G104" s="17">
        <v>0.1575</v>
      </c>
      <c r="H104" s="25">
        <v>1</v>
      </c>
      <c r="I104" s="25">
        <v>2.2999999999999998</v>
      </c>
      <c r="L104" s="25">
        <v>1</v>
      </c>
      <c r="N104" s="26">
        <v>1.2629908137111734</v>
      </c>
      <c r="O104" s="26">
        <v>1.2629908137111734</v>
      </c>
      <c r="P104" s="26">
        <v>2.9048788715357015</v>
      </c>
      <c r="S104" s="17">
        <v>7.3402565889968019E-2</v>
      </c>
    </row>
    <row r="105" spans="1:19" x14ac:dyDescent="0.2">
      <c r="A105" s="16">
        <v>39814</v>
      </c>
      <c r="B105" s="17">
        <v>7.3391967917344023E-2</v>
      </c>
      <c r="C105" s="17">
        <f t="shared" ca="1" si="2"/>
        <v>1.5054323671505225</v>
      </c>
      <c r="D105" s="18">
        <v>3.3660000000000001</v>
      </c>
      <c r="E105" s="19">
        <v>5.0000000000000001E-3</v>
      </c>
      <c r="F105" s="24">
        <f t="shared" si="3"/>
        <v>3.391</v>
      </c>
      <c r="G105" s="17">
        <v>0.1575</v>
      </c>
      <c r="H105" s="25">
        <v>1</v>
      </c>
      <c r="I105" s="25">
        <v>2.2999999999999998</v>
      </c>
      <c r="L105" s="25">
        <v>1</v>
      </c>
      <c r="N105" s="26">
        <v>1.2658851676592613</v>
      </c>
      <c r="O105" s="26">
        <v>1.2658851676592613</v>
      </c>
      <c r="P105" s="26">
        <v>2.9115358856163041</v>
      </c>
      <c r="S105" s="17">
        <v>7.3391967917344023E-2</v>
      </c>
    </row>
    <row r="106" spans="1:19" x14ac:dyDescent="0.2">
      <c r="A106" s="16">
        <v>39845</v>
      </c>
      <c r="B106" s="17">
        <v>7.3381369944756025E-2</v>
      </c>
      <c r="C106" s="17">
        <f t="shared" ca="1" si="2"/>
        <v>1.4961655513541963</v>
      </c>
      <c r="D106" s="18">
        <v>3.2650000000000001</v>
      </c>
      <c r="E106" s="19">
        <v>5.0000000000000001E-3</v>
      </c>
      <c r="F106" s="24">
        <f t="shared" si="3"/>
        <v>3.29</v>
      </c>
      <c r="G106" s="17">
        <v>0.1575</v>
      </c>
      <c r="H106" s="25">
        <v>1</v>
      </c>
      <c r="I106" s="25">
        <v>2.2999999999999998</v>
      </c>
      <c r="L106" s="25">
        <v>1</v>
      </c>
      <c r="N106" s="26">
        <v>1.2687861545018138</v>
      </c>
      <c r="O106" s="26">
        <v>1.2687861545018138</v>
      </c>
      <c r="P106" s="26">
        <v>2.9182081553541743</v>
      </c>
      <c r="S106" s="17">
        <v>7.3381369944756025E-2</v>
      </c>
    </row>
    <row r="107" spans="1:19" x14ac:dyDescent="0.2">
      <c r="A107" s="16">
        <v>39873</v>
      </c>
      <c r="B107" s="17">
        <v>7.3371797582451007E-2</v>
      </c>
      <c r="C107" s="17">
        <f t="shared" ca="1" si="2"/>
        <v>1.4878467821144612</v>
      </c>
      <c r="D107" s="18">
        <v>3.1460000000000004</v>
      </c>
      <c r="E107" s="19">
        <v>5.0000000000000001E-3</v>
      </c>
      <c r="F107" s="24">
        <f t="shared" si="3"/>
        <v>3.1710000000000003</v>
      </c>
      <c r="G107" s="17">
        <v>0.1575</v>
      </c>
      <c r="H107" s="25">
        <v>1</v>
      </c>
      <c r="I107" s="25">
        <v>2.2999999999999998</v>
      </c>
      <c r="L107" s="25">
        <v>1</v>
      </c>
      <c r="N107" s="26">
        <v>1.2716937894392137</v>
      </c>
      <c r="O107" s="26">
        <v>1.2716937894392137</v>
      </c>
      <c r="P107" s="26">
        <v>2.924895715710194</v>
      </c>
      <c r="S107" s="17">
        <v>7.3371797582451007E-2</v>
      </c>
    </row>
    <row r="108" spans="1:19" x14ac:dyDescent="0.2">
      <c r="A108" s="16">
        <v>39904</v>
      </c>
      <c r="B108" s="17">
        <v>7.3361199609934008E-2</v>
      </c>
      <c r="C108" s="17">
        <f t="shared" ca="1" si="2"/>
        <v>1.4786930986935227</v>
      </c>
      <c r="D108" s="18">
        <v>3.0210000000000004</v>
      </c>
      <c r="E108" s="19">
        <v>5.0000000000000001E-3</v>
      </c>
      <c r="F108" s="24">
        <f t="shared" si="3"/>
        <v>3.0460000000000003</v>
      </c>
      <c r="G108" s="17">
        <v>0.1575</v>
      </c>
      <c r="H108" s="25">
        <v>1</v>
      </c>
      <c r="I108" s="25">
        <v>2.2999999999999998</v>
      </c>
      <c r="L108" s="25">
        <v>1</v>
      </c>
      <c r="N108" s="26">
        <v>1.2746080877066785</v>
      </c>
      <c r="O108" s="26">
        <v>1.2746080877066785</v>
      </c>
      <c r="P108" s="26">
        <v>2.931598601725363</v>
      </c>
      <c r="S108" s="17">
        <v>7.3361199609934008E-2</v>
      </c>
    </row>
    <row r="109" spans="1:19" x14ac:dyDescent="0.2">
      <c r="A109" s="16">
        <v>39934</v>
      </c>
      <c r="B109" s="17">
        <v>7.3350943507534017E-2</v>
      </c>
      <c r="C109" s="17">
        <f t="shared" ca="1" si="2"/>
        <v>1.4698907477217311</v>
      </c>
      <c r="D109" s="18">
        <v>3.0019999999999998</v>
      </c>
      <c r="E109" s="19">
        <v>5.0000000000000001E-3</v>
      </c>
      <c r="F109" s="24">
        <f t="shared" si="3"/>
        <v>3.0269999999999997</v>
      </c>
      <c r="G109" s="17">
        <v>0.1575</v>
      </c>
      <c r="H109" s="25">
        <v>1</v>
      </c>
      <c r="I109" s="25">
        <v>2.2999999999999998</v>
      </c>
      <c r="L109" s="25">
        <v>1</v>
      </c>
      <c r="N109" s="26">
        <v>1.2775290645743396</v>
      </c>
      <c r="O109" s="26">
        <v>1.2775290645743396</v>
      </c>
      <c r="P109" s="26">
        <v>2.9383168485209832</v>
      </c>
      <c r="S109" s="17">
        <v>7.3350943507534017E-2</v>
      </c>
    </row>
    <row r="110" spans="1:19" x14ac:dyDescent="0.2">
      <c r="A110" s="16">
        <v>39965</v>
      </c>
      <c r="B110" s="17">
        <v>7.3340345535090001E-2</v>
      </c>
      <c r="C110" s="17">
        <f t="shared" ca="1" si="2"/>
        <v>1.4608525227645819</v>
      </c>
      <c r="D110" s="18">
        <v>3.0130000000000003</v>
      </c>
      <c r="E110" s="19">
        <v>5.0000000000000001E-3</v>
      </c>
      <c r="F110" s="24">
        <f t="shared" si="3"/>
        <v>3.0380000000000003</v>
      </c>
      <c r="G110" s="17">
        <v>0.1575</v>
      </c>
      <c r="H110" s="25">
        <v>1</v>
      </c>
      <c r="I110" s="25">
        <v>2.2999999999999998</v>
      </c>
      <c r="L110" s="25">
        <v>1</v>
      </c>
      <c r="N110" s="26">
        <v>1.2804567353473224</v>
      </c>
      <c r="O110" s="26">
        <v>1.2804567353473224</v>
      </c>
      <c r="P110" s="26">
        <v>2.9450504912988436</v>
      </c>
      <c r="S110" s="17">
        <v>7.3340345535090001E-2</v>
      </c>
    </row>
    <row r="111" spans="1:19" x14ac:dyDescent="0.2">
      <c r="A111" s="16">
        <v>39995</v>
      </c>
      <c r="B111" s="17">
        <v>7.3330089432760995E-2</v>
      </c>
      <c r="C111" s="17">
        <f t="shared" ca="1" si="2"/>
        <v>1.4521611709548516</v>
      </c>
      <c r="D111" s="18">
        <v>3.0780000000000003</v>
      </c>
      <c r="E111" s="19">
        <v>5.0000000000000001E-3</v>
      </c>
      <c r="F111" s="24">
        <f t="shared" si="3"/>
        <v>3.1030000000000002</v>
      </c>
      <c r="G111" s="17">
        <v>0.1575</v>
      </c>
      <c r="H111" s="25">
        <v>1</v>
      </c>
      <c r="I111" s="25">
        <v>2.2999999999999998</v>
      </c>
      <c r="L111" s="25">
        <v>1</v>
      </c>
      <c r="N111" s="26">
        <v>1.2833911153658266</v>
      </c>
      <c r="O111" s="26">
        <v>1.2833911153658266</v>
      </c>
      <c r="P111" s="26">
        <v>2.9517995653414033</v>
      </c>
      <c r="S111" s="17">
        <v>7.3330089432760995E-2</v>
      </c>
    </row>
    <row r="112" spans="1:19" x14ac:dyDescent="0.2">
      <c r="A112" s="16">
        <v>40026</v>
      </c>
      <c r="B112" s="17">
        <v>7.3319491460390004E-2</v>
      </c>
      <c r="C112" s="17">
        <f t="shared" ca="1" si="2"/>
        <v>1.4432368909997855</v>
      </c>
      <c r="D112" s="18">
        <v>3.0750000000000002</v>
      </c>
      <c r="E112" s="19">
        <v>5.0000000000000001E-3</v>
      </c>
      <c r="F112" s="24">
        <f t="shared" si="3"/>
        <v>3.1</v>
      </c>
      <c r="G112" s="17">
        <v>0.1575</v>
      </c>
      <c r="H112" s="25">
        <v>1</v>
      </c>
      <c r="I112" s="25">
        <v>2.2999999999999998</v>
      </c>
      <c r="L112" s="25">
        <v>1</v>
      </c>
      <c r="N112" s="26">
        <v>1.2863322200052065</v>
      </c>
      <c r="O112" s="26">
        <v>1.2863322200052065</v>
      </c>
      <c r="P112" s="26">
        <v>2.9585641060119769</v>
      </c>
      <c r="S112" s="17">
        <v>7.3319491460390004E-2</v>
      </c>
    </row>
    <row r="113" spans="1:19" x14ac:dyDescent="0.2">
      <c r="A113" s="16">
        <v>40057</v>
      </c>
      <c r="B113" s="17">
        <v>7.3308893488056012E-2</v>
      </c>
      <c r="C113" s="17">
        <f t="shared" ca="1" si="2"/>
        <v>1.4343699441068927</v>
      </c>
      <c r="D113" s="18">
        <v>3.0530000000000004</v>
      </c>
      <c r="E113" s="19">
        <v>5.0000000000000001E-3</v>
      </c>
      <c r="F113" s="24">
        <f t="shared" si="3"/>
        <v>3.0780000000000003</v>
      </c>
      <c r="G113" s="17">
        <v>0.1575</v>
      </c>
      <c r="H113" s="25">
        <v>1</v>
      </c>
      <c r="I113" s="25">
        <v>2.2999999999999998</v>
      </c>
      <c r="L113" s="25">
        <v>1</v>
      </c>
      <c r="N113" s="26">
        <v>1.2892800646760516</v>
      </c>
      <c r="O113" s="26">
        <v>1.2892800646760516</v>
      </c>
      <c r="P113" s="26">
        <v>2.9653441487549208</v>
      </c>
      <c r="S113" s="17">
        <v>7.3308893488056012E-2</v>
      </c>
    </row>
    <row r="114" spans="1:19" x14ac:dyDescent="0.2">
      <c r="A114" s="16">
        <v>40087</v>
      </c>
      <c r="B114" s="17">
        <v>7.329863738583299E-2</v>
      </c>
      <c r="C114" s="17">
        <f t="shared" ca="1" si="2"/>
        <v>1.4258432557998866</v>
      </c>
      <c r="D114" s="18">
        <v>3.0630000000000002</v>
      </c>
      <c r="E114" s="19">
        <v>5.0000000000000001E-3</v>
      </c>
      <c r="F114" s="24">
        <f t="shared" si="3"/>
        <v>3.0880000000000001</v>
      </c>
      <c r="G114" s="17">
        <v>0.1575</v>
      </c>
      <c r="H114" s="25">
        <v>1</v>
      </c>
      <c r="I114" s="25">
        <v>2.2999999999999998</v>
      </c>
      <c r="L114" s="25">
        <v>1</v>
      </c>
      <c r="N114" s="26">
        <v>1.2922346648242675</v>
      </c>
      <c r="O114" s="26">
        <v>1.2922346648242675</v>
      </c>
      <c r="P114" s="26">
        <v>2.9721397290958174</v>
      </c>
      <c r="S114" s="17">
        <v>7.329863738583299E-2</v>
      </c>
    </row>
    <row r="115" spans="1:19" x14ac:dyDescent="0.2">
      <c r="A115" s="16">
        <v>40118</v>
      </c>
      <c r="B115" s="17">
        <v>7.3288039413572023E-2</v>
      </c>
      <c r="C115" s="17">
        <f t="shared" ca="1" si="2"/>
        <v>1.4170880100546401</v>
      </c>
      <c r="D115" s="18">
        <v>3.1310000000000002</v>
      </c>
      <c r="E115" s="19">
        <v>5.0000000000000001E-3</v>
      </c>
      <c r="F115" s="24">
        <f t="shared" si="3"/>
        <v>3.1560000000000001</v>
      </c>
      <c r="G115" s="17">
        <v>0.1575</v>
      </c>
      <c r="H115" s="25">
        <v>1</v>
      </c>
      <c r="I115" s="25">
        <v>2.2999999999999998</v>
      </c>
      <c r="L115" s="25">
        <v>1</v>
      </c>
      <c r="N115" s="26">
        <v>1.2951960359311563</v>
      </c>
      <c r="O115" s="26">
        <v>1.2951960359311563</v>
      </c>
      <c r="P115" s="26">
        <v>2.9789508826416617</v>
      </c>
      <c r="S115" s="17">
        <v>7.3288039413572023E-2</v>
      </c>
    </row>
    <row r="116" spans="1:19" x14ac:dyDescent="0.2">
      <c r="A116" s="16">
        <v>40148</v>
      </c>
      <c r="B116" s="17">
        <v>7.3277783311419015E-2</v>
      </c>
      <c r="C116" s="17">
        <f t="shared" ca="1" si="2"/>
        <v>1.4086687095414454</v>
      </c>
      <c r="D116" s="18">
        <v>3.2130000000000001</v>
      </c>
      <c r="E116" s="19">
        <v>5.0000000000000001E-3</v>
      </c>
      <c r="F116" s="24">
        <f t="shared" si="3"/>
        <v>3.238</v>
      </c>
      <c r="G116" s="17">
        <v>0.155</v>
      </c>
      <c r="H116" s="25">
        <v>1</v>
      </c>
      <c r="I116" s="25">
        <v>2.2999999999999998</v>
      </c>
      <c r="L116" s="25">
        <v>1</v>
      </c>
      <c r="N116" s="26">
        <v>1.2981641935134984</v>
      </c>
      <c r="O116" s="26">
        <v>1.2981641935134984</v>
      </c>
      <c r="P116" s="26">
        <v>2.9857776450810487</v>
      </c>
      <c r="S116" s="17">
        <v>7.3277783311419015E-2</v>
      </c>
    </row>
    <row r="117" spans="1:19" x14ac:dyDescent="0.2">
      <c r="A117" s="16">
        <v>40179</v>
      </c>
      <c r="B117" s="17">
        <v>7.3267185339231017E-2</v>
      </c>
      <c r="C117" s="17">
        <f t="shared" ca="1" si="2"/>
        <v>1.4000237024395537</v>
      </c>
      <c r="D117" s="18">
        <v>3.4380000000000002</v>
      </c>
      <c r="E117" s="19">
        <v>5.0000000000000001E-3</v>
      </c>
      <c r="F117" s="24">
        <f t="shared" si="3"/>
        <v>3.4630000000000001</v>
      </c>
      <c r="G117" s="17">
        <v>0.15</v>
      </c>
      <c r="H117" s="25">
        <v>1</v>
      </c>
      <c r="I117" s="25">
        <v>2.2999999999999998</v>
      </c>
      <c r="L117" s="25">
        <v>1</v>
      </c>
      <c r="N117" s="26">
        <v>1.3011391531236334</v>
      </c>
      <c r="O117" s="26">
        <v>1.3011391531236334</v>
      </c>
      <c r="P117" s="26">
        <v>2.9926200521843591</v>
      </c>
      <c r="S117" s="17">
        <v>7.3267185339231017E-2</v>
      </c>
    </row>
    <row r="118" spans="1:19" x14ac:dyDescent="0.2">
      <c r="A118" s="16">
        <v>40210</v>
      </c>
      <c r="B118" s="17">
        <v>7.3256587367081016E-2</v>
      </c>
      <c r="C118" s="17">
        <f t="shared" ca="1" si="2"/>
        <v>1.3914341641400672</v>
      </c>
      <c r="D118" s="18">
        <v>3.3410000000000002</v>
      </c>
      <c r="E118" s="19">
        <v>5.0000000000000001E-3</v>
      </c>
      <c r="F118" s="24">
        <f t="shared" si="3"/>
        <v>3.3660000000000001</v>
      </c>
      <c r="G118" s="17">
        <v>0.15</v>
      </c>
      <c r="H118" s="25">
        <v>1</v>
      </c>
      <c r="I118" s="25">
        <v>2.2999999999999998</v>
      </c>
      <c r="L118" s="25">
        <v>1</v>
      </c>
      <c r="N118" s="26">
        <v>1.3041209303495416</v>
      </c>
      <c r="O118" s="26">
        <v>1.3041209303495416</v>
      </c>
      <c r="P118" s="26">
        <v>2.9994781398039478</v>
      </c>
      <c r="S118" s="17">
        <v>7.3256587367081016E-2</v>
      </c>
    </row>
    <row r="119" spans="1:19" x14ac:dyDescent="0.2">
      <c r="A119" s="16">
        <v>40238</v>
      </c>
      <c r="B119" s="17">
        <v>7.3247015005170016E-2</v>
      </c>
      <c r="C119" s="17">
        <f t="shared" ca="1" si="2"/>
        <v>1.3837232402731434</v>
      </c>
      <c r="D119" s="18">
        <v>3.2250000000000001</v>
      </c>
      <c r="E119" s="19">
        <v>5.0000000000000001E-3</v>
      </c>
      <c r="F119" s="24">
        <f t="shared" si="3"/>
        <v>3.25</v>
      </c>
      <c r="G119" s="17">
        <v>0.15</v>
      </c>
      <c r="H119" s="25">
        <v>1</v>
      </c>
      <c r="I119" s="25">
        <v>2.2999999999999998</v>
      </c>
      <c r="L119" s="25">
        <v>1</v>
      </c>
      <c r="N119" s="26">
        <v>1.3071095408149258</v>
      </c>
      <c r="O119" s="26">
        <v>1.3071095408149258</v>
      </c>
      <c r="P119" s="26">
        <v>3.0063519438743316</v>
      </c>
      <c r="S119" s="17">
        <v>7.3247015005170016E-2</v>
      </c>
    </row>
    <row r="120" spans="1:19" x14ac:dyDescent="0.2">
      <c r="A120" s="16">
        <v>40269</v>
      </c>
      <c r="B120" s="17">
        <v>7.3236417033089002E-2</v>
      </c>
      <c r="C120" s="17">
        <f t="shared" ca="1" si="2"/>
        <v>1.3752382514973567</v>
      </c>
      <c r="D120" s="18">
        <v>3.1030000000000002</v>
      </c>
      <c r="E120" s="19">
        <v>5.0000000000000001E-3</v>
      </c>
      <c r="F120" s="24">
        <f t="shared" si="3"/>
        <v>3.1280000000000001</v>
      </c>
      <c r="G120" s="17">
        <v>0.15</v>
      </c>
      <c r="H120" s="25">
        <v>1</v>
      </c>
      <c r="I120" s="25">
        <v>2.2999999999999998</v>
      </c>
      <c r="L120" s="25">
        <v>1</v>
      </c>
      <c r="N120" s="26">
        <v>1.3101050001792933</v>
      </c>
      <c r="O120" s="26">
        <v>1.3101050001792933</v>
      </c>
      <c r="P120" s="26">
        <v>3.0132415004123767</v>
      </c>
      <c r="S120" s="17">
        <v>7.3236417033089002E-2</v>
      </c>
    </row>
    <row r="121" spans="1:19" x14ac:dyDescent="0.2">
      <c r="A121" s="16">
        <v>40299</v>
      </c>
      <c r="B121" s="17">
        <v>7.3226160931111992E-2</v>
      </c>
      <c r="C121" s="17">
        <f t="shared" ca="1" si="2"/>
        <v>1.3670787733346392</v>
      </c>
      <c r="D121" s="18">
        <v>3.085</v>
      </c>
      <c r="E121" s="19">
        <v>5.0000000000000001E-3</v>
      </c>
      <c r="F121" s="24">
        <f t="shared" si="3"/>
        <v>3.11</v>
      </c>
      <c r="G121" s="17">
        <v>0.15</v>
      </c>
      <c r="H121" s="25">
        <v>1</v>
      </c>
      <c r="I121" s="25">
        <v>2.2999999999999998</v>
      </c>
      <c r="L121" s="25">
        <v>1</v>
      </c>
      <c r="N121" s="26">
        <v>1.3131073241380373</v>
      </c>
      <c r="O121" s="26">
        <v>1.3131073241380373</v>
      </c>
      <c r="P121" s="26">
        <v>3.020146845517488</v>
      </c>
      <c r="S121" s="17">
        <v>7.3226160931111992E-2</v>
      </c>
    </row>
    <row r="122" spans="1:19" x14ac:dyDescent="0.2">
      <c r="A122" s="16">
        <v>40330</v>
      </c>
      <c r="B122" s="17">
        <v>7.3215562959105002E-2</v>
      </c>
      <c r="C122" s="17">
        <f t="shared" ca="1" si="2"/>
        <v>1.3587004875739916</v>
      </c>
      <c r="D122" s="18">
        <v>3.097</v>
      </c>
      <c r="E122" s="19">
        <v>5.0000000000000001E-3</v>
      </c>
      <c r="F122" s="24">
        <f t="shared" si="3"/>
        <v>3.1219999999999999</v>
      </c>
      <c r="G122" s="17">
        <v>0.15</v>
      </c>
      <c r="H122" s="25">
        <v>1</v>
      </c>
      <c r="I122" s="25">
        <v>2.2999999999999998</v>
      </c>
      <c r="L122" s="25">
        <v>1</v>
      </c>
      <c r="N122" s="26">
        <v>1.3161165284225202</v>
      </c>
      <c r="O122" s="26">
        <v>1.3161165284225202</v>
      </c>
      <c r="P122" s="26">
        <v>3.0270680153717988</v>
      </c>
      <c r="S122" s="17">
        <v>7.3215562959105002E-2</v>
      </c>
    </row>
    <row r="123" spans="1:19" x14ac:dyDescent="0.2">
      <c r="A123" s="16">
        <v>40360</v>
      </c>
      <c r="B123" s="17">
        <v>7.3214723035783025E-2</v>
      </c>
      <c r="C123" s="17">
        <f t="shared" ca="1" si="2"/>
        <v>1.3506948863059876</v>
      </c>
      <c r="D123" s="18">
        <v>3.1619999999999999</v>
      </c>
      <c r="E123" s="19">
        <v>5.0000000000000001E-3</v>
      </c>
      <c r="F123" s="24">
        <f t="shared" si="3"/>
        <v>3.1869999999999998</v>
      </c>
      <c r="G123" s="17">
        <v>0.15</v>
      </c>
      <c r="H123" s="25">
        <v>1</v>
      </c>
      <c r="I123" s="25">
        <v>2.2999999999999998</v>
      </c>
      <c r="L123" s="25">
        <v>1</v>
      </c>
      <c r="N123" s="26">
        <v>1.319132628800155</v>
      </c>
      <c r="O123" s="26">
        <v>1.319132628800155</v>
      </c>
      <c r="P123" s="26">
        <v>3.0340050462403587</v>
      </c>
      <c r="S123" s="17">
        <v>7.3214723035783025E-2</v>
      </c>
    </row>
    <row r="124" spans="1:19" x14ac:dyDescent="0.2">
      <c r="A124" s="16">
        <v>40391</v>
      </c>
      <c r="B124" s="17">
        <v>7.321681643495502E-2</v>
      </c>
      <c r="C124" s="17">
        <f t="shared" ca="1" si="2"/>
        <v>1.3424878786155114</v>
      </c>
      <c r="D124" s="18">
        <v>3.1590000000000003</v>
      </c>
      <c r="E124" s="19">
        <v>5.0000000000000001E-3</v>
      </c>
      <c r="F124" s="24">
        <f t="shared" si="3"/>
        <v>3.1840000000000002</v>
      </c>
      <c r="G124" s="17">
        <v>0.15</v>
      </c>
      <c r="H124" s="25">
        <v>1</v>
      </c>
      <c r="I124" s="25">
        <v>2.2999999999999998</v>
      </c>
      <c r="L124" s="25">
        <v>1</v>
      </c>
      <c r="N124" s="26">
        <v>1.3221556410744886</v>
      </c>
      <c r="O124" s="26">
        <v>1.3221556410744886</v>
      </c>
      <c r="P124" s="26">
        <v>3.040957974471326</v>
      </c>
      <c r="S124" s="17">
        <v>7.321681643495502E-2</v>
      </c>
    </row>
    <row r="125" spans="1:19" x14ac:dyDescent="0.2">
      <c r="A125" s="16">
        <v>40422</v>
      </c>
      <c r="B125" s="17">
        <v>7.3218909834128029E-2</v>
      </c>
      <c r="C125" s="17">
        <f t="shared" ca="1" si="2"/>
        <v>1.3343302804137536</v>
      </c>
      <c r="D125" s="18">
        <v>3.1360000000000001</v>
      </c>
      <c r="E125" s="19">
        <v>5.0000000000000001E-3</v>
      </c>
      <c r="F125" s="24">
        <f t="shared" si="3"/>
        <v>3.161</v>
      </c>
      <c r="G125" s="17">
        <v>0.15</v>
      </c>
      <c r="H125" s="25">
        <v>1</v>
      </c>
      <c r="I125" s="25">
        <v>2.2999999999999998</v>
      </c>
      <c r="L125" s="25">
        <v>1</v>
      </c>
      <c r="N125" s="26">
        <v>1.3251855810852842</v>
      </c>
      <c r="O125" s="26">
        <v>1.3251855810852842</v>
      </c>
      <c r="P125" s="26">
        <v>3.0479268364961558</v>
      </c>
      <c r="S125" s="17">
        <v>7.3218909834128029E-2</v>
      </c>
    </row>
    <row r="126" spans="1:19" x14ac:dyDescent="0.2">
      <c r="A126" s="16">
        <v>40452</v>
      </c>
      <c r="B126" s="17">
        <v>7.3220935704296997E-2</v>
      </c>
      <c r="C126" s="17">
        <f t="shared" ca="1" si="2"/>
        <v>1.3264825974042762</v>
      </c>
      <c r="D126" s="18">
        <v>3.145</v>
      </c>
      <c r="E126" s="19">
        <v>5.0000000000000001E-3</v>
      </c>
      <c r="F126" s="24">
        <f t="shared" si="3"/>
        <v>3.17</v>
      </c>
      <c r="G126" s="17">
        <v>0.15</v>
      </c>
      <c r="H126" s="25">
        <v>1</v>
      </c>
      <c r="I126" s="25">
        <v>2.2999999999999998</v>
      </c>
      <c r="L126" s="25">
        <v>1</v>
      </c>
      <c r="N126" s="26">
        <v>1.3282224647086045</v>
      </c>
      <c r="O126" s="26">
        <v>1.3282224647086045</v>
      </c>
      <c r="P126" s="26">
        <v>3.0549116688297926</v>
      </c>
      <c r="S126" s="17">
        <v>7.3220935704296997E-2</v>
      </c>
    </row>
    <row r="127" spans="1:19" x14ac:dyDescent="0.2">
      <c r="A127" s="16">
        <v>40483</v>
      </c>
      <c r="B127" s="17">
        <v>7.3223029103473003E-2</v>
      </c>
      <c r="C127" s="17">
        <f t="shared" ca="1" si="2"/>
        <v>1.3184213655970742</v>
      </c>
      <c r="D127" s="18">
        <v>3.2080000000000002</v>
      </c>
      <c r="E127" s="19">
        <v>5.0000000000000001E-3</v>
      </c>
      <c r="F127" s="24">
        <f t="shared" si="3"/>
        <v>3.2330000000000001</v>
      </c>
      <c r="G127" s="17">
        <v>0.15</v>
      </c>
      <c r="H127" s="25">
        <v>1</v>
      </c>
      <c r="I127" s="25">
        <v>2.2999999999999998</v>
      </c>
      <c r="L127" s="25">
        <v>1</v>
      </c>
      <c r="N127" s="26">
        <v>1.3312663078568949</v>
      </c>
      <c r="O127" s="26">
        <v>1.3312663078568949</v>
      </c>
      <c r="P127" s="26">
        <v>3.0619125080708605</v>
      </c>
      <c r="S127" s="17">
        <v>7.3223029103473003E-2</v>
      </c>
    </row>
    <row r="128" spans="1:19" x14ac:dyDescent="0.2">
      <c r="A128" s="16">
        <v>40513</v>
      </c>
      <c r="B128" s="17">
        <v>7.322505497364501E-2</v>
      </c>
      <c r="C128" s="17">
        <f t="shared" ca="1" si="2"/>
        <v>1.3106663931235869</v>
      </c>
      <c r="D128" s="18">
        <v>3.2869999999999999</v>
      </c>
      <c r="E128" s="19">
        <v>5.0000000000000001E-3</v>
      </c>
      <c r="F128" s="24">
        <f t="shared" si="3"/>
        <v>3.3119999999999998</v>
      </c>
      <c r="G128" s="17">
        <v>0.15</v>
      </c>
      <c r="H128" s="25">
        <v>1</v>
      </c>
      <c r="I128" s="25">
        <v>2.2999999999999998</v>
      </c>
      <c r="L128" s="25">
        <v>1</v>
      </c>
      <c r="N128" s="26">
        <v>1.334317126479067</v>
      </c>
      <c r="O128" s="26">
        <v>1.334317126479067</v>
      </c>
      <c r="P128" s="26">
        <v>3.068929390901856</v>
      </c>
      <c r="S128" s="17">
        <v>7.322505497364501E-2</v>
      </c>
    </row>
    <row r="129" spans="1:19" x14ac:dyDescent="0.2">
      <c r="A129" s="16">
        <v>40544</v>
      </c>
      <c r="B129" s="17">
        <v>7.3227148372824014E-2</v>
      </c>
      <c r="C129" s="17">
        <f t="shared" ca="1" si="2"/>
        <v>1.3027004000004143</v>
      </c>
      <c r="D129" s="18">
        <v>3.53</v>
      </c>
      <c r="E129" s="19">
        <v>5.0000000000000001E-3</v>
      </c>
      <c r="F129" s="24">
        <f t="shared" si="3"/>
        <v>3.5549999999999997</v>
      </c>
      <c r="G129" s="17">
        <v>0.15</v>
      </c>
      <c r="H129" s="25">
        <v>1</v>
      </c>
      <c r="I129" s="25">
        <v>2.2999999999999998</v>
      </c>
      <c r="L129" s="25">
        <v>1</v>
      </c>
      <c r="N129" s="26">
        <v>1.3373749365605814</v>
      </c>
      <c r="O129" s="26">
        <v>1.3373749365605814</v>
      </c>
      <c r="P129" s="26">
        <v>3.0759623540893393</v>
      </c>
      <c r="S129" s="17">
        <v>7.3227148372824014E-2</v>
      </c>
    </row>
    <row r="130" spans="1:19" x14ac:dyDescent="0.2">
      <c r="A130" s="16">
        <v>40575</v>
      </c>
      <c r="B130" s="17">
        <v>7.3229241772005016E-2</v>
      </c>
      <c r="C130" s="17">
        <f t="shared" ca="1" si="2"/>
        <v>1.2947823788848085</v>
      </c>
      <c r="D130" s="18">
        <v>3.4369999999999998</v>
      </c>
      <c r="E130" s="19">
        <v>5.0000000000000001E-3</v>
      </c>
      <c r="F130" s="24">
        <f t="shared" si="3"/>
        <v>3.4619999999999997</v>
      </c>
      <c r="G130" s="17">
        <v>0.15</v>
      </c>
      <c r="H130" s="25">
        <v>1</v>
      </c>
      <c r="I130" s="25">
        <v>2.2999999999999998</v>
      </c>
      <c r="L130" s="25">
        <v>1</v>
      </c>
      <c r="N130" s="26">
        <v>1.3404397541235327</v>
      </c>
      <c r="O130" s="26">
        <v>1.3404397541235327</v>
      </c>
      <c r="P130" s="26">
        <v>3.0830114344841273</v>
      </c>
      <c r="S130" s="17">
        <v>7.3229241772005016E-2</v>
      </c>
    </row>
    <row r="131" spans="1:19" x14ac:dyDescent="0.2">
      <c r="A131" s="16">
        <v>40603</v>
      </c>
      <c r="B131" s="17">
        <v>7.323113258416801E-2</v>
      </c>
      <c r="C131" s="17">
        <f t="shared" ref="C131:C194" ca="1" si="4">1/(1+B131/2)^((A131-TODAY())/182.625)</f>
        <v>1.2876716127732857</v>
      </c>
      <c r="D131" s="18">
        <v>3.3240000000000003</v>
      </c>
      <c r="E131" s="19">
        <v>5.0000000000000001E-3</v>
      </c>
      <c r="F131" s="24">
        <f t="shared" ref="F131:F194" si="5">+E131+D131+0.02</f>
        <v>3.3490000000000002</v>
      </c>
      <c r="G131" s="17">
        <v>0.15</v>
      </c>
      <c r="H131" s="25">
        <v>1</v>
      </c>
      <c r="I131" s="25">
        <v>2.2999999999999998</v>
      </c>
      <c r="L131" s="25">
        <v>1</v>
      </c>
      <c r="N131" s="26">
        <v>1.3435115952267322</v>
      </c>
      <c r="O131" s="26">
        <v>1.3435115952267322</v>
      </c>
      <c r="P131" s="26">
        <v>3.0900766690214865</v>
      </c>
      <c r="S131" s="17">
        <v>7.323113258416801E-2</v>
      </c>
    </row>
    <row r="132" spans="1:19" x14ac:dyDescent="0.2">
      <c r="A132" s="16">
        <v>40634</v>
      </c>
      <c r="B132" s="17">
        <v>7.323322598335201E-2</v>
      </c>
      <c r="C132" s="17">
        <f t="shared" ca="1" si="4"/>
        <v>1.279844104015089</v>
      </c>
      <c r="D132" s="18">
        <v>3.2050000000000001</v>
      </c>
      <c r="E132" s="19">
        <v>5.0000000000000001E-3</v>
      </c>
      <c r="F132" s="24">
        <f t="shared" si="5"/>
        <v>3.23</v>
      </c>
      <c r="G132" s="17">
        <v>0.15</v>
      </c>
      <c r="H132" s="25">
        <v>1</v>
      </c>
      <c r="I132" s="25">
        <v>2.2999999999999998</v>
      </c>
      <c r="L132" s="25">
        <v>1</v>
      </c>
      <c r="N132" s="26">
        <v>1.3465904759657934</v>
      </c>
      <c r="O132" s="26">
        <v>1.3465904759657934</v>
      </c>
      <c r="P132" s="26">
        <v>3.0971580947213271</v>
      </c>
      <c r="S132" s="17">
        <v>7.323322598335201E-2</v>
      </c>
    </row>
    <row r="133" spans="1:19" x14ac:dyDescent="0.2">
      <c r="A133" s="16">
        <v>40664</v>
      </c>
      <c r="B133" s="17">
        <v>7.3235251853530012E-2</v>
      </c>
      <c r="C133" s="17">
        <f t="shared" ca="1" si="4"/>
        <v>1.2723139875595357</v>
      </c>
      <c r="D133" s="18">
        <v>3.1880000000000002</v>
      </c>
      <c r="E133" s="19">
        <v>5.0000000000000001E-3</v>
      </c>
      <c r="F133" s="24">
        <f t="shared" si="5"/>
        <v>3.2130000000000001</v>
      </c>
      <c r="G133" s="17">
        <v>0.15</v>
      </c>
      <c r="H133" s="25">
        <v>1</v>
      </c>
      <c r="I133" s="25">
        <v>2.2999999999999998</v>
      </c>
      <c r="L133" s="25">
        <v>1</v>
      </c>
      <c r="N133" s="26">
        <v>1.3496764124732148</v>
      </c>
      <c r="O133" s="26">
        <v>1.3496764124732148</v>
      </c>
      <c r="P133" s="26">
        <v>3.1042557486883964</v>
      </c>
      <c r="S133" s="17">
        <v>7.3235251853530012E-2</v>
      </c>
    </row>
    <row r="134" spans="1:19" x14ac:dyDescent="0.2">
      <c r="A134" s="16">
        <v>40695</v>
      </c>
      <c r="B134" s="17">
        <v>7.323734525271601E-2</v>
      </c>
      <c r="C134" s="17">
        <f t="shared" ca="1" si="4"/>
        <v>1.2645789818415287</v>
      </c>
      <c r="D134" s="18">
        <v>3.2010000000000005</v>
      </c>
      <c r="E134" s="19">
        <v>5.0000000000000001E-3</v>
      </c>
      <c r="F134" s="24">
        <f t="shared" si="5"/>
        <v>3.2260000000000004</v>
      </c>
      <c r="G134" s="17">
        <v>0.15</v>
      </c>
      <c r="H134" s="25">
        <v>1</v>
      </c>
      <c r="I134" s="25">
        <v>2.2999999999999998</v>
      </c>
      <c r="L134" s="25">
        <v>1</v>
      </c>
      <c r="N134" s="26">
        <v>1.3527694209184657</v>
      </c>
      <c r="O134" s="26">
        <v>1.3527694209184657</v>
      </c>
      <c r="P134" s="26">
        <v>3.1113696681124736</v>
      </c>
      <c r="S134" s="17">
        <v>7.323734525271601E-2</v>
      </c>
    </row>
    <row r="135" spans="1:19" x14ac:dyDescent="0.2">
      <c r="A135" s="16">
        <v>40725</v>
      </c>
      <c r="B135" s="17">
        <v>7.3239371122898009E-2</v>
      </c>
      <c r="C135" s="17">
        <f t="shared" ca="1" si="4"/>
        <v>1.2571378589226816</v>
      </c>
      <c r="D135" s="18">
        <v>3.2660000000000005</v>
      </c>
      <c r="E135" s="19">
        <v>5.0000000000000001E-3</v>
      </c>
      <c r="F135" s="24">
        <f t="shared" si="5"/>
        <v>3.2910000000000004</v>
      </c>
      <c r="G135" s="17">
        <v>0.15</v>
      </c>
      <c r="H135" s="25">
        <v>1</v>
      </c>
      <c r="I135" s="25">
        <v>2.2999999999999998</v>
      </c>
      <c r="L135" s="25">
        <v>1</v>
      </c>
      <c r="N135" s="26">
        <v>1.3558695175080704</v>
      </c>
      <c r="O135" s="26">
        <v>1.3558695175080704</v>
      </c>
      <c r="P135" s="26">
        <v>3.1184998902685646</v>
      </c>
      <c r="S135" s="17">
        <v>7.3239371122898009E-2</v>
      </c>
    </row>
    <row r="136" spans="1:19" x14ac:dyDescent="0.2">
      <c r="A136" s="16">
        <v>40756</v>
      </c>
      <c r="B136" s="17">
        <v>7.3241464522086019E-2</v>
      </c>
      <c r="C136" s="17">
        <f t="shared" ca="1" si="4"/>
        <v>1.2494942733146159</v>
      </c>
      <c r="D136" s="18">
        <v>3.2630000000000003</v>
      </c>
      <c r="E136" s="19">
        <v>5.0000000000000001E-3</v>
      </c>
      <c r="F136" s="24">
        <f t="shared" si="5"/>
        <v>3.2880000000000003</v>
      </c>
      <c r="G136" s="17">
        <v>0.15</v>
      </c>
      <c r="H136" s="25">
        <v>1</v>
      </c>
      <c r="I136" s="25">
        <v>2.2999999999999998</v>
      </c>
      <c r="L136" s="25">
        <v>1</v>
      </c>
      <c r="N136" s="26">
        <v>1.3589767184856929</v>
      </c>
      <c r="O136" s="26">
        <v>1.3589767184856929</v>
      </c>
      <c r="P136" s="26">
        <v>3.1256464525170964</v>
      </c>
      <c r="S136" s="17">
        <v>7.3241464522086019E-2</v>
      </c>
    </row>
    <row r="137" spans="1:19" x14ac:dyDescent="0.2">
      <c r="A137" s="16">
        <v>40787</v>
      </c>
      <c r="B137" s="17">
        <v>7.3243557921277014E-2</v>
      </c>
      <c r="C137" s="17">
        <f t="shared" ca="1" si="4"/>
        <v>1.241896736123564</v>
      </c>
      <c r="D137" s="18">
        <v>3.2390000000000003</v>
      </c>
      <c r="E137" s="19">
        <v>5.0000000000000001E-3</v>
      </c>
      <c r="F137" s="24">
        <f t="shared" si="5"/>
        <v>3.2640000000000002</v>
      </c>
      <c r="G137" s="17">
        <v>0.15</v>
      </c>
      <c r="H137" s="25">
        <v>1</v>
      </c>
      <c r="I137" s="25">
        <v>2.2999999999999998</v>
      </c>
      <c r="L137" s="25">
        <v>1</v>
      </c>
      <c r="N137" s="26">
        <v>1.3620910401322226</v>
      </c>
      <c r="O137" s="26">
        <v>1.3620910401322226</v>
      </c>
      <c r="P137" s="26">
        <v>3.1328093923041145</v>
      </c>
      <c r="S137" s="17">
        <v>7.3243557921277014E-2</v>
      </c>
    </row>
    <row r="138" spans="1:19" x14ac:dyDescent="0.2">
      <c r="A138" s="16">
        <v>40817</v>
      </c>
      <c r="B138" s="17">
        <v>7.324558379146201E-2</v>
      </c>
      <c r="C138" s="17">
        <f t="shared" ca="1" si="4"/>
        <v>1.2345878661555627</v>
      </c>
      <c r="D138" s="18">
        <v>3.2469999999999999</v>
      </c>
      <c r="E138" s="19">
        <v>5.0000000000000001E-3</v>
      </c>
      <c r="F138" s="24">
        <f t="shared" si="5"/>
        <v>3.2719999999999998</v>
      </c>
      <c r="G138" s="17">
        <v>0.15</v>
      </c>
      <c r="H138" s="25">
        <v>1</v>
      </c>
      <c r="I138" s="25">
        <v>2.2999999999999998</v>
      </c>
      <c r="L138" s="25">
        <v>1</v>
      </c>
      <c r="N138" s="26">
        <v>1.3652124987658589</v>
      </c>
      <c r="O138" s="26">
        <v>1.3652124987658589</v>
      </c>
      <c r="P138" s="26">
        <v>3.1399887471614778</v>
      </c>
      <c r="S138" s="17">
        <v>7.324558379146201E-2</v>
      </c>
    </row>
    <row r="139" spans="1:19" x14ac:dyDescent="0.2">
      <c r="A139" s="16">
        <v>40848</v>
      </c>
      <c r="B139" s="17">
        <v>7.3247677190655017E-2</v>
      </c>
      <c r="C139" s="17">
        <f t="shared" ca="1" si="4"/>
        <v>1.2270801395043072</v>
      </c>
      <c r="D139" s="18">
        <v>3.3050000000000002</v>
      </c>
      <c r="E139" s="19">
        <v>5.0000000000000001E-3</v>
      </c>
      <c r="F139" s="24">
        <f t="shared" si="5"/>
        <v>3.33</v>
      </c>
      <c r="G139" s="17">
        <v>0.15</v>
      </c>
      <c r="H139" s="25">
        <v>1</v>
      </c>
      <c r="I139" s="25">
        <v>2.2999999999999998</v>
      </c>
      <c r="L139" s="25">
        <v>1</v>
      </c>
      <c r="N139" s="26">
        <v>1.3683411107421972</v>
      </c>
      <c r="O139" s="26">
        <v>1.3683411107421972</v>
      </c>
      <c r="P139" s="26">
        <v>3.147184554707056</v>
      </c>
      <c r="S139" s="17">
        <v>7.3247677190655017E-2</v>
      </c>
    </row>
    <row r="140" spans="1:19" x14ac:dyDescent="0.2">
      <c r="A140" s="16">
        <v>40878</v>
      </c>
      <c r="B140" s="17">
        <v>7.3249703060843011E-2</v>
      </c>
      <c r="C140" s="17">
        <f t="shared" ca="1" si="4"/>
        <v>1.2198576725776473</v>
      </c>
      <c r="D140" s="18">
        <v>3.3810000000000002</v>
      </c>
      <c r="E140" s="19">
        <v>5.0000000000000001E-3</v>
      </c>
      <c r="F140" s="24">
        <f t="shared" si="5"/>
        <v>3.4060000000000001</v>
      </c>
      <c r="G140" s="17">
        <v>0.15</v>
      </c>
      <c r="H140" s="25">
        <v>1</v>
      </c>
      <c r="I140" s="25">
        <v>2.2999999999999998</v>
      </c>
      <c r="L140" s="25">
        <v>1</v>
      </c>
      <c r="N140" s="26">
        <v>1.3714768924543146</v>
      </c>
      <c r="O140" s="26">
        <v>1.3714768924543146</v>
      </c>
      <c r="P140" s="26">
        <v>3.154396852644926</v>
      </c>
      <c r="S140" s="17">
        <v>7.3249703060843011E-2</v>
      </c>
    </row>
    <row r="141" spans="1:19" x14ac:dyDescent="0.2">
      <c r="A141" s="16">
        <v>40909</v>
      </c>
      <c r="B141" s="17">
        <v>7.3251796460040028E-2</v>
      </c>
      <c r="C141" s="17">
        <f t="shared" ca="1" si="4"/>
        <v>1.212438704755717</v>
      </c>
      <c r="D141" s="18">
        <v>3.6419999999999999</v>
      </c>
      <c r="E141" s="19">
        <v>5.0000000000000001E-3</v>
      </c>
      <c r="F141" s="24">
        <f t="shared" si="5"/>
        <v>3.6669999999999998</v>
      </c>
      <c r="G141" s="17">
        <v>0.15</v>
      </c>
      <c r="H141" s="25">
        <v>1</v>
      </c>
      <c r="I141" s="25">
        <v>2.2999999999999998</v>
      </c>
      <c r="L141" s="25">
        <v>1</v>
      </c>
      <c r="N141" s="26">
        <v>1.3746198603328557</v>
      </c>
      <c r="O141" s="26">
        <v>1.3746198603328557</v>
      </c>
      <c r="P141" s="26">
        <v>3.1616256787655703</v>
      </c>
      <c r="S141" s="17">
        <v>7.3251796460040028E-2</v>
      </c>
    </row>
    <row r="142" spans="1:19" x14ac:dyDescent="0.2">
      <c r="A142" s="16">
        <v>40940</v>
      </c>
      <c r="B142" s="17">
        <v>7.325388985923699E-2</v>
      </c>
      <c r="C142" s="17">
        <f t="shared" ca="1" si="4"/>
        <v>1.2050644447460732</v>
      </c>
      <c r="D142" s="18">
        <v>3.5530000000000004</v>
      </c>
      <c r="E142" s="19">
        <v>5.0000000000000001E-3</v>
      </c>
      <c r="F142" s="24">
        <f t="shared" si="5"/>
        <v>3.5780000000000003</v>
      </c>
      <c r="G142" s="17">
        <v>0.15</v>
      </c>
      <c r="H142" s="25">
        <v>1</v>
      </c>
      <c r="I142" s="25">
        <v>2.2999999999999998</v>
      </c>
      <c r="L142" s="25">
        <v>1</v>
      </c>
      <c r="N142" s="26">
        <v>1.3777700308461183</v>
      </c>
      <c r="O142" s="26">
        <v>1.3777700308461183</v>
      </c>
      <c r="P142" s="26">
        <v>3.1688710709460746</v>
      </c>
      <c r="S142" s="17">
        <v>7.325388985923699E-2</v>
      </c>
    </row>
    <row r="143" spans="1:19" x14ac:dyDescent="0.2">
      <c r="A143" s="16">
        <v>40969</v>
      </c>
      <c r="B143" s="17">
        <v>7.325584820042301E-2</v>
      </c>
      <c r="C143" s="17">
        <f t="shared" ca="1" si="4"/>
        <v>1.1982061813062623</v>
      </c>
      <c r="D143" s="18">
        <v>3.4430000000000001</v>
      </c>
      <c r="E143" s="19">
        <v>5.0000000000000001E-3</v>
      </c>
      <c r="F143" s="24">
        <f t="shared" si="5"/>
        <v>3.468</v>
      </c>
      <c r="G143" s="17">
        <v>0.15</v>
      </c>
      <c r="H143" s="25">
        <v>1</v>
      </c>
      <c r="I143" s="25">
        <v>2.2999999999999998</v>
      </c>
      <c r="L143" s="25">
        <v>1</v>
      </c>
      <c r="N143" s="26">
        <v>1.3809274205001405</v>
      </c>
      <c r="O143" s="26">
        <v>1.3809274205001405</v>
      </c>
      <c r="P143" s="26">
        <v>3.1761330671503258</v>
      </c>
      <c r="S143" s="17">
        <v>7.325584820042301E-2</v>
      </c>
    </row>
    <row r="144" spans="1:19" x14ac:dyDescent="0.2">
      <c r="A144" s="16">
        <v>41000</v>
      </c>
      <c r="B144" s="17">
        <v>7.3257941599623011E-2</v>
      </c>
      <c r="C144" s="17">
        <f t="shared" ca="1" si="4"/>
        <v>1.1909176957948839</v>
      </c>
      <c r="D144" s="18">
        <v>3.327</v>
      </c>
      <c r="E144" s="19">
        <v>5.0000000000000001E-3</v>
      </c>
      <c r="F144" s="24">
        <f t="shared" si="5"/>
        <v>3.3519999999999999</v>
      </c>
      <c r="G144" s="17">
        <v>0.15</v>
      </c>
      <c r="H144" s="25">
        <v>1</v>
      </c>
      <c r="I144" s="25">
        <v>2.2999999999999998</v>
      </c>
      <c r="L144" s="25">
        <v>1</v>
      </c>
      <c r="N144" s="26">
        <v>1.3840920458387866</v>
      </c>
      <c r="O144" s="26">
        <v>1.3840920458387866</v>
      </c>
      <c r="P144" s="26">
        <v>3.1834117054292119</v>
      </c>
      <c r="S144" s="17">
        <v>7.3257941599623011E-2</v>
      </c>
    </row>
    <row r="145" spans="1:19" x14ac:dyDescent="0.2">
      <c r="A145" s="16">
        <v>41030</v>
      </c>
      <c r="B145" s="17">
        <v>7.3259967469818013E-2</v>
      </c>
      <c r="C145" s="17">
        <f t="shared" ca="1" si="4"/>
        <v>1.1839061515394786</v>
      </c>
      <c r="D145" s="18">
        <v>3.3110000000000004</v>
      </c>
      <c r="E145" s="19">
        <v>5.0000000000000001E-3</v>
      </c>
      <c r="F145" s="24">
        <f t="shared" si="5"/>
        <v>3.3360000000000003</v>
      </c>
      <c r="G145" s="17">
        <v>0.15</v>
      </c>
      <c r="H145" s="25">
        <v>1</v>
      </c>
      <c r="I145" s="25">
        <v>2.2999999999999998</v>
      </c>
      <c r="L145" s="25">
        <v>1</v>
      </c>
      <c r="N145" s="26">
        <v>1.3872639234438338</v>
      </c>
      <c r="O145" s="26">
        <v>1.3872639234438338</v>
      </c>
      <c r="P145" s="26">
        <v>3.1907070239208202</v>
      </c>
      <c r="S145" s="17">
        <v>7.3259967469818013E-2</v>
      </c>
    </row>
    <row r="146" spans="1:19" x14ac:dyDescent="0.2">
      <c r="A146" s="16">
        <v>41061</v>
      </c>
      <c r="B146" s="17">
        <v>7.3262060869022025E-2</v>
      </c>
      <c r="C146" s="17">
        <f t="shared" ca="1" si="4"/>
        <v>1.1767038569623669</v>
      </c>
      <c r="D146" s="18">
        <v>3.3250000000000002</v>
      </c>
      <c r="E146" s="19">
        <v>5.0000000000000001E-3</v>
      </c>
      <c r="F146" s="24">
        <f t="shared" si="5"/>
        <v>3.35</v>
      </c>
      <c r="G146" s="17">
        <v>0.15</v>
      </c>
      <c r="H146" s="25">
        <v>1</v>
      </c>
      <c r="I146" s="25">
        <v>2.2999999999999998</v>
      </c>
      <c r="L146" s="25">
        <v>1</v>
      </c>
      <c r="N146" s="26">
        <v>1.3904430699350592</v>
      </c>
      <c r="O146" s="26">
        <v>1.3904430699350592</v>
      </c>
      <c r="P146" s="26">
        <v>3.1980190608506383</v>
      </c>
      <c r="S146" s="17">
        <v>7.3262060869022025E-2</v>
      </c>
    </row>
    <row r="147" spans="1:19" x14ac:dyDescent="0.2">
      <c r="A147" s="16">
        <v>41091</v>
      </c>
      <c r="B147" s="17">
        <v>7.3264086739219011E-2</v>
      </c>
      <c r="C147" s="17">
        <f t="shared" ca="1" si="4"/>
        <v>1.1697752332781879</v>
      </c>
      <c r="D147" s="18">
        <v>3.39</v>
      </c>
      <c r="E147" s="19">
        <v>5.0000000000000001E-3</v>
      </c>
      <c r="F147" s="24">
        <f t="shared" si="5"/>
        <v>3.415</v>
      </c>
      <c r="G147" s="17">
        <v>0.15</v>
      </c>
      <c r="H147" s="25">
        <v>1</v>
      </c>
      <c r="I147" s="25">
        <v>2.2999999999999998</v>
      </c>
      <c r="L147" s="25">
        <v>1</v>
      </c>
      <c r="N147" s="26">
        <v>1.3936295019703269</v>
      </c>
      <c r="O147" s="26">
        <v>1.3936295019703269</v>
      </c>
      <c r="P147" s="26">
        <v>3.205347854531754</v>
      </c>
      <c r="S147" s="17">
        <v>7.3264086739219011E-2</v>
      </c>
    </row>
    <row r="148" spans="1:19" x14ac:dyDescent="0.2">
      <c r="A148" s="16">
        <v>41122</v>
      </c>
      <c r="B148" s="17">
        <v>7.3266180138425008E-2</v>
      </c>
      <c r="C148" s="17">
        <f t="shared" ca="1" si="4"/>
        <v>1.1626581199091441</v>
      </c>
      <c r="D148" s="18">
        <v>3.387</v>
      </c>
      <c r="E148" s="19">
        <v>5.0000000000000001E-3</v>
      </c>
      <c r="F148" s="24">
        <f t="shared" si="5"/>
        <v>3.4119999999999999</v>
      </c>
      <c r="G148" s="17">
        <v>0.15</v>
      </c>
      <c r="H148" s="25">
        <v>1</v>
      </c>
      <c r="I148" s="25">
        <v>2.2999999999999998</v>
      </c>
      <c r="L148" s="25">
        <v>1</v>
      </c>
      <c r="N148" s="26">
        <v>1.3968232362456754</v>
      </c>
      <c r="O148" s="26">
        <v>1.3968232362456754</v>
      </c>
      <c r="P148" s="26">
        <v>3.2126934433650556</v>
      </c>
      <c r="S148" s="17">
        <v>7.3266180138425008E-2</v>
      </c>
    </row>
    <row r="149" spans="1:19" x14ac:dyDescent="0.2">
      <c r="A149" s="16">
        <v>41153</v>
      </c>
      <c r="B149" s="17">
        <v>7.3268273537633002E-2</v>
      </c>
      <c r="C149" s="17">
        <f t="shared" ca="1" si="4"/>
        <v>1.155583912151954</v>
      </c>
      <c r="D149" s="18">
        <v>3.3620000000000001</v>
      </c>
      <c r="E149" s="19">
        <v>5.0000000000000001E-3</v>
      </c>
      <c r="F149" s="24">
        <f t="shared" si="5"/>
        <v>3.387</v>
      </c>
      <c r="G149" s="17">
        <v>0.15</v>
      </c>
      <c r="H149" s="25">
        <v>1</v>
      </c>
      <c r="I149" s="25">
        <v>2.2999999999999998</v>
      </c>
      <c r="L149" s="25">
        <v>1</v>
      </c>
      <c r="N149" s="26">
        <v>1.4000242894954049</v>
      </c>
      <c r="O149" s="26">
        <v>1.4000242894954049</v>
      </c>
      <c r="P149" s="26">
        <v>3.2200558658394334</v>
      </c>
      <c r="S149" s="17">
        <v>7.3268273537633002E-2</v>
      </c>
    </row>
    <row r="150" spans="1:19" x14ac:dyDescent="0.2">
      <c r="A150" s="16">
        <v>41183</v>
      </c>
      <c r="B150" s="17">
        <v>7.3270299407834014E-2</v>
      </c>
      <c r="C150" s="17">
        <f t="shared" ca="1" si="4"/>
        <v>1.1487785151546941</v>
      </c>
      <c r="D150" s="18">
        <v>3.3690000000000002</v>
      </c>
      <c r="E150" s="19">
        <v>5.0000000000000001E-3</v>
      </c>
      <c r="F150" s="24">
        <f t="shared" si="5"/>
        <v>3.3940000000000001</v>
      </c>
      <c r="G150" s="17">
        <v>0.15</v>
      </c>
      <c r="H150" s="25">
        <v>1</v>
      </c>
      <c r="I150" s="25">
        <v>2.2999999999999998</v>
      </c>
      <c r="L150" s="25">
        <v>1</v>
      </c>
      <c r="N150" s="26">
        <v>1.4032326784921652</v>
      </c>
      <c r="O150" s="26">
        <v>1.4032326784921652</v>
      </c>
      <c r="P150" s="26">
        <v>3.2274351605319818</v>
      </c>
      <c r="S150" s="17">
        <v>7.3270299407834014E-2</v>
      </c>
    </row>
    <row r="151" spans="1:19" x14ac:dyDescent="0.2">
      <c r="A151" s="16">
        <v>41214</v>
      </c>
      <c r="B151" s="17">
        <v>7.3272392807044992E-2</v>
      </c>
      <c r="C151" s="17">
        <f t="shared" ca="1" si="4"/>
        <v>1.1417879878547768</v>
      </c>
      <c r="D151" s="18">
        <v>3.4220000000000002</v>
      </c>
      <c r="E151" s="19">
        <v>5.0000000000000001E-3</v>
      </c>
      <c r="F151" s="24">
        <f t="shared" si="5"/>
        <v>3.4470000000000001</v>
      </c>
      <c r="G151" s="17">
        <v>0.15</v>
      </c>
      <c r="H151" s="25">
        <v>1</v>
      </c>
      <c r="I151" s="25">
        <v>2.2999999999999998</v>
      </c>
      <c r="L151" s="25">
        <v>1</v>
      </c>
      <c r="N151" s="26">
        <v>1.4064484200470428</v>
      </c>
      <c r="O151" s="26">
        <v>1.4064484200470428</v>
      </c>
      <c r="P151" s="26">
        <v>3.2348313661082004</v>
      </c>
      <c r="S151" s="17">
        <v>7.3272392807044992E-2</v>
      </c>
    </row>
    <row r="152" spans="1:19" x14ac:dyDescent="0.2">
      <c r="A152" s="16">
        <v>41244</v>
      </c>
      <c r="B152" s="17">
        <v>7.3274418677249029E-2</v>
      </c>
      <c r="C152" s="17">
        <f t="shared" ca="1" si="4"/>
        <v>1.1350630960707631</v>
      </c>
      <c r="D152" s="18">
        <v>3.4950000000000001</v>
      </c>
      <c r="E152" s="19">
        <v>5.0000000000000001E-3</v>
      </c>
      <c r="F152" s="24">
        <f t="shared" si="5"/>
        <v>3.52</v>
      </c>
      <c r="G152" s="17">
        <v>0.15</v>
      </c>
      <c r="H152" s="25">
        <v>1</v>
      </c>
      <c r="I152" s="25">
        <v>2.2999999999999998</v>
      </c>
      <c r="L152" s="25">
        <v>1</v>
      </c>
      <c r="N152" s="26">
        <v>1.4096715310096506</v>
      </c>
      <c r="O152" s="26">
        <v>1.4096715310096506</v>
      </c>
      <c r="P152" s="26">
        <v>3.2422445213221982</v>
      </c>
      <c r="S152" s="17">
        <v>7.3274418677249029E-2</v>
      </c>
    </row>
    <row r="153" spans="1:19" x14ac:dyDescent="0.2">
      <c r="A153" s="16">
        <v>41275</v>
      </c>
      <c r="B153" s="17">
        <v>7.3276512076463005E-2</v>
      </c>
      <c r="C153" s="17">
        <f t="shared" ca="1" si="4"/>
        <v>1.1281552686314751</v>
      </c>
      <c r="D153" s="18">
        <v>3.7690000000000006</v>
      </c>
      <c r="E153" s="19">
        <v>5.0000000000000001E-3</v>
      </c>
      <c r="F153" s="24">
        <f t="shared" si="5"/>
        <v>3.7940000000000005</v>
      </c>
      <c r="G153" s="17">
        <v>0.15</v>
      </c>
      <c r="H153" s="25">
        <v>1</v>
      </c>
      <c r="I153" s="25">
        <v>2.2999999999999998</v>
      </c>
      <c r="L153" s="25">
        <v>1</v>
      </c>
      <c r="N153" s="26">
        <v>1.4129020282682143</v>
      </c>
      <c r="O153" s="26">
        <v>1.4129020282682143</v>
      </c>
      <c r="P153" s="26">
        <v>3.2496746650168946</v>
      </c>
      <c r="S153" s="17">
        <v>7.3276512076463005E-2</v>
      </c>
    </row>
    <row r="154" spans="1:19" x14ac:dyDescent="0.2">
      <c r="A154" s="16">
        <v>41306</v>
      </c>
      <c r="B154" s="17">
        <v>7.3278605475676994E-2</v>
      </c>
      <c r="C154" s="17">
        <f t="shared" ca="1" si="4"/>
        <v>1.1212890968473572</v>
      </c>
      <c r="D154" s="18">
        <v>3.6840000000000006</v>
      </c>
      <c r="E154" s="19">
        <v>5.0000000000000001E-3</v>
      </c>
      <c r="F154" s="24">
        <f t="shared" si="5"/>
        <v>3.7090000000000005</v>
      </c>
      <c r="G154" s="17">
        <v>0.15</v>
      </c>
      <c r="H154" s="25">
        <v>1</v>
      </c>
      <c r="I154" s="25">
        <v>2.2999999999999998</v>
      </c>
      <c r="L154" s="25">
        <v>1</v>
      </c>
      <c r="N154" s="26">
        <v>1.4161399287496621</v>
      </c>
      <c r="O154" s="26">
        <v>1.4161399287496621</v>
      </c>
      <c r="P154" s="26">
        <v>3.2571218361242247</v>
      </c>
      <c r="S154" s="17">
        <v>7.3278605475676994E-2</v>
      </c>
    </row>
    <row r="155" spans="1:19" x14ac:dyDescent="0.2">
      <c r="A155" s="16">
        <v>41334</v>
      </c>
      <c r="B155" s="17">
        <v>7.3280496287872032E-2</v>
      </c>
      <c r="C155" s="17">
        <f t="shared" ca="1" si="4"/>
        <v>1.1151229902187882</v>
      </c>
      <c r="D155" s="18">
        <v>3.577</v>
      </c>
      <c r="E155" s="19">
        <v>5.0000000000000001E-3</v>
      </c>
      <c r="F155" s="24">
        <f t="shared" si="5"/>
        <v>3.6019999999999999</v>
      </c>
      <c r="G155" s="17">
        <v>0.15</v>
      </c>
      <c r="H155" s="25">
        <v>1</v>
      </c>
      <c r="I155" s="25">
        <v>2.2999999999999998</v>
      </c>
      <c r="L155" s="25">
        <v>1</v>
      </c>
      <c r="N155" s="26">
        <v>1.4193852494197132</v>
      </c>
      <c r="O155" s="26">
        <v>1.4193852494197132</v>
      </c>
      <c r="P155" s="26">
        <v>3.2645860736653423</v>
      </c>
      <c r="S155" s="17">
        <v>7.3280496287872032E-2</v>
      </c>
    </row>
    <row r="156" spans="1:19" x14ac:dyDescent="0.2">
      <c r="A156" s="16">
        <v>41365</v>
      </c>
      <c r="B156" s="17">
        <v>7.3282589687090005E-2</v>
      </c>
      <c r="C156" s="17">
        <f t="shared" ca="1" si="4"/>
        <v>1.108335412320566</v>
      </c>
      <c r="D156" s="18">
        <v>3.4640000000000004</v>
      </c>
      <c r="E156" s="19">
        <v>5.0000000000000001E-3</v>
      </c>
      <c r="F156" s="24">
        <f t="shared" si="5"/>
        <v>3.4890000000000003</v>
      </c>
      <c r="G156" s="17">
        <v>0.15</v>
      </c>
      <c r="H156" s="25">
        <v>1</v>
      </c>
      <c r="I156" s="25">
        <v>2.2999999999999998</v>
      </c>
      <c r="L156" s="25">
        <v>1</v>
      </c>
      <c r="N156" s="26">
        <v>1.4226380072829665</v>
      </c>
      <c r="O156" s="26">
        <v>1.4226380072829665</v>
      </c>
      <c r="P156" s="26">
        <v>3.2720674167508252</v>
      </c>
      <c r="S156" s="17">
        <v>7.3282589687090005E-2</v>
      </c>
    </row>
    <row r="157" spans="1:19" x14ac:dyDescent="0.2">
      <c r="A157" s="16">
        <v>41395</v>
      </c>
      <c r="B157" s="17">
        <v>7.3284615557301008E-2</v>
      </c>
      <c r="C157" s="17">
        <f t="shared" ca="1" si="4"/>
        <v>1.1018057688208107</v>
      </c>
      <c r="D157" s="18">
        <v>3.4490000000000003</v>
      </c>
      <c r="E157" s="19">
        <v>5.0000000000000001E-3</v>
      </c>
      <c r="F157" s="24">
        <f t="shared" si="5"/>
        <v>3.4740000000000002</v>
      </c>
      <c r="G157" s="17">
        <v>0.15</v>
      </c>
      <c r="H157" s="25">
        <v>1</v>
      </c>
      <c r="I157" s="25">
        <v>2.2999999999999998</v>
      </c>
      <c r="L157" s="25">
        <v>1</v>
      </c>
      <c r="N157" s="26">
        <v>1.4258982193829899</v>
      </c>
      <c r="O157" s="26">
        <v>1.4258982193829899</v>
      </c>
      <c r="P157" s="26">
        <v>3.2795659045808789</v>
      </c>
      <c r="S157" s="17">
        <v>7.3284615557301008E-2</v>
      </c>
    </row>
    <row r="158" spans="1:19" x14ac:dyDescent="0.2">
      <c r="A158" s="16">
        <v>41426</v>
      </c>
      <c r="B158" s="17">
        <v>7.3286708956521021E-2</v>
      </c>
      <c r="C158" s="17">
        <f t="shared" ca="1" si="4"/>
        <v>1.0950985120814578</v>
      </c>
      <c r="D158" s="18">
        <v>3.4640000000000004</v>
      </c>
      <c r="E158" s="19">
        <v>5.0000000000000001E-3</v>
      </c>
      <c r="F158" s="24">
        <f t="shared" si="5"/>
        <v>3.4890000000000003</v>
      </c>
      <c r="G158" s="17">
        <v>0.15</v>
      </c>
      <c r="H158" s="25">
        <v>1</v>
      </c>
      <c r="I158" s="25">
        <v>2.2999999999999998</v>
      </c>
      <c r="L158" s="25">
        <v>1</v>
      </c>
      <c r="N158" s="26">
        <v>1.4291659028024091</v>
      </c>
      <c r="O158" s="26">
        <v>1.4291659028024091</v>
      </c>
      <c r="P158" s="26">
        <v>3.287081576445543</v>
      </c>
      <c r="S158" s="17">
        <v>7.3286708956521021E-2</v>
      </c>
    </row>
    <row r="159" spans="1:19" x14ac:dyDescent="0.2">
      <c r="A159" s="16">
        <v>41456</v>
      </c>
      <c r="B159" s="17">
        <v>7.3288734826735008E-2</v>
      </c>
      <c r="C159" s="17">
        <f t="shared" ca="1" si="4"/>
        <v>1.0886461417829916</v>
      </c>
      <c r="D159" s="18">
        <v>3.5290000000000004</v>
      </c>
      <c r="E159" s="19">
        <v>5.0000000000000001E-3</v>
      </c>
      <c r="F159" s="24">
        <f t="shared" si="5"/>
        <v>3.5540000000000003</v>
      </c>
      <c r="G159" s="17">
        <v>0.15</v>
      </c>
      <c r="H159" s="25">
        <v>1</v>
      </c>
      <c r="I159" s="25">
        <v>2.2999999999999998</v>
      </c>
      <c r="L159" s="25">
        <v>1</v>
      </c>
      <c r="N159" s="26">
        <v>1.4324410746629979</v>
      </c>
      <c r="O159" s="26">
        <v>1.4324410746629979</v>
      </c>
      <c r="P159" s="26">
        <v>3.2946144717248971</v>
      </c>
      <c r="S159" s="17">
        <v>7.3288734826735008E-2</v>
      </c>
    </row>
    <row r="160" spans="1:19" x14ac:dyDescent="0.2">
      <c r="A160" s="16">
        <v>41487</v>
      </c>
      <c r="B160" s="17">
        <v>7.3290828225959004E-2</v>
      </c>
      <c r="C160" s="17">
        <f t="shared" ca="1" si="4"/>
        <v>1.0820182645980105</v>
      </c>
      <c r="D160" s="18">
        <v>3.5260000000000002</v>
      </c>
      <c r="E160" s="19">
        <v>5.0000000000000001E-3</v>
      </c>
      <c r="F160" s="24">
        <f t="shared" si="5"/>
        <v>3.5510000000000002</v>
      </c>
      <c r="G160" s="17">
        <v>0.15</v>
      </c>
      <c r="H160" s="25">
        <v>1</v>
      </c>
      <c r="I160" s="25">
        <v>2.2999999999999998</v>
      </c>
      <c r="L160" s="25">
        <v>1</v>
      </c>
      <c r="N160" s="26">
        <v>1.4357237521257671</v>
      </c>
      <c r="O160" s="26">
        <v>1.4357237521257671</v>
      </c>
      <c r="P160" s="26">
        <v>3.3021646298892664</v>
      </c>
      <c r="S160" s="17">
        <v>7.3290828225959004E-2</v>
      </c>
    </row>
    <row r="161" spans="1:19" x14ac:dyDescent="0.2">
      <c r="A161" s="16">
        <v>41518</v>
      </c>
      <c r="B161" s="17">
        <v>7.3292921625183013E-2</v>
      </c>
      <c r="C161" s="17">
        <f t="shared" ca="1" si="4"/>
        <v>1.0754303704986412</v>
      </c>
      <c r="D161" s="18">
        <v>3.5</v>
      </c>
      <c r="E161" s="19">
        <v>5.0000000000000001E-3</v>
      </c>
      <c r="F161" s="24">
        <f t="shared" si="5"/>
        <v>3.5249999999999999</v>
      </c>
      <c r="G161" s="17">
        <v>0.15</v>
      </c>
      <c r="H161" s="25">
        <v>1</v>
      </c>
      <c r="I161" s="25">
        <v>2.2999999999999998</v>
      </c>
      <c r="L161" s="25">
        <v>1</v>
      </c>
      <c r="N161" s="26">
        <v>1.4390139523910552</v>
      </c>
      <c r="O161" s="26">
        <v>1.4390139523910552</v>
      </c>
      <c r="P161" s="26">
        <v>3.3097320904994292</v>
      </c>
      <c r="S161" s="17">
        <v>7.3292921625183013E-2</v>
      </c>
    </row>
    <row r="162" spans="1:19" x14ac:dyDescent="0.2">
      <c r="A162" s="16">
        <v>41548</v>
      </c>
      <c r="B162" s="17">
        <v>7.3294947495401011E-2</v>
      </c>
      <c r="C162" s="17">
        <f t="shared" ca="1" si="4"/>
        <v>1.0690928332730232</v>
      </c>
      <c r="D162" s="18">
        <v>3.5060000000000002</v>
      </c>
      <c r="E162" s="19">
        <v>5.0000000000000001E-3</v>
      </c>
      <c r="F162" s="24">
        <f t="shared" si="5"/>
        <v>3.5310000000000001</v>
      </c>
      <c r="G162" s="17">
        <v>0.15</v>
      </c>
      <c r="H162" s="25">
        <v>1</v>
      </c>
      <c r="I162" s="25">
        <v>2.2999999999999998</v>
      </c>
      <c r="L162" s="25">
        <v>1</v>
      </c>
      <c r="N162" s="26">
        <v>1.4423116926986179</v>
      </c>
      <c r="O162" s="26">
        <v>1.4423116926986179</v>
      </c>
      <c r="P162" s="26">
        <v>3.3173168932068235</v>
      </c>
      <c r="S162" s="17">
        <v>7.3294947495401011E-2</v>
      </c>
    </row>
    <row r="163" spans="1:19" x14ac:dyDescent="0.2">
      <c r="A163" s="16">
        <v>41579</v>
      </c>
      <c r="B163" s="17">
        <v>7.3297040894629018E-2</v>
      </c>
      <c r="C163" s="17">
        <f t="shared" ca="1" si="4"/>
        <v>1.0625829192404928</v>
      </c>
      <c r="D163" s="18">
        <v>3.5540000000000003</v>
      </c>
      <c r="E163" s="19">
        <v>5.0000000000000001E-3</v>
      </c>
      <c r="F163" s="24">
        <f t="shared" si="5"/>
        <v>3.5790000000000002</v>
      </c>
      <c r="G163" s="17">
        <v>0.15</v>
      </c>
      <c r="H163" s="25">
        <v>1</v>
      </c>
      <c r="I163" s="25">
        <v>2.2999999999999998</v>
      </c>
      <c r="L163" s="25">
        <v>1</v>
      </c>
      <c r="N163" s="26">
        <v>1.4456169903277187</v>
      </c>
      <c r="O163" s="26">
        <v>1.4456169903277187</v>
      </c>
      <c r="P163" s="26">
        <v>3.3249190777537554</v>
      </c>
      <c r="S163" s="17">
        <v>7.3297040894629018E-2</v>
      </c>
    </row>
    <row r="164" spans="1:19" x14ac:dyDescent="0.2">
      <c r="A164" s="16">
        <v>41609</v>
      </c>
      <c r="B164" s="17">
        <v>7.3299066764850013E-2</v>
      </c>
      <c r="C164" s="17">
        <f t="shared" ca="1" si="4"/>
        <v>1.056320402834555</v>
      </c>
      <c r="D164" s="18">
        <v>3.6240000000000006</v>
      </c>
      <c r="E164" s="19">
        <v>5.0000000000000001E-3</v>
      </c>
      <c r="F164" s="24">
        <f t="shared" si="5"/>
        <v>3.6490000000000005</v>
      </c>
      <c r="G164" s="17">
        <v>0.15</v>
      </c>
      <c r="H164" s="25">
        <v>1</v>
      </c>
      <c r="I164" s="25">
        <v>2.2999999999999998</v>
      </c>
      <c r="L164" s="25">
        <v>1</v>
      </c>
      <c r="N164" s="26">
        <v>1.4489298625972196</v>
      </c>
      <c r="O164" s="26">
        <v>1.4489298625972196</v>
      </c>
      <c r="P164" s="26">
        <v>3.3325386839736075</v>
      </c>
      <c r="S164" s="17">
        <v>7.3299066764850013E-2</v>
      </c>
    </row>
    <row r="165" spans="1:19" x14ac:dyDescent="0.2">
      <c r="A165" s="16">
        <v>41640</v>
      </c>
      <c r="B165" s="17">
        <v>7.3301160164080018E-2</v>
      </c>
      <c r="C165" s="17">
        <f t="shared" ca="1" si="4"/>
        <v>1.0498875544474333</v>
      </c>
      <c r="D165" s="18">
        <v>3.9060000000000001</v>
      </c>
      <c r="E165" s="19">
        <v>5.0000000000000001E-3</v>
      </c>
      <c r="F165" s="24">
        <f t="shared" si="5"/>
        <v>3.931</v>
      </c>
      <c r="G165" s="17">
        <v>0.15</v>
      </c>
      <c r="H165" s="25">
        <v>1</v>
      </c>
      <c r="I165" s="25">
        <v>2.2999999999999998</v>
      </c>
      <c r="L165" s="25">
        <v>1</v>
      </c>
      <c r="N165" s="26">
        <v>1.4522503268656715</v>
      </c>
      <c r="O165" s="26">
        <v>1.4522503268656715</v>
      </c>
      <c r="P165" s="26">
        <v>3.3401757517910466</v>
      </c>
      <c r="S165" s="17">
        <v>7.3301160164080018E-2</v>
      </c>
    </row>
    <row r="166" spans="1:19" x14ac:dyDescent="0.2">
      <c r="A166" s="16">
        <v>41671</v>
      </c>
      <c r="B166" s="17">
        <v>7.3303253563311022E-2</v>
      </c>
      <c r="C166" s="17">
        <f t="shared" ca="1" si="4"/>
        <v>1.0434935235420864</v>
      </c>
      <c r="D166" s="18">
        <v>3.8250000000000002</v>
      </c>
      <c r="E166" s="19">
        <v>5.0000000000000001E-3</v>
      </c>
      <c r="F166" s="24">
        <f t="shared" si="5"/>
        <v>3.85</v>
      </c>
      <c r="G166" s="17">
        <v>0.15</v>
      </c>
      <c r="H166" s="25">
        <v>1</v>
      </c>
      <c r="I166" s="25">
        <v>2.2999999999999998</v>
      </c>
      <c r="L166" s="25">
        <v>1</v>
      </c>
      <c r="N166" s="26">
        <v>1.4555784005314052</v>
      </c>
      <c r="O166" s="26">
        <v>1.4555784005314052</v>
      </c>
      <c r="P166" s="26">
        <v>3.3478303212222342</v>
      </c>
      <c r="S166" s="17">
        <v>7.3303253563311022E-2</v>
      </c>
    </row>
    <row r="167" spans="1:19" x14ac:dyDescent="0.2">
      <c r="A167" s="16">
        <v>41699</v>
      </c>
      <c r="B167" s="17">
        <v>7.3305144375522019E-2</v>
      </c>
      <c r="C167" s="17">
        <f t="shared" ca="1" si="4"/>
        <v>1.0377514412410047</v>
      </c>
      <c r="D167" s="18">
        <v>3.7210000000000001</v>
      </c>
      <c r="E167" s="19">
        <v>5.0000000000000001E-3</v>
      </c>
      <c r="F167" s="24">
        <f t="shared" si="5"/>
        <v>3.746</v>
      </c>
      <c r="G167" s="17">
        <v>0.15</v>
      </c>
      <c r="H167" s="25">
        <v>1</v>
      </c>
      <c r="I167" s="25">
        <v>2.2999999999999998</v>
      </c>
      <c r="L167" s="25">
        <v>1</v>
      </c>
      <c r="N167" s="26">
        <v>1.458914101032623</v>
      </c>
      <c r="O167" s="26">
        <v>1.458914101032623</v>
      </c>
      <c r="P167" s="26">
        <v>3.3555024323750349</v>
      </c>
      <c r="S167" s="17">
        <v>7.3305144375522019E-2</v>
      </c>
    </row>
    <row r="168" spans="1:19" x14ac:dyDescent="0.2">
      <c r="A168" s="16">
        <v>41730</v>
      </c>
      <c r="B168" s="17">
        <v>7.3307237774756034E-2</v>
      </c>
      <c r="C168" s="17">
        <f t="shared" ca="1" si="4"/>
        <v>1.0314306488555214</v>
      </c>
      <c r="D168" s="18">
        <v>3.6110000000000002</v>
      </c>
      <c r="E168" s="19">
        <v>5.0000000000000001E-3</v>
      </c>
      <c r="F168" s="24">
        <f t="shared" si="5"/>
        <v>3.6360000000000001</v>
      </c>
      <c r="G168" s="17">
        <v>0.15</v>
      </c>
      <c r="H168" s="25">
        <v>1</v>
      </c>
      <c r="I168" s="25">
        <v>2.2999999999999998</v>
      </c>
      <c r="L168" s="25">
        <v>1</v>
      </c>
      <c r="N168" s="26">
        <v>1.4622574458474893</v>
      </c>
      <c r="O168" s="26">
        <v>1.4622574458474893</v>
      </c>
      <c r="P168" s="26">
        <v>3.3631921254492272</v>
      </c>
      <c r="S168" s="17">
        <v>7.3307237774756034E-2</v>
      </c>
    </row>
    <row r="169" spans="1:19" x14ac:dyDescent="0.2">
      <c r="A169" s="16">
        <v>41760</v>
      </c>
      <c r="B169" s="17">
        <v>7.330926364498401E-2</v>
      </c>
      <c r="C169" s="17">
        <f t="shared" ca="1" si="4"/>
        <v>1.025350076950593</v>
      </c>
      <c r="D169" s="18">
        <v>3.597</v>
      </c>
      <c r="E169" s="19">
        <v>5.0000000000000001E-3</v>
      </c>
      <c r="F169" s="24">
        <f t="shared" si="5"/>
        <v>3.6219999999999999</v>
      </c>
      <c r="G169" s="17">
        <v>0.15</v>
      </c>
      <c r="H169" s="25">
        <v>1</v>
      </c>
      <c r="I169" s="25">
        <v>2.2999999999999998</v>
      </c>
      <c r="L169" s="25">
        <v>1</v>
      </c>
      <c r="N169" s="26">
        <v>1.465608452494223</v>
      </c>
      <c r="O169" s="26">
        <v>1.465608452494223</v>
      </c>
      <c r="P169" s="26">
        <v>3.3708994407367148</v>
      </c>
      <c r="S169" s="17">
        <v>7.330926364498401E-2</v>
      </c>
    </row>
    <row r="170" spans="1:19" x14ac:dyDescent="0.2">
      <c r="A170" s="16">
        <v>41791</v>
      </c>
      <c r="B170" s="17">
        <v>7.3311357044222009E-2</v>
      </c>
      <c r="C170" s="17">
        <f t="shared" ca="1" si="4"/>
        <v>1.0191041320660437</v>
      </c>
      <c r="D170" s="18">
        <v>3.613</v>
      </c>
      <c r="E170" s="19">
        <v>5.0000000000000001E-3</v>
      </c>
      <c r="F170" s="24">
        <f t="shared" si="5"/>
        <v>3.6379999999999999</v>
      </c>
      <c r="G170" s="17">
        <v>0.15</v>
      </c>
      <c r="H170" s="25">
        <v>1</v>
      </c>
      <c r="I170" s="25">
        <v>2.2999999999999998</v>
      </c>
      <c r="L170" s="25">
        <v>1</v>
      </c>
      <c r="N170" s="26">
        <v>1.4689671385311889</v>
      </c>
      <c r="O170" s="26">
        <v>1.4689671385311889</v>
      </c>
      <c r="P170" s="26">
        <v>3.3786244186217362</v>
      </c>
      <c r="S170" s="17">
        <v>7.3311357044222009E-2</v>
      </c>
    </row>
    <row r="171" spans="1:19" x14ac:dyDescent="0.2">
      <c r="A171" s="16">
        <v>41821</v>
      </c>
      <c r="B171" s="17">
        <v>7.3313382914452024E-2</v>
      </c>
      <c r="C171" s="17">
        <f t="shared" ca="1" si="4"/>
        <v>1.0130955671225916</v>
      </c>
      <c r="D171" s="18">
        <v>3.6780000000000004</v>
      </c>
      <c r="E171" s="19">
        <v>5.0000000000000001E-3</v>
      </c>
      <c r="F171" s="24">
        <f t="shared" si="5"/>
        <v>3.7030000000000003</v>
      </c>
      <c r="G171" s="17">
        <v>0.15</v>
      </c>
      <c r="H171" s="25">
        <v>1</v>
      </c>
      <c r="I171" s="25">
        <v>2.2999999999999998</v>
      </c>
      <c r="L171" s="25">
        <v>1</v>
      </c>
      <c r="N171" s="26">
        <v>1.4723335215569895</v>
      </c>
      <c r="O171" s="26">
        <v>1.4723335215569895</v>
      </c>
      <c r="P171" s="26">
        <v>3.3863670995810775</v>
      </c>
      <c r="S171" s="17">
        <v>7.3313382914452024E-2</v>
      </c>
    </row>
    <row r="172" spans="1:19" x14ac:dyDescent="0.2">
      <c r="A172" s="16">
        <v>41852</v>
      </c>
      <c r="B172" s="17">
        <v>7.3315476313692007E-2</v>
      </c>
      <c r="C172" s="17">
        <f t="shared" ca="1" si="4"/>
        <v>1.0069235917032822</v>
      </c>
      <c r="D172" s="18">
        <v>3.6749999999999998</v>
      </c>
      <c r="E172" s="19">
        <v>5.0000000000000001E-3</v>
      </c>
      <c r="F172" s="24">
        <f t="shared" si="5"/>
        <v>3.6999999999999997</v>
      </c>
      <c r="G172" s="17">
        <v>0.15</v>
      </c>
      <c r="H172" s="25">
        <v>1</v>
      </c>
      <c r="I172" s="25">
        <v>2.2999999999999998</v>
      </c>
      <c r="L172" s="25">
        <v>1</v>
      </c>
      <c r="N172" s="26">
        <v>1.4757076192105574</v>
      </c>
      <c r="O172" s="26">
        <v>1.4757076192105574</v>
      </c>
      <c r="P172" s="26">
        <v>3.3941275241842837</v>
      </c>
      <c r="S172" s="17">
        <v>7.3315476313692007E-2</v>
      </c>
    </row>
    <row r="173" spans="1:19" x14ac:dyDescent="0.2">
      <c r="A173" s="16">
        <v>41883</v>
      </c>
      <c r="B173" s="17">
        <v>7.3317569712933003E-2</v>
      </c>
      <c r="C173" s="17">
        <f t="shared" ca="1" si="4"/>
        <v>1.0007888741069919</v>
      </c>
      <c r="D173" s="18">
        <v>3.6480000000000001</v>
      </c>
      <c r="E173" s="19">
        <v>5.0000000000000001E-3</v>
      </c>
      <c r="F173" s="24">
        <f t="shared" si="5"/>
        <v>3.673</v>
      </c>
      <c r="G173" s="17">
        <v>0.15</v>
      </c>
      <c r="H173" s="25">
        <v>1</v>
      </c>
      <c r="I173" s="25">
        <v>2.2999999999999998</v>
      </c>
      <c r="L173" s="25">
        <v>1</v>
      </c>
      <c r="N173" s="26">
        <v>1.4790894491712481</v>
      </c>
      <c r="O173" s="26">
        <v>1.4790894491712481</v>
      </c>
      <c r="P173" s="26">
        <v>3.4019057330938725</v>
      </c>
      <c r="S173" s="17">
        <v>7.3317569712933003E-2</v>
      </c>
    </row>
    <row r="174" spans="1:19" x14ac:dyDescent="0.2">
      <c r="A174" s="16">
        <v>41913</v>
      </c>
      <c r="B174" s="17">
        <v>7.3319595583169014E-2</v>
      </c>
      <c r="C174" s="17">
        <f t="shared" ca="1" si="4"/>
        <v>0.99488731517139062</v>
      </c>
      <c r="D174" s="18">
        <v>3.653</v>
      </c>
      <c r="E174" s="19">
        <v>5.0000000000000001E-3</v>
      </c>
      <c r="F174" s="24">
        <f t="shared" si="5"/>
        <v>3.6779999999999999</v>
      </c>
      <c r="G174" s="17">
        <v>0.15</v>
      </c>
      <c r="H174" s="25">
        <v>1</v>
      </c>
      <c r="I174" s="25">
        <v>2.2999999999999998</v>
      </c>
      <c r="L174" s="25">
        <v>1</v>
      </c>
      <c r="N174" s="26">
        <v>1.482479029158932</v>
      </c>
      <c r="O174" s="26">
        <v>1.482479029158932</v>
      </c>
      <c r="P174" s="26">
        <v>3.4097017670655454</v>
      </c>
      <c r="S174" s="17">
        <v>7.3319595583169014E-2</v>
      </c>
    </row>
    <row r="175" spans="1:19" x14ac:dyDescent="0.2">
      <c r="A175" s="16">
        <v>41944</v>
      </c>
      <c r="B175" s="17">
        <v>7.3321688982412994E-2</v>
      </c>
      <c r="C175" s="17">
        <f t="shared" ca="1" si="4"/>
        <v>0.98882526204720012</v>
      </c>
      <c r="D175" s="18">
        <v>3.6960000000000002</v>
      </c>
      <c r="E175" s="19">
        <v>5.0000000000000001E-3</v>
      </c>
      <c r="F175" s="24">
        <f t="shared" si="5"/>
        <v>3.7210000000000001</v>
      </c>
      <c r="G175" s="17">
        <v>0.15</v>
      </c>
      <c r="H175" s="25">
        <v>1</v>
      </c>
      <c r="I175" s="25">
        <v>2.2999999999999998</v>
      </c>
      <c r="L175" s="25">
        <v>1</v>
      </c>
      <c r="N175" s="26">
        <v>1.4858763769340877</v>
      </c>
      <c r="O175" s="26">
        <v>1.4858763769340877</v>
      </c>
      <c r="P175" s="26">
        <v>3.4175156669484035</v>
      </c>
      <c r="S175" s="17">
        <v>7.3321688982412994E-2</v>
      </c>
    </row>
    <row r="176" spans="1:19" x14ac:dyDescent="0.2">
      <c r="A176" s="16">
        <v>41974</v>
      </c>
      <c r="B176" s="17">
        <v>7.3323714852651004E-2</v>
      </c>
      <c r="C176" s="17">
        <f t="shared" ca="1" si="4"/>
        <v>0.98299360977380568</v>
      </c>
      <c r="D176" s="18">
        <v>3.7630000000000003</v>
      </c>
      <c r="E176" s="19">
        <v>5.0000000000000001E-3</v>
      </c>
      <c r="F176" s="24">
        <f t="shared" si="5"/>
        <v>3.7880000000000003</v>
      </c>
      <c r="G176" s="17">
        <v>0.15</v>
      </c>
      <c r="H176" s="25">
        <v>1</v>
      </c>
      <c r="I176" s="25">
        <v>2.2999999999999998</v>
      </c>
      <c r="L176" s="25">
        <v>1</v>
      </c>
      <c r="N176" s="26">
        <v>1.4892815102978949</v>
      </c>
      <c r="O176" s="26">
        <v>1.4892815102978949</v>
      </c>
      <c r="P176" s="26">
        <v>3.4253474736851599</v>
      </c>
      <c r="S176" s="17">
        <v>7.3323714852651004E-2</v>
      </c>
    </row>
    <row r="177" spans="1:19" x14ac:dyDescent="0.2">
      <c r="A177" s="16">
        <v>42005</v>
      </c>
      <c r="B177" s="17">
        <v>7.3325808251897995E-2</v>
      </c>
      <c r="C177" s="17">
        <f t="shared" ca="1" si="4"/>
        <v>0.97700336845142632</v>
      </c>
      <c r="D177" s="18">
        <v>4.048</v>
      </c>
      <c r="E177" s="19">
        <v>5.0000000000000001E-3</v>
      </c>
      <c r="F177" s="24">
        <f t="shared" si="5"/>
        <v>4.0729999999999995</v>
      </c>
      <c r="G177" s="17">
        <v>0.15</v>
      </c>
      <c r="H177" s="25">
        <v>1</v>
      </c>
      <c r="I177" s="25">
        <v>2.2999999999999998</v>
      </c>
      <c r="L177" s="25">
        <v>1</v>
      </c>
      <c r="N177" s="26">
        <v>1.4926944470923273</v>
      </c>
      <c r="O177" s="26">
        <v>1.4926944470923273</v>
      </c>
      <c r="P177" s="26">
        <v>3.4331972283123546</v>
      </c>
      <c r="S177" s="17">
        <v>7.3325808251897995E-2</v>
      </c>
    </row>
    <row r="178" spans="1:19" x14ac:dyDescent="0.2">
      <c r="A178" s="16">
        <v>42036</v>
      </c>
      <c r="B178" s="17">
        <v>7.3327901651146027E-2</v>
      </c>
      <c r="C178" s="17">
        <f t="shared" ca="1" si="4"/>
        <v>0.97104929806174733</v>
      </c>
      <c r="D178" s="18">
        <v>3.9710000000000005</v>
      </c>
      <c r="E178" s="19">
        <v>5.0000000000000001E-3</v>
      </c>
      <c r="F178" s="24">
        <f t="shared" si="5"/>
        <v>3.9960000000000004</v>
      </c>
      <c r="G178" s="17">
        <v>0.15</v>
      </c>
      <c r="H178" s="25">
        <v>1</v>
      </c>
      <c r="I178" s="25">
        <v>2.2999999999999998</v>
      </c>
      <c r="L178" s="25">
        <v>1</v>
      </c>
      <c r="N178" s="26">
        <v>1.4961152052002471</v>
      </c>
      <c r="O178" s="26">
        <v>1.4961152052002471</v>
      </c>
      <c r="P178" s="26">
        <v>3.4410649719605702</v>
      </c>
      <c r="S178" s="17">
        <v>7.3327901651146027E-2</v>
      </c>
    </row>
    <row r="179" spans="1:19" x14ac:dyDescent="0.2">
      <c r="A179" s="16">
        <v>42064</v>
      </c>
      <c r="B179" s="17">
        <v>7.3329792463372012E-2</v>
      </c>
      <c r="C179" s="17">
        <f t="shared" ca="1" si="4"/>
        <v>0.96570233772467984</v>
      </c>
      <c r="D179" s="18">
        <v>3.87</v>
      </c>
      <c r="E179" s="19">
        <v>5.0000000000000001E-3</v>
      </c>
      <c r="F179" s="24">
        <f t="shared" si="5"/>
        <v>3.895</v>
      </c>
      <c r="G179" s="17">
        <v>0.15</v>
      </c>
      <c r="H179" s="25">
        <v>1</v>
      </c>
      <c r="I179" s="25">
        <v>2.2999999999999998</v>
      </c>
      <c r="L179" s="25">
        <v>1</v>
      </c>
      <c r="N179" s="26">
        <v>1.4995438025454975</v>
      </c>
      <c r="O179" s="26">
        <v>1.4995438025454975</v>
      </c>
      <c r="P179" s="26">
        <v>3.448950745854646</v>
      </c>
      <c r="S179" s="17">
        <v>7.3329792463372012E-2</v>
      </c>
    </row>
    <row r="180" spans="1:19" x14ac:dyDescent="0.2">
      <c r="A180" s="16">
        <v>42095</v>
      </c>
      <c r="B180" s="17">
        <v>7.3331885862623014E-2</v>
      </c>
      <c r="C180" s="17">
        <f t="shared" ca="1" si="4"/>
        <v>0.95981651209600027</v>
      </c>
      <c r="D180" s="18">
        <v>3.7630000000000003</v>
      </c>
      <c r="E180" s="19">
        <v>5.0000000000000001E-3</v>
      </c>
      <c r="F180" s="24">
        <f t="shared" si="5"/>
        <v>3.7880000000000003</v>
      </c>
      <c r="G180" s="17">
        <v>0.15</v>
      </c>
      <c r="H180" s="25">
        <v>1</v>
      </c>
      <c r="I180" s="25">
        <v>2.2999999999999998</v>
      </c>
      <c r="L180" s="25">
        <v>1</v>
      </c>
      <c r="N180" s="26">
        <v>1.5029802570929975</v>
      </c>
      <c r="O180" s="26">
        <v>1.5029802570929975</v>
      </c>
      <c r="P180" s="26">
        <v>3.4568545913138959</v>
      </c>
      <c r="S180" s="17">
        <v>7.3331885862623014E-2</v>
      </c>
    </row>
    <row r="181" spans="1:19" x14ac:dyDescent="0.2">
      <c r="A181" s="16">
        <v>42125</v>
      </c>
      <c r="B181" s="17">
        <v>7.3333911732868004E-2</v>
      </c>
      <c r="C181" s="17">
        <f t="shared" ca="1" si="4"/>
        <v>0.95415439881744091</v>
      </c>
      <c r="D181" s="18">
        <v>3.75</v>
      </c>
      <c r="E181" s="19">
        <v>5.0000000000000001E-3</v>
      </c>
      <c r="F181" s="24">
        <f t="shared" si="5"/>
        <v>3.7749999999999999</v>
      </c>
      <c r="G181" s="17">
        <v>0.15</v>
      </c>
      <c r="H181" s="25">
        <v>1</v>
      </c>
      <c r="I181" s="25">
        <v>2.2999999999999998</v>
      </c>
      <c r="L181" s="25">
        <v>1</v>
      </c>
      <c r="N181" s="26">
        <v>1.5064245868488355</v>
      </c>
      <c r="O181" s="26">
        <v>1.5064245868488355</v>
      </c>
      <c r="P181" s="26">
        <v>3.4647765497523233</v>
      </c>
      <c r="S181" s="17">
        <v>7.3333911732868004E-2</v>
      </c>
    </row>
    <row r="182" spans="1:19" x14ac:dyDescent="0.2">
      <c r="A182" s="16">
        <v>42156</v>
      </c>
      <c r="B182" s="17">
        <v>7.3336005132122017E-2</v>
      </c>
      <c r="C182" s="17">
        <f t="shared" ca="1" si="4"/>
        <v>0.94833831666733803</v>
      </c>
      <c r="D182" s="18">
        <v>3.7669999999999999</v>
      </c>
      <c r="E182" s="19">
        <v>5.0000000000000001E-3</v>
      </c>
      <c r="F182" s="24">
        <f t="shared" si="5"/>
        <v>3.7919999999999998</v>
      </c>
      <c r="G182" s="17">
        <v>0.15</v>
      </c>
      <c r="H182" s="25">
        <v>1</v>
      </c>
      <c r="I182" s="25">
        <v>2.2999999999999998</v>
      </c>
      <c r="L182" s="25">
        <v>1</v>
      </c>
      <c r="N182" s="26">
        <v>1.5098768098603639</v>
      </c>
      <c r="O182" s="26">
        <v>1.5098768098603639</v>
      </c>
      <c r="P182" s="26">
        <v>3.4727166626788386</v>
      </c>
      <c r="S182" s="17">
        <v>7.3336005132122017E-2</v>
      </c>
    </row>
    <row r="183" spans="1:19" x14ac:dyDescent="0.2">
      <c r="A183" s="16">
        <v>42186</v>
      </c>
      <c r="B183" s="17">
        <v>7.3338031002369006E-2</v>
      </c>
      <c r="C183" s="17">
        <f t="shared" ca="1" si="4"/>
        <v>0.94274329975918281</v>
      </c>
      <c r="D183" s="18">
        <v>3.8319999999999999</v>
      </c>
      <c r="E183" s="19">
        <v>5.0000000000000001E-3</v>
      </c>
      <c r="F183" s="24">
        <f t="shared" si="5"/>
        <v>3.8569999999999998</v>
      </c>
      <c r="G183" s="17">
        <v>0.15</v>
      </c>
      <c r="H183" s="25">
        <v>1</v>
      </c>
      <c r="I183" s="25">
        <v>2.2999999999999998</v>
      </c>
      <c r="L183" s="25">
        <v>1</v>
      </c>
      <c r="N183" s="26">
        <v>1.5133369442162938</v>
      </c>
      <c r="O183" s="26">
        <v>1.5133369442162938</v>
      </c>
      <c r="P183" s="26">
        <v>3.4806749716974772</v>
      </c>
      <c r="S183" s="17">
        <v>7.3338031002369006E-2</v>
      </c>
    </row>
    <row r="184" spans="1:19" x14ac:dyDescent="0.2">
      <c r="A184" s="16">
        <v>42217</v>
      </c>
      <c r="B184" s="17">
        <v>7.3340124401627016E-2</v>
      </c>
      <c r="C184" s="17">
        <f t="shared" ca="1" si="4"/>
        <v>0.93699614236923678</v>
      </c>
      <c r="D184" s="18">
        <v>3.8290000000000006</v>
      </c>
      <c r="E184" s="19">
        <v>5.0000000000000001E-3</v>
      </c>
      <c r="F184" s="24">
        <f t="shared" si="5"/>
        <v>3.8540000000000005</v>
      </c>
      <c r="G184" s="17">
        <v>0.15</v>
      </c>
      <c r="H184" s="25">
        <v>1</v>
      </c>
      <c r="I184" s="25">
        <v>2.2999999999999998</v>
      </c>
      <c r="L184" s="25">
        <v>1</v>
      </c>
      <c r="N184" s="26">
        <v>1.5168050080467894</v>
      </c>
      <c r="O184" s="26">
        <v>1.5168050080467894</v>
      </c>
      <c r="P184" s="26">
        <v>3.4886515185076168</v>
      </c>
      <c r="S184" s="17">
        <v>7.3340124401627016E-2</v>
      </c>
    </row>
    <row r="185" spans="1:19" x14ac:dyDescent="0.2">
      <c r="A185" s="16">
        <v>42248</v>
      </c>
      <c r="B185" s="17">
        <v>7.3342217800884998E-2</v>
      </c>
      <c r="C185" s="17">
        <f t="shared" ca="1" si="4"/>
        <v>0.93128370161290597</v>
      </c>
      <c r="D185" s="18">
        <v>3.8010000000000002</v>
      </c>
      <c r="E185" s="19">
        <v>5.0000000000000001E-3</v>
      </c>
      <c r="F185" s="24">
        <f t="shared" si="5"/>
        <v>3.8260000000000001</v>
      </c>
      <c r="G185" s="17">
        <v>0.15</v>
      </c>
      <c r="H185" s="25">
        <v>1</v>
      </c>
      <c r="I185" s="25">
        <v>2.2999999999999998</v>
      </c>
      <c r="L185" s="25">
        <v>1</v>
      </c>
      <c r="N185" s="26">
        <v>1.5202810195235632</v>
      </c>
      <c r="O185" s="26">
        <v>1.5202810195235632</v>
      </c>
      <c r="P185" s="26">
        <v>3.4966463449041965</v>
      </c>
      <c r="S185" s="17">
        <v>7.3342217800884998E-2</v>
      </c>
    </row>
    <row r="186" spans="1:19" x14ac:dyDescent="0.2">
      <c r="A186" s="16">
        <v>42278</v>
      </c>
      <c r="B186" s="17">
        <v>7.334424367113701E-2</v>
      </c>
      <c r="C186" s="17">
        <f t="shared" ca="1" si="4"/>
        <v>0.92578839231317089</v>
      </c>
      <c r="D186" s="18">
        <v>3.8050000000000002</v>
      </c>
      <c r="E186" s="19">
        <v>5.0000000000000001E-3</v>
      </c>
      <c r="F186" s="24">
        <f t="shared" si="5"/>
        <v>3.83</v>
      </c>
      <c r="G186" s="17">
        <v>0.15</v>
      </c>
      <c r="H186" s="25">
        <v>1</v>
      </c>
      <c r="I186" s="25">
        <v>2.2999999999999998</v>
      </c>
      <c r="L186" s="25">
        <v>1</v>
      </c>
      <c r="N186" s="26">
        <v>1.5237649968599711</v>
      </c>
      <c r="O186" s="26">
        <v>1.5237649968599711</v>
      </c>
      <c r="P186" s="26">
        <v>3.5046594927779351</v>
      </c>
      <c r="S186" s="17">
        <v>7.334424367113701E-2</v>
      </c>
    </row>
    <row r="187" spans="1:19" x14ac:dyDescent="0.2">
      <c r="A187" s="16">
        <v>42309</v>
      </c>
      <c r="B187" s="17">
        <v>7.3346337070398018E-2</v>
      </c>
      <c r="C187" s="17">
        <f t="shared" ca="1" si="4"/>
        <v>0.9201436594974759</v>
      </c>
      <c r="D187" s="18">
        <v>3.8430000000000004</v>
      </c>
      <c r="E187" s="19">
        <v>5.0000000000000001E-3</v>
      </c>
      <c r="F187" s="24">
        <f t="shared" si="5"/>
        <v>3.8680000000000003</v>
      </c>
      <c r="G187" s="17">
        <v>0.15</v>
      </c>
      <c r="H187" s="25">
        <v>1</v>
      </c>
      <c r="I187" s="25">
        <v>2.2999999999999998</v>
      </c>
      <c r="L187" s="25">
        <v>1</v>
      </c>
      <c r="N187" s="26">
        <v>1.5272569583111084</v>
      </c>
      <c r="O187" s="26">
        <v>1.5272569583111084</v>
      </c>
      <c r="P187" s="26">
        <v>3.5126910041155508</v>
      </c>
      <c r="S187" s="17">
        <v>7.3346337070398018E-2</v>
      </c>
    </row>
    <row r="188" spans="1:19" x14ac:dyDescent="0.2">
      <c r="A188" s="16">
        <v>42339</v>
      </c>
      <c r="B188" s="17">
        <v>7.3348362940652029E-2</v>
      </c>
      <c r="C188" s="17">
        <f t="shared" ca="1" si="4"/>
        <v>0.91471348817836107</v>
      </c>
      <c r="D188" s="18">
        <v>3.907</v>
      </c>
      <c r="E188" s="19">
        <v>5.0000000000000001E-3</v>
      </c>
      <c r="F188" s="24">
        <f t="shared" si="5"/>
        <v>3.9319999999999999</v>
      </c>
      <c r="G188" s="17">
        <v>0.15</v>
      </c>
      <c r="H188" s="25">
        <v>1</v>
      </c>
      <c r="I188" s="25">
        <v>2.2999999999999998</v>
      </c>
      <c r="L188" s="25">
        <v>1</v>
      </c>
      <c r="N188" s="26">
        <v>1.5307569221739046</v>
      </c>
      <c r="O188" s="26">
        <v>1.5307569221739046</v>
      </c>
      <c r="P188" s="26">
        <v>3.520740920999982</v>
      </c>
      <c r="S188" s="17">
        <v>7.3348362940652029E-2</v>
      </c>
    </row>
    <row r="189" spans="1:19" x14ac:dyDescent="0.2">
      <c r="A189" s="16">
        <v>42370</v>
      </c>
      <c r="B189" s="17">
        <v>7.335045633991702E-2</v>
      </c>
      <c r="C189" s="17">
        <f t="shared" ca="1" si="4"/>
        <v>0.90913566825299186</v>
      </c>
      <c r="D189" s="18">
        <v>4.1900000000000004</v>
      </c>
      <c r="E189" s="19">
        <v>5.0000000000000001E-3</v>
      </c>
      <c r="F189" s="24">
        <f t="shared" si="5"/>
        <v>4.2149999999999999</v>
      </c>
      <c r="G189" s="17">
        <v>0.15</v>
      </c>
      <c r="H189" s="25">
        <v>1</v>
      </c>
      <c r="I189" s="25">
        <v>2.2999999999999998</v>
      </c>
      <c r="L189" s="25">
        <v>1</v>
      </c>
      <c r="N189" s="26">
        <v>1.5342649067872196</v>
      </c>
      <c r="O189" s="26">
        <v>1.5342649067872196</v>
      </c>
      <c r="P189" s="26">
        <v>3.5288092856106066</v>
      </c>
      <c r="S189" s="17">
        <v>7.335045633991702E-2</v>
      </c>
    </row>
    <row r="190" spans="1:19" x14ac:dyDescent="0.2">
      <c r="A190" s="16">
        <v>42401</v>
      </c>
      <c r="B190" s="17">
        <v>7.3352549739181025E-2</v>
      </c>
      <c r="C190" s="17">
        <f t="shared" ca="1" si="4"/>
        <v>0.90359155151849702</v>
      </c>
      <c r="D190" s="18">
        <v>4.117</v>
      </c>
      <c r="E190" s="19">
        <v>5.0000000000000001E-3</v>
      </c>
      <c r="F190" s="24">
        <f t="shared" si="5"/>
        <v>4.1419999999999995</v>
      </c>
      <c r="G190" s="17">
        <v>0.15</v>
      </c>
      <c r="H190" s="25">
        <v>1</v>
      </c>
      <c r="I190" s="25">
        <v>2.2999999999999998</v>
      </c>
      <c r="L190" s="25">
        <v>1</v>
      </c>
      <c r="N190" s="26">
        <v>1.5377809305319401</v>
      </c>
      <c r="O190" s="26">
        <v>1.5377809305319401</v>
      </c>
      <c r="P190" s="26">
        <v>3.536896140223464</v>
      </c>
      <c r="S190" s="17">
        <v>7.3352549739181025E-2</v>
      </c>
    </row>
    <row r="191" spans="1:19" x14ac:dyDescent="0.2">
      <c r="A191" s="16">
        <v>42430</v>
      </c>
      <c r="B191" s="17">
        <v>7.3354508080432021E-2</v>
      </c>
      <c r="C191" s="17">
        <f t="shared" ca="1" si="4"/>
        <v>0.89843545274211156</v>
      </c>
      <c r="D191" s="18">
        <v>4.0190000000000001</v>
      </c>
      <c r="E191" s="19">
        <v>5.0000000000000001E-3</v>
      </c>
      <c r="F191" s="24">
        <f t="shared" si="5"/>
        <v>4.0439999999999996</v>
      </c>
      <c r="G191" s="17">
        <v>0.15</v>
      </c>
      <c r="H191" s="25">
        <v>1</v>
      </c>
      <c r="I191" s="25">
        <v>2.2999999999999998</v>
      </c>
      <c r="L191" s="25">
        <v>1</v>
      </c>
      <c r="N191" s="26">
        <v>1.5413050118310756</v>
      </c>
      <c r="O191" s="26">
        <v>1.5413050118310756</v>
      </c>
      <c r="P191" s="26">
        <v>3.5450015272114759</v>
      </c>
      <c r="S191" s="17">
        <v>7.3354508080432021E-2</v>
      </c>
    </row>
    <row r="192" spans="1:19" x14ac:dyDescent="0.2">
      <c r="A192" s="16">
        <v>42461</v>
      </c>
      <c r="B192" s="17">
        <v>7.3356601479699995E-2</v>
      </c>
      <c r="C192" s="17">
        <f t="shared" ca="1" si="4"/>
        <v>0.8929559959479777</v>
      </c>
      <c r="D192" s="18">
        <v>3.915</v>
      </c>
      <c r="E192" s="19">
        <v>5.0000000000000001E-3</v>
      </c>
      <c r="F192" s="24">
        <f t="shared" si="5"/>
        <v>3.94</v>
      </c>
      <c r="G192" s="17">
        <v>0.15</v>
      </c>
      <c r="H192" s="25">
        <v>1</v>
      </c>
      <c r="I192" s="25">
        <v>2.2999999999999998</v>
      </c>
      <c r="L192" s="25">
        <v>1</v>
      </c>
      <c r="N192" s="26">
        <v>1.544837169149855</v>
      </c>
      <c r="O192" s="26">
        <v>1.544837169149855</v>
      </c>
      <c r="P192" s="26">
        <v>3.5531254890446684</v>
      </c>
      <c r="S192" s="17">
        <v>7.3356601479699995E-2</v>
      </c>
    </row>
    <row r="193" spans="1:19" x14ac:dyDescent="0.2">
      <c r="A193" s="16">
        <v>42491</v>
      </c>
      <c r="B193" s="17">
        <v>7.3358627349961028E-2</v>
      </c>
      <c r="C193" s="17">
        <f t="shared" ca="1" si="4"/>
        <v>0.88768482715516162</v>
      </c>
      <c r="D193" s="18">
        <v>3.903</v>
      </c>
      <c r="E193" s="19">
        <v>5.0000000000000001E-3</v>
      </c>
      <c r="F193" s="24">
        <f t="shared" si="5"/>
        <v>3.9279999999999999</v>
      </c>
      <c r="G193" s="17">
        <v>0.15</v>
      </c>
      <c r="H193" s="25">
        <v>1</v>
      </c>
      <c r="I193" s="25">
        <v>2.2999999999999998</v>
      </c>
      <c r="L193" s="25">
        <v>1</v>
      </c>
      <c r="N193" s="26">
        <v>1.5483774209958232</v>
      </c>
      <c r="O193" s="26">
        <v>1.5483774209958232</v>
      </c>
      <c r="P193" s="26">
        <v>3.5612680682903957</v>
      </c>
      <c r="S193" s="17">
        <v>7.3358627349961028E-2</v>
      </c>
    </row>
    <row r="194" spans="1:19" x14ac:dyDescent="0.2">
      <c r="A194" s="16">
        <v>42522</v>
      </c>
      <c r="B194" s="17">
        <v>7.3360720749232014E-2</v>
      </c>
      <c r="C194" s="17">
        <f t="shared" ca="1" si="4"/>
        <v>0.88227034213786126</v>
      </c>
      <c r="D194" s="18">
        <v>3.9210000000000003</v>
      </c>
      <c r="E194" s="19">
        <v>5.0000000000000001E-3</v>
      </c>
      <c r="F194" s="24">
        <f t="shared" si="5"/>
        <v>3.9460000000000002</v>
      </c>
      <c r="G194" s="17">
        <v>0.15</v>
      </c>
      <c r="H194" s="25">
        <v>1</v>
      </c>
      <c r="I194" s="25">
        <v>2.2999999999999998</v>
      </c>
      <c r="L194" s="25">
        <v>1</v>
      </c>
      <c r="N194" s="26">
        <v>1.5519257859189386</v>
      </c>
      <c r="O194" s="26">
        <v>1.5519257859189386</v>
      </c>
      <c r="P194" s="26">
        <v>3.5694293076135608</v>
      </c>
      <c r="S194" s="17">
        <v>7.3360720749232014E-2</v>
      </c>
    </row>
    <row r="195" spans="1:19" x14ac:dyDescent="0.2">
      <c r="A195" s="16">
        <v>42552</v>
      </c>
      <c r="B195" s="17">
        <v>7.3362746619496003E-2</v>
      </c>
      <c r="C195" s="17">
        <f t="shared" ref="C195:C258" ca="1" si="6">1/(1+B195/2)^((A195-TODAY())/182.625)</f>
        <v>0.87706167886956399</v>
      </c>
      <c r="D195" s="18">
        <v>3.9860000000000002</v>
      </c>
      <c r="E195" s="19">
        <v>5.0000000000000001E-3</v>
      </c>
      <c r="F195" s="24">
        <f t="shared" ref="F195:F258" si="7">+E195+D195+0.02</f>
        <v>4.0110000000000001</v>
      </c>
      <c r="G195" s="17">
        <v>0.15</v>
      </c>
      <c r="H195" s="25">
        <v>1</v>
      </c>
      <c r="I195" s="25">
        <v>2.2999999999999998</v>
      </c>
      <c r="L195" s="25">
        <v>1</v>
      </c>
      <c r="N195" s="26">
        <v>1.5554822825116694</v>
      </c>
      <c r="O195" s="26">
        <v>1.5554822825116694</v>
      </c>
      <c r="P195" s="26">
        <v>3.5776092497768417</v>
      </c>
      <c r="S195" s="17">
        <v>7.3362746619496003E-2</v>
      </c>
    </row>
    <row r="196" spans="1:19" x14ac:dyDescent="0.2">
      <c r="A196" s="16">
        <v>42583</v>
      </c>
      <c r="B196" s="17">
        <v>7.3364840018770014E-2</v>
      </c>
      <c r="C196" s="17">
        <f t="shared" ca="1" si="6"/>
        <v>0.8717114024044561</v>
      </c>
      <c r="D196" s="18">
        <v>3.9830000000000001</v>
      </c>
      <c r="E196" s="19">
        <v>5.0000000000000001E-3</v>
      </c>
      <c r="F196" s="24">
        <f t="shared" si="7"/>
        <v>4.008</v>
      </c>
      <c r="G196" s="17">
        <v>0.15</v>
      </c>
      <c r="H196" s="25">
        <v>1</v>
      </c>
      <c r="I196" s="25">
        <v>2.2999999999999998</v>
      </c>
      <c r="L196" s="25">
        <v>1</v>
      </c>
      <c r="N196" s="26">
        <v>1.5590469294090918</v>
      </c>
      <c r="O196" s="26">
        <v>1.5590469294090918</v>
      </c>
      <c r="P196" s="26">
        <v>3.5858079376409133</v>
      </c>
      <c r="S196" s="17">
        <v>7.3364840018770014E-2</v>
      </c>
    </row>
    <row r="197" spans="1:19" x14ac:dyDescent="0.2">
      <c r="A197" s="16">
        <v>42614</v>
      </c>
      <c r="B197" s="17">
        <v>7.3366933418044997E-2</v>
      </c>
      <c r="C197" s="17">
        <f t="shared" ca="1" si="6"/>
        <v>0.8663934668734059</v>
      </c>
      <c r="D197" s="18">
        <v>3.9540000000000006</v>
      </c>
      <c r="E197" s="19">
        <v>5.0000000000000001E-3</v>
      </c>
      <c r="F197" s="24">
        <f t="shared" si="7"/>
        <v>3.9790000000000005</v>
      </c>
      <c r="G197" s="17">
        <v>0.15</v>
      </c>
      <c r="H197" s="25">
        <v>1</v>
      </c>
      <c r="I197" s="25">
        <v>2.2999999999999998</v>
      </c>
      <c r="L197" s="25">
        <v>1</v>
      </c>
      <c r="N197" s="26">
        <v>1.5626197452889876</v>
      </c>
      <c r="O197" s="26">
        <v>1.5626197452889876</v>
      </c>
      <c r="P197" s="26">
        <v>3.5940254141646735</v>
      </c>
      <c r="S197" s="17">
        <v>7.3366933418044997E-2</v>
      </c>
    </row>
    <row r="198" spans="1:19" x14ac:dyDescent="0.2">
      <c r="A198" s="16">
        <v>42644</v>
      </c>
      <c r="B198" s="17">
        <v>7.3368959288314009E-2</v>
      </c>
      <c r="C198" s="17">
        <f t="shared" ca="1" si="6"/>
        <v>0.8612776881075731</v>
      </c>
      <c r="D198" s="18">
        <v>3.9569999999999999</v>
      </c>
      <c r="E198" s="19">
        <v>0</v>
      </c>
      <c r="F198" s="24">
        <f t="shared" si="7"/>
        <v>3.9769999999999999</v>
      </c>
      <c r="G198" s="17">
        <v>0.15</v>
      </c>
      <c r="H198" s="25">
        <v>1</v>
      </c>
      <c r="I198" s="25">
        <v>2.2999999999999998</v>
      </c>
      <c r="L198" s="25">
        <v>1</v>
      </c>
      <c r="N198" s="26">
        <v>1.5662007488719414</v>
      </c>
      <c r="O198" s="26">
        <v>1.5662007488719414</v>
      </c>
      <c r="P198" s="26">
        <v>3.6022617224054674</v>
      </c>
      <c r="S198" s="17">
        <v>7.3368959288314009E-2</v>
      </c>
    </row>
    <row r="199" spans="1:19" x14ac:dyDescent="0.2">
      <c r="A199" s="16">
        <v>42675</v>
      </c>
      <c r="B199" s="17">
        <v>7.3371052687592031E-2</v>
      </c>
      <c r="C199" s="17">
        <f t="shared" ca="1" si="6"/>
        <v>0.85602282679842789</v>
      </c>
      <c r="D199" s="18">
        <v>3.99</v>
      </c>
      <c r="E199" s="19">
        <v>0</v>
      </c>
      <c r="F199" s="24">
        <f t="shared" si="7"/>
        <v>4.01</v>
      </c>
      <c r="G199" s="17">
        <v>0.15</v>
      </c>
      <c r="H199" s="25">
        <v>1</v>
      </c>
      <c r="I199" s="25">
        <v>2.2999999999999998</v>
      </c>
      <c r="L199" s="25">
        <v>1</v>
      </c>
      <c r="N199" s="26">
        <v>1.5697899589214395</v>
      </c>
      <c r="O199" s="26">
        <v>1.5697899589214395</v>
      </c>
      <c r="P199" s="26">
        <v>3.6105169055193129</v>
      </c>
      <c r="S199" s="17">
        <v>7.3371052687592031E-2</v>
      </c>
    </row>
    <row r="200" spans="1:19" x14ac:dyDescent="0.2">
      <c r="A200" s="16">
        <v>42705</v>
      </c>
      <c r="B200" s="17">
        <v>7.3373078557863014E-2</v>
      </c>
      <c r="C200" s="17">
        <f t="shared" ca="1" si="6"/>
        <v>0.85096772792818698</v>
      </c>
      <c r="D200" s="18">
        <v>4.0510000000000002</v>
      </c>
      <c r="E200" s="19">
        <v>0</v>
      </c>
      <c r="F200" s="24">
        <f t="shared" si="7"/>
        <v>4.0709999999999997</v>
      </c>
      <c r="G200" s="17">
        <v>0.15</v>
      </c>
      <c r="H200" s="25">
        <v>1</v>
      </c>
      <c r="I200" s="25">
        <v>2.2999999999999998</v>
      </c>
      <c r="L200" s="25">
        <v>1</v>
      </c>
      <c r="N200" s="26">
        <v>1.5733873942439676</v>
      </c>
      <c r="O200" s="26">
        <v>1.5733873942439676</v>
      </c>
      <c r="P200" s="26">
        <v>3.6187910067611275</v>
      </c>
      <c r="S200" s="17">
        <v>7.3373078557863014E-2</v>
      </c>
    </row>
    <row r="201" spans="1:19" x14ac:dyDescent="0.2">
      <c r="A201" s="16">
        <v>42736</v>
      </c>
      <c r="B201" s="17">
        <v>7.337517195714402E-2</v>
      </c>
      <c r="C201" s="17">
        <f t="shared" ca="1" si="6"/>
        <v>0.84577519969540582</v>
      </c>
      <c r="D201" s="18">
        <v>4.3319999999999999</v>
      </c>
      <c r="E201" s="19">
        <v>0</v>
      </c>
      <c r="F201" s="24">
        <f t="shared" si="7"/>
        <v>4.3519999999999994</v>
      </c>
      <c r="G201" s="17">
        <v>0.15</v>
      </c>
      <c r="H201" s="25">
        <v>1</v>
      </c>
      <c r="I201" s="25">
        <v>2.2999999999999998</v>
      </c>
      <c r="L201" s="25">
        <v>1</v>
      </c>
      <c r="N201" s="26">
        <v>1.5769930736891098</v>
      </c>
      <c r="O201" s="26">
        <v>1.5769930736891098</v>
      </c>
      <c r="P201" s="26">
        <v>3.6270840694849547</v>
      </c>
      <c r="S201" s="17">
        <v>7.337517195714402E-2</v>
      </c>
    </row>
    <row r="202" spans="1:19" x14ac:dyDescent="0.2">
      <c r="A202" s="16">
        <v>42767</v>
      </c>
      <c r="B202" s="17">
        <v>7.337726535642701E-2</v>
      </c>
      <c r="C202" s="17">
        <f t="shared" ca="1" si="6"/>
        <v>0.84061406766577906</v>
      </c>
      <c r="D202" s="18">
        <v>4.2629999999999999</v>
      </c>
      <c r="E202" s="19">
        <v>0</v>
      </c>
      <c r="F202" s="24">
        <f t="shared" si="7"/>
        <v>4.2829999999999995</v>
      </c>
      <c r="G202" s="17">
        <v>0.15</v>
      </c>
      <c r="H202" s="25">
        <v>1</v>
      </c>
      <c r="I202" s="25">
        <v>2.2999999999999998</v>
      </c>
      <c r="L202" s="25">
        <v>1</v>
      </c>
      <c r="N202" s="26">
        <v>1.5806070161496473</v>
      </c>
      <c r="O202" s="26">
        <v>1.5806070161496473</v>
      </c>
      <c r="P202" s="26">
        <v>3.6353961371441907</v>
      </c>
      <c r="S202" s="17">
        <v>7.337726535642701E-2</v>
      </c>
    </row>
    <row r="203" spans="1:19" x14ac:dyDescent="0.2">
      <c r="A203" s="16">
        <v>42795</v>
      </c>
      <c r="B203" s="17">
        <v>7.3379156168683027E-2</v>
      </c>
      <c r="C203" s="17">
        <f t="shared" ca="1" si="6"/>
        <v>0.83597922928288859</v>
      </c>
      <c r="D203" s="18">
        <v>4.1680000000000001</v>
      </c>
      <c r="E203" s="19">
        <v>0</v>
      </c>
      <c r="F203" s="24">
        <f t="shared" si="7"/>
        <v>4.1879999999999997</v>
      </c>
      <c r="G203" s="17">
        <v>0.15</v>
      </c>
      <c r="H203" s="25">
        <v>1</v>
      </c>
      <c r="I203" s="25">
        <v>2.2999999999999998</v>
      </c>
      <c r="L203" s="25">
        <v>1</v>
      </c>
      <c r="N203" s="26">
        <v>1.5842292405616567</v>
      </c>
      <c r="O203" s="26">
        <v>1.5842292405616567</v>
      </c>
      <c r="P203" s="26">
        <v>3.6437272532918126</v>
      </c>
      <c r="S203" s="17">
        <v>7.3379156168683027E-2</v>
      </c>
    </row>
    <row r="204" spans="1:19" x14ac:dyDescent="0.2">
      <c r="A204" s="16">
        <v>42826</v>
      </c>
      <c r="B204" s="17">
        <v>7.3381249567969015E-2</v>
      </c>
      <c r="C204" s="17">
        <f t="shared" ca="1" si="6"/>
        <v>0.83087733268397934</v>
      </c>
      <c r="D204" s="18">
        <v>4.0670000000000002</v>
      </c>
      <c r="E204" s="19">
        <v>0</v>
      </c>
      <c r="F204" s="24">
        <f t="shared" si="7"/>
        <v>4.0869999999999997</v>
      </c>
      <c r="G204" s="17">
        <v>0.15</v>
      </c>
      <c r="H204" s="25">
        <v>1</v>
      </c>
      <c r="I204" s="25">
        <v>2.2999999999999998</v>
      </c>
      <c r="L204" s="25">
        <v>1</v>
      </c>
      <c r="N204" s="26">
        <v>1.5878597659046103</v>
      </c>
      <c r="O204" s="26">
        <v>1.5878597659046103</v>
      </c>
      <c r="P204" s="26">
        <v>3.652077461580606</v>
      </c>
      <c r="S204" s="17">
        <v>7.3381249567969015E-2</v>
      </c>
    </row>
    <row r="205" spans="1:19" x14ac:dyDescent="0.2">
      <c r="A205" s="16">
        <v>42856</v>
      </c>
      <c r="B205" s="17">
        <v>7.338327543824702E-2</v>
      </c>
      <c r="C205" s="17">
        <f t="shared" ca="1" si="6"/>
        <v>0.82596939174113304</v>
      </c>
      <c r="D205" s="18">
        <v>4.056</v>
      </c>
      <c r="E205" s="19">
        <v>0</v>
      </c>
      <c r="F205" s="24">
        <f t="shared" si="7"/>
        <v>4.0759999999999996</v>
      </c>
      <c r="G205" s="17">
        <v>0.15</v>
      </c>
      <c r="H205" s="25">
        <v>1</v>
      </c>
      <c r="I205" s="25">
        <v>2.2999999999999998</v>
      </c>
      <c r="L205" s="25">
        <v>1</v>
      </c>
      <c r="N205" s="26">
        <v>1.5914986112014748</v>
      </c>
      <c r="O205" s="26">
        <v>1.5914986112014748</v>
      </c>
      <c r="P205" s="26">
        <v>3.6604468057633945</v>
      </c>
      <c r="S205" s="17">
        <v>7.338327543824702E-2</v>
      </c>
    </row>
    <row r="206" spans="1:19" x14ac:dyDescent="0.2">
      <c r="A206" s="16">
        <v>42887</v>
      </c>
      <c r="B206" s="17">
        <v>7.3385368837535006E-2</v>
      </c>
      <c r="C206" s="17">
        <f t="shared" ca="1" si="6"/>
        <v>0.82092803047208007</v>
      </c>
      <c r="D206" s="18">
        <v>4.0750000000000002</v>
      </c>
      <c r="E206" s="19">
        <v>0</v>
      </c>
      <c r="F206" s="24">
        <f t="shared" si="7"/>
        <v>4.0949999999999998</v>
      </c>
      <c r="G206" s="17">
        <v>0.15</v>
      </c>
      <c r="H206" s="25">
        <v>1</v>
      </c>
      <c r="I206" s="25">
        <v>2.2999999999999998</v>
      </c>
      <c r="L206" s="25">
        <v>1</v>
      </c>
      <c r="N206" s="26">
        <v>1.5951457955188115</v>
      </c>
      <c r="O206" s="26">
        <v>1.5951457955188115</v>
      </c>
      <c r="P206" s="26">
        <v>3.6688353296932688</v>
      </c>
      <c r="S206" s="17">
        <v>7.3385368837535006E-2</v>
      </c>
    </row>
    <row r="207" spans="1:19" x14ac:dyDescent="0.2">
      <c r="A207" s="16">
        <v>42917</v>
      </c>
      <c r="B207" s="17">
        <v>7.338739470781501E-2</v>
      </c>
      <c r="C207" s="17">
        <f t="shared" ca="1" si="6"/>
        <v>0.81607832677337055</v>
      </c>
      <c r="D207" s="18">
        <v>4.1399999999999997</v>
      </c>
      <c r="E207" s="19">
        <v>0</v>
      </c>
      <c r="F207" s="24">
        <f t="shared" si="7"/>
        <v>4.1599999999999993</v>
      </c>
      <c r="G207" s="17">
        <v>0.15</v>
      </c>
      <c r="H207" s="25">
        <v>1</v>
      </c>
      <c r="I207" s="25">
        <v>2.2999999999999998</v>
      </c>
      <c r="L207" s="25">
        <v>1</v>
      </c>
      <c r="N207" s="26">
        <v>1.5988013379668753</v>
      </c>
      <c r="O207" s="26">
        <v>1.5988013379668753</v>
      </c>
      <c r="P207" s="26">
        <v>3.6772430773238156</v>
      </c>
      <c r="S207" s="17">
        <v>7.338739470781501E-2</v>
      </c>
    </row>
    <row r="208" spans="1:19" x14ac:dyDescent="0.2">
      <c r="A208" s="16">
        <v>42948</v>
      </c>
      <c r="B208" s="17">
        <v>7.3389488107106007E-2</v>
      </c>
      <c r="C208" s="17">
        <f t="shared" ca="1" si="6"/>
        <v>0.8110967892402875</v>
      </c>
      <c r="D208" s="18">
        <v>4.1369999999999996</v>
      </c>
      <c r="E208" s="19">
        <v>0</v>
      </c>
      <c r="F208" s="24">
        <f t="shared" si="7"/>
        <v>4.1569999999999991</v>
      </c>
      <c r="G208" s="17">
        <v>0.15</v>
      </c>
      <c r="H208" s="25">
        <v>1</v>
      </c>
      <c r="I208" s="25">
        <v>2.2999999999999998</v>
      </c>
      <c r="L208" s="25">
        <v>1</v>
      </c>
      <c r="N208" s="26">
        <v>1.6024652576997158</v>
      </c>
      <c r="O208" s="26">
        <v>1.6024652576997158</v>
      </c>
      <c r="P208" s="26">
        <v>3.6856700927093491</v>
      </c>
      <c r="S208" s="17">
        <v>7.3389488107106007E-2</v>
      </c>
    </row>
    <row r="209" spans="1:19" x14ac:dyDescent="0.2">
      <c r="A209" s="16">
        <v>42979</v>
      </c>
      <c r="B209" s="17">
        <v>7.3391581506398018E-2</v>
      </c>
      <c r="C209" s="17">
        <f t="shared" ca="1" si="6"/>
        <v>0.80614538388761092</v>
      </c>
      <c r="D209" s="18">
        <v>4.1070000000000002</v>
      </c>
      <c r="E209" s="19">
        <v>0</v>
      </c>
      <c r="F209" s="24">
        <f t="shared" si="7"/>
        <v>4.1269999999999998</v>
      </c>
      <c r="G209" s="17">
        <v>0.15</v>
      </c>
      <c r="H209" s="25">
        <v>1</v>
      </c>
      <c r="I209" s="25">
        <v>2.2999999999999998</v>
      </c>
      <c r="L209" s="25">
        <v>1</v>
      </c>
      <c r="N209" s="26">
        <v>1.6061375739152774</v>
      </c>
      <c r="O209" s="26">
        <v>1.6061375739152774</v>
      </c>
      <c r="P209" s="26">
        <v>3.6941164200051411</v>
      </c>
      <c r="S209" s="17">
        <v>7.3391581506398018E-2</v>
      </c>
    </row>
    <row r="210" spans="1:19" x14ac:dyDescent="0.2">
      <c r="A210" s="16">
        <v>43009</v>
      </c>
      <c r="B210" s="17">
        <v>7.3393607376683004E-2</v>
      </c>
      <c r="C210" s="17">
        <f t="shared" ca="1" si="6"/>
        <v>0.80138222106075452</v>
      </c>
      <c r="D210" s="18">
        <v>4.109</v>
      </c>
      <c r="E210" s="19">
        <v>0</v>
      </c>
      <c r="F210" s="24">
        <f t="shared" si="7"/>
        <v>4.1289999999999996</v>
      </c>
      <c r="G210" s="17">
        <v>0.15</v>
      </c>
      <c r="H210" s="25">
        <v>1</v>
      </c>
      <c r="I210" s="25">
        <v>2.2999999999999998</v>
      </c>
      <c r="L210" s="25">
        <v>1</v>
      </c>
      <c r="N210" s="26">
        <v>1.6098183058554998</v>
      </c>
      <c r="O210" s="26">
        <v>1.6098183058554998</v>
      </c>
      <c r="P210" s="26">
        <v>3.7025821034676527</v>
      </c>
      <c r="S210" s="17">
        <v>7.3393607376683004E-2</v>
      </c>
    </row>
    <row r="211" spans="1:19" x14ac:dyDescent="0.2">
      <c r="A211" s="16">
        <v>43040</v>
      </c>
      <c r="B211" s="17">
        <v>7.3395700775979011E-2</v>
      </c>
      <c r="C211" s="17">
        <f t="shared" ca="1" si="6"/>
        <v>0.79648958185996788</v>
      </c>
      <c r="D211" s="18">
        <v>4.1369999999999996</v>
      </c>
      <c r="E211" s="19">
        <v>0</v>
      </c>
      <c r="F211" s="24">
        <f t="shared" si="7"/>
        <v>4.1569999999999991</v>
      </c>
      <c r="G211" s="17">
        <v>0.15</v>
      </c>
      <c r="H211" s="25">
        <v>1</v>
      </c>
      <c r="I211" s="25">
        <v>2.2999999999999998</v>
      </c>
      <c r="L211" s="25">
        <v>1</v>
      </c>
      <c r="N211" s="26">
        <v>1.6135074728064185</v>
      </c>
      <c r="O211" s="26">
        <v>1.6135074728064185</v>
      </c>
      <c r="P211" s="26">
        <v>3.7110671874547658</v>
      </c>
      <c r="S211" s="17">
        <v>7.3395700775979011E-2</v>
      </c>
    </row>
    <row r="212" spans="1:19" x14ac:dyDescent="0.2">
      <c r="A212" s="16">
        <v>43070</v>
      </c>
      <c r="B212" s="17">
        <v>7.3397726646266023E-2</v>
      </c>
      <c r="C212" s="17">
        <f t="shared" ca="1" si="6"/>
        <v>0.79178295416617273</v>
      </c>
      <c r="D212" s="18">
        <v>4.1950000000000003</v>
      </c>
      <c r="E212" s="19">
        <v>0</v>
      </c>
      <c r="F212" s="24">
        <f t="shared" si="7"/>
        <v>4.2149999999999999</v>
      </c>
      <c r="G212" s="17">
        <v>0.15</v>
      </c>
      <c r="H212" s="25">
        <v>1</v>
      </c>
      <c r="I212" s="25">
        <v>2.2999999999999998</v>
      </c>
      <c r="L212" s="25">
        <v>1</v>
      </c>
      <c r="N212" s="26">
        <v>1.6172050940982663</v>
      </c>
      <c r="O212" s="26">
        <v>1.6172050940982663</v>
      </c>
      <c r="P212" s="26">
        <v>3.719571716426016</v>
      </c>
      <c r="S212" s="17">
        <v>7.3397726646266023E-2</v>
      </c>
    </row>
    <row r="213" spans="1:19" x14ac:dyDescent="0.2">
      <c r="A213" s="16">
        <v>43101</v>
      </c>
      <c r="B213" s="17">
        <v>7.3399820045564002E-2</v>
      </c>
      <c r="C213" s="17">
        <f t="shared" ca="1" si="6"/>
        <v>0.78694839012305906</v>
      </c>
      <c r="D213" s="18">
        <v>4.4740000000000002</v>
      </c>
      <c r="E213" s="19">
        <v>0</v>
      </c>
      <c r="F213" s="24">
        <f t="shared" si="7"/>
        <v>4.4939999999999998</v>
      </c>
      <c r="G213" s="17">
        <v>0.15</v>
      </c>
      <c r="H213" s="25">
        <v>1</v>
      </c>
      <c r="I213" s="25">
        <v>2.2999999999999998</v>
      </c>
      <c r="L213" s="25">
        <v>1</v>
      </c>
      <c r="N213" s="26">
        <v>1.6209111891055747</v>
      </c>
      <c r="O213" s="26">
        <v>1.6209111891055747</v>
      </c>
      <c r="P213" s="26">
        <v>3.7280957349428254</v>
      </c>
      <c r="S213" s="17">
        <v>7.3399820045564002E-2</v>
      </c>
    </row>
    <row r="214" spans="1:19" x14ac:dyDescent="0.2">
      <c r="A214" s="16">
        <v>43132</v>
      </c>
      <c r="B214" s="17">
        <v>7.3401913444864006E-2</v>
      </c>
      <c r="C214" s="17">
        <f t="shared" ca="1" si="6"/>
        <v>0.78214307745680689</v>
      </c>
      <c r="D214" s="18">
        <v>4.4090000000000007</v>
      </c>
      <c r="E214" s="19">
        <v>0</v>
      </c>
      <c r="F214" s="24">
        <f t="shared" si="7"/>
        <v>4.4290000000000003</v>
      </c>
      <c r="G214" s="17">
        <v>0.15</v>
      </c>
      <c r="H214" s="25">
        <v>1</v>
      </c>
      <c r="I214" s="25">
        <v>2.2999999999999998</v>
      </c>
      <c r="L214" s="25">
        <v>1</v>
      </c>
      <c r="N214" s="26">
        <v>1.624625777247275</v>
      </c>
      <c r="O214" s="26">
        <v>1.624625777247275</v>
      </c>
      <c r="P214" s="26">
        <v>3.7366392876687358</v>
      </c>
      <c r="S214" s="17">
        <v>7.3401913444864006E-2</v>
      </c>
    </row>
    <row r="215" spans="1:19" x14ac:dyDescent="0.2">
      <c r="A215" s="16">
        <v>43160</v>
      </c>
      <c r="B215" s="17">
        <v>7.340380425713601E-2</v>
      </c>
      <c r="C215" s="17">
        <f t="shared" ca="1" si="6"/>
        <v>0.77782779136970515</v>
      </c>
      <c r="D215" s="18">
        <v>4.3170000000000002</v>
      </c>
      <c r="E215" s="19">
        <v>0</v>
      </c>
      <c r="F215" s="24">
        <f t="shared" si="7"/>
        <v>4.3369999999999997</v>
      </c>
      <c r="G215" s="17">
        <v>0.15</v>
      </c>
      <c r="H215" s="25">
        <v>1</v>
      </c>
      <c r="I215" s="25">
        <v>2.2999999999999998</v>
      </c>
      <c r="L215" s="25">
        <v>1</v>
      </c>
      <c r="N215" s="26">
        <v>1.6283488779867998</v>
      </c>
      <c r="O215" s="26">
        <v>1.6283488779867998</v>
      </c>
      <c r="P215" s="26">
        <v>3.7452024193696429</v>
      </c>
      <c r="S215" s="17">
        <v>7.340380425713601E-2</v>
      </c>
    </row>
    <row r="216" spans="1:19" x14ac:dyDescent="0.2">
      <c r="A216" s="16">
        <v>43191</v>
      </c>
      <c r="B216" s="17">
        <v>7.3405897656438013E-2</v>
      </c>
      <c r="C216" s="17">
        <f t="shared" ca="1" si="6"/>
        <v>0.77307766714651183</v>
      </c>
      <c r="D216" s="18">
        <v>4.2190000000000003</v>
      </c>
      <c r="E216" s="19">
        <v>0</v>
      </c>
      <c r="F216" s="24">
        <f t="shared" si="7"/>
        <v>4.2389999999999999</v>
      </c>
      <c r="G216" s="17">
        <v>0.15</v>
      </c>
      <c r="H216" s="25">
        <v>1</v>
      </c>
      <c r="I216" s="25">
        <v>2.2999999999999998</v>
      </c>
      <c r="L216" s="25">
        <v>1</v>
      </c>
      <c r="N216" s="26">
        <v>1.6320805108321861</v>
      </c>
      <c r="O216" s="26">
        <v>1.6320805108321861</v>
      </c>
      <c r="P216" s="26">
        <v>3.7537851749140314</v>
      </c>
      <c r="S216" s="17">
        <v>7.3405897656438013E-2</v>
      </c>
    </row>
    <row r="217" spans="1:19" x14ac:dyDescent="0.2">
      <c r="A217" s="16">
        <v>43221</v>
      </c>
      <c r="B217" s="17">
        <v>7.3407923526732019E-2</v>
      </c>
      <c r="C217" s="17">
        <f t="shared" ca="1" si="6"/>
        <v>0.76850814378095544</v>
      </c>
      <c r="D217" s="18">
        <v>4.2090000000000005</v>
      </c>
      <c r="E217" s="19">
        <v>0</v>
      </c>
      <c r="F217" s="24">
        <f t="shared" si="7"/>
        <v>4.2290000000000001</v>
      </c>
      <c r="G217" s="17">
        <v>0.15</v>
      </c>
      <c r="H217" s="25">
        <v>1</v>
      </c>
      <c r="I217" s="25">
        <v>2.2999999999999998</v>
      </c>
      <c r="L217" s="25">
        <v>1</v>
      </c>
      <c r="N217" s="26">
        <v>1.6358206953361765</v>
      </c>
      <c r="O217" s="26">
        <v>1.6358206953361765</v>
      </c>
      <c r="P217" s="26">
        <v>3.7623875992732092</v>
      </c>
      <c r="S217" s="17">
        <v>7.3407923526732019E-2</v>
      </c>
    </row>
    <row r="218" spans="1:19" x14ac:dyDescent="0.2">
      <c r="A218" s="16">
        <v>43252</v>
      </c>
      <c r="B218" s="17">
        <v>7.3410016926037991E-2</v>
      </c>
      <c r="C218" s="17">
        <f t="shared" ca="1" si="6"/>
        <v>0.76381441864132515</v>
      </c>
      <c r="D218" s="18">
        <v>4.2290000000000001</v>
      </c>
      <c r="E218" s="19">
        <v>0</v>
      </c>
      <c r="F218" s="24">
        <f t="shared" si="7"/>
        <v>4.2489999999999997</v>
      </c>
      <c r="G218" s="17">
        <v>0.15</v>
      </c>
      <c r="H218" s="25">
        <v>1</v>
      </c>
      <c r="I218" s="25">
        <v>2.2999999999999998</v>
      </c>
      <c r="L218" s="25">
        <v>1</v>
      </c>
      <c r="N218" s="26">
        <v>1.6395694510963217</v>
      </c>
      <c r="O218" s="26">
        <v>1.6395694510963217</v>
      </c>
      <c r="P218" s="26">
        <v>3.7710097375215432</v>
      </c>
      <c r="S218" s="17">
        <v>7.3410016926037991E-2</v>
      </c>
    </row>
    <row r="219" spans="1:19" x14ac:dyDescent="0.2">
      <c r="A219" s="16">
        <v>43282</v>
      </c>
      <c r="B219" s="17">
        <v>7.3412042796335022E-2</v>
      </c>
      <c r="C219" s="17">
        <f t="shared" ca="1" si="6"/>
        <v>0.75929915307716322</v>
      </c>
      <c r="D219" s="18">
        <v>4.2940000000000005</v>
      </c>
      <c r="E219" s="19">
        <v>0</v>
      </c>
      <c r="F219" s="24">
        <f t="shared" si="7"/>
        <v>4.3140000000000001</v>
      </c>
      <c r="G219" s="17">
        <v>0.15</v>
      </c>
      <c r="H219" s="25">
        <v>1</v>
      </c>
      <c r="I219" s="25">
        <v>2.2999999999999998</v>
      </c>
      <c r="L219" s="25">
        <v>1</v>
      </c>
      <c r="N219" s="26">
        <v>1.6433267977550841</v>
      </c>
      <c r="O219" s="26">
        <v>1.6433267977550841</v>
      </c>
      <c r="P219" s="26">
        <v>3.7796516348366964</v>
      </c>
      <c r="S219" s="17">
        <v>7.3412042796335022E-2</v>
      </c>
    </row>
    <row r="220" spans="1:19" x14ac:dyDescent="0.2">
      <c r="A220" s="16">
        <v>43313</v>
      </c>
      <c r="B220" s="17">
        <v>7.3414136195642007E-2</v>
      </c>
      <c r="C220" s="17">
        <f t="shared" ca="1" si="6"/>
        <v>0.75466116359771107</v>
      </c>
      <c r="D220" s="18">
        <v>4.2910000000000004</v>
      </c>
      <c r="E220" s="19">
        <v>0</v>
      </c>
      <c r="F220" s="24">
        <f t="shared" si="7"/>
        <v>4.3109999999999999</v>
      </c>
      <c r="G220" s="17">
        <v>0.15</v>
      </c>
      <c r="H220" s="25">
        <v>1</v>
      </c>
      <c r="I220" s="25">
        <v>2.2999999999999998</v>
      </c>
      <c r="L220" s="25">
        <v>1</v>
      </c>
      <c r="N220" s="26">
        <v>1.6470927549999392</v>
      </c>
      <c r="O220" s="26">
        <v>1.6470927549999392</v>
      </c>
      <c r="P220" s="26">
        <v>3.7883133364998636</v>
      </c>
      <c r="S220" s="17">
        <v>7.3414136195642007E-2</v>
      </c>
    </row>
    <row r="221" spans="1:19" x14ac:dyDescent="0.2">
      <c r="A221" s="16">
        <v>43344</v>
      </c>
      <c r="B221" s="17">
        <v>7.3416229594952018E-2</v>
      </c>
      <c r="C221" s="17">
        <f t="shared" ca="1" si="6"/>
        <v>0.75005124703411119</v>
      </c>
      <c r="D221" s="18">
        <v>4.26</v>
      </c>
      <c r="E221" s="19">
        <v>0</v>
      </c>
      <c r="F221" s="24">
        <f t="shared" si="7"/>
        <v>4.2799999999999994</v>
      </c>
      <c r="G221" s="17">
        <v>0.15</v>
      </c>
      <c r="H221" s="25">
        <v>1</v>
      </c>
      <c r="I221" s="25">
        <v>2.2999999999999998</v>
      </c>
      <c r="L221" s="25">
        <v>1</v>
      </c>
      <c r="N221" s="26">
        <v>1.6508673425634806</v>
      </c>
      <c r="O221" s="26">
        <v>1.6508673425634806</v>
      </c>
      <c r="P221" s="26">
        <v>3.7969948878960089</v>
      </c>
      <c r="S221" s="17">
        <v>7.3416229594952018E-2</v>
      </c>
    </row>
    <row r="222" spans="1:19" x14ac:dyDescent="0.2">
      <c r="A222" s="16">
        <v>43374</v>
      </c>
      <c r="B222" s="17">
        <v>7.3418255465254018E-2</v>
      </c>
      <c r="C222" s="17">
        <f t="shared" ca="1" si="6"/>
        <v>0.74561660804989616</v>
      </c>
      <c r="D222" s="18">
        <v>4.2610000000000001</v>
      </c>
      <c r="E222" s="19">
        <v>0</v>
      </c>
      <c r="F222" s="24">
        <f t="shared" si="7"/>
        <v>4.2809999999999997</v>
      </c>
      <c r="G222" s="17">
        <v>0.15</v>
      </c>
      <c r="H222" s="25">
        <v>1</v>
      </c>
      <c r="I222" s="25">
        <v>2.2999999999999998</v>
      </c>
      <c r="L222" s="25">
        <v>1</v>
      </c>
      <c r="N222" s="26">
        <v>1.6546505802235216</v>
      </c>
      <c r="O222" s="26">
        <v>1.6546505802235216</v>
      </c>
      <c r="P222" s="26">
        <v>3.8056963345141037</v>
      </c>
      <c r="S222" s="17">
        <v>7.3418255465254018E-2</v>
      </c>
    </row>
    <row r="223" spans="1:19" x14ac:dyDescent="0.2">
      <c r="A223" s="16">
        <v>43405</v>
      </c>
      <c r="B223" s="17">
        <v>7.3420348864566026E-2</v>
      </c>
      <c r="C223" s="17">
        <f t="shared" ca="1" si="6"/>
        <v>0.74106144116437944</v>
      </c>
      <c r="D223" s="18">
        <v>4.2840000000000007</v>
      </c>
      <c r="E223" s="19">
        <v>0</v>
      </c>
      <c r="F223" s="24">
        <f t="shared" si="7"/>
        <v>4.3040000000000003</v>
      </c>
      <c r="G223" s="17">
        <v>0.15</v>
      </c>
      <c r="H223" s="25">
        <v>1</v>
      </c>
      <c r="I223" s="25">
        <v>2.2999999999999998</v>
      </c>
      <c r="L223" s="25">
        <v>1</v>
      </c>
      <c r="N223" s="26">
        <v>1.6584424878032005</v>
      </c>
      <c r="O223" s="26">
        <v>1.6584424878032005</v>
      </c>
      <c r="P223" s="26">
        <v>3.8144177219473647</v>
      </c>
      <c r="S223" s="17">
        <v>7.3420348864566026E-2</v>
      </c>
    </row>
    <row r="224" spans="1:19" x14ac:dyDescent="0.2">
      <c r="A224" s="16">
        <v>43435</v>
      </c>
      <c r="B224" s="17">
        <v>7.3422374734870011E-2</v>
      </c>
      <c r="C224" s="17">
        <f t="shared" ca="1" si="6"/>
        <v>0.73667947310906146</v>
      </c>
      <c r="D224" s="18">
        <v>4.3390000000000004</v>
      </c>
      <c r="E224" s="19">
        <v>0</v>
      </c>
      <c r="F224" s="24">
        <f t="shared" si="7"/>
        <v>4.359</v>
      </c>
      <c r="G224" s="17">
        <v>0.15</v>
      </c>
      <c r="H224" s="25">
        <v>1</v>
      </c>
      <c r="I224" s="25">
        <v>2.2999999999999998</v>
      </c>
      <c r="L224" s="25">
        <v>1</v>
      </c>
      <c r="N224" s="26">
        <v>1.6622430851710828</v>
      </c>
      <c r="O224" s="26">
        <v>1.6622430851710828</v>
      </c>
      <c r="P224" s="26">
        <v>3.8231590958934936</v>
      </c>
      <c r="S224" s="17">
        <v>7.3422374734870011E-2</v>
      </c>
    </row>
    <row r="225" spans="1:19" x14ac:dyDescent="0.2">
      <c r="A225" s="16">
        <v>43466</v>
      </c>
      <c r="B225" s="17">
        <v>7.3424468134185017E-2</v>
      </c>
      <c r="C225" s="17">
        <f t="shared" ca="1" si="6"/>
        <v>0.73217841169664188</v>
      </c>
      <c r="D225" s="18">
        <v>4.6160000000000005</v>
      </c>
      <c r="E225" s="19">
        <v>0</v>
      </c>
      <c r="F225" s="24">
        <f t="shared" si="7"/>
        <v>4.6360000000000001</v>
      </c>
      <c r="G225" s="17">
        <v>0.15</v>
      </c>
      <c r="H225" s="25">
        <v>1</v>
      </c>
      <c r="I225" s="25">
        <v>2.2999999999999998</v>
      </c>
      <c r="L225" s="25">
        <v>1</v>
      </c>
      <c r="N225" s="26">
        <v>1.6660523922412664</v>
      </c>
      <c r="O225" s="26">
        <v>1.6660523922412664</v>
      </c>
      <c r="P225" s="26">
        <v>3.8319205021549156</v>
      </c>
      <c r="S225" s="17">
        <v>7.3424468134185017E-2</v>
      </c>
    </row>
    <row r="226" spans="1:19" x14ac:dyDescent="0.2">
      <c r="A226" s="16">
        <v>43497</v>
      </c>
      <c r="B226" s="17">
        <v>7.3426561533502008E-2</v>
      </c>
      <c r="C226" s="17">
        <f t="shared" ca="1" si="6"/>
        <v>0.72770460203828413</v>
      </c>
      <c r="D226" s="18">
        <v>4.5549999999999997</v>
      </c>
      <c r="E226" s="19">
        <v>0</v>
      </c>
      <c r="F226" s="24">
        <f t="shared" si="7"/>
        <v>4.5749999999999993</v>
      </c>
      <c r="G226" s="17">
        <v>0.15</v>
      </c>
      <c r="H226" s="25">
        <v>1</v>
      </c>
      <c r="I226" s="25">
        <v>2.2999999999999998</v>
      </c>
      <c r="L226" s="25">
        <v>1</v>
      </c>
      <c r="N226" s="26">
        <v>1.6698704289734858</v>
      </c>
      <c r="O226" s="26">
        <v>1.6698704289734858</v>
      </c>
      <c r="P226" s="26">
        <v>3.8407019866390204</v>
      </c>
      <c r="S226" s="17">
        <v>7.3426561533502008E-2</v>
      </c>
    </row>
    <row r="227" spans="1:19" x14ac:dyDescent="0.2">
      <c r="A227" s="16">
        <v>43525</v>
      </c>
      <c r="B227" s="17">
        <v>7.3428452345789014E-2</v>
      </c>
      <c r="C227" s="17">
        <f t="shared" ca="1" si="6"/>
        <v>0.72368702918273808</v>
      </c>
      <c r="D227" s="18">
        <v>4.4660000000000002</v>
      </c>
      <c r="E227" s="19">
        <v>0</v>
      </c>
      <c r="F227" s="24">
        <f t="shared" si="7"/>
        <v>4.4859999999999998</v>
      </c>
      <c r="G227" s="17">
        <v>0.15</v>
      </c>
      <c r="H227" s="25">
        <v>1</v>
      </c>
      <c r="I227" s="25">
        <v>2.2999999999999998</v>
      </c>
      <c r="L227" s="25">
        <v>1</v>
      </c>
      <c r="N227" s="26">
        <v>1.6736972153732166</v>
      </c>
      <c r="O227" s="26">
        <v>1.6736972153732166</v>
      </c>
      <c r="P227" s="26">
        <v>3.8495035953584011</v>
      </c>
      <c r="S227" s="17">
        <v>7.3428452345789014E-2</v>
      </c>
    </row>
    <row r="228" spans="1:19" x14ac:dyDescent="0.2">
      <c r="A228" s="16">
        <v>43556</v>
      </c>
      <c r="B228" s="17">
        <v>7.3430545745108017E-2</v>
      </c>
      <c r="C228" s="17">
        <f t="shared" ca="1" si="6"/>
        <v>0.71926463498123849</v>
      </c>
      <c r="D228" s="18">
        <v>4.3710000000000004</v>
      </c>
      <c r="E228" s="19">
        <v>0</v>
      </c>
      <c r="F228" s="24">
        <f t="shared" si="7"/>
        <v>4.391</v>
      </c>
      <c r="G228" s="17">
        <v>0.15</v>
      </c>
      <c r="H228" s="25">
        <v>1</v>
      </c>
      <c r="I228" s="25">
        <v>2.2999999999999998</v>
      </c>
      <c r="L228" s="25">
        <v>1</v>
      </c>
      <c r="N228" s="26">
        <v>1.67753277149178</v>
      </c>
      <c r="O228" s="26">
        <v>1.67753277149178</v>
      </c>
      <c r="P228" s="26">
        <v>3.858325374431097</v>
      </c>
      <c r="S228" s="17">
        <v>7.3430545745108017E-2</v>
      </c>
    </row>
    <row r="229" spans="1:19" x14ac:dyDescent="0.2">
      <c r="A229" s="16">
        <v>43586</v>
      </c>
      <c r="B229" s="17">
        <v>7.3432571615419009E-2</v>
      </c>
      <c r="C229" s="17">
        <f t="shared" ca="1" si="6"/>
        <v>0.7150103983144569</v>
      </c>
      <c r="D229" s="18">
        <v>4.3620000000000001</v>
      </c>
      <c r="E229" s="19">
        <v>0</v>
      </c>
      <c r="F229" s="24">
        <f t="shared" si="7"/>
        <v>4.3819999999999997</v>
      </c>
      <c r="G229" s="17">
        <v>0.15</v>
      </c>
      <c r="H229" s="25">
        <v>1</v>
      </c>
      <c r="I229" s="25">
        <v>2.2999999999999998</v>
      </c>
      <c r="L229" s="25">
        <v>1</v>
      </c>
      <c r="N229" s="26">
        <v>1.6813771174264485</v>
      </c>
      <c r="O229" s="26">
        <v>1.6813771174264485</v>
      </c>
      <c r="P229" s="26">
        <v>3.8671673700808347</v>
      </c>
      <c r="S229" s="17">
        <v>7.3432571615419009E-2</v>
      </c>
    </row>
    <row r="230" spans="1:19" x14ac:dyDescent="0.2">
      <c r="A230" s="16">
        <v>43617</v>
      </c>
      <c r="B230" s="17">
        <v>7.3434665014741038E-2</v>
      </c>
      <c r="C230" s="17">
        <f t="shared" ca="1" si="6"/>
        <v>0.7106405470259618</v>
      </c>
      <c r="D230" s="18">
        <v>4.383</v>
      </c>
      <c r="E230" s="19">
        <v>0</v>
      </c>
      <c r="F230" s="24">
        <f t="shared" si="7"/>
        <v>4.4029999999999996</v>
      </c>
      <c r="G230" s="17">
        <v>0.15</v>
      </c>
      <c r="H230" s="25">
        <v>1</v>
      </c>
      <c r="I230" s="25">
        <v>2.2999999999999998</v>
      </c>
      <c r="L230" s="25">
        <v>1</v>
      </c>
      <c r="N230" s="26">
        <v>1.6852302733205506</v>
      </c>
      <c r="O230" s="26">
        <v>1.6852302733205506</v>
      </c>
      <c r="P230" s="26">
        <v>3.8760296286372697</v>
      </c>
      <c r="S230" s="17">
        <v>7.3434665014741038E-2</v>
      </c>
    </row>
    <row r="231" spans="1:19" x14ac:dyDescent="0.2">
      <c r="A231" s="16">
        <v>43647</v>
      </c>
      <c r="B231" s="17">
        <v>7.3436690885055014E-2</v>
      </c>
      <c r="C231" s="17">
        <f t="shared" ca="1" si="6"/>
        <v>0.70643685819117141</v>
      </c>
      <c r="D231" s="18">
        <v>4.4480000000000004</v>
      </c>
      <c r="E231" s="19">
        <v>0</v>
      </c>
      <c r="F231" s="24">
        <f t="shared" si="7"/>
        <v>4.468</v>
      </c>
      <c r="G231" s="17">
        <v>0.15</v>
      </c>
      <c r="H231" s="25">
        <v>1</v>
      </c>
      <c r="I231" s="25">
        <v>2.2999999999999998</v>
      </c>
      <c r="L231" s="25">
        <v>1</v>
      </c>
      <c r="N231" s="26">
        <v>1.6890922593635767</v>
      </c>
      <c r="O231" s="26">
        <v>1.6890922593635767</v>
      </c>
      <c r="P231" s="26">
        <v>3.8849121965362299</v>
      </c>
      <c r="S231" s="17">
        <v>7.3436690885055014E-2</v>
      </c>
    </row>
    <row r="232" spans="1:19" x14ac:dyDescent="0.2">
      <c r="A232" s="16">
        <v>43678</v>
      </c>
      <c r="B232" s="17">
        <v>7.3438784284379027E-2</v>
      </c>
      <c r="C232" s="17">
        <f t="shared" ca="1" si="6"/>
        <v>0.70211893133220449</v>
      </c>
      <c r="D232" s="18">
        <v>4.4450000000000003</v>
      </c>
      <c r="E232" s="19">
        <v>0</v>
      </c>
      <c r="F232" s="24">
        <f t="shared" si="7"/>
        <v>4.4649999999999999</v>
      </c>
      <c r="G232" s="17">
        <v>0.15</v>
      </c>
      <c r="H232" s="25">
        <v>1</v>
      </c>
      <c r="I232" s="25">
        <v>2.2999999999999998</v>
      </c>
      <c r="L232" s="25">
        <v>1</v>
      </c>
      <c r="N232" s="26">
        <v>1.6929630957912847</v>
      </c>
      <c r="O232" s="26">
        <v>1.6929630957912847</v>
      </c>
      <c r="P232" s="26">
        <v>3.8938151203199585</v>
      </c>
      <c r="S232" s="17">
        <v>7.3438784284379027E-2</v>
      </c>
    </row>
    <row r="233" spans="1:19" x14ac:dyDescent="0.2">
      <c r="A233" s="16">
        <v>43709</v>
      </c>
      <c r="B233" s="17">
        <v>7.3440877683707009E-2</v>
      </c>
      <c r="C233" s="17">
        <f t="shared" ca="1" si="6"/>
        <v>0.6978271575901136</v>
      </c>
      <c r="D233" s="18">
        <v>4.4130000000000003</v>
      </c>
      <c r="E233" s="19">
        <v>0</v>
      </c>
      <c r="F233" s="24">
        <f t="shared" si="7"/>
        <v>4.4329999999999998</v>
      </c>
      <c r="G233" s="17">
        <v>0.15</v>
      </c>
      <c r="H233" s="25">
        <v>1</v>
      </c>
      <c r="I233" s="25">
        <v>2.2999999999999998</v>
      </c>
      <c r="L233" s="25">
        <v>1</v>
      </c>
      <c r="N233" s="26">
        <v>1.6968428028858062</v>
      </c>
      <c r="O233" s="26">
        <v>1.6968428028858062</v>
      </c>
      <c r="P233" s="26">
        <v>3.902738446637358</v>
      </c>
      <c r="S233" s="17">
        <v>7.3440877683707009E-2</v>
      </c>
    </row>
    <row r="234" spans="1:19" x14ac:dyDescent="0.2">
      <c r="A234" s="16">
        <v>43739</v>
      </c>
      <c r="B234" s="17">
        <v>7.3442903554024025E-2</v>
      </c>
      <c r="C234" s="17">
        <f t="shared" ca="1" si="6"/>
        <v>0.69369858159411635</v>
      </c>
      <c r="D234" s="18">
        <v>4.4130000000000003</v>
      </c>
      <c r="E234" s="19">
        <v>0</v>
      </c>
      <c r="F234" s="24">
        <f t="shared" si="7"/>
        <v>4.4329999999999998</v>
      </c>
      <c r="G234" s="17">
        <v>0.15</v>
      </c>
      <c r="H234" s="25">
        <v>1</v>
      </c>
      <c r="I234" s="25">
        <v>2.2999999999999998</v>
      </c>
      <c r="L234" s="25">
        <v>1</v>
      </c>
      <c r="N234" s="26">
        <v>1.7007314009757528</v>
      </c>
      <c r="O234" s="26">
        <v>1.7007314009757528</v>
      </c>
      <c r="P234" s="26">
        <v>3.9116822222442349</v>
      </c>
      <c r="S234" s="17">
        <v>7.3442903554024025E-2</v>
      </c>
    </row>
    <row r="235" spans="1:19" x14ac:dyDescent="0.2">
      <c r="A235" s="16">
        <v>43770</v>
      </c>
      <c r="B235" s="17">
        <v>7.3444996953352992E-2</v>
      </c>
      <c r="C235" s="17">
        <f t="shared" ca="1" si="6"/>
        <v>0.68945781309873544</v>
      </c>
      <c r="D235" s="18">
        <v>4.431</v>
      </c>
      <c r="E235" s="19">
        <v>0</v>
      </c>
      <c r="F235" s="24">
        <f t="shared" si="7"/>
        <v>4.4509999999999996</v>
      </c>
      <c r="G235" s="17">
        <v>0.15</v>
      </c>
      <c r="H235" s="25">
        <v>1</v>
      </c>
      <c r="I235" s="25">
        <v>2.2999999999999998</v>
      </c>
      <c r="L235" s="25">
        <v>1</v>
      </c>
      <c r="N235" s="26">
        <v>1.7046289104363221</v>
      </c>
      <c r="O235" s="26">
        <v>1.7046289104363221</v>
      </c>
      <c r="P235" s="26">
        <v>3.9206464940035444</v>
      </c>
      <c r="S235" s="17">
        <v>7.3444996953352992E-2</v>
      </c>
    </row>
    <row r="236" spans="1:19" x14ac:dyDescent="0.2">
      <c r="A236" s="16">
        <v>43800</v>
      </c>
      <c r="B236" s="17">
        <v>7.3447022823674019E-2</v>
      </c>
      <c r="C236" s="17">
        <f t="shared" ca="1" si="6"/>
        <v>0.68537830557114987</v>
      </c>
      <c r="D236" s="18">
        <v>4.4830000000000005</v>
      </c>
      <c r="E236" s="19">
        <v>0</v>
      </c>
      <c r="F236" s="24">
        <f t="shared" si="7"/>
        <v>4.5030000000000001</v>
      </c>
      <c r="G236" s="17">
        <v>0.15</v>
      </c>
      <c r="H236" s="25">
        <v>1</v>
      </c>
      <c r="I236" s="25">
        <v>2.2999999999999998</v>
      </c>
      <c r="L236" s="25">
        <v>1</v>
      </c>
      <c r="N236" s="26">
        <v>1.7085353516894053</v>
      </c>
      <c r="O236" s="26">
        <v>1.7085353516894053</v>
      </c>
      <c r="P236" s="26">
        <v>3.9296313088856354</v>
      </c>
      <c r="S236" s="17">
        <v>7.3447022823674019E-2</v>
      </c>
    </row>
    <row r="237" spans="1:19" x14ac:dyDescent="0.2">
      <c r="A237" s="16">
        <v>43831</v>
      </c>
      <c r="B237" s="17">
        <v>7.3449116223006011E-2</v>
      </c>
      <c r="C237" s="17">
        <f t="shared" ca="1" si="6"/>
        <v>0.68118794176787389</v>
      </c>
      <c r="D237" s="18">
        <v>4.758</v>
      </c>
      <c r="E237" s="19">
        <v>0</v>
      </c>
      <c r="F237" s="24">
        <f t="shared" si="7"/>
        <v>4.7779999999999996</v>
      </c>
      <c r="G237" s="17">
        <v>0.15</v>
      </c>
      <c r="H237" s="25">
        <v>1</v>
      </c>
      <c r="I237" s="25">
        <v>2.2999999999999998</v>
      </c>
      <c r="L237" s="25">
        <v>1</v>
      </c>
      <c r="N237" s="26">
        <v>1.7124507452036934</v>
      </c>
      <c r="O237" s="26">
        <v>1.7124507452036934</v>
      </c>
      <c r="P237" s="26">
        <v>3.9386367139684979</v>
      </c>
      <c r="S237" s="17">
        <v>7.3449116223006011E-2</v>
      </c>
    </row>
    <row r="238" spans="1:19" x14ac:dyDescent="0.2">
      <c r="A238" s="16">
        <v>43862</v>
      </c>
      <c r="B238" s="17">
        <v>7.3451209622340002E-2</v>
      </c>
      <c r="C238" s="17">
        <f t="shared" ca="1" si="6"/>
        <v>0.67702296556038211</v>
      </c>
      <c r="D238" s="18">
        <v>4.7010000000000005</v>
      </c>
      <c r="E238" s="19">
        <v>0</v>
      </c>
      <c r="F238" s="24">
        <f t="shared" si="7"/>
        <v>4.7210000000000001</v>
      </c>
      <c r="G238" s="17">
        <v>0.15</v>
      </c>
      <c r="H238" s="25">
        <v>1</v>
      </c>
      <c r="I238" s="25">
        <v>2.2999999999999998</v>
      </c>
      <c r="L238" s="25">
        <v>1</v>
      </c>
      <c r="N238" s="26">
        <v>1.7163751114947852</v>
      </c>
      <c r="O238" s="26">
        <v>1.7163751114947852</v>
      </c>
      <c r="P238" s="26">
        <v>3.9476627564380089</v>
      </c>
      <c r="S238" s="17">
        <v>7.3451209622340002E-2</v>
      </c>
    </row>
    <row r="239" spans="1:19" x14ac:dyDescent="0.2">
      <c r="A239" s="16">
        <v>43891</v>
      </c>
      <c r="B239" s="17">
        <v>7.3453167963653004E-2</v>
      </c>
      <c r="C239" s="17">
        <f t="shared" ca="1" si="6"/>
        <v>0.67314954606559663</v>
      </c>
      <c r="D239" s="18">
        <v>4.6150000000000002</v>
      </c>
      <c r="E239" s="19">
        <v>0</v>
      </c>
      <c r="F239" s="24">
        <f t="shared" si="7"/>
        <v>4.6349999999999998</v>
      </c>
      <c r="G239" s="17">
        <v>0.15</v>
      </c>
      <c r="H239" s="25">
        <v>1</v>
      </c>
      <c r="I239" s="25">
        <v>2.2999999999999998</v>
      </c>
      <c r="L239" s="25">
        <v>1</v>
      </c>
      <c r="N239" s="26">
        <v>1.7203084711252938</v>
      </c>
      <c r="O239" s="26">
        <v>1.7203084711252938</v>
      </c>
      <c r="P239" s="26">
        <v>3.9567094835881789</v>
      </c>
      <c r="S239" s="17">
        <v>7.3453167963653004E-2</v>
      </c>
    </row>
    <row r="240" spans="1:19" x14ac:dyDescent="0.2">
      <c r="A240" s="16">
        <v>43922</v>
      </c>
      <c r="B240" s="17">
        <v>7.3455261363000013E-2</v>
      </c>
      <c r="C240" s="17">
        <f t="shared" ca="1" si="6"/>
        <v>0.66903327506231192</v>
      </c>
      <c r="D240" s="18">
        <v>4.5230000000000006</v>
      </c>
      <c r="E240" s="19">
        <v>0</v>
      </c>
      <c r="F240" s="24">
        <f t="shared" si="7"/>
        <v>4.5430000000000001</v>
      </c>
      <c r="G240" s="17">
        <v>0.15</v>
      </c>
      <c r="H240" s="25">
        <v>1</v>
      </c>
      <c r="I240" s="25">
        <v>2.2999999999999998</v>
      </c>
      <c r="L240" s="25">
        <v>1</v>
      </c>
      <c r="N240" s="26">
        <v>1.7242508447049558</v>
      </c>
      <c r="O240" s="26">
        <v>1.7242508447049558</v>
      </c>
      <c r="P240" s="26">
        <v>3.9657769428214014</v>
      </c>
      <c r="S240" s="17">
        <v>7.3455261363000013E-2</v>
      </c>
    </row>
    <row r="241" spans="1:19" x14ac:dyDescent="0.2">
      <c r="A241" s="16">
        <v>43952</v>
      </c>
      <c r="B241" s="17">
        <v>7.3457287233317015E-2</v>
      </c>
      <c r="C241" s="17">
        <f t="shared" ca="1" si="6"/>
        <v>0.66507353744988484</v>
      </c>
      <c r="D241" s="18">
        <v>4.5149999999999997</v>
      </c>
      <c r="E241" s="19">
        <v>0</v>
      </c>
      <c r="F241" s="24">
        <f t="shared" si="7"/>
        <v>4.5349999999999993</v>
      </c>
      <c r="G241" s="17">
        <v>0.15</v>
      </c>
      <c r="H241" s="25">
        <v>1</v>
      </c>
      <c r="I241" s="25">
        <v>2.2999999999999998</v>
      </c>
      <c r="L241" s="25">
        <v>1</v>
      </c>
      <c r="N241" s="26">
        <v>1.7282022528907379</v>
      </c>
      <c r="O241" s="26">
        <v>1.7282022528907379</v>
      </c>
      <c r="P241" s="26">
        <v>3.9748651816487</v>
      </c>
      <c r="S241" s="17">
        <v>7.3457287233317015E-2</v>
      </c>
    </row>
    <row r="242" spans="1:19" x14ac:dyDescent="0.2">
      <c r="A242" s="16">
        <v>43983</v>
      </c>
      <c r="B242" s="17">
        <v>7.3459380632657001E-2</v>
      </c>
      <c r="C242" s="17">
        <f t="shared" ca="1" si="6"/>
        <v>0.66100620496962814</v>
      </c>
      <c r="D242" s="18">
        <v>4.5369999999999999</v>
      </c>
      <c r="E242" s="19">
        <v>0</v>
      </c>
      <c r="F242" s="24">
        <f t="shared" si="7"/>
        <v>4.5569999999999995</v>
      </c>
      <c r="G242" s="17">
        <v>0.15</v>
      </c>
      <c r="H242" s="25">
        <v>1</v>
      </c>
      <c r="I242" s="25">
        <v>2.2999999999999998</v>
      </c>
      <c r="L242" s="25">
        <v>1</v>
      </c>
      <c r="N242" s="26">
        <v>1.7321627163869457</v>
      </c>
      <c r="O242" s="26">
        <v>1.7321627163869457</v>
      </c>
      <c r="P242" s="26">
        <v>3.9839742476899778</v>
      </c>
      <c r="S242" s="17">
        <v>7.3459380632657001E-2</v>
      </c>
    </row>
    <row r="243" spans="1:19" x14ac:dyDescent="0.2">
      <c r="A243" s="16">
        <v>44013</v>
      </c>
      <c r="B243" s="17">
        <v>7.3459378649498003E-2</v>
      </c>
      <c r="C243" s="17">
        <f t="shared" ca="1" si="6"/>
        <v>0.65710102870772524</v>
      </c>
      <c r="D243" s="18">
        <v>4.6020000000000003</v>
      </c>
      <c r="E243" s="19">
        <v>0</v>
      </c>
      <c r="F243" s="24">
        <f t="shared" si="7"/>
        <v>4.6219999999999999</v>
      </c>
      <c r="G243" s="17">
        <v>0.15</v>
      </c>
      <c r="H243" s="25">
        <v>1</v>
      </c>
      <c r="I243" s="25">
        <v>2.2999999999999998</v>
      </c>
      <c r="L243" s="25">
        <v>1</v>
      </c>
      <c r="N243" s="26">
        <v>1.7361322559453323</v>
      </c>
      <c r="O243" s="26">
        <v>1.7361322559453323</v>
      </c>
      <c r="P243" s="26">
        <v>3.9931041886742671</v>
      </c>
      <c r="S243" s="17">
        <v>7.3459378649498003E-2</v>
      </c>
    </row>
    <row r="244" spans="1:19" x14ac:dyDescent="0.2">
      <c r="A244" s="16">
        <v>44044</v>
      </c>
      <c r="B244" s="17">
        <v>7.345873885500602E-2</v>
      </c>
      <c r="C244" s="17">
        <f t="shared" ca="1" si="6"/>
        <v>0.65309228896405902</v>
      </c>
      <c r="D244" s="18">
        <v>4.5990000000000002</v>
      </c>
      <c r="E244" s="19">
        <v>0</v>
      </c>
      <c r="F244" s="24">
        <f t="shared" si="7"/>
        <v>4.6189999999999998</v>
      </c>
      <c r="G244" s="17">
        <v>0.15</v>
      </c>
      <c r="H244" s="25">
        <v>1</v>
      </c>
      <c r="I244" s="25">
        <v>2.2999999999999998</v>
      </c>
      <c r="L244" s="25">
        <v>1</v>
      </c>
      <c r="N244" s="26">
        <v>1.7401108923652069</v>
      </c>
      <c r="O244" s="26">
        <v>1.7401108923652069</v>
      </c>
      <c r="P244" s="26">
        <v>4.0022550524399785</v>
      </c>
      <c r="S244" s="17">
        <v>7.345873885500602E-2</v>
      </c>
    </row>
    <row r="245" spans="1:19" x14ac:dyDescent="0.2">
      <c r="A245" s="16">
        <v>44075</v>
      </c>
      <c r="B245" s="17">
        <v>7.3458099060514009E-2</v>
      </c>
      <c r="C245" s="17">
        <f t="shared" ca="1" si="6"/>
        <v>0.64910807311458463</v>
      </c>
      <c r="D245" s="18">
        <v>4.5660000000000007</v>
      </c>
      <c r="E245" s="19">
        <v>0</v>
      </c>
      <c r="F245" s="24">
        <f t="shared" si="7"/>
        <v>4.5860000000000003</v>
      </c>
      <c r="G245" s="17">
        <v>0.15</v>
      </c>
      <c r="H245" s="25">
        <v>1</v>
      </c>
      <c r="I245" s="25">
        <v>2.2999999999999998</v>
      </c>
      <c r="L245" s="25">
        <v>1</v>
      </c>
      <c r="N245" s="26">
        <v>1.7440986464935437</v>
      </c>
      <c r="O245" s="26">
        <v>1.7440986464935437</v>
      </c>
      <c r="P245" s="26">
        <v>4.011426886935153</v>
      </c>
      <c r="S245" s="17">
        <v>7.3458099060514009E-2</v>
      </c>
    </row>
    <row r="246" spans="1:19" x14ac:dyDescent="0.2">
      <c r="A246" s="16">
        <v>44105</v>
      </c>
      <c r="B246" s="17">
        <v>7.3457479904555006E-2</v>
      </c>
      <c r="C246" s="17">
        <f t="shared" ca="1" si="6"/>
        <v>0.6452755886638869</v>
      </c>
      <c r="D246" s="18">
        <v>4.5650000000000004</v>
      </c>
      <c r="E246" s="19">
        <v>0</v>
      </c>
      <c r="F246" s="24">
        <f t="shared" si="7"/>
        <v>4.585</v>
      </c>
      <c r="G246" s="17">
        <v>0.15</v>
      </c>
      <c r="H246" s="25">
        <v>1</v>
      </c>
      <c r="I246" s="25">
        <v>2.2999999999999998</v>
      </c>
      <c r="L246" s="25">
        <v>1</v>
      </c>
      <c r="N246" s="26">
        <v>1.7480955392250912</v>
      </c>
      <c r="O246" s="26">
        <v>1.7480955392250912</v>
      </c>
      <c r="P246" s="26">
        <v>4.0206197402177128</v>
      </c>
      <c r="S246" s="17">
        <v>7.3457479904555006E-2</v>
      </c>
    </row>
    <row r="247" spans="1:19" x14ac:dyDescent="0.2">
      <c r="A247" s="16">
        <v>44136</v>
      </c>
      <c r="B247" s="17">
        <v>7.345684011006301E-2</v>
      </c>
      <c r="C247" s="17">
        <f t="shared" ca="1" si="6"/>
        <v>0.64133919111166682</v>
      </c>
      <c r="D247" s="18">
        <v>4.5780000000000003</v>
      </c>
      <c r="E247" s="19">
        <v>0</v>
      </c>
      <c r="F247" s="24">
        <f t="shared" si="7"/>
        <v>4.5979999999999999</v>
      </c>
      <c r="G247" s="17">
        <v>0.15</v>
      </c>
      <c r="H247" s="25">
        <v>1</v>
      </c>
      <c r="I247" s="25">
        <v>2.2999999999999998</v>
      </c>
      <c r="L247" s="25">
        <v>1</v>
      </c>
      <c r="N247" s="26">
        <v>1.7521015915024818</v>
      </c>
      <c r="O247" s="26">
        <v>1.7521015915024818</v>
      </c>
      <c r="P247" s="26">
        <v>4.0298336604557115</v>
      </c>
      <c r="S247" s="17">
        <v>7.345684011006301E-2</v>
      </c>
    </row>
    <row r="248" spans="1:19" x14ac:dyDescent="0.2">
      <c r="A248" s="16">
        <v>44166</v>
      </c>
      <c r="B248" s="17">
        <v>7.3456220954104007E-2</v>
      </c>
      <c r="C248" s="17">
        <f t="shared" ca="1" si="6"/>
        <v>0.63755270312217538</v>
      </c>
      <c r="D248" s="18">
        <v>4.6269999999999998</v>
      </c>
      <c r="E248" s="19">
        <v>0</v>
      </c>
      <c r="F248" s="24">
        <f t="shared" si="7"/>
        <v>4.6469999999999994</v>
      </c>
      <c r="G248" s="17">
        <v>0.15</v>
      </c>
      <c r="H248" s="25">
        <v>1</v>
      </c>
      <c r="I248" s="25">
        <v>2.2999999999999998</v>
      </c>
      <c r="L248" s="25">
        <v>1</v>
      </c>
      <c r="N248" s="26">
        <v>1.7561168243163414</v>
      </c>
      <c r="O248" s="26">
        <v>1.7561168243163414</v>
      </c>
      <c r="P248" s="26">
        <v>4.0390686959275888</v>
      </c>
      <c r="S248" s="17">
        <v>7.3456220954104007E-2</v>
      </c>
    </row>
    <row r="249" spans="1:19" x14ac:dyDescent="0.2">
      <c r="A249" s="16">
        <v>44197</v>
      </c>
      <c r="B249" s="17">
        <v>7.3455581159613009E-2</v>
      </c>
      <c r="C249" s="17">
        <f t="shared" ca="1" si="6"/>
        <v>0.63366354838215888</v>
      </c>
      <c r="D249" s="18">
        <v>4.9000000000000004</v>
      </c>
      <c r="E249" s="19">
        <v>0</v>
      </c>
      <c r="F249" s="24">
        <f t="shared" si="7"/>
        <v>4.92</v>
      </c>
      <c r="G249" s="17"/>
      <c r="S249" s="17">
        <v>7.3455581159613009E-2</v>
      </c>
    </row>
    <row r="250" spans="1:19" x14ac:dyDescent="0.2">
      <c r="A250" s="16">
        <v>44228</v>
      </c>
      <c r="B250" s="17">
        <v>7.3454941365122012E-2</v>
      </c>
      <c r="C250" s="17">
        <f t="shared" ca="1" si="6"/>
        <v>0.62979818396953402</v>
      </c>
      <c r="D250" s="18">
        <v>4.8470000000000004</v>
      </c>
      <c r="E250" s="19">
        <v>0</v>
      </c>
      <c r="F250" s="24">
        <f t="shared" si="7"/>
        <v>4.867</v>
      </c>
      <c r="G250" s="17"/>
      <c r="S250" s="17">
        <v>7.3454941365122012E-2</v>
      </c>
    </row>
    <row r="251" spans="1:19" x14ac:dyDescent="0.2">
      <c r="A251" s="16">
        <v>44256</v>
      </c>
      <c r="B251" s="17">
        <v>7.3454363486227012E-2</v>
      </c>
      <c r="C251" s="17">
        <f t="shared" ca="1" si="6"/>
        <v>0.62632721397354896</v>
      </c>
      <c r="D251" s="18">
        <v>4.7640000000000002</v>
      </c>
      <c r="E251" s="19">
        <v>0</v>
      </c>
      <c r="F251" s="24">
        <f t="shared" si="7"/>
        <v>4.7839999999999998</v>
      </c>
      <c r="G251" s="17"/>
      <c r="S251" s="17">
        <v>7.3454363486227012E-2</v>
      </c>
    </row>
    <row r="252" spans="1:19" x14ac:dyDescent="0.2">
      <c r="A252" s="16">
        <v>44287</v>
      </c>
      <c r="B252" s="17">
        <v>7.3453723691736014E-2</v>
      </c>
      <c r="C252" s="17">
        <f t="shared" ca="1" si="6"/>
        <v>0.62250672550781738</v>
      </c>
      <c r="D252" s="18">
        <v>4.6749999999999998</v>
      </c>
      <c r="E252" s="19">
        <v>0</v>
      </c>
      <c r="F252" s="24">
        <f t="shared" si="7"/>
        <v>4.6949999999999994</v>
      </c>
      <c r="G252" s="17"/>
      <c r="S252" s="17">
        <v>7.3453723691736014E-2</v>
      </c>
    </row>
    <row r="253" spans="1:19" x14ac:dyDescent="0.2">
      <c r="A253" s="16">
        <v>44317</v>
      </c>
      <c r="B253" s="17">
        <v>7.3453104535777011E-2</v>
      </c>
      <c r="C253" s="17">
        <f t="shared" ca="1" si="6"/>
        <v>0.61883173060714747</v>
      </c>
      <c r="D253" s="18">
        <v>4.6680000000000001</v>
      </c>
      <c r="E253" s="19">
        <v>0</v>
      </c>
      <c r="F253" s="24">
        <f t="shared" si="7"/>
        <v>4.6879999999999997</v>
      </c>
      <c r="G253" s="17"/>
      <c r="S253" s="17">
        <v>7.3453104535777011E-2</v>
      </c>
    </row>
    <row r="254" spans="1:19" x14ac:dyDescent="0.2">
      <c r="A254" s="16">
        <v>44348</v>
      </c>
      <c r="B254" s="17">
        <v>7.3452464741287998E-2</v>
      </c>
      <c r="C254" s="17">
        <f t="shared" ca="1" si="6"/>
        <v>0.61505709008755505</v>
      </c>
      <c r="D254" s="18">
        <v>4.6910000000000007</v>
      </c>
      <c r="E254" s="19">
        <v>0</v>
      </c>
      <c r="F254" s="24">
        <f t="shared" si="7"/>
        <v>4.7110000000000003</v>
      </c>
      <c r="G254" s="17"/>
      <c r="S254" s="17">
        <v>7.3452464741287998E-2</v>
      </c>
    </row>
    <row r="255" spans="1:19" x14ac:dyDescent="0.2">
      <c r="A255" s="16">
        <v>44378</v>
      </c>
      <c r="B255" s="17">
        <v>7.3451845585329009E-2</v>
      </c>
      <c r="C255" s="17">
        <f t="shared" ca="1" si="6"/>
        <v>0.61142619639657814</v>
      </c>
      <c r="D255" s="18">
        <v>4.7560000000000002</v>
      </c>
      <c r="E255" s="19">
        <v>0</v>
      </c>
      <c r="F255" s="24">
        <f t="shared" si="7"/>
        <v>4.7759999999999998</v>
      </c>
      <c r="G255" s="17"/>
      <c r="S255" s="17">
        <v>7.3451845585329009E-2</v>
      </c>
    </row>
    <row r="256" spans="1:19" x14ac:dyDescent="0.2">
      <c r="A256" s="16">
        <v>44409</v>
      </c>
      <c r="B256" s="17">
        <v>7.3451205790839011E-2</v>
      </c>
      <c r="C256" s="17">
        <f t="shared" ca="1" si="6"/>
        <v>0.60769685211441704</v>
      </c>
      <c r="D256" s="18">
        <v>4.7530000000000001</v>
      </c>
      <c r="E256" s="19">
        <v>0</v>
      </c>
      <c r="F256" s="24">
        <f t="shared" si="7"/>
        <v>4.7729999999999997</v>
      </c>
      <c r="G256" s="17"/>
      <c r="S256" s="17">
        <v>7.3451205790839011E-2</v>
      </c>
    </row>
    <row r="257" spans="1:19" x14ac:dyDescent="0.2">
      <c r="A257" s="16">
        <v>44440</v>
      </c>
      <c r="B257" s="17">
        <v>7.3450565996349013E-2</v>
      </c>
      <c r="C257" s="17">
        <f t="shared" ca="1" si="6"/>
        <v>0.6039903179362256</v>
      </c>
      <c r="D257" s="18">
        <v>4.7190000000000003</v>
      </c>
      <c r="E257" s="19">
        <v>0</v>
      </c>
      <c r="F257" s="24">
        <f t="shared" si="7"/>
        <v>4.7389999999999999</v>
      </c>
      <c r="G257" s="17"/>
      <c r="S257" s="17">
        <v>7.3450565996349013E-2</v>
      </c>
    </row>
    <row r="258" spans="1:19" x14ac:dyDescent="0.2">
      <c r="A258" s="16">
        <v>44470</v>
      </c>
      <c r="B258" s="17">
        <v>7.3449946840391009E-2</v>
      </c>
      <c r="C258" s="17">
        <f t="shared" ca="1" si="6"/>
        <v>0.60042493585600398</v>
      </c>
      <c r="D258" s="18">
        <v>4.7169999999999996</v>
      </c>
      <c r="E258" s="19">
        <v>0</v>
      </c>
      <c r="F258" s="24">
        <f t="shared" si="7"/>
        <v>4.7369999999999992</v>
      </c>
      <c r="G258" s="17"/>
      <c r="S258" s="17">
        <v>7.3449946840391009E-2</v>
      </c>
    </row>
    <row r="259" spans="1:19" x14ac:dyDescent="0.2">
      <c r="A259" s="16">
        <v>44501</v>
      </c>
      <c r="B259" s="17">
        <v>7.3449307045901011E-2</v>
      </c>
      <c r="C259" s="17">
        <f t="shared" ref="C259:C322" ca="1" si="8">1/(1+B259/2)^((A259-TODAY())/182.625)</f>
        <v>0.59676287839535647</v>
      </c>
      <c r="D259" s="18">
        <v>4.7249999999999996</v>
      </c>
      <c r="E259" s="19">
        <v>0</v>
      </c>
      <c r="F259" s="24">
        <f t="shared" ref="F259:F322" si="9">+E259+D259+0.02</f>
        <v>4.7449999999999992</v>
      </c>
      <c r="G259" s="17"/>
      <c r="S259" s="17">
        <v>7.3449307045901011E-2</v>
      </c>
    </row>
    <row r="260" spans="1:19" x14ac:dyDescent="0.2">
      <c r="A260" s="16">
        <v>44531</v>
      </c>
      <c r="B260" s="17">
        <v>7.3448687889944006E-2</v>
      </c>
      <c r="C260" s="17">
        <f t="shared" ca="1" si="8"/>
        <v>0.59324027855956352</v>
      </c>
      <c r="D260" s="18">
        <v>4.7709999999999999</v>
      </c>
      <c r="E260" s="19">
        <v>0</v>
      </c>
      <c r="F260" s="24">
        <f t="shared" si="9"/>
        <v>4.7909999999999995</v>
      </c>
      <c r="G260" s="17"/>
      <c r="S260" s="17">
        <v>7.3448687889944006E-2</v>
      </c>
    </row>
    <row r="261" spans="1:19" x14ac:dyDescent="0.2">
      <c r="A261" s="16">
        <v>44562</v>
      </c>
      <c r="B261" s="17">
        <v>7.3448048095454008E-2</v>
      </c>
      <c r="C261" s="17">
        <f t="shared" ca="1" si="8"/>
        <v>0.58962216265279366</v>
      </c>
      <c r="D261" s="18">
        <v>5.0419999999999998</v>
      </c>
      <c r="E261" s="19">
        <v>0</v>
      </c>
      <c r="F261" s="24">
        <f t="shared" si="9"/>
        <v>5.0619999999999994</v>
      </c>
      <c r="G261" s="17"/>
      <c r="S261" s="17">
        <v>7.3448048095454008E-2</v>
      </c>
    </row>
    <row r="262" spans="1:19" x14ac:dyDescent="0.2">
      <c r="A262" s="16">
        <v>44593</v>
      </c>
      <c r="B262" s="17">
        <v>7.3447408300964009E-2</v>
      </c>
      <c r="C262" s="17">
        <f t="shared" ca="1" si="8"/>
        <v>0.5860261746805876</v>
      </c>
      <c r="D262" s="18">
        <v>4.9930000000000003</v>
      </c>
      <c r="E262" s="19">
        <v>0</v>
      </c>
      <c r="F262" s="24">
        <f t="shared" si="9"/>
        <v>5.0129999999999999</v>
      </c>
      <c r="G262" s="17"/>
      <c r="S262" s="17">
        <v>7.3447408300964009E-2</v>
      </c>
    </row>
    <row r="263" spans="1:19" x14ac:dyDescent="0.2">
      <c r="A263" s="16">
        <v>44621</v>
      </c>
      <c r="B263" s="17">
        <v>7.3446830422071022E-2</v>
      </c>
      <c r="C263" s="17">
        <f t="shared" ca="1" si="8"/>
        <v>0.58279709208069663</v>
      </c>
      <c r="D263" s="18">
        <v>4.9130000000000003</v>
      </c>
      <c r="E263" s="19">
        <v>0</v>
      </c>
      <c r="F263" s="24">
        <f t="shared" si="9"/>
        <v>4.9329999999999998</v>
      </c>
      <c r="G263" s="17"/>
      <c r="S263" s="17">
        <v>7.3446830422071022E-2</v>
      </c>
    </row>
    <row r="264" spans="1:19" x14ac:dyDescent="0.2">
      <c r="A264" s="16">
        <v>44652</v>
      </c>
      <c r="B264" s="17">
        <v>7.3446190627582009E-2</v>
      </c>
      <c r="C264" s="17">
        <f t="shared" ca="1" si="8"/>
        <v>0.57924284434039874</v>
      </c>
      <c r="D264" s="18">
        <v>4.827</v>
      </c>
      <c r="E264" s="19">
        <v>0</v>
      </c>
      <c r="F264" s="24">
        <f t="shared" si="9"/>
        <v>4.8469999999999995</v>
      </c>
      <c r="G264" s="17"/>
      <c r="S264" s="17">
        <v>7.3446190627582009E-2</v>
      </c>
    </row>
    <row r="265" spans="1:19" x14ac:dyDescent="0.2">
      <c r="A265" s="16">
        <v>44682</v>
      </c>
      <c r="B265" s="17">
        <v>7.3445571471625004E-2</v>
      </c>
      <c r="C265" s="17">
        <f t="shared" ca="1" si="8"/>
        <v>0.57582394692859051</v>
      </c>
      <c r="D265" s="18">
        <v>4.8210000000000006</v>
      </c>
      <c r="E265" s="19">
        <v>0</v>
      </c>
      <c r="F265" s="24">
        <f t="shared" si="9"/>
        <v>4.8410000000000002</v>
      </c>
      <c r="G265" s="17"/>
      <c r="S265" s="17">
        <v>7.3445571471625004E-2</v>
      </c>
    </row>
    <row r="266" spans="1:19" x14ac:dyDescent="0.2">
      <c r="A266" s="16">
        <v>44713</v>
      </c>
      <c r="B266" s="17">
        <v>7.3444931677137004E-2</v>
      </c>
      <c r="C266" s="17">
        <f t="shared" ca="1" si="8"/>
        <v>0.57231234360204186</v>
      </c>
      <c r="D266" s="18">
        <v>4.8449999999999998</v>
      </c>
      <c r="E266" s="19">
        <v>0</v>
      </c>
      <c r="F266" s="24">
        <f t="shared" si="9"/>
        <v>4.8649999999999993</v>
      </c>
      <c r="G266" s="17"/>
      <c r="S266" s="17">
        <v>7.3444931677137004E-2</v>
      </c>
    </row>
    <row r="267" spans="1:19" x14ac:dyDescent="0.2">
      <c r="A267" s="16">
        <v>44743</v>
      </c>
      <c r="B267" s="17">
        <v>7.3444312521179014E-2</v>
      </c>
      <c r="C267" s="17">
        <f t="shared" ca="1" si="8"/>
        <v>0.5689344659667086</v>
      </c>
      <c r="D267" s="18">
        <v>4.91</v>
      </c>
      <c r="E267" s="19">
        <v>0</v>
      </c>
      <c r="F267" s="24">
        <f t="shared" si="9"/>
        <v>4.93</v>
      </c>
      <c r="G267" s="17"/>
      <c r="S267" s="17">
        <v>7.3444312521179014E-2</v>
      </c>
    </row>
    <row r="268" spans="1:19" x14ac:dyDescent="0.2">
      <c r="A268" s="16">
        <v>44774</v>
      </c>
      <c r="B268" s="17">
        <v>7.3443672726691028E-2</v>
      </c>
      <c r="C268" s="17">
        <f t="shared" ca="1" si="8"/>
        <v>0.56546499399639871</v>
      </c>
      <c r="D268" s="18">
        <v>4.907</v>
      </c>
      <c r="E268" s="19">
        <v>0</v>
      </c>
      <c r="F268" s="24">
        <f t="shared" si="9"/>
        <v>4.9269999999999996</v>
      </c>
      <c r="G268" s="17"/>
      <c r="S268" s="17">
        <v>7.3443672726691028E-2</v>
      </c>
    </row>
    <row r="269" spans="1:19" x14ac:dyDescent="0.2">
      <c r="A269" s="16">
        <v>44805</v>
      </c>
      <c r="B269" s="17">
        <v>7.3443032932202015E-2</v>
      </c>
      <c r="C269" s="17">
        <f t="shared" ca="1" si="8"/>
        <v>0.56201673841008792</v>
      </c>
      <c r="D269" s="18">
        <v>4.8719999999999999</v>
      </c>
      <c r="E269" s="19">
        <v>0</v>
      </c>
      <c r="F269" s="24">
        <f t="shared" si="9"/>
        <v>4.8919999999999995</v>
      </c>
      <c r="G269" s="17"/>
      <c r="S269" s="17">
        <v>7.3443032932202015E-2</v>
      </c>
    </row>
    <row r="270" spans="1:19" x14ac:dyDescent="0.2">
      <c r="A270" s="16">
        <v>44835</v>
      </c>
      <c r="B270" s="17">
        <v>7.344241377624601E-2</v>
      </c>
      <c r="C270" s="17">
        <f t="shared" ca="1" si="8"/>
        <v>0.55869979515212165</v>
      </c>
      <c r="D270" s="18">
        <v>4.8690000000000007</v>
      </c>
      <c r="E270" s="19">
        <v>0</v>
      </c>
      <c r="F270" s="24">
        <f t="shared" si="9"/>
        <v>4.8890000000000002</v>
      </c>
      <c r="G270" s="17"/>
      <c r="S270" s="17">
        <v>7.344241377624601E-2</v>
      </c>
    </row>
    <row r="271" spans="1:19" x14ac:dyDescent="0.2">
      <c r="A271" s="16">
        <v>44866</v>
      </c>
      <c r="B271" s="17">
        <v>7.3441773981757996E-2</v>
      </c>
      <c r="C271" s="17">
        <f t="shared" ca="1" si="8"/>
        <v>0.55529290881318205</v>
      </c>
      <c r="D271" s="18">
        <v>4.8719999999999999</v>
      </c>
      <c r="E271" s="19">
        <v>0</v>
      </c>
      <c r="F271" s="24">
        <f t="shared" si="9"/>
        <v>4.8919999999999995</v>
      </c>
      <c r="G271" s="17"/>
      <c r="S271" s="17">
        <v>7.3441773981757996E-2</v>
      </c>
    </row>
    <row r="272" spans="1:19" x14ac:dyDescent="0.2">
      <c r="A272" s="16">
        <v>44896</v>
      </c>
      <c r="B272" s="17">
        <v>7.3441154825802005E-2</v>
      </c>
      <c r="C272" s="17">
        <f t="shared" ca="1" si="8"/>
        <v>0.55201575876583886</v>
      </c>
      <c r="D272" s="18">
        <v>4.915</v>
      </c>
      <c r="E272" s="19">
        <v>0</v>
      </c>
      <c r="F272" s="24">
        <f t="shared" si="9"/>
        <v>4.9349999999999996</v>
      </c>
      <c r="G272" s="17"/>
      <c r="S272" s="17">
        <v>7.3441154825802005E-2</v>
      </c>
    </row>
    <row r="273" spans="1:19" x14ac:dyDescent="0.2">
      <c r="A273" s="16">
        <v>44927</v>
      </c>
      <c r="B273" s="17">
        <v>7.3440515031314033E-2</v>
      </c>
      <c r="C273" s="17">
        <f t="shared" ca="1" si="8"/>
        <v>0.54864974399970523</v>
      </c>
      <c r="D273" s="18">
        <v>5.1840000000000002</v>
      </c>
      <c r="E273" s="19">
        <v>0</v>
      </c>
      <c r="F273" s="24">
        <f t="shared" si="9"/>
        <v>5.2039999999999997</v>
      </c>
      <c r="G273" s="17"/>
      <c r="S273" s="17">
        <v>7.3440515031314033E-2</v>
      </c>
    </row>
    <row r="274" spans="1:19" x14ac:dyDescent="0.2">
      <c r="A274" s="16">
        <v>44958</v>
      </c>
      <c r="B274" s="17">
        <v>7.3439875236826005E-2</v>
      </c>
      <c r="C274" s="17">
        <f t="shared" ca="1" si="8"/>
        <v>0.54530431123526368</v>
      </c>
      <c r="D274" s="18">
        <v>5.1390000000000002</v>
      </c>
      <c r="E274" s="19">
        <v>0</v>
      </c>
      <c r="F274" s="24">
        <f t="shared" si="9"/>
        <v>5.1589999999999998</v>
      </c>
      <c r="G274" s="17"/>
      <c r="S274" s="17">
        <v>7.3439875236826005E-2</v>
      </c>
    </row>
    <row r="275" spans="1:19" x14ac:dyDescent="0.2">
      <c r="A275" s="16">
        <v>44986</v>
      </c>
      <c r="B275" s="17">
        <v>7.3439297357934016E-2</v>
      </c>
      <c r="C275" s="17">
        <f t="shared" ca="1" si="8"/>
        <v>0.54230021571082387</v>
      </c>
      <c r="D275" s="18">
        <v>5.0620000000000003</v>
      </c>
      <c r="E275" s="19">
        <v>0</v>
      </c>
      <c r="F275" s="24">
        <f t="shared" si="9"/>
        <v>5.0819999999999999</v>
      </c>
      <c r="G275" s="17"/>
      <c r="S275" s="17">
        <v>7.3439297357934016E-2</v>
      </c>
    </row>
    <row r="276" spans="1:19" x14ac:dyDescent="0.2">
      <c r="A276" s="16">
        <v>45017</v>
      </c>
      <c r="B276" s="17">
        <v>7.3438657563447016E-2</v>
      </c>
      <c r="C276" s="17">
        <f t="shared" ca="1" si="8"/>
        <v>0.53899360713257305</v>
      </c>
      <c r="D276" s="18">
        <v>4.9790000000000001</v>
      </c>
      <c r="E276" s="19">
        <v>0</v>
      </c>
      <c r="F276" s="24">
        <f t="shared" si="9"/>
        <v>4.9989999999999997</v>
      </c>
      <c r="G276" s="17"/>
      <c r="S276" s="17">
        <v>7.3438657563447016E-2</v>
      </c>
    </row>
    <row r="277" spans="1:19" x14ac:dyDescent="0.2">
      <c r="A277" s="16">
        <v>45047</v>
      </c>
      <c r="B277" s="17">
        <v>7.3438038407491024E-2</v>
      </c>
      <c r="C277" s="17">
        <f t="shared" ca="1" si="8"/>
        <v>0.53581291461586678</v>
      </c>
      <c r="D277" s="18">
        <v>4.9740000000000002</v>
      </c>
      <c r="E277" s="19">
        <v>0</v>
      </c>
      <c r="F277" s="24">
        <f t="shared" si="9"/>
        <v>4.9939999999999998</v>
      </c>
      <c r="G277" s="17"/>
      <c r="S277" s="17">
        <v>7.3438038407491024E-2</v>
      </c>
    </row>
    <row r="278" spans="1:19" x14ac:dyDescent="0.2">
      <c r="A278" s="16">
        <v>45078</v>
      </c>
      <c r="B278" s="17">
        <v>7.3437398613004023E-2</v>
      </c>
      <c r="C278" s="17">
        <f t="shared" ca="1" si="8"/>
        <v>0.53254597133207637</v>
      </c>
      <c r="D278" s="18">
        <v>4.9990000000000006</v>
      </c>
      <c r="E278" s="19">
        <v>0</v>
      </c>
      <c r="F278" s="24">
        <f t="shared" si="9"/>
        <v>5.0190000000000001</v>
      </c>
      <c r="G278" s="17"/>
      <c r="S278" s="17">
        <v>7.3437398613004023E-2</v>
      </c>
    </row>
    <row r="279" spans="1:19" x14ac:dyDescent="0.2">
      <c r="A279" s="16">
        <v>45108</v>
      </c>
      <c r="B279" s="17">
        <v>7.3436779457049031E-2</v>
      </c>
      <c r="C279" s="17">
        <f t="shared" ca="1" si="8"/>
        <v>0.52940343301499826</v>
      </c>
      <c r="D279" s="18">
        <v>5.0640000000000001</v>
      </c>
      <c r="E279" s="19">
        <v>0</v>
      </c>
      <c r="F279" s="24">
        <f t="shared" si="9"/>
        <v>5.0839999999999996</v>
      </c>
      <c r="G279" s="17"/>
      <c r="S279" s="17">
        <v>7.3436779457049031E-2</v>
      </c>
    </row>
    <row r="280" spans="1:19" x14ac:dyDescent="0.2">
      <c r="A280" s="16">
        <v>45139</v>
      </c>
      <c r="B280" s="17">
        <v>7.3436139662561031E-2</v>
      </c>
      <c r="C280" s="17">
        <f t="shared" ca="1" si="8"/>
        <v>0.52617567790469322</v>
      </c>
      <c r="D280" s="18">
        <v>5.0609999999999999</v>
      </c>
      <c r="E280" s="19">
        <v>0</v>
      </c>
      <c r="F280" s="24">
        <f t="shared" si="9"/>
        <v>5.0809999999999995</v>
      </c>
      <c r="G280" s="17"/>
      <c r="S280" s="17">
        <v>7.3436139662561031E-2</v>
      </c>
    </row>
    <row r="281" spans="1:19" x14ac:dyDescent="0.2">
      <c r="A281" s="16">
        <v>45170</v>
      </c>
      <c r="B281" s="17">
        <v>7.3435499868075002E-2</v>
      </c>
      <c r="C281" s="17">
        <f t="shared" ca="1" si="8"/>
        <v>0.52296765709503867</v>
      </c>
      <c r="D281" s="18">
        <v>5.0250000000000004</v>
      </c>
      <c r="E281" s="19">
        <v>0</v>
      </c>
      <c r="F281" s="24">
        <f t="shared" si="9"/>
        <v>5.0449999999999999</v>
      </c>
      <c r="G281" s="17"/>
      <c r="S281" s="17">
        <v>7.3435499868075002E-2</v>
      </c>
    </row>
    <row r="282" spans="1:19" x14ac:dyDescent="0.2">
      <c r="A282" s="16">
        <v>45200</v>
      </c>
      <c r="B282" s="17">
        <v>7.343488071212001E-2</v>
      </c>
      <c r="C282" s="17">
        <f t="shared" ca="1" si="8"/>
        <v>0.51988179654727351</v>
      </c>
      <c r="D282" s="18">
        <v>5.0209999999999999</v>
      </c>
      <c r="E282" s="19">
        <v>0</v>
      </c>
      <c r="F282" s="24">
        <f t="shared" si="9"/>
        <v>5.0409999999999995</v>
      </c>
      <c r="G282" s="17"/>
      <c r="S282" s="17">
        <v>7.343488071212001E-2</v>
      </c>
    </row>
    <row r="283" spans="1:19" x14ac:dyDescent="0.2">
      <c r="A283" s="16">
        <v>45231</v>
      </c>
      <c r="B283" s="17">
        <v>7.3434240917632995E-2</v>
      </c>
      <c r="C283" s="17">
        <f t="shared" ca="1" si="8"/>
        <v>0.51671225518115516</v>
      </c>
      <c r="D283" s="18">
        <v>5.0190000000000001</v>
      </c>
      <c r="E283" s="19">
        <v>0</v>
      </c>
      <c r="F283" s="24">
        <f t="shared" si="9"/>
        <v>5.0389999999999997</v>
      </c>
      <c r="G283" s="17"/>
      <c r="S283" s="17">
        <v>7.3434240917632995E-2</v>
      </c>
    </row>
    <row r="284" spans="1:19" x14ac:dyDescent="0.2">
      <c r="A284" s="16">
        <v>45261</v>
      </c>
      <c r="B284" s="17">
        <v>7.3433621761679016E-2</v>
      </c>
      <c r="C284" s="17">
        <f t="shared" ca="1" si="8"/>
        <v>0.5136634081771646</v>
      </c>
      <c r="D284" s="18">
        <v>5.0590000000000002</v>
      </c>
      <c r="E284" s="19">
        <v>0</v>
      </c>
      <c r="F284" s="24">
        <f t="shared" si="9"/>
        <v>5.0789999999999997</v>
      </c>
      <c r="G284" s="17"/>
      <c r="S284" s="17">
        <v>7.3433621761679016E-2</v>
      </c>
    </row>
    <row r="285" spans="1:19" x14ac:dyDescent="0.2">
      <c r="A285" s="16">
        <v>45292</v>
      </c>
      <c r="B285" s="17">
        <v>7.3432981967192015E-2</v>
      </c>
      <c r="C285" s="17">
        <f t="shared" ca="1" si="8"/>
        <v>0.51053188343627476</v>
      </c>
      <c r="D285" s="18">
        <v>5.3260000000000005</v>
      </c>
      <c r="E285" s="19">
        <v>0</v>
      </c>
      <c r="F285" s="24">
        <f t="shared" si="9"/>
        <v>5.3460000000000001</v>
      </c>
      <c r="G285" s="17"/>
      <c r="S285" s="17">
        <v>7.3432981967192015E-2</v>
      </c>
    </row>
    <row r="286" spans="1:19" x14ac:dyDescent="0.2">
      <c r="A286" s="16">
        <v>45323</v>
      </c>
      <c r="B286" s="17">
        <v>7.3432342172706E-2</v>
      </c>
      <c r="C286" s="17">
        <f t="shared" ca="1" si="8"/>
        <v>0.50741950304477068</v>
      </c>
      <c r="D286" s="18">
        <v>5.2850000000000001</v>
      </c>
      <c r="E286" s="19">
        <v>0</v>
      </c>
      <c r="F286" s="24">
        <f t="shared" si="9"/>
        <v>5.3049999999999997</v>
      </c>
      <c r="G286" s="17"/>
      <c r="S286" s="17">
        <v>7.3432342172706E-2</v>
      </c>
    </row>
    <row r="287" spans="1:19" x14ac:dyDescent="0.2">
      <c r="A287" s="16">
        <v>45352</v>
      </c>
      <c r="B287" s="17">
        <v>7.3431743655284015E-2</v>
      </c>
      <c r="C287" s="17">
        <f t="shared" ca="1" si="8"/>
        <v>0.50452514892827738</v>
      </c>
      <c r="D287" s="18">
        <v>5.2110000000000003</v>
      </c>
      <c r="E287" s="19">
        <v>0</v>
      </c>
      <c r="F287" s="24">
        <f t="shared" si="9"/>
        <v>5.2309999999999999</v>
      </c>
      <c r="G287" s="17"/>
      <c r="S287" s="17">
        <v>7.3431743655284015E-2</v>
      </c>
    </row>
    <row r="288" spans="1:19" x14ac:dyDescent="0.2">
      <c r="A288" s="16">
        <v>45383</v>
      </c>
      <c r="B288" s="17">
        <v>7.3431103860798E-2</v>
      </c>
      <c r="C288" s="17">
        <f t="shared" ca="1" si="8"/>
        <v>0.5014494893581295</v>
      </c>
      <c r="D288" s="18">
        <v>5.1310000000000002</v>
      </c>
      <c r="E288" s="19">
        <v>0</v>
      </c>
      <c r="F288" s="24">
        <f t="shared" si="9"/>
        <v>5.1509999999999998</v>
      </c>
      <c r="G288" s="17"/>
      <c r="S288" s="17">
        <v>7.3431103860798E-2</v>
      </c>
    </row>
    <row r="289" spans="1:19" x14ac:dyDescent="0.2">
      <c r="A289" s="16">
        <v>45413</v>
      </c>
      <c r="B289" s="17">
        <v>7.3430484704844021E-2</v>
      </c>
      <c r="C289" s="17">
        <f t="shared" ca="1" si="8"/>
        <v>0.49849094769293673</v>
      </c>
      <c r="D289" s="18">
        <v>5.1270000000000007</v>
      </c>
      <c r="E289" s="19">
        <v>0</v>
      </c>
      <c r="F289" s="24">
        <f t="shared" si="9"/>
        <v>5.1470000000000002</v>
      </c>
      <c r="G289" s="17"/>
      <c r="S289" s="17">
        <v>7.3430484704844021E-2</v>
      </c>
    </row>
    <row r="290" spans="1:19" x14ac:dyDescent="0.2">
      <c r="A290" s="16">
        <v>45444</v>
      </c>
      <c r="B290" s="17">
        <v>7.3429844910359018E-2</v>
      </c>
      <c r="C290" s="17">
        <f t="shared" ca="1" si="8"/>
        <v>0.49545217563323307</v>
      </c>
      <c r="D290" s="20">
        <v>4.2130000000000001</v>
      </c>
      <c r="E290" s="21">
        <v>0</v>
      </c>
      <c r="F290" s="24">
        <f t="shared" si="9"/>
        <v>4.2329999999999997</v>
      </c>
      <c r="G290" s="17"/>
      <c r="S290" s="17">
        <v>7.3429844910359018E-2</v>
      </c>
    </row>
    <row r="291" spans="1:19" x14ac:dyDescent="0.2">
      <c r="A291" s="16">
        <v>45474</v>
      </c>
      <c r="B291" s="17">
        <v>7.3429225754405011E-2</v>
      </c>
      <c r="C291" s="17">
        <f t="shared" ca="1" si="8"/>
        <v>0.4925291162494585</v>
      </c>
      <c r="D291" s="20"/>
      <c r="E291" s="21">
        <v>0</v>
      </c>
      <c r="F291" s="24">
        <f t="shared" si="9"/>
        <v>0.02</v>
      </c>
      <c r="G291" s="17"/>
      <c r="S291" s="17">
        <v>7.3429225754405011E-2</v>
      </c>
    </row>
    <row r="292" spans="1:19" x14ac:dyDescent="0.2">
      <c r="A292" s="16">
        <v>45505</v>
      </c>
      <c r="B292" s="17">
        <v>7.3428585959919024E-2</v>
      </c>
      <c r="C292" s="17">
        <f t="shared" ca="1" si="8"/>
        <v>0.48952678808047967</v>
      </c>
      <c r="D292" s="20"/>
      <c r="E292" s="21">
        <v>0</v>
      </c>
      <c r="F292" s="24">
        <f t="shared" si="9"/>
        <v>0.02</v>
      </c>
      <c r="G292" s="17"/>
      <c r="S292" s="17">
        <v>7.3428585959919024E-2</v>
      </c>
    </row>
    <row r="293" spans="1:19" x14ac:dyDescent="0.2">
      <c r="A293" s="16">
        <v>45536</v>
      </c>
      <c r="B293" s="17">
        <v>7.3427946165434008E-2</v>
      </c>
      <c r="C293" s="17">
        <f t="shared" ca="1" si="8"/>
        <v>0.48654281228535085</v>
      </c>
      <c r="D293" s="20"/>
      <c r="E293" s="21">
        <v>0</v>
      </c>
      <c r="F293" s="24">
        <f t="shared" si="9"/>
        <v>0.02</v>
      </c>
      <c r="G293" s="17"/>
      <c r="S293" s="17">
        <v>7.3427946165434008E-2</v>
      </c>
    </row>
    <row r="294" spans="1:19" x14ac:dyDescent="0.2">
      <c r="A294" s="16">
        <v>45566</v>
      </c>
      <c r="B294" s="17">
        <v>7.3427327009481028E-2</v>
      </c>
      <c r="C294" s="17">
        <f t="shared" ca="1" si="8"/>
        <v>0.48367246171677514</v>
      </c>
      <c r="D294" s="20"/>
      <c r="E294" s="21">
        <v>0</v>
      </c>
      <c r="F294" s="24">
        <f t="shared" si="9"/>
        <v>0.02</v>
      </c>
      <c r="G294" s="17"/>
      <c r="S294" s="17">
        <v>7.3427327009481028E-2</v>
      </c>
    </row>
    <row r="295" spans="1:19" x14ac:dyDescent="0.2">
      <c r="A295" s="16">
        <v>45597</v>
      </c>
      <c r="B295" s="17">
        <v>7.3426687215000008E-2</v>
      </c>
      <c r="C295" s="17">
        <f t="shared" ca="1" si="8"/>
        <v>0.48072427084418673</v>
      </c>
      <c r="D295" s="20"/>
      <c r="E295" s="21">
        <v>0</v>
      </c>
      <c r="F295" s="24">
        <f t="shared" si="9"/>
        <v>0.02</v>
      </c>
      <c r="G295" s="17"/>
      <c r="S295" s="17">
        <v>7.3426687215000008E-2</v>
      </c>
    </row>
    <row r="296" spans="1:19" x14ac:dyDescent="0.2">
      <c r="A296" s="16">
        <v>45627</v>
      </c>
      <c r="B296" s="17">
        <v>7.3426068059043004E-2</v>
      </c>
      <c r="C296" s="17">
        <f t="shared" ca="1" si="8"/>
        <v>0.47788834198963498</v>
      </c>
      <c r="D296" s="20"/>
      <c r="E296" s="21">
        <v>0</v>
      </c>
      <c r="F296" s="24">
        <f t="shared" si="9"/>
        <v>0.02</v>
      </c>
      <c r="G296" s="17"/>
      <c r="S296" s="17">
        <v>7.3426068059043004E-2</v>
      </c>
    </row>
    <row r="297" spans="1:19" x14ac:dyDescent="0.2">
      <c r="A297" s="16">
        <v>45658</v>
      </c>
      <c r="B297" s="17">
        <v>7.3425428264558015E-2</v>
      </c>
      <c r="C297" s="17">
        <f t="shared" ca="1" si="8"/>
        <v>0.47497550571569785</v>
      </c>
      <c r="D297" s="20"/>
      <c r="E297" s="21">
        <v>0</v>
      </c>
      <c r="F297" s="24">
        <f t="shared" si="9"/>
        <v>0.02</v>
      </c>
      <c r="G297" s="17"/>
      <c r="S297" s="17">
        <v>7.3425428264558015E-2</v>
      </c>
    </row>
    <row r="298" spans="1:19" x14ac:dyDescent="0.2">
      <c r="A298" s="16">
        <v>45689</v>
      </c>
      <c r="B298" s="17">
        <v>7.3424788470073013E-2</v>
      </c>
      <c r="C298" s="17">
        <f t="shared" ca="1" si="8"/>
        <v>0.47208047328471436</v>
      </c>
      <c r="D298" s="20"/>
      <c r="E298" s="21">
        <v>0</v>
      </c>
      <c r="F298" s="24">
        <f t="shared" si="9"/>
        <v>0.02</v>
      </c>
      <c r="G298" s="17"/>
      <c r="S298" s="17">
        <v>7.3424788470073013E-2</v>
      </c>
    </row>
    <row r="299" spans="1:19" x14ac:dyDescent="0.2">
      <c r="A299" s="16">
        <v>45717</v>
      </c>
      <c r="B299" s="17">
        <v>7.3424210591184022E-2</v>
      </c>
      <c r="C299" s="17">
        <f t="shared" ca="1" si="8"/>
        <v>0.46948081728534263</v>
      </c>
      <c r="D299" s="20"/>
      <c r="E299" s="21">
        <v>0</v>
      </c>
      <c r="F299" s="24">
        <f t="shared" si="9"/>
        <v>0.02</v>
      </c>
      <c r="G299" s="17"/>
      <c r="S299" s="17">
        <v>7.3424210591184022E-2</v>
      </c>
    </row>
    <row r="300" spans="1:19" x14ac:dyDescent="0.2">
      <c r="A300" s="16">
        <v>45748</v>
      </c>
      <c r="B300" s="17">
        <v>7.3423570796700019E-2</v>
      </c>
      <c r="C300" s="17">
        <f t="shared" ca="1" si="8"/>
        <v>0.46661936867124826</v>
      </c>
      <c r="D300" s="20"/>
      <c r="E300" s="21">
        <v>0</v>
      </c>
      <c r="F300" s="24">
        <f t="shared" si="9"/>
        <v>0.02</v>
      </c>
      <c r="G300" s="17"/>
      <c r="S300" s="17">
        <v>7.3423570796700019E-2</v>
      </c>
    </row>
    <row r="301" spans="1:19" x14ac:dyDescent="0.2">
      <c r="A301" s="16">
        <v>45778</v>
      </c>
      <c r="B301" s="17">
        <v>7.3422951640747011E-2</v>
      </c>
      <c r="C301" s="17">
        <f t="shared" ca="1" si="8"/>
        <v>0.46386687770177581</v>
      </c>
      <c r="D301" s="20"/>
      <c r="E301" s="21">
        <v>0</v>
      </c>
      <c r="F301" s="24">
        <f t="shared" si="9"/>
        <v>0.02</v>
      </c>
      <c r="G301" s="17"/>
      <c r="S301" s="17">
        <v>7.3422951640747011E-2</v>
      </c>
    </row>
    <row r="302" spans="1:19" x14ac:dyDescent="0.2">
      <c r="A302" s="16">
        <v>45809</v>
      </c>
      <c r="B302" s="17">
        <v>7.3422311846263008E-2</v>
      </c>
      <c r="C302" s="17">
        <f t="shared" ca="1" si="8"/>
        <v>0.46103974064573316</v>
      </c>
      <c r="D302" s="20"/>
      <c r="E302" s="21">
        <v>0</v>
      </c>
      <c r="F302" s="24">
        <f t="shared" si="9"/>
        <v>0.02</v>
      </c>
      <c r="G302" s="17"/>
      <c r="S302" s="17">
        <v>7.3422311846263008E-2</v>
      </c>
    </row>
    <row r="303" spans="1:19" x14ac:dyDescent="0.2">
      <c r="A303" s="16">
        <v>45839</v>
      </c>
      <c r="B303" s="17">
        <v>7.3421692690311E-2</v>
      </c>
      <c r="C303" s="17">
        <f t="shared" ca="1" si="8"/>
        <v>0.45832025417596067</v>
      </c>
      <c r="D303" s="20"/>
      <c r="E303" s="21">
        <v>0</v>
      </c>
      <c r="F303" s="24">
        <f t="shared" si="9"/>
        <v>0.02</v>
      </c>
      <c r="G303" s="17"/>
      <c r="S303" s="17">
        <v>7.3421692690311E-2</v>
      </c>
    </row>
    <row r="304" spans="1:19" x14ac:dyDescent="0.2">
      <c r="A304" s="16">
        <v>45870</v>
      </c>
      <c r="B304" s="17">
        <v>7.342105289582701E-2</v>
      </c>
      <c r="C304" s="17">
        <f t="shared" ca="1" si="8"/>
        <v>0.45552701611918789</v>
      </c>
      <c r="D304" s="20"/>
      <c r="E304" s="21">
        <v>0</v>
      </c>
      <c r="F304" s="24">
        <f t="shared" si="9"/>
        <v>0.02</v>
      </c>
      <c r="G304" s="17"/>
      <c r="S304" s="17">
        <v>7.342105289582701E-2</v>
      </c>
    </row>
    <row r="305" spans="1:19" x14ac:dyDescent="0.2">
      <c r="A305" s="16">
        <v>45901</v>
      </c>
      <c r="B305" s="17">
        <v>7.3420413101344034E-2</v>
      </c>
      <c r="C305" s="17">
        <f t="shared" ca="1" si="8"/>
        <v>0.4527508489137626</v>
      </c>
      <c r="D305" s="20"/>
      <c r="E305" s="21">
        <v>0</v>
      </c>
      <c r="F305" s="24">
        <f t="shared" si="9"/>
        <v>0.02</v>
      </c>
      <c r="G305" s="17"/>
      <c r="S305" s="17">
        <v>7.3420413101344034E-2</v>
      </c>
    </row>
    <row r="306" spans="1:19" x14ac:dyDescent="0.2">
      <c r="A306" s="16">
        <v>45931</v>
      </c>
      <c r="B306" s="17">
        <v>7.3419793945391998E-2</v>
      </c>
      <c r="C306" s="17">
        <f t="shared" ca="1" si="8"/>
        <v>0.45008039067063998</v>
      </c>
      <c r="D306" s="20"/>
      <c r="E306" s="21">
        <v>0</v>
      </c>
      <c r="F306" s="24">
        <f t="shared" si="9"/>
        <v>0.02</v>
      </c>
      <c r="G306" s="17"/>
      <c r="S306" s="17">
        <v>7.3419793945391998E-2</v>
      </c>
    </row>
    <row r="307" spans="1:19" x14ac:dyDescent="0.2">
      <c r="A307" s="16">
        <v>45962</v>
      </c>
      <c r="B307" s="17">
        <v>7.3419154150909022E-2</v>
      </c>
      <c r="C307" s="17">
        <f t="shared" ca="1" si="8"/>
        <v>0.4473375096334839</v>
      </c>
      <c r="D307" s="20"/>
      <c r="E307" s="21">
        <v>0</v>
      </c>
      <c r="F307" s="24">
        <f t="shared" si="9"/>
        <v>0.02</v>
      </c>
      <c r="G307" s="17"/>
      <c r="S307" s="17">
        <v>7.3419154150909022E-2</v>
      </c>
    </row>
    <row r="308" spans="1:19" x14ac:dyDescent="0.2">
      <c r="A308" s="16">
        <v>45992</v>
      </c>
      <c r="B308" s="17">
        <v>7.3418534994957013E-2</v>
      </c>
      <c r="C308" s="17">
        <f t="shared" ca="1" si="8"/>
        <v>0.4446990695774945</v>
      </c>
      <c r="D308" s="20"/>
      <c r="E308" s="21">
        <v>0</v>
      </c>
      <c r="F308" s="24">
        <f t="shared" si="9"/>
        <v>0.02</v>
      </c>
      <c r="G308" s="17"/>
      <c r="S308" s="17">
        <v>7.3418534994957013E-2</v>
      </c>
    </row>
    <row r="309" spans="1:19" x14ac:dyDescent="0.2">
      <c r="A309" s="16">
        <v>46023</v>
      </c>
      <c r="B309" s="17">
        <v>7.3417895200474009E-2</v>
      </c>
      <c r="C309" s="17">
        <f t="shared" ca="1" si="8"/>
        <v>0.44198907451227809</v>
      </c>
      <c r="D309" s="20"/>
      <c r="E309" s="21">
        <v>0</v>
      </c>
      <c r="F309" s="24">
        <f t="shared" si="9"/>
        <v>0.02</v>
      </c>
      <c r="G309" s="17"/>
      <c r="S309" s="17">
        <v>7.3417895200474009E-2</v>
      </c>
    </row>
    <row r="310" spans="1:19" x14ac:dyDescent="0.2">
      <c r="A310" s="16">
        <v>46054</v>
      </c>
      <c r="B310" s="17">
        <v>7.3417255406000012E-2</v>
      </c>
      <c r="C310" s="17">
        <f t="shared" ca="1" si="8"/>
        <v>0.43929564017091116</v>
      </c>
      <c r="D310" s="20"/>
      <c r="E310" s="21">
        <v>0</v>
      </c>
      <c r="F310" s="24">
        <f t="shared" si="9"/>
        <v>0.02</v>
      </c>
      <c r="G310" s="17"/>
      <c r="S310" s="17">
        <v>7.3417255406000012E-2</v>
      </c>
    </row>
    <row r="311" spans="1:19" x14ac:dyDescent="0.2">
      <c r="A311" s="16">
        <v>46082</v>
      </c>
      <c r="B311" s="17">
        <v>7.3416677527103E-2</v>
      </c>
      <c r="C311" s="17">
        <f t="shared" ca="1" si="8"/>
        <v>0.43687701063668655</v>
      </c>
      <c r="D311" s="20"/>
      <c r="E311" s="21">
        <v>0</v>
      </c>
      <c r="F311" s="24">
        <f t="shared" si="9"/>
        <v>0.02</v>
      </c>
      <c r="G311" s="17"/>
      <c r="S311" s="17">
        <v>7.3416677527103E-2</v>
      </c>
    </row>
    <row r="312" spans="1:19" x14ac:dyDescent="0.2">
      <c r="A312" s="16">
        <v>46113</v>
      </c>
      <c r="B312" s="17">
        <v>7.341603773262001E-2</v>
      </c>
      <c r="C312" s="17">
        <f t="shared" ca="1" si="8"/>
        <v>0.43421481524245825</v>
      </c>
      <c r="D312" s="20"/>
      <c r="E312" s="21">
        <v>0</v>
      </c>
      <c r="F312" s="24">
        <f t="shared" si="9"/>
        <v>0.02</v>
      </c>
      <c r="G312" s="17"/>
      <c r="S312" s="17">
        <v>7.341603773262001E-2</v>
      </c>
    </row>
    <row r="313" spans="1:19" x14ac:dyDescent="0.2">
      <c r="A313" s="16">
        <v>46143</v>
      </c>
      <c r="B313" s="17">
        <v>7.3415418576669028E-2</v>
      </c>
      <c r="C313" s="17">
        <f t="shared" ca="1" si="8"/>
        <v>0.43165398727134119</v>
      </c>
      <c r="D313" s="20"/>
      <c r="E313" s="21">
        <v>0</v>
      </c>
      <c r="F313" s="24">
        <f t="shared" si="9"/>
        <v>0.02</v>
      </c>
      <c r="G313" s="17"/>
      <c r="S313" s="17">
        <v>7.3415418576669028E-2</v>
      </c>
    </row>
    <row r="314" spans="1:19" x14ac:dyDescent="0.2">
      <c r="A314" s="16">
        <v>46174</v>
      </c>
      <c r="B314" s="17">
        <v>7.3414778782186996E-2</v>
      </c>
      <c r="C314" s="17">
        <f t="shared" ca="1" si="8"/>
        <v>0.42902370782919735</v>
      </c>
      <c r="D314" s="20"/>
      <c r="E314" s="21">
        <v>0</v>
      </c>
      <c r="F314" s="24">
        <f t="shared" si="9"/>
        <v>0.02</v>
      </c>
      <c r="G314" s="17"/>
      <c r="S314" s="17">
        <v>7.3414778782186996E-2</v>
      </c>
    </row>
    <row r="315" spans="1:19" x14ac:dyDescent="0.2">
      <c r="A315" s="16">
        <v>46204</v>
      </c>
      <c r="B315" s="17">
        <v>7.3414159626236014E-2</v>
      </c>
      <c r="C315" s="17">
        <f t="shared" ca="1" si="8"/>
        <v>0.42649358004665094</v>
      </c>
      <c r="D315" s="20"/>
      <c r="E315" s="21">
        <v>0</v>
      </c>
      <c r="F315" s="24">
        <f t="shared" si="9"/>
        <v>0.02</v>
      </c>
      <c r="G315" s="17"/>
      <c r="S315" s="17">
        <v>7.3414159626236014E-2</v>
      </c>
    </row>
    <row r="316" spans="1:19" x14ac:dyDescent="0.2">
      <c r="A316" s="16">
        <v>46235</v>
      </c>
      <c r="B316" s="17">
        <v>7.3413519831754023E-2</v>
      </c>
      <c r="C316" s="17">
        <f t="shared" ca="1" si="8"/>
        <v>0.4238948328784351</v>
      </c>
      <c r="D316" s="20"/>
      <c r="E316" s="21">
        <v>0</v>
      </c>
      <c r="F316" s="24">
        <f t="shared" si="9"/>
        <v>0.02</v>
      </c>
      <c r="G316" s="17"/>
      <c r="S316" s="17">
        <v>7.3413519831754023E-2</v>
      </c>
    </row>
    <row r="317" spans="1:19" x14ac:dyDescent="0.2">
      <c r="A317" s="16">
        <v>46266</v>
      </c>
      <c r="B317" s="17">
        <v>7.3412880037272005E-2</v>
      </c>
      <c r="C317" s="17">
        <f t="shared" ca="1" si="8"/>
        <v>0.4213119647554181</v>
      </c>
      <c r="D317" s="20"/>
      <c r="E317" s="21">
        <v>0</v>
      </c>
      <c r="F317" s="24">
        <f t="shared" si="9"/>
        <v>0.02</v>
      </c>
      <c r="G317" s="17"/>
      <c r="S317" s="17">
        <v>7.3412880037272005E-2</v>
      </c>
    </row>
    <row r="318" spans="1:19" x14ac:dyDescent="0.2">
      <c r="A318" s="16">
        <v>46296</v>
      </c>
      <c r="B318" s="17">
        <v>7.3412260881322022E-2</v>
      </c>
      <c r="C318" s="17">
        <f t="shared" ca="1" si="8"/>
        <v>0.4188274422802517</v>
      </c>
      <c r="D318" s="20"/>
      <c r="E318" s="21">
        <v>0</v>
      </c>
      <c r="F318" s="24">
        <f t="shared" si="9"/>
        <v>0.02</v>
      </c>
      <c r="G318" s="17"/>
      <c r="S318" s="17">
        <v>7.3412260881322022E-2</v>
      </c>
    </row>
    <row r="319" spans="1:19" x14ac:dyDescent="0.2">
      <c r="A319" s="16">
        <v>46327</v>
      </c>
      <c r="B319" s="17">
        <v>7.3411621086840004E-2</v>
      </c>
      <c r="C319" s="17">
        <f t="shared" ca="1" si="8"/>
        <v>0.41627553649886134</v>
      </c>
      <c r="D319" s="20"/>
      <c r="E319" s="21">
        <v>0</v>
      </c>
      <c r="F319" s="24">
        <f t="shared" si="9"/>
        <v>0.02</v>
      </c>
      <c r="G319" s="17"/>
      <c r="S319" s="17">
        <v>7.3411621086840004E-2</v>
      </c>
    </row>
    <row r="320" spans="1:19" x14ac:dyDescent="0.2">
      <c r="A320" s="16">
        <v>46357</v>
      </c>
      <c r="B320" s="17">
        <v>7.3411001930890007E-2</v>
      </c>
      <c r="C320" s="17">
        <f t="shared" ca="1" si="8"/>
        <v>0.41382079694242507</v>
      </c>
      <c r="D320" s="20"/>
      <c r="E320" s="21">
        <v>0</v>
      </c>
      <c r="F320" s="24">
        <f t="shared" si="9"/>
        <v>0.02</v>
      </c>
      <c r="G320" s="17"/>
      <c r="S320" s="17">
        <v>7.3411001930890007E-2</v>
      </c>
    </row>
    <row r="321" spans="1:19" x14ac:dyDescent="0.2">
      <c r="A321" s="16">
        <v>46388</v>
      </c>
      <c r="B321" s="17">
        <v>7.341036213640903E-2</v>
      </c>
      <c r="C321" s="17">
        <f t="shared" ca="1" si="8"/>
        <v>0.41129948131928701</v>
      </c>
      <c r="D321" s="20"/>
      <c r="E321" s="21">
        <v>0</v>
      </c>
      <c r="F321" s="24">
        <f t="shared" si="9"/>
        <v>0.02</v>
      </c>
      <c r="G321" s="17"/>
      <c r="S321" s="17">
        <v>7.341036213640903E-2</v>
      </c>
    </row>
    <row r="322" spans="1:19" x14ac:dyDescent="0.2">
      <c r="A322" s="16">
        <v>46419</v>
      </c>
      <c r="B322" s="17">
        <v>7.3409722341926997E-2</v>
      </c>
      <c r="C322" s="17">
        <f t="shared" ca="1" si="8"/>
        <v>0.40879357032182428</v>
      </c>
      <c r="D322" s="20"/>
      <c r="E322" s="21">
        <v>0</v>
      </c>
      <c r="F322" s="24">
        <f t="shared" si="9"/>
        <v>0.02</v>
      </c>
      <c r="G322" s="17"/>
      <c r="S322" s="17">
        <v>7.3409722341926997E-2</v>
      </c>
    </row>
    <row r="323" spans="1:19" x14ac:dyDescent="0.2">
      <c r="A323" s="16">
        <v>46447</v>
      </c>
      <c r="B323" s="17">
        <v>7.3409144463041018E-2</v>
      </c>
      <c r="C323" s="17">
        <f ca="1">1/(1+B323/2)^((A323-TODAY())/182.625)</f>
        <v>0.40654332892923262</v>
      </c>
      <c r="D323" s="20"/>
      <c r="E323" s="21">
        <v>0</v>
      </c>
      <c r="F323" s="24">
        <f>+E323+D323+0.02</f>
        <v>0.02</v>
      </c>
      <c r="G323" s="17"/>
      <c r="S323" s="17">
        <v>7.3409144463041018E-2</v>
      </c>
    </row>
    <row r="324" spans="1:19" x14ac:dyDescent="0.2">
      <c r="A324" s="16">
        <v>46478</v>
      </c>
      <c r="B324" s="17">
        <v>7.3408504668560012E-2</v>
      </c>
      <c r="C324" s="17">
        <f ca="1">1/(1+B324/2)^((A324-TODAY())/182.625)</f>
        <v>0.40406647615080304</v>
      </c>
      <c r="D324" s="20"/>
      <c r="E324" s="21">
        <v>0</v>
      </c>
      <c r="F324" s="24">
        <f>+E324+D324+0.02</f>
        <v>0.02</v>
      </c>
      <c r="G324" s="17"/>
      <c r="S324" s="17">
        <v>7.3408504668560012E-2</v>
      </c>
    </row>
    <row r="325" spans="1:19" x14ac:dyDescent="0.2">
      <c r="A325" s="16">
        <v>46508</v>
      </c>
      <c r="B325" s="17">
        <v>7.3407885512611015E-2</v>
      </c>
      <c r="C325" s="17">
        <f ca="1">1/(1+B325/2)^((A325-TODAY())/182.625)</f>
        <v>0.40168393069053543</v>
      </c>
      <c r="D325" s="22"/>
      <c r="E325" s="23">
        <v>0</v>
      </c>
      <c r="F325" s="24">
        <f>+E325+D325+0.02</f>
        <v>0.02</v>
      </c>
      <c r="G325" s="17"/>
      <c r="S325" s="17">
        <v>7.3407885512611015E-2</v>
      </c>
    </row>
    <row r="326" spans="1:19" x14ac:dyDescent="0.2">
      <c r="E326">
        <v>0</v>
      </c>
    </row>
    <row r="327" spans="1:19" x14ac:dyDescent="0.2">
      <c r="E327">
        <v>0</v>
      </c>
    </row>
    <row r="328" spans="1:19" x14ac:dyDescent="0.2">
      <c r="E328">
        <v>0</v>
      </c>
    </row>
    <row r="329" spans="1:19" x14ac:dyDescent="0.2">
      <c r="E329">
        <v>0</v>
      </c>
    </row>
    <row r="330" spans="1:19" x14ac:dyDescent="0.2">
      <c r="E330">
        <v>0</v>
      </c>
    </row>
    <row r="331" spans="1:19" x14ac:dyDescent="0.2">
      <c r="E331">
        <v>0</v>
      </c>
    </row>
    <row r="332" spans="1:19" x14ac:dyDescent="0.2">
      <c r="E332">
        <v>0</v>
      </c>
    </row>
    <row r="333" spans="1:19" x14ac:dyDescent="0.2">
      <c r="E333">
        <v>0</v>
      </c>
    </row>
    <row r="334" spans="1:19" x14ac:dyDescent="0.2">
      <c r="E334">
        <v>0</v>
      </c>
    </row>
    <row r="335" spans="1:19" x14ac:dyDescent="0.2">
      <c r="E335">
        <v>0</v>
      </c>
    </row>
    <row r="336" spans="1:19" x14ac:dyDescent="0.2">
      <c r="E336">
        <v>0</v>
      </c>
    </row>
    <row r="337" spans="5:5" x14ac:dyDescent="0.2">
      <c r="E337">
        <v>0</v>
      </c>
    </row>
    <row r="338" spans="5:5" x14ac:dyDescent="0.2">
      <c r="E338">
        <v>0</v>
      </c>
    </row>
    <row r="339" spans="5:5" x14ac:dyDescent="0.2">
      <c r="E339">
        <v>0</v>
      </c>
    </row>
    <row r="340" spans="5:5" x14ac:dyDescent="0.2">
      <c r="E340">
        <v>0</v>
      </c>
    </row>
    <row r="341" spans="5:5" x14ac:dyDescent="0.2">
      <c r="E341">
        <v>0</v>
      </c>
    </row>
    <row r="342" spans="5:5" x14ac:dyDescent="0.2">
      <c r="E342">
        <v>0</v>
      </c>
    </row>
    <row r="343" spans="5:5" x14ac:dyDescent="0.2">
      <c r="E343">
        <v>0</v>
      </c>
    </row>
    <row r="344" spans="5:5" x14ac:dyDescent="0.2">
      <c r="E344">
        <v>0</v>
      </c>
    </row>
    <row r="345" spans="5:5" x14ac:dyDescent="0.2">
      <c r="E345">
        <v>0</v>
      </c>
    </row>
    <row r="346" spans="5:5" x14ac:dyDescent="0.2">
      <c r="E346">
        <v>0</v>
      </c>
    </row>
    <row r="347" spans="5:5" x14ac:dyDescent="0.2">
      <c r="E347">
        <v>0</v>
      </c>
    </row>
    <row r="348" spans="5:5" x14ac:dyDescent="0.2">
      <c r="E348">
        <v>0</v>
      </c>
    </row>
    <row r="349" spans="5:5" x14ac:dyDescent="0.2">
      <c r="E349">
        <v>0</v>
      </c>
    </row>
    <row r="350" spans="5:5" x14ac:dyDescent="0.2">
      <c r="E350">
        <v>0</v>
      </c>
    </row>
    <row r="351" spans="5:5" x14ac:dyDescent="0.2">
      <c r="E351">
        <v>0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showGridLines="0" tabSelected="1" workbookViewId="0">
      <selection activeCell="A15" sqref="A15"/>
    </sheetView>
  </sheetViews>
  <sheetFormatPr defaultRowHeight="12.75" x14ac:dyDescent="0.2"/>
  <cols>
    <col min="1" max="1" width="23.42578125" customWidth="1"/>
    <col min="2" max="2" width="18.42578125" customWidth="1"/>
    <col min="3" max="3" width="14.28515625" bestFit="1" customWidth="1"/>
    <col min="4" max="4" width="13.28515625" bestFit="1" customWidth="1"/>
    <col min="6" max="6" width="21.7109375" bestFit="1" customWidth="1"/>
    <col min="7" max="7" width="13.28515625" customWidth="1"/>
  </cols>
  <sheetData>
    <row r="1" spans="1:8" x14ac:dyDescent="0.2">
      <c r="A1" s="11"/>
      <c r="B1" s="8" t="s">
        <v>76</v>
      </c>
      <c r="F1" s="11"/>
      <c r="G1" s="8" t="s">
        <v>81</v>
      </c>
    </row>
    <row r="2" spans="1:8" x14ac:dyDescent="0.2">
      <c r="B2" s="56"/>
      <c r="F2" t="s">
        <v>73</v>
      </c>
      <c r="G2" s="59">
        <f ca="1">+'fob deals'!B12</f>
        <v>-1357407753.74791</v>
      </c>
    </row>
    <row r="3" spans="1:8" x14ac:dyDescent="0.2">
      <c r="A3" t="s">
        <v>90</v>
      </c>
      <c r="B3" s="56">
        <f ca="1">+'cif deals'!C12+'fob deals'!C12</f>
        <v>1064210497.4311416</v>
      </c>
      <c r="F3" s="11" t="s">
        <v>79</v>
      </c>
      <c r="G3" s="60">
        <f ca="1">+'cif deals'!B12</f>
        <v>1301578298.4020548</v>
      </c>
    </row>
    <row r="4" spans="1:8" x14ac:dyDescent="0.2">
      <c r="A4" t="s">
        <v>75</v>
      </c>
      <c r="B4" s="56">
        <f ca="1">+'freight deals'!C12</f>
        <v>-242795415.89679068</v>
      </c>
      <c r="F4" s="3" t="s">
        <v>43</v>
      </c>
      <c r="G4" s="61">
        <f ca="1">SUM(G1:G3)</f>
        <v>-55829455.345855236</v>
      </c>
    </row>
    <row r="5" spans="1:8" x14ac:dyDescent="0.2">
      <c r="A5" s="57" t="s">
        <v>74</v>
      </c>
      <c r="B5" s="58">
        <f ca="1">+'lng-freight'!C12</f>
        <v>-777926196.51351333</v>
      </c>
      <c r="G5" s="59"/>
    </row>
    <row r="6" spans="1:8" x14ac:dyDescent="0.2">
      <c r="A6" s="3" t="s">
        <v>43</v>
      </c>
      <c r="B6" s="70">
        <f ca="1">SUM(B2:B5)</f>
        <v>43488885.020837545</v>
      </c>
      <c r="F6" t="s">
        <v>75</v>
      </c>
      <c r="G6" s="59">
        <f>+'freight deals'!B12</f>
        <v>0</v>
      </c>
    </row>
    <row r="7" spans="1:8" x14ac:dyDescent="0.2">
      <c r="A7" t="s">
        <v>88</v>
      </c>
      <c r="B7" s="71">
        <f ca="1">+'freight deals'!G12+'freight deals'!O12</f>
        <v>-242795415.89679068</v>
      </c>
      <c r="F7" s="57" t="s">
        <v>74</v>
      </c>
      <c r="G7" s="62">
        <f>+'lng-freight'!B12</f>
        <v>0</v>
      </c>
    </row>
    <row r="8" spans="1:8" x14ac:dyDescent="0.2">
      <c r="A8" t="s">
        <v>89</v>
      </c>
      <c r="B8" s="4">
        <f ca="1">+B6-B7</f>
        <v>286284300.91762823</v>
      </c>
      <c r="F8" s="3" t="s">
        <v>43</v>
      </c>
      <c r="G8" s="61">
        <f ca="1">SUM(G4:G7)</f>
        <v>-55829455.345855236</v>
      </c>
      <c r="H8" t="s">
        <v>93</v>
      </c>
    </row>
    <row r="11" spans="1:8" x14ac:dyDescent="0.2">
      <c r="A11" s="55" t="s">
        <v>92</v>
      </c>
      <c r="B11" s="11"/>
      <c r="C11" s="11"/>
      <c r="D11" s="11"/>
    </row>
    <row r="12" spans="1:8" x14ac:dyDescent="0.2">
      <c r="A12" s="74" t="s">
        <v>94</v>
      </c>
      <c r="B12" s="3"/>
    </row>
    <row r="13" spans="1:8" x14ac:dyDescent="0.2">
      <c r="A13" s="74" t="s">
        <v>95</v>
      </c>
      <c r="E13" s="75"/>
    </row>
    <row r="14" spans="1:8" x14ac:dyDescent="0.2">
      <c r="A14" s="74" t="s">
        <v>96</v>
      </c>
    </row>
    <row r="15" spans="1:8" x14ac:dyDescent="0.2">
      <c r="A15" s="74"/>
    </row>
    <row r="16" spans="1:8" x14ac:dyDescent="0.2">
      <c r="A16" s="74"/>
    </row>
    <row r="17" spans="1:1" x14ac:dyDescent="0.2">
      <c r="A17" s="74"/>
    </row>
    <row r="18" spans="1:1" x14ac:dyDescent="0.2">
      <c r="A18" s="74"/>
    </row>
    <row r="19" spans="1:1" x14ac:dyDescent="0.2">
      <c r="A19" s="74"/>
    </row>
    <row r="20" spans="1:1" x14ac:dyDescent="0.2">
      <c r="A20" s="74"/>
    </row>
    <row r="21" spans="1:1" x14ac:dyDescent="0.2">
      <c r="A21" s="74"/>
    </row>
    <row r="22" spans="1:1" x14ac:dyDescent="0.2">
      <c r="A22" s="74"/>
    </row>
    <row r="23" spans="1:1" x14ac:dyDescent="0.2">
      <c r="A23" s="74"/>
    </row>
    <row r="24" spans="1:1" x14ac:dyDescent="0.2">
      <c r="A24" s="74"/>
    </row>
    <row r="25" spans="1:1" x14ac:dyDescent="0.2">
      <c r="A25" s="74"/>
    </row>
    <row r="26" spans="1:1" x14ac:dyDescent="0.2">
      <c r="A26" s="74"/>
    </row>
    <row r="27" spans="1:1" x14ac:dyDescent="0.2">
      <c r="A27" s="74"/>
    </row>
    <row r="28" spans="1:1" x14ac:dyDescent="0.2">
      <c r="A28" s="74"/>
    </row>
    <row r="29" spans="1:1" x14ac:dyDescent="0.2">
      <c r="A29" s="74"/>
    </row>
    <row r="30" spans="1:1" x14ac:dyDescent="0.2">
      <c r="A30" s="74"/>
    </row>
    <row r="31" spans="1:1" x14ac:dyDescent="0.2">
      <c r="A31" s="74"/>
    </row>
    <row r="32" spans="1:1" x14ac:dyDescent="0.2">
      <c r="A32" s="74"/>
    </row>
    <row r="33" spans="1:1" x14ac:dyDescent="0.2">
      <c r="A33" s="74"/>
    </row>
    <row r="34" spans="1:1" x14ac:dyDescent="0.2">
      <c r="A34" s="74"/>
    </row>
    <row r="35" spans="1:1" x14ac:dyDescent="0.2">
      <c r="A35" s="74"/>
    </row>
    <row r="36" spans="1:1" x14ac:dyDescent="0.2">
      <c r="A36" s="74"/>
    </row>
    <row r="37" spans="1:1" x14ac:dyDescent="0.2">
      <c r="A37" s="74"/>
    </row>
    <row r="38" spans="1:1" x14ac:dyDescent="0.2">
      <c r="A38" s="74"/>
    </row>
    <row r="39" spans="1:1" x14ac:dyDescent="0.2">
      <c r="A39" s="74"/>
    </row>
    <row r="40" spans="1:1" x14ac:dyDescent="0.2">
      <c r="A40" s="74"/>
    </row>
    <row r="41" spans="1:1" x14ac:dyDescent="0.2">
      <c r="A41" s="74"/>
    </row>
    <row r="42" spans="1:1" x14ac:dyDescent="0.2">
      <c r="A42" s="74"/>
    </row>
    <row r="43" spans="1:1" x14ac:dyDescent="0.2">
      <c r="A43" s="74"/>
    </row>
    <row r="44" spans="1:1" x14ac:dyDescent="0.2">
      <c r="A44" s="74"/>
    </row>
    <row r="45" spans="1:1" x14ac:dyDescent="0.2">
      <c r="A45" s="74"/>
    </row>
    <row r="46" spans="1:1" x14ac:dyDescent="0.2">
      <c r="A46" s="74"/>
    </row>
    <row r="47" spans="1:1" x14ac:dyDescent="0.2">
      <c r="A47" s="74"/>
    </row>
    <row r="48" spans="1:1" x14ac:dyDescent="0.2">
      <c r="A48" s="74"/>
    </row>
    <row r="49" spans="1:1" x14ac:dyDescent="0.2">
      <c r="A49" s="74"/>
    </row>
  </sheetData>
  <pageMargins left="0.75" right="0.75" top="1" bottom="1" header="0.5" footer="0.5"/>
  <pageSetup scale="8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4"/>
  <sheetViews>
    <sheetView showGridLines="0" zoomScale="75" workbookViewId="0">
      <selection activeCell="B16" sqref="B16"/>
    </sheetView>
  </sheetViews>
  <sheetFormatPr defaultRowHeight="12.75" x14ac:dyDescent="0.2"/>
  <cols>
    <col min="1" max="1" width="21" customWidth="1"/>
    <col min="2" max="3" width="18.7109375" customWidth="1"/>
    <col min="4" max="4" width="12.85546875" customWidth="1"/>
    <col min="5" max="6" width="13.85546875" customWidth="1"/>
    <col min="7" max="7" width="4.42578125" customWidth="1"/>
    <col min="8" max="9" width="14.42578125" customWidth="1"/>
    <col min="10" max="10" width="4" customWidth="1"/>
    <col min="11" max="12" width="15.140625" customWidth="1"/>
  </cols>
  <sheetData>
    <row r="1" spans="1:16" x14ac:dyDescent="0.2">
      <c r="E1" s="51" t="s">
        <v>57</v>
      </c>
      <c r="F1" s="52"/>
      <c r="H1" s="51" t="s">
        <v>58</v>
      </c>
      <c r="I1" s="52"/>
      <c r="K1" s="51" t="s">
        <v>60</v>
      </c>
      <c r="L1" s="52"/>
    </row>
    <row r="3" spans="1:16" x14ac:dyDescent="0.2">
      <c r="B3" s="40" t="s">
        <v>50</v>
      </c>
      <c r="C3" s="40"/>
      <c r="E3" s="40" t="s">
        <v>53</v>
      </c>
      <c r="F3" s="40"/>
      <c r="H3" s="40" t="s">
        <v>54</v>
      </c>
      <c r="I3" s="40"/>
      <c r="K3" s="40" t="s">
        <v>61</v>
      </c>
      <c r="L3" s="40"/>
    </row>
    <row r="4" spans="1:16" x14ac:dyDescent="0.2">
      <c r="A4" s="28" t="s">
        <v>33</v>
      </c>
      <c r="B4" s="41"/>
      <c r="C4" s="42"/>
      <c r="D4" s="28"/>
      <c r="E4" s="30">
        <v>1</v>
      </c>
      <c r="F4" s="31"/>
      <c r="G4" s="27"/>
      <c r="H4" s="30">
        <v>5</v>
      </c>
      <c r="I4" s="31"/>
      <c r="K4" s="30">
        <v>5</v>
      </c>
      <c r="L4" s="31"/>
    </row>
    <row r="5" spans="1:16" x14ac:dyDescent="0.2">
      <c r="A5" s="28" t="s">
        <v>34</v>
      </c>
      <c r="B5" s="43"/>
      <c r="C5" s="44"/>
      <c r="D5" s="28"/>
      <c r="E5" s="32">
        <v>36684</v>
      </c>
      <c r="F5" s="33"/>
      <c r="G5" s="27"/>
      <c r="H5" s="32">
        <v>36684</v>
      </c>
      <c r="I5" s="33"/>
      <c r="K5" s="32">
        <v>36684</v>
      </c>
      <c r="L5" s="33"/>
    </row>
    <row r="6" spans="1:16" x14ac:dyDescent="0.2">
      <c r="A6" s="28" t="s">
        <v>35</v>
      </c>
      <c r="B6" s="45"/>
      <c r="C6" s="44"/>
      <c r="D6" s="28"/>
      <c r="E6" s="34" t="s">
        <v>45</v>
      </c>
      <c r="F6" s="33"/>
      <c r="G6" s="27"/>
      <c r="H6" s="34" t="s">
        <v>45</v>
      </c>
      <c r="I6" s="33"/>
      <c r="J6" s="2"/>
      <c r="K6" s="34" t="s">
        <v>45</v>
      </c>
      <c r="L6" s="33"/>
      <c r="M6" s="2"/>
      <c r="N6" s="2"/>
      <c r="O6" s="2"/>
      <c r="P6" s="2"/>
    </row>
    <row r="7" spans="1:16" x14ac:dyDescent="0.2">
      <c r="A7" s="28" t="s">
        <v>38</v>
      </c>
      <c r="B7" s="46"/>
      <c r="C7" s="44"/>
      <c r="D7" s="28"/>
      <c r="E7" s="35">
        <v>37347</v>
      </c>
      <c r="F7" s="33"/>
      <c r="G7" s="27"/>
      <c r="H7" s="35">
        <v>37622</v>
      </c>
      <c r="I7" s="33"/>
      <c r="J7" s="2"/>
      <c r="K7" s="35">
        <v>37987</v>
      </c>
      <c r="L7" s="33"/>
      <c r="M7" s="2"/>
      <c r="N7" s="2"/>
      <c r="O7" s="2"/>
      <c r="P7" s="2"/>
    </row>
    <row r="8" spans="1:16" x14ac:dyDescent="0.2">
      <c r="A8" s="28" t="s">
        <v>39</v>
      </c>
      <c r="B8" s="46"/>
      <c r="C8" s="44"/>
      <c r="D8" s="28"/>
      <c r="E8" s="35">
        <v>37956</v>
      </c>
      <c r="F8" s="33"/>
      <c r="G8" s="27"/>
      <c r="H8" s="35">
        <v>37956</v>
      </c>
      <c r="I8" s="33"/>
      <c r="J8" s="2"/>
      <c r="K8" s="35">
        <v>45992</v>
      </c>
      <c r="L8" s="33"/>
      <c r="M8" s="2"/>
      <c r="N8" s="2"/>
      <c r="O8" s="2"/>
      <c r="P8" s="2"/>
    </row>
    <row r="9" spans="1:16" x14ac:dyDescent="0.2">
      <c r="A9" s="28" t="s">
        <v>36</v>
      </c>
      <c r="B9" s="47"/>
      <c r="C9" s="44"/>
      <c r="D9" s="28"/>
      <c r="E9" s="36">
        <v>-1297972</v>
      </c>
      <c r="F9" s="33"/>
      <c r="G9" s="27"/>
      <c r="H9" s="36">
        <v>-3720184.2857142901</v>
      </c>
      <c r="I9" s="33"/>
      <c r="K9" s="36">
        <v>-5016515.625</v>
      </c>
      <c r="L9" s="33"/>
    </row>
    <row r="10" spans="1:16" x14ac:dyDescent="0.2">
      <c r="A10" s="28" t="s">
        <v>37</v>
      </c>
      <c r="B10" s="48"/>
      <c r="C10" s="44"/>
      <c r="D10" s="28"/>
      <c r="E10" s="37">
        <v>1</v>
      </c>
      <c r="F10" s="33"/>
      <c r="G10" s="27"/>
      <c r="H10" s="37">
        <v>1</v>
      </c>
      <c r="I10" s="33"/>
      <c r="K10" s="37">
        <v>2.2999999999999998</v>
      </c>
      <c r="L10" s="33"/>
    </row>
    <row r="11" spans="1:16" x14ac:dyDescent="0.2">
      <c r="A11" s="7"/>
      <c r="B11" s="29" t="s">
        <v>41</v>
      </c>
      <c r="C11" s="29" t="s">
        <v>42</v>
      </c>
      <c r="D11" s="7"/>
      <c r="E11" s="29" t="s">
        <v>41</v>
      </c>
      <c r="F11" s="29" t="s">
        <v>42</v>
      </c>
      <c r="H11" s="29" t="s">
        <v>41</v>
      </c>
      <c r="I11" s="29" t="s">
        <v>42</v>
      </c>
      <c r="K11" s="29" t="s">
        <v>41</v>
      </c>
      <c r="L11" s="29" t="s">
        <v>42</v>
      </c>
    </row>
    <row r="12" spans="1:16" x14ac:dyDescent="0.2">
      <c r="A12" s="7" t="s">
        <v>43</v>
      </c>
      <c r="B12" s="38">
        <f ca="1">+SUMIF($E$11:$CJ$11,"POS",$E12:$CJ12)</f>
        <v>-1357407753.74791</v>
      </c>
      <c r="C12" s="49">
        <f ca="1">+SUMIF($E$11:$CJ$11,"P&amp;l",$E12:$CJ12)</f>
        <v>0</v>
      </c>
      <c r="D12" s="7"/>
      <c r="E12" s="38">
        <f ca="1">SUM(E13:E235)</f>
        <v>-62678360.133377708</v>
      </c>
      <c r="F12" s="39">
        <f ca="1">SUM(F13:F235)</f>
        <v>0</v>
      </c>
      <c r="H12" s="38">
        <f ca="1">SUM(H13:H235)</f>
        <v>-99919252.060575768</v>
      </c>
      <c r="I12" s="39">
        <f ca="1">SUM(I13:I235)</f>
        <v>0</v>
      </c>
      <c r="K12" s="38">
        <f ca="1">SUM(K13:K235)</f>
        <v>-1194810141.5539565</v>
      </c>
      <c r="L12" s="39">
        <f ca="1">SUM(L13:L235)</f>
        <v>0</v>
      </c>
    </row>
    <row r="13" spans="1:16" x14ac:dyDescent="0.2">
      <c r="A13" s="15">
        <f>+curves!A2</f>
        <v>36678</v>
      </c>
      <c r="B13" s="6">
        <f t="shared" ref="B13:B76" si="0">+SUMIF($E$11:$CJ$11,"POS",$E13:$CJ13)</f>
        <v>0</v>
      </c>
      <c r="C13" s="4">
        <f t="shared" ref="C13:C76" si="1">+SUMIF($E$11:$CJ$11,"P&amp;l",$E13:$CJ13)</f>
        <v>0</v>
      </c>
      <c r="D13" s="15"/>
      <c r="E13" s="6">
        <f>+IF(AND(E$7&lt;$A13+1,E$8&gt;$A13-1),E$9*VLOOKUP($A13,curves,3,0),0)</f>
        <v>0</v>
      </c>
      <c r="F13" s="4">
        <f>+IF(AND(E$7&lt;$A13+1,E$8&gt;$A13-1),E$9*(VLOOKUP($A13,curves,8,0)-E$10)*VLOOKUP($A13,curves,3,0),0)</f>
        <v>0</v>
      </c>
      <c r="H13" s="6">
        <f>+IF(AND(H$7&lt;$A13+1,H$8&gt;$A13-1),H$9*VLOOKUP($A13,curves,3,0),0)</f>
        <v>0</v>
      </c>
      <c r="I13" s="4">
        <f>+IF(AND(H$7&lt;$A13+1,H$8&gt;$A13-1),H$9*(VLOOKUP($A13,curves,8,0)-H$10)*VLOOKUP($A13,curves,3,0),0)</f>
        <v>0</v>
      </c>
      <c r="K13" s="6">
        <f>+IF(AND(K$7&lt;$A13+1,K$8&gt;$A13-1),K$9*VLOOKUP($A13,curves,3,0),0)</f>
        <v>0</v>
      </c>
      <c r="L13" s="4">
        <f>+IF(AND(K$7&lt;$A13+1,K$8&gt;$A13-1),K$9*(VLOOKUP($A13,curves,9,0)-K$10)*VLOOKUP($A13,curves,3,0),0)</f>
        <v>0</v>
      </c>
    </row>
    <row r="14" spans="1:16" x14ac:dyDescent="0.2">
      <c r="A14" s="15">
        <f>+curves!A3</f>
        <v>36708</v>
      </c>
      <c r="B14" s="6">
        <f t="shared" si="0"/>
        <v>0</v>
      </c>
      <c r="C14" s="4">
        <f t="shared" si="1"/>
        <v>0</v>
      </c>
      <c r="D14" s="15"/>
      <c r="E14" s="6">
        <f t="shared" ref="E14:E77" si="2">+IF(AND(E$7&lt;$A14+1,E$8&gt;$A14-1),E$9*VLOOKUP($A14,curves,3,0),0)</f>
        <v>0</v>
      </c>
      <c r="F14" s="4">
        <f t="shared" ref="F14:F77" si="3">+IF(AND(E$7&lt;$A14+1,E$8&gt;$A14-1),E$9*(VLOOKUP($A14,curves,8,0)-E$10)*VLOOKUP($A14,curves,3,0),0)</f>
        <v>0</v>
      </c>
      <c r="H14" s="6">
        <f t="shared" ref="H14:H77" si="4">+IF(AND(H$7&lt;$A14+1,H$8&gt;$A14-1),H$9*VLOOKUP($A14,curves,3,0),0)</f>
        <v>0</v>
      </c>
      <c r="I14" s="4">
        <f t="shared" ref="I14:I77" si="5">+IF(AND(H$7&lt;$A14+1,H$8&gt;$A14-1),H$9*(VLOOKUP($A14,curves,8,0)-H$10)*VLOOKUP($A14,curves,3,0),0)</f>
        <v>0</v>
      </c>
      <c r="K14" s="6">
        <f t="shared" ref="K14:K77" si="6">+IF(AND(K$7&lt;$A14+1,K$8&gt;$A14-1),K$9*VLOOKUP($A14,curves,3,0),0)</f>
        <v>0</v>
      </c>
      <c r="L14" s="4">
        <f t="shared" ref="L14:L77" si="7">+IF(AND(K$7&lt;$A14+1,K$8&gt;$A14-1),K$9*(VLOOKUP($A14,curves,9,0)-K$10)*VLOOKUP($A14,curves,3,0),0)</f>
        <v>0</v>
      </c>
    </row>
    <row r="15" spans="1:16" x14ac:dyDescent="0.2">
      <c r="A15" s="15">
        <f>+curves!A4</f>
        <v>36739</v>
      </c>
      <c r="B15" s="6">
        <f t="shared" si="0"/>
        <v>0</v>
      </c>
      <c r="C15" s="4">
        <f t="shared" si="1"/>
        <v>0</v>
      </c>
      <c r="D15" s="15"/>
      <c r="E15" s="6">
        <f t="shared" si="2"/>
        <v>0</v>
      </c>
      <c r="F15" s="4">
        <f t="shared" si="3"/>
        <v>0</v>
      </c>
      <c r="H15" s="6">
        <f t="shared" si="4"/>
        <v>0</v>
      </c>
      <c r="I15" s="4">
        <f t="shared" si="5"/>
        <v>0</v>
      </c>
      <c r="K15" s="6">
        <f t="shared" si="6"/>
        <v>0</v>
      </c>
      <c r="L15" s="4">
        <f t="shared" si="7"/>
        <v>0</v>
      </c>
    </row>
    <row r="16" spans="1:16" x14ac:dyDescent="0.2">
      <c r="A16" s="15">
        <f>+curves!A5</f>
        <v>36770</v>
      </c>
      <c r="B16" s="6">
        <f t="shared" si="0"/>
        <v>0</v>
      </c>
      <c r="C16" s="4">
        <f t="shared" si="1"/>
        <v>0</v>
      </c>
      <c r="D16" s="15"/>
      <c r="E16" s="6">
        <f t="shared" si="2"/>
        <v>0</v>
      </c>
      <c r="F16" s="4">
        <f t="shared" si="3"/>
        <v>0</v>
      </c>
      <c r="H16" s="6">
        <f t="shared" si="4"/>
        <v>0</v>
      </c>
      <c r="I16" s="4">
        <f t="shared" si="5"/>
        <v>0</v>
      </c>
      <c r="K16" s="6">
        <f t="shared" si="6"/>
        <v>0</v>
      </c>
      <c r="L16" s="4">
        <f t="shared" si="7"/>
        <v>0</v>
      </c>
    </row>
    <row r="17" spans="1:12" x14ac:dyDescent="0.2">
      <c r="A17" s="15">
        <f>+curves!A6</f>
        <v>36800</v>
      </c>
      <c r="B17" s="6">
        <f t="shared" si="0"/>
        <v>0</v>
      </c>
      <c r="C17" s="4">
        <f t="shared" si="1"/>
        <v>0</v>
      </c>
      <c r="D17" s="15"/>
      <c r="E17" s="6">
        <f t="shared" si="2"/>
        <v>0</v>
      </c>
      <c r="F17" s="4">
        <f t="shared" si="3"/>
        <v>0</v>
      </c>
      <c r="H17" s="6">
        <f t="shared" si="4"/>
        <v>0</v>
      </c>
      <c r="I17" s="4">
        <f t="shared" si="5"/>
        <v>0</v>
      </c>
      <c r="K17" s="6">
        <f t="shared" si="6"/>
        <v>0</v>
      </c>
      <c r="L17" s="4">
        <f t="shared" si="7"/>
        <v>0</v>
      </c>
    </row>
    <row r="18" spans="1:12" x14ac:dyDescent="0.2">
      <c r="A18" s="15">
        <f>+curves!A7</f>
        <v>36831</v>
      </c>
      <c r="B18" s="6">
        <f t="shared" si="0"/>
        <v>0</v>
      </c>
      <c r="C18" s="4">
        <f t="shared" si="1"/>
        <v>0</v>
      </c>
      <c r="D18" s="15"/>
      <c r="E18" s="6">
        <f t="shared" si="2"/>
        <v>0</v>
      </c>
      <c r="F18" s="4">
        <f t="shared" si="3"/>
        <v>0</v>
      </c>
      <c r="H18" s="6">
        <f t="shared" si="4"/>
        <v>0</v>
      </c>
      <c r="I18" s="4">
        <f t="shared" si="5"/>
        <v>0</v>
      </c>
      <c r="K18" s="6">
        <f t="shared" si="6"/>
        <v>0</v>
      </c>
      <c r="L18" s="4">
        <f t="shared" si="7"/>
        <v>0</v>
      </c>
    </row>
    <row r="19" spans="1:12" x14ac:dyDescent="0.2">
      <c r="A19" s="15">
        <f>+curves!A8</f>
        <v>36861</v>
      </c>
      <c r="B19" s="6">
        <f t="shared" si="0"/>
        <v>0</v>
      </c>
      <c r="C19" s="4">
        <f t="shared" si="1"/>
        <v>0</v>
      </c>
      <c r="D19" s="15"/>
      <c r="E19" s="6">
        <f t="shared" si="2"/>
        <v>0</v>
      </c>
      <c r="F19" s="4">
        <f t="shared" si="3"/>
        <v>0</v>
      </c>
      <c r="H19" s="6">
        <f t="shared" si="4"/>
        <v>0</v>
      </c>
      <c r="I19" s="4">
        <f t="shared" si="5"/>
        <v>0</v>
      </c>
      <c r="K19" s="6">
        <f t="shared" si="6"/>
        <v>0</v>
      </c>
      <c r="L19" s="4">
        <f t="shared" si="7"/>
        <v>0</v>
      </c>
    </row>
    <row r="20" spans="1:12" x14ac:dyDescent="0.2">
      <c r="A20" s="15">
        <f>+curves!A9</f>
        <v>36892</v>
      </c>
      <c r="B20" s="6">
        <f t="shared" si="0"/>
        <v>0</v>
      </c>
      <c r="C20" s="4">
        <f t="shared" si="1"/>
        <v>0</v>
      </c>
      <c r="D20" s="15"/>
      <c r="E20" s="6">
        <f t="shared" si="2"/>
        <v>0</v>
      </c>
      <c r="F20" s="4">
        <f t="shared" si="3"/>
        <v>0</v>
      </c>
      <c r="H20" s="6">
        <f t="shared" si="4"/>
        <v>0</v>
      </c>
      <c r="I20" s="4">
        <f t="shared" si="5"/>
        <v>0</v>
      </c>
      <c r="K20" s="6">
        <f t="shared" si="6"/>
        <v>0</v>
      </c>
      <c r="L20" s="4">
        <f t="shared" si="7"/>
        <v>0</v>
      </c>
    </row>
    <row r="21" spans="1:12" x14ac:dyDescent="0.2">
      <c r="A21" s="15">
        <f>+curves!A10</f>
        <v>36923</v>
      </c>
      <c r="B21" s="6">
        <f t="shared" si="0"/>
        <v>0</v>
      </c>
      <c r="C21" s="4">
        <f t="shared" si="1"/>
        <v>0</v>
      </c>
      <c r="D21" s="15"/>
      <c r="E21" s="6">
        <f t="shared" si="2"/>
        <v>0</v>
      </c>
      <c r="F21" s="4">
        <f t="shared" si="3"/>
        <v>0</v>
      </c>
      <c r="H21" s="6">
        <f t="shared" si="4"/>
        <v>0</v>
      </c>
      <c r="I21" s="4">
        <f t="shared" si="5"/>
        <v>0</v>
      </c>
      <c r="K21" s="6">
        <f t="shared" si="6"/>
        <v>0</v>
      </c>
      <c r="L21" s="4">
        <f t="shared" si="7"/>
        <v>0</v>
      </c>
    </row>
    <row r="22" spans="1:12" x14ac:dyDescent="0.2">
      <c r="A22" s="15">
        <f>+curves!A11</f>
        <v>36951</v>
      </c>
      <c r="B22" s="6">
        <f t="shared" si="0"/>
        <v>0</v>
      </c>
      <c r="C22" s="4">
        <f t="shared" si="1"/>
        <v>0</v>
      </c>
      <c r="D22" s="15"/>
      <c r="E22" s="6">
        <f t="shared" si="2"/>
        <v>0</v>
      </c>
      <c r="F22" s="4">
        <f t="shared" si="3"/>
        <v>0</v>
      </c>
      <c r="H22" s="6">
        <f t="shared" si="4"/>
        <v>0</v>
      </c>
      <c r="I22" s="4">
        <f t="shared" si="5"/>
        <v>0</v>
      </c>
      <c r="K22" s="6">
        <f t="shared" si="6"/>
        <v>0</v>
      </c>
      <c r="L22" s="4">
        <f t="shared" si="7"/>
        <v>0</v>
      </c>
    </row>
    <row r="23" spans="1:12" x14ac:dyDescent="0.2">
      <c r="A23" s="15">
        <f>+curves!A12</f>
        <v>36982</v>
      </c>
      <c r="B23" s="6">
        <f t="shared" si="0"/>
        <v>0</v>
      </c>
      <c r="C23" s="4">
        <f t="shared" si="1"/>
        <v>0</v>
      </c>
      <c r="D23" s="15"/>
      <c r="E23" s="6">
        <f t="shared" si="2"/>
        <v>0</v>
      </c>
      <c r="F23" s="4">
        <f t="shared" si="3"/>
        <v>0</v>
      </c>
      <c r="H23" s="6">
        <f t="shared" si="4"/>
        <v>0</v>
      </c>
      <c r="I23" s="4">
        <f t="shared" si="5"/>
        <v>0</v>
      </c>
      <c r="K23" s="6">
        <f t="shared" si="6"/>
        <v>0</v>
      </c>
      <c r="L23" s="4">
        <f t="shared" si="7"/>
        <v>0</v>
      </c>
    </row>
    <row r="24" spans="1:12" x14ac:dyDescent="0.2">
      <c r="A24" s="15">
        <f>+curves!A13</f>
        <v>37012</v>
      </c>
      <c r="B24" s="6">
        <f t="shared" si="0"/>
        <v>0</v>
      </c>
      <c r="C24" s="4">
        <f t="shared" si="1"/>
        <v>0</v>
      </c>
      <c r="D24" s="15"/>
      <c r="E24" s="6">
        <f t="shared" si="2"/>
        <v>0</v>
      </c>
      <c r="F24" s="4">
        <f t="shared" si="3"/>
        <v>0</v>
      </c>
      <c r="H24" s="6">
        <f t="shared" si="4"/>
        <v>0</v>
      </c>
      <c r="I24" s="4">
        <f t="shared" si="5"/>
        <v>0</v>
      </c>
      <c r="K24" s="6">
        <f t="shared" si="6"/>
        <v>0</v>
      </c>
      <c r="L24" s="4">
        <f t="shared" si="7"/>
        <v>0</v>
      </c>
    </row>
    <row r="25" spans="1:12" x14ac:dyDescent="0.2">
      <c r="A25" s="15">
        <f>+curves!A14</f>
        <v>37043</v>
      </c>
      <c r="B25" s="6">
        <f t="shared" si="0"/>
        <v>0</v>
      </c>
      <c r="C25" s="4">
        <f t="shared" si="1"/>
        <v>0</v>
      </c>
      <c r="D25" s="15"/>
      <c r="E25" s="6">
        <f t="shared" si="2"/>
        <v>0</v>
      </c>
      <c r="F25" s="4">
        <f t="shared" si="3"/>
        <v>0</v>
      </c>
      <c r="H25" s="6">
        <f t="shared" si="4"/>
        <v>0</v>
      </c>
      <c r="I25" s="4">
        <f t="shared" si="5"/>
        <v>0</v>
      </c>
      <c r="K25" s="6">
        <f t="shared" si="6"/>
        <v>0</v>
      </c>
      <c r="L25" s="4">
        <f t="shared" si="7"/>
        <v>0</v>
      </c>
    </row>
    <row r="26" spans="1:12" x14ac:dyDescent="0.2">
      <c r="A26" s="15">
        <f>+curves!A15</f>
        <v>37073</v>
      </c>
      <c r="B26" s="6">
        <f t="shared" si="0"/>
        <v>0</v>
      </c>
      <c r="C26" s="4">
        <f t="shared" si="1"/>
        <v>0</v>
      </c>
      <c r="D26" s="15"/>
      <c r="E26" s="6">
        <f t="shared" si="2"/>
        <v>0</v>
      </c>
      <c r="F26" s="4">
        <f t="shared" si="3"/>
        <v>0</v>
      </c>
      <c r="H26" s="6">
        <f t="shared" si="4"/>
        <v>0</v>
      </c>
      <c r="I26" s="4">
        <f t="shared" si="5"/>
        <v>0</v>
      </c>
      <c r="K26" s="6">
        <f t="shared" si="6"/>
        <v>0</v>
      </c>
      <c r="L26" s="4">
        <f t="shared" si="7"/>
        <v>0</v>
      </c>
    </row>
    <row r="27" spans="1:12" x14ac:dyDescent="0.2">
      <c r="A27" s="15">
        <f>+curves!A16</f>
        <v>37104</v>
      </c>
      <c r="B27" s="6">
        <f t="shared" si="0"/>
        <v>0</v>
      </c>
      <c r="C27" s="4">
        <f t="shared" si="1"/>
        <v>0</v>
      </c>
      <c r="D27" s="15"/>
      <c r="E27" s="6">
        <f t="shared" si="2"/>
        <v>0</v>
      </c>
      <c r="F27" s="4">
        <f t="shared" si="3"/>
        <v>0</v>
      </c>
      <c r="H27" s="6">
        <f t="shared" si="4"/>
        <v>0</v>
      </c>
      <c r="I27" s="4">
        <f t="shared" si="5"/>
        <v>0</v>
      </c>
      <c r="K27" s="6">
        <f t="shared" si="6"/>
        <v>0</v>
      </c>
      <c r="L27" s="4">
        <f t="shared" si="7"/>
        <v>0</v>
      </c>
    </row>
    <row r="28" spans="1:12" x14ac:dyDescent="0.2">
      <c r="A28" s="15">
        <f>+curves!A17</f>
        <v>37135</v>
      </c>
      <c r="B28" s="6">
        <f t="shared" si="0"/>
        <v>0</v>
      </c>
      <c r="C28" s="4">
        <f t="shared" si="1"/>
        <v>0</v>
      </c>
      <c r="D28" s="15"/>
      <c r="E28" s="6">
        <f t="shared" si="2"/>
        <v>0</v>
      </c>
      <c r="F28" s="4">
        <f t="shared" si="3"/>
        <v>0</v>
      </c>
      <c r="H28" s="6">
        <f t="shared" si="4"/>
        <v>0</v>
      </c>
      <c r="I28" s="4">
        <f t="shared" si="5"/>
        <v>0</v>
      </c>
      <c r="K28" s="6">
        <f t="shared" si="6"/>
        <v>0</v>
      </c>
      <c r="L28" s="4">
        <f t="shared" si="7"/>
        <v>0</v>
      </c>
    </row>
    <row r="29" spans="1:12" x14ac:dyDescent="0.2">
      <c r="A29" s="15">
        <f>+curves!A18</f>
        <v>37165</v>
      </c>
      <c r="B29" s="6">
        <f t="shared" si="0"/>
        <v>0</v>
      </c>
      <c r="C29" s="4">
        <f t="shared" si="1"/>
        <v>0</v>
      </c>
      <c r="D29" s="15"/>
      <c r="E29" s="6">
        <f t="shared" si="2"/>
        <v>0</v>
      </c>
      <c r="F29" s="4">
        <f t="shared" si="3"/>
        <v>0</v>
      </c>
      <c r="H29" s="6">
        <f t="shared" si="4"/>
        <v>0</v>
      </c>
      <c r="I29" s="4">
        <f t="shared" si="5"/>
        <v>0</v>
      </c>
      <c r="K29" s="6">
        <f t="shared" si="6"/>
        <v>0</v>
      </c>
      <c r="L29" s="4">
        <f t="shared" si="7"/>
        <v>0</v>
      </c>
    </row>
    <row r="30" spans="1:12" x14ac:dyDescent="0.2">
      <c r="A30" s="15">
        <f>+curves!A19</f>
        <v>37196</v>
      </c>
      <c r="B30" s="6">
        <f t="shared" si="0"/>
        <v>0</v>
      </c>
      <c r="C30" s="4">
        <f t="shared" si="1"/>
        <v>0</v>
      </c>
      <c r="D30" s="15"/>
      <c r="E30" s="6">
        <f t="shared" si="2"/>
        <v>0</v>
      </c>
      <c r="F30" s="4">
        <f t="shared" si="3"/>
        <v>0</v>
      </c>
      <c r="H30" s="6">
        <f t="shared" si="4"/>
        <v>0</v>
      </c>
      <c r="I30" s="4">
        <f t="shared" si="5"/>
        <v>0</v>
      </c>
      <c r="K30" s="6">
        <f t="shared" si="6"/>
        <v>0</v>
      </c>
      <c r="L30" s="4">
        <f t="shared" si="7"/>
        <v>0</v>
      </c>
    </row>
    <row r="31" spans="1:12" x14ac:dyDescent="0.2">
      <c r="A31" s="15">
        <f>+curves!A20</f>
        <v>37226</v>
      </c>
      <c r="B31" s="6">
        <f t="shared" si="0"/>
        <v>0</v>
      </c>
      <c r="C31" s="4">
        <f t="shared" si="1"/>
        <v>0</v>
      </c>
      <c r="D31" s="15"/>
      <c r="E31" s="6">
        <f t="shared" si="2"/>
        <v>0</v>
      </c>
      <c r="F31" s="4">
        <f t="shared" si="3"/>
        <v>0</v>
      </c>
      <c r="H31" s="6">
        <f t="shared" si="4"/>
        <v>0</v>
      </c>
      <c r="I31" s="4">
        <f t="shared" si="5"/>
        <v>0</v>
      </c>
      <c r="K31" s="6">
        <f t="shared" si="6"/>
        <v>0</v>
      </c>
      <c r="L31" s="4">
        <f t="shared" si="7"/>
        <v>0</v>
      </c>
    </row>
    <row r="32" spans="1:12" x14ac:dyDescent="0.2">
      <c r="A32" s="15">
        <f>+curves!A21</f>
        <v>37257</v>
      </c>
      <c r="B32" s="6">
        <f t="shared" si="0"/>
        <v>0</v>
      </c>
      <c r="C32" s="4">
        <f t="shared" si="1"/>
        <v>0</v>
      </c>
      <c r="D32" s="15"/>
      <c r="E32" s="6">
        <f t="shared" si="2"/>
        <v>0</v>
      </c>
      <c r="F32" s="4">
        <f t="shared" si="3"/>
        <v>0</v>
      </c>
      <c r="H32" s="6">
        <f t="shared" si="4"/>
        <v>0</v>
      </c>
      <c r="I32" s="4">
        <f t="shared" si="5"/>
        <v>0</v>
      </c>
      <c r="K32" s="6">
        <f t="shared" si="6"/>
        <v>0</v>
      </c>
      <c r="L32" s="4">
        <f t="shared" si="7"/>
        <v>0</v>
      </c>
    </row>
    <row r="33" spans="1:12" x14ac:dyDescent="0.2">
      <c r="A33" s="15">
        <f>+curves!A22</f>
        <v>37288</v>
      </c>
      <c r="B33" s="6">
        <f t="shared" si="0"/>
        <v>0</v>
      </c>
      <c r="C33" s="4">
        <f t="shared" si="1"/>
        <v>0</v>
      </c>
      <c r="D33" s="15"/>
      <c r="E33" s="6">
        <f t="shared" si="2"/>
        <v>0</v>
      </c>
      <c r="F33" s="4">
        <f t="shared" si="3"/>
        <v>0</v>
      </c>
      <c r="H33" s="6">
        <f t="shared" si="4"/>
        <v>0</v>
      </c>
      <c r="I33" s="4">
        <f t="shared" si="5"/>
        <v>0</v>
      </c>
      <c r="K33" s="6">
        <f t="shared" si="6"/>
        <v>0</v>
      </c>
      <c r="L33" s="4">
        <f t="shared" si="7"/>
        <v>0</v>
      </c>
    </row>
    <row r="34" spans="1:12" x14ac:dyDescent="0.2">
      <c r="A34" s="15">
        <f>+curves!A23</f>
        <v>37316</v>
      </c>
      <c r="B34" s="6">
        <f t="shared" si="0"/>
        <v>0</v>
      </c>
      <c r="C34" s="4">
        <f t="shared" si="1"/>
        <v>0</v>
      </c>
      <c r="D34" s="15"/>
      <c r="E34" s="6">
        <f t="shared" si="2"/>
        <v>0</v>
      </c>
      <c r="F34" s="4">
        <f t="shared" si="3"/>
        <v>0</v>
      </c>
      <c r="H34" s="6">
        <f t="shared" si="4"/>
        <v>0</v>
      </c>
      <c r="I34" s="4">
        <f t="shared" si="5"/>
        <v>0</v>
      </c>
      <c r="K34" s="6">
        <f t="shared" si="6"/>
        <v>0</v>
      </c>
      <c r="L34" s="4">
        <f t="shared" si="7"/>
        <v>0</v>
      </c>
    </row>
    <row r="35" spans="1:12" x14ac:dyDescent="0.2">
      <c r="A35" s="15">
        <f>+curves!A24</f>
        <v>37347</v>
      </c>
      <c r="B35" s="6">
        <f t="shared" ca="1" si="0"/>
        <v>-3162343.7883656812</v>
      </c>
      <c r="C35" s="4">
        <f t="shared" ca="1" si="1"/>
        <v>0</v>
      </c>
      <c r="D35" s="15"/>
      <c r="E35" s="6">
        <f t="shared" ca="1" si="2"/>
        <v>-3162343.7883656812</v>
      </c>
      <c r="F35" s="4">
        <f t="shared" ca="1" si="3"/>
        <v>0</v>
      </c>
      <c r="H35" s="6">
        <f t="shared" si="4"/>
        <v>0</v>
      </c>
      <c r="I35" s="4">
        <f t="shared" si="5"/>
        <v>0</v>
      </c>
      <c r="K35" s="6">
        <f t="shared" si="6"/>
        <v>0</v>
      </c>
      <c r="L35" s="4">
        <f t="shared" si="7"/>
        <v>0</v>
      </c>
    </row>
    <row r="36" spans="1:12" x14ac:dyDescent="0.2">
      <c r="A36" s="15">
        <f>+curves!A25</f>
        <v>37377</v>
      </c>
      <c r="B36" s="6">
        <f t="shared" ca="1" si="0"/>
        <v>-3144752.9065710264</v>
      </c>
      <c r="C36" s="4">
        <f t="shared" ca="1" si="1"/>
        <v>0</v>
      </c>
      <c r="D36" s="15"/>
      <c r="E36" s="6">
        <f t="shared" ca="1" si="2"/>
        <v>-3144752.9065710264</v>
      </c>
      <c r="F36" s="4">
        <f t="shared" ca="1" si="3"/>
        <v>0</v>
      </c>
      <c r="H36" s="6">
        <f t="shared" si="4"/>
        <v>0</v>
      </c>
      <c r="I36" s="4">
        <f t="shared" si="5"/>
        <v>0</v>
      </c>
      <c r="K36" s="6">
        <f t="shared" si="6"/>
        <v>0</v>
      </c>
      <c r="L36" s="4">
        <f t="shared" si="7"/>
        <v>0</v>
      </c>
    </row>
    <row r="37" spans="1:12" x14ac:dyDescent="0.2">
      <c r="A37" s="15">
        <f>+curves!A26</f>
        <v>37408</v>
      </c>
      <c r="B37" s="6">
        <f t="shared" ca="1" si="0"/>
        <v>-3126665.0566201252</v>
      </c>
      <c r="C37" s="4">
        <f t="shared" ca="1" si="1"/>
        <v>0</v>
      </c>
      <c r="D37" s="15"/>
      <c r="E37" s="6">
        <f t="shared" ca="1" si="2"/>
        <v>-3126665.0566201252</v>
      </c>
      <c r="F37" s="4">
        <f t="shared" ca="1" si="3"/>
        <v>0</v>
      </c>
      <c r="H37" s="6">
        <f t="shared" si="4"/>
        <v>0</v>
      </c>
      <c r="I37" s="4">
        <f t="shared" si="5"/>
        <v>0</v>
      </c>
      <c r="K37" s="6">
        <f t="shared" si="6"/>
        <v>0</v>
      </c>
      <c r="L37" s="4">
        <f t="shared" si="7"/>
        <v>0</v>
      </c>
    </row>
    <row r="38" spans="1:12" x14ac:dyDescent="0.2">
      <c r="A38" s="15">
        <f>+curves!A27</f>
        <v>37438</v>
      </c>
      <c r="B38" s="6">
        <f t="shared" ca="1" si="0"/>
        <v>-3109094.0139517053</v>
      </c>
      <c r="C38" s="4">
        <f t="shared" ca="1" si="1"/>
        <v>0</v>
      </c>
      <c r="D38" s="15"/>
      <c r="E38" s="6">
        <f t="shared" ca="1" si="2"/>
        <v>-3109094.0139517053</v>
      </c>
      <c r="F38" s="4">
        <f t="shared" ca="1" si="3"/>
        <v>0</v>
      </c>
      <c r="H38" s="6">
        <f t="shared" si="4"/>
        <v>0</v>
      </c>
      <c r="I38" s="4">
        <f t="shared" si="5"/>
        <v>0</v>
      </c>
      <c r="K38" s="6">
        <f t="shared" si="6"/>
        <v>0</v>
      </c>
      <c r="L38" s="4">
        <f t="shared" si="7"/>
        <v>0</v>
      </c>
    </row>
    <row r="39" spans="1:12" x14ac:dyDescent="0.2">
      <c r="A39" s="15">
        <f>+curves!A28</f>
        <v>37469</v>
      </c>
      <c r="B39" s="6">
        <f t="shared" ca="1" si="0"/>
        <v>-3090781.3627104745</v>
      </c>
      <c r="C39" s="4">
        <f t="shared" ca="1" si="1"/>
        <v>0</v>
      </c>
      <c r="D39" s="15"/>
      <c r="E39" s="6">
        <f t="shared" ca="1" si="2"/>
        <v>-3090781.3627104745</v>
      </c>
      <c r="F39" s="4">
        <f t="shared" ca="1" si="3"/>
        <v>0</v>
      </c>
      <c r="H39" s="6">
        <f t="shared" si="4"/>
        <v>0</v>
      </c>
      <c r="I39" s="4">
        <f t="shared" si="5"/>
        <v>0</v>
      </c>
      <c r="K39" s="6">
        <f t="shared" si="6"/>
        <v>0</v>
      </c>
      <c r="L39" s="4">
        <f t="shared" si="7"/>
        <v>0</v>
      </c>
    </row>
    <row r="40" spans="1:12" x14ac:dyDescent="0.2">
      <c r="A40" s="15">
        <f>+curves!A29</f>
        <v>37500</v>
      </c>
      <c r="B40" s="6">
        <f t="shared" ca="1" si="0"/>
        <v>-3072568.8434661129</v>
      </c>
      <c r="C40" s="4">
        <f t="shared" ca="1" si="1"/>
        <v>0</v>
      </c>
      <c r="D40" s="15"/>
      <c r="E40" s="6">
        <f t="shared" ca="1" si="2"/>
        <v>-3072568.8434661129</v>
      </c>
      <c r="F40" s="4">
        <f t="shared" ca="1" si="3"/>
        <v>0</v>
      </c>
      <c r="H40" s="6">
        <f t="shared" si="4"/>
        <v>0</v>
      </c>
      <c r="I40" s="4">
        <f t="shared" si="5"/>
        <v>0</v>
      </c>
      <c r="K40" s="6">
        <f t="shared" si="6"/>
        <v>0</v>
      </c>
      <c r="L40" s="4">
        <f t="shared" si="7"/>
        <v>0</v>
      </c>
    </row>
    <row r="41" spans="1:12" x14ac:dyDescent="0.2">
      <c r="A41" s="15">
        <f>+curves!A30</f>
        <v>37530</v>
      </c>
      <c r="B41" s="6">
        <f t="shared" ca="1" si="0"/>
        <v>-3054900.0152103323</v>
      </c>
      <c r="C41" s="4">
        <f t="shared" ca="1" si="1"/>
        <v>0</v>
      </c>
      <c r="D41" s="15"/>
      <c r="E41" s="6">
        <f t="shared" ca="1" si="2"/>
        <v>-3054900.0152103323</v>
      </c>
      <c r="F41" s="4">
        <f t="shared" ca="1" si="3"/>
        <v>0</v>
      </c>
      <c r="H41" s="6">
        <f t="shared" si="4"/>
        <v>0</v>
      </c>
      <c r="I41" s="4">
        <f t="shared" si="5"/>
        <v>0</v>
      </c>
      <c r="K41" s="6">
        <f t="shared" si="6"/>
        <v>0</v>
      </c>
      <c r="L41" s="4">
        <f t="shared" si="7"/>
        <v>0</v>
      </c>
    </row>
    <row r="42" spans="1:12" x14ac:dyDescent="0.2">
      <c r="A42" s="15">
        <f>+curves!A31</f>
        <v>37561</v>
      </c>
      <c r="B42" s="6">
        <f t="shared" ca="1" si="0"/>
        <v>-3036546.9066106877</v>
      </c>
      <c r="C42" s="4">
        <f t="shared" ca="1" si="1"/>
        <v>0</v>
      </c>
      <c r="D42" s="15"/>
      <c r="E42" s="6">
        <f t="shared" ca="1" si="2"/>
        <v>-3036546.9066106877</v>
      </c>
      <c r="F42" s="4">
        <f t="shared" ca="1" si="3"/>
        <v>0</v>
      </c>
      <c r="H42" s="6">
        <f t="shared" si="4"/>
        <v>0</v>
      </c>
      <c r="I42" s="4">
        <f t="shared" si="5"/>
        <v>0</v>
      </c>
      <c r="K42" s="6">
        <f t="shared" si="6"/>
        <v>0</v>
      </c>
      <c r="L42" s="4">
        <f t="shared" si="7"/>
        <v>0</v>
      </c>
    </row>
    <row r="43" spans="1:12" x14ac:dyDescent="0.2">
      <c r="A43" s="15">
        <f>+curves!A32</f>
        <v>37591</v>
      </c>
      <c r="B43" s="6">
        <f t="shared" ca="1" si="0"/>
        <v>-3018888.1806396116</v>
      </c>
      <c r="C43" s="4">
        <f t="shared" ca="1" si="1"/>
        <v>0</v>
      </c>
      <c r="D43" s="15"/>
      <c r="E43" s="6">
        <f t="shared" ca="1" si="2"/>
        <v>-3018888.1806396116</v>
      </c>
      <c r="F43" s="4">
        <f t="shared" ca="1" si="3"/>
        <v>0</v>
      </c>
      <c r="H43" s="6">
        <f t="shared" si="4"/>
        <v>0</v>
      </c>
      <c r="I43" s="4">
        <f t="shared" si="5"/>
        <v>0</v>
      </c>
      <c r="K43" s="6">
        <f t="shared" si="6"/>
        <v>0</v>
      </c>
      <c r="L43" s="4">
        <f t="shared" si="7"/>
        <v>0</v>
      </c>
    </row>
    <row r="44" spans="1:12" x14ac:dyDescent="0.2">
      <c r="A44" s="15">
        <f>+curves!A33</f>
        <v>37622</v>
      </c>
      <c r="B44" s="6">
        <f t="shared" ca="1" si="0"/>
        <v>-11601834.862221155</v>
      </c>
      <c r="C44" s="4">
        <f t="shared" ca="1" si="1"/>
        <v>0</v>
      </c>
      <c r="D44" s="15"/>
      <c r="E44" s="6">
        <f t="shared" ca="1" si="2"/>
        <v>-3000874.4133092342</v>
      </c>
      <c r="F44" s="4">
        <f t="shared" ca="1" si="3"/>
        <v>0</v>
      </c>
      <c r="H44" s="6">
        <f t="shared" ca="1" si="4"/>
        <v>-8600960.4489119202</v>
      </c>
      <c r="I44" s="4">
        <f t="shared" ca="1" si="5"/>
        <v>0</v>
      </c>
      <c r="K44" s="6">
        <f t="shared" si="6"/>
        <v>0</v>
      </c>
      <c r="L44" s="4">
        <f t="shared" si="7"/>
        <v>0</v>
      </c>
    </row>
    <row r="45" spans="1:12" x14ac:dyDescent="0.2">
      <c r="A45" s="15">
        <f>+curves!A34</f>
        <v>37653</v>
      </c>
      <c r="B45" s="6">
        <f t="shared" ca="1" si="0"/>
        <v>-11533183.648452614</v>
      </c>
      <c r="C45" s="4">
        <f t="shared" ca="1" si="1"/>
        <v>0</v>
      </c>
      <c r="D45" s="15"/>
      <c r="E45" s="6">
        <f t="shared" ca="1" si="2"/>
        <v>-2983117.4228601223</v>
      </c>
      <c r="F45" s="4">
        <f t="shared" ca="1" si="3"/>
        <v>0</v>
      </c>
      <c r="H45" s="6">
        <f t="shared" ca="1" si="4"/>
        <v>-8550066.2255924921</v>
      </c>
      <c r="I45" s="4">
        <f t="shared" ca="1" si="5"/>
        <v>0</v>
      </c>
      <c r="K45" s="6">
        <f t="shared" si="6"/>
        <v>0</v>
      </c>
      <c r="L45" s="4">
        <f t="shared" si="7"/>
        <v>0</v>
      </c>
    </row>
    <row r="46" spans="1:12" x14ac:dyDescent="0.2">
      <c r="A46" s="15">
        <f>+curves!A35</f>
        <v>37681</v>
      </c>
      <c r="B46" s="6">
        <f t="shared" ca="1" si="0"/>
        <v>-11471502.670970671</v>
      </c>
      <c r="C46" s="4">
        <f t="shared" ca="1" si="1"/>
        <v>0</v>
      </c>
      <c r="D46" s="15"/>
      <c r="E46" s="6">
        <f t="shared" ca="1" si="2"/>
        <v>-2967163.3199693635</v>
      </c>
      <c r="F46" s="4">
        <f t="shared" ca="1" si="3"/>
        <v>0</v>
      </c>
      <c r="H46" s="6">
        <f t="shared" ca="1" si="4"/>
        <v>-8504339.3510013074</v>
      </c>
      <c r="I46" s="4">
        <f t="shared" ca="1" si="5"/>
        <v>0</v>
      </c>
      <c r="K46" s="6">
        <f t="shared" si="6"/>
        <v>0</v>
      </c>
      <c r="L46" s="4">
        <f t="shared" si="7"/>
        <v>0</v>
      </c>
    </row>
    <row r="47" spans="1:12" x14ac:dyDescent="0.2">
      <c r="A47" s="15">
        <f>+curves!A36</f>
        <v>37712</v>
      </c>
      <c r="B47" s="6">
        <f t="shared" ca="1" si="0"/>
        <v>-11402428.789579462</v>
      </c>
      <c r="C47" s="4">
        <f t="shared" ca="1" si="1"/>
        <v>0</v>
      </c>
      <c r="D47" s="15"/>
      <c r="E47" s="6">
        <f t="shared" ca="1" si="2"/>
        <v>-2949297.0043601142</v>
      </c>
      <c r="F47" s="4">
        <f t="shared" ca="1" si="3"/>
        <v>0</v>
      </c>
      <c r="H47" s="6">
        <f t="shared" ca="1" si="4"/>
        <v>-8453131.7852193471</v>
      </c>
      <c r="I47" s="4">
        <f t="shared" ca="1" si="5"/>
        <v>0</v>
      </c>
      <c r="K47" s="6">
        <f t="shared" si="6"/>
        <v>0</v>
      </c>
      <c r="L47" s="4">
        <f t="shared" si="7"/>
        <v>0</v>
      </c>
    </row>
    <row r="48" spans="1:12" x14ac:dyDescent="0.2">
      <c r="A48" s="15">
        <f>+curves!A37</f>
        <v>37742</v>
      </c>
      <c r="B48" s="6">
        <f t="shared" ca="1" si="0"/>
        <v>-11334477.22271396</v>
      </c>
      <c r="C48" s="4">
        <f t="shared" ca="1" si="1"/>
        <v>0</v>
      </c>
      <c r="D48" s="15"/>
      <c r="E48" s="6">
        <f t="shared" ca="1" si="2"/>
        <v>-2931720.9811902833</v>
      </c>
      <c r="F48" s="4">
        <f t="shared" ca="1" si="3"/>
        <v>0</v>
      </c>
      <c r="H48" s="6">
        <f t="shared" ca="1" si="4"/>
        <v>-8402756.2415236775</v>
      </c>
      <c r="I48" s="4">
        <f t="shared" ca="1" si="5"/>
        <v>0</v>
      </c>
      <c r="K48" s="6">
        <f t="shared" si="6"/>
        <v>0</v>
      </c>
      <c r="L48" s="4">
        <f t="shared" si="7"/>
        <v>0</v>
      </c>
    </row>
    <row r="49" spans="1:12" x14ac:dyDescent="0.2">
      <c r="A49" s="15">
        <f>+curves!A38</f>
        <v>37773</v>
      </c>
      <c r="B49" s="6">
        <f t="shared" ca="1" si="0"/>
        <v>-11264699.616507372</v>
      </c>
      <c r="C49" s="4">
        <f t="shared" ca="1" si="1"/>
        <v>0</v>
      </c>
      <c r="D49" s="15"/>
      <c r="E49" s="6">
        <f t="shared" ca="1" si="2"/>
        <v>-2913672.6435286975</v>
      </c>
      <c r="F49" s="4">
        <f t="shared" ca="1" si="3"/>
        <v>0</v>
      </c>
      <c r="H49" s="6">
        <f t="shared" ca="1" si="4"/>
        <v>-8351026.9729786739</v>
      </c>
      <c r="I49" s="4">
        <f t="shared" ca="1" si="5"/>
        <v>0</v>
      </c>
      <c r="K49" s="6">
        <f t="shared" si="6"/>
        <v>0</v>
      </c>
      <c r="L49" s="4">
        <f t="shared" si="7"/>
        <v>0</v>
      </c>
    </row>
    <row r="50" spans="1:12" x14ac:dyDescent="0.2">
      <c r="A50" s="15">
        <f>+curves!A39</f>
        <v>37803</v>
      </c>
      <c r="B50" s="6">
        <f t="shared" ca="1" si="0"/>
        <v>-11197677.532785334</v>
      </c>
      <c r="C50" s="4">
        <f t="shared" ca="1" si="1"/>
        <v>0</v>
      </c>
      <c r="D50" s="15"/>
      <c r="E50" s="6">
        <f t="shared" ca="1" si="2"/>
        <v>-2896337.03596691</v>
      </c>
      <c r="F50" s="4">
        <f t="shared" ca="1" si="3"/>
        <v>0</v>
      </c>
      <c r="H50" s="6">
        <f t="shared" ca="1" si="4"/>
        <v>-8301340.4968184233</v>
      </c>
      <c r="I50" s="4">
        <f t="shared" ca="1" si="5"/>
        <v>0</v>
      </c>
      <c r="K50" s="6">
        <f t="shared" si="6"/>
        <v>0</v>
      </c>
      <c r="L50" s="4">
        <f t="shared" si="7"/>
        <v>0</v>
      </c>
    </row>
    <row r="51" spans="1:12" x14ac:dyDescent="0.2">
      <c r="A51" s="15">
        <f>+curves!A40</f>
        <v>37834</v>
      </c>
      <c r="B51" s="6">
        <f t="shared" ca="1" si="0"/>
        <v>-11128969.502227616</v>
      </c>
      <c r="C51" s="4">
        <f t="shared" ca="1" si="1"/>
        <v>0</v>
      </c>
      <c r="D51" s="15"/>
      <c r="E51" s="6">
        <f t="shared" ca="1" si="2"/>
        <v>-2878565.3495622948</v>
      </c>
      <c r="F51" s="4">
        <f t="shared" ca="1" si="3"/>
        <v>0</v>
      </c>
      <c r="H51" s="6">
        <f t="shared" ca="1" si="4"/>
        <v>-8250404.1526653199</v>
      </c>
      <c r="I51" s="4">
        <f t="shared" ca="1" si="5"/>
        <v>0</v>
      </c>
      <c r="K51" s="6">
        <f t="shared" si="6"/>
        <v>0</v>
      </c>
      <c r="L51" s="4">
        <f t="shared" si="7"/>
        <v>0</v>
      </c>
    </row>
    <row r="52" spans="1:12" x14ac:dyDescent="0.2">
      <c r="A52" s="15">
        <f>+curves!A41</f>
        <v>37865</v>
      </c>
      <c r="B52" s="6">
        <f t="shared" ca="1" si="0"/>
        <v>-11060693.593286529</v>
      </c>
      <c r="C52" s="4">
        <f t="shared" ca="1" si="1"/>
        <v>0</v>
      </c>
      <c r="D52" s="15"/>
      <c r="E52" s="6">
        <f t="shared" ca="1" si="2"/>
        <v>-2860905.4336421066</v>
      </c>
      <c r="F52" s="4">
        <f t="shared" ca="1" si="3"/>
        <v>0</v>
      </c>
      <c r="H52" s="6">
        <f t="shared" ca="1" si="4"/>
        <v>-8199788.1596444231</v>
      </c>
      <c r="I52" s="4">
        <f t="shared" ca="1" si="5"/>
        <v>0</v>
      </c>
      <c r="K52" s="6">
        <f t="shared" si="6"/>
        <v>0</v>
      </c>
      <c r="L52" s="4">
        <f t="shared" si="7"/>
        <v>0</v>
      </c>
    </row>
    <row r="53" spans="1:12" x14ac:dyDescent="0.2">
      <c r="A53" s="15">
        <f>+curves!A42</f>
        <v>37895</v>
      </c>
      <c r="B53" s="6">
        <f t="shared" ca="1" si="0"/>
        <v>-10995053.84548107</v>
      </c>
      <c r="C53" s="4">
        <f t="shared" ca="1" si="1"/>
        <v>0</v>
      </c>
      <c r="D53" s="15"/>
      <c r="E53" s="6">
        <f t="shared" ca="1" si="2"/>
        <v>-2843927.374393316</v>
      </c>
      <c r="F53" s="4">
        <f t="shared" ca="1" si="3"/>
        <v>0</v>
      </c>
      <c r="H53" s="6">
        <f t="shared" ca="1" si="4"/>
        <v>-8151126.4710877538</v>
      </c>
      <c r="I53" s="4">
        <f t="shared" ca="1" si="5"/>
        <v>0</v>
      </c>
      <c r="K53" s="6">
        <f t="shared" si="6"/>
        <v>0</v>
      </c>
      <c r="L53" s="4">
        <f t="shared" si="7"/>
        <v>0</v>
      </c>
    </row>
    <row r="54" spans="1:12" x14ac:dyDescent="0.2">
      <c r="A54" s="15">
        <f>+curves!A43</f>
        <v>37926</v>
      </c>
      <c r="B54" s="6">
        <f t="shared" ca="1" si="0"/>
        <v>-10927676.009810893</v>
      </c>
      <c r="C54" s="4">
        <f t="shared" ca="1" si="1"/>
        <v>0</v>
      </c>
      <c r="D54" s="15"/>
      <c r="E54" s="6">
        <f t="shared" ca="1" si="2"/>
        <v>-2826499.7497556661</v>
      </c>
      <c r="F54" s="4">
        <f t="shared" ca="1" si="3"/>
        <v>0</v>
      </c>
      <c r="H54" s="6">
        <f t="shared" ca="1" si="4"/>
        <v>-8101176.2600552272</v>
      </c>
      <c r="I54" s="4">
        <f t="shared" ca="1" si="5"/>
        <v>0</v>
      </c>
      <c r="K54" s="6">
        <f t="shared" si="6"/>
        <v>0</v>
      </c>
      <c r="L54" s="4">
        <f t="shared" si="7"/>
        <v>0</v>
      </c>
    </row>
    <row r="55" spans="1:12" x14ac:dyDescent="0.2">
      <c r="A55" s="15">
        <f>+curves!A44</f>
        <v>37956</v>
      </c>
      <c r="B55" s="6">
        <f t="shared" ca="1" si="0"/>
        <v>-10862873.82577103</v>
      </c>
      <c r="C55" s="4">
        <f t="shared" ca="1" si="1"/>
        <v>0</v>
      </c>
      <c r="D55" s="15"/>
      <c r="E55" s="6">
        <f t="shared" ca="1" si="2"/>
        <v>-2809738.3306938414</v>
      </c>
      <c r="F55" s="4">
        <f t="shared" ca="1" si="3"/>
        <v>0</v>
      </c>
      <c r="H55" s="6">
        <f t="shared" ca="1" si="4"/>
        <v>-8053135.4950771891</v>
      </c>
      <c r="I55" s="4">
        <f t="shared" ca="1" si="5"/>
        <v>0</v>
      </c>
      <c r="K55" s="6">
        <f t="shared" si="6"/>
        <v>0</v>
      </c>
      <c r="L55" s="4">
        <f t="shared" si="7"/>
        <v>0</v>
      </c>
    </row>
    <row r="56" spans="1:12" x14ac:dyDescent="0.2">
      <c r="A56" s="15">
        <f>+curves!A45</f>
        <v>37987</v>
      </c>
      <c r="B56" s="6">
        <f t="shared" ca="1" si="0"/>
        <v>-10793481.547484461</v>
      </c>
      <c r="C56" s="4">
        <f t="shared" ca="1" si="1"/>
        <v>0</v>
      </c>
      <c r="D56" s="15"/>
      <c r="E56" s="6">
        <f t="shared" si="2"/>
        <v>0</v>
      </c>
      <c r="F56" s="4">
        <f t="shared" si="3"/>
        <v>0</v>
      </c>
      <c r="H56" s="6">
        <f t="shared" si="4"/>
        <v>0</v>
      </c>
      <c r="I56" s="4">
        <f t="shared" si="5"/>
        <v>0</v>
      </c>
      <c r="K56" s="6">
        <f t="shared" ca="1" si="6"/>
        <v>-10793481.547484461</v>
      </c>
      <c r="L56" s="4">
        <f t="shared" ca="1" si="7"/>
        <v>0</v>
      </c>
    </row>
    <row r="57" spans="1:12" x14ac:dyDescent="0.2">
      <c r="A57" s="15">
        <f>+curves!A46</f>
        <v>38018</v>
      </c>
      <c r="B57" s="6">
        <f t="shared" ca="1" si="0"/>
        <v>-10728760.968948066</v>
      </c>
      <c r="C57" s="4">
        <f t="shared" ca="1" si="1"/>
        <v>0</v>
      </c>
      <c r="D57" s="15"/>
      <c r="E57" s="6">
        <f t="shared" si="2"/>
        <v>0</v>
      </c>
      <c r="F57" s="4">
        <f t="shared" si="3"/>
        <v>0</v>
      </c>
      <c r="H57" s="6">
        <f t="shared" si="4"/>
        <v>0</v>
      </c>
      <c r="I57" s="4">
        <f t="shared" si="5"/>
        <v>0</v>
      </c>
      <c r="K57" s="6">
        <f t="shared" ca="1" si="6"/>
        <v>-10728760.968948066</v>
      </c>
      <c r="L57" s="4">
        <f t="shared" ca="1" si="7"/>
        <v>0</v>
      </c>
    </row>
    <row r="58" spans="1:12" x14ac:dyDescent="0.2">
      <c r="A58" s="15">
        <f>+curves!A47</f>
        <v>38047</v>
      </c>
      <c r="B58" s="6">
        <f t="shared" ca="1" si="0"/>
        <v>-10668555.51753436</v>
      </c>
      <c r="C58" s="4">
        <f t="shared" ca="1" si="1"/>
        <v>0</v>
      </c>
      <c r="D58" s="15"/>
      <c r="E58" s="6">
        <f t="shared" si="2"/>
        <v>0</v>
      </c>
      <c r="F58" s="4">
        <f t="shared" si="3"/>
        <v>0</v>
      </c>
      <c r="H58" s="6">
        <f t="shared" si="4"/>
        <v>0</v>
      </c>
      <c r="I58" s="4">
        <f t="shared" si="5"/>
        <v>0</v>
      </c>
      <c r="K58" s="6">
        <f t="shared" ca="1" si="6"/>
        <v>-10668555.51753436</v>
      </c>
      <c r="L58" s="4">
        <f t="shared" ca="1" si="7"/>
        <v>0</v>
      </c>
    </row>
    <row r="59" spans="1:12" x14ac:dyDescent="0.2">
      <c r="A59" s="15">
        <f>+curves!A48</f>
        <v>38078</v>
      </c>
      <c r="B59" s="6">
        <f t="shared" ca="1" si="0"/>
        <v>-10605034.45715023</v>
      </c>
      <c r="C59" s="4">
        <f t="shared" ca="1" si="1"/>
        <v>0</v>
      </c>
      <c r="D59" s="15"/>
      <c r="E59" s="6">
        <f t="shared" si="2"/>
        <v>0</v>
      </c>
      <c r="F59" s="4">
        <f t="shared" si="3"/>
        <v>0</v>
      </c>
      <c r="H59" s="6">
        <f t="shared" si="4"/>
        <v>0</v>
      </c>
      <c r="I59" s="4">
        <f t="shared" si="5"/>
        <v>0</v>
      </c>
      <c r="K59" s="6">
        <f t="shared" ca="1" si="6"/>
        <v>-10605034.45715023</v>
      </c>
      <c r="L59" s="4">
        <f t="shared" ca="1" si="7"/>
        <v>0</v>
      </c>
    </row>
    <row r="60" spans="1:12" x14ac:dyDescent="0.2">
      <c r="A60" s="15">
        <f>+curves!A49</f>
        <v>38108</v>
      </c>
      <c r="B60" s="6">
        <f t="shared" ca="1" si="0"/>
        <v>-10544387.152349861</v>
      </c>
      <c r="C60" s="4">
        <f t="shared" ca="1" si="1"/>
        <v>0</v>
      </c>
      <c r="D60" s="15"/>
      <c r="E60" s="6">
        <f t="shared" si="2"/>
        <v>0</v>
      </c>
      <c r="F60" s="4">
        <f t="shared" si="3"/>
        <v>0</v>
      </c>
      <c r="H60" s="6">
        <f t="shared" si="4"/>
        <v>0</v>
      </c>
      <c r="I60" s="4">
        <f t="shared" si="5"/>
        <v>0</v>
      </c>
      <c r="K60" s="6">
        <f t="shared" ca="1" si="6"/>
        <v>-10544387.152349861</v>
      </c>
      <c r="L60" s="4">
        <f t="shared" ca="1" si="7"/>
        <v>0</v>
      </c>
    </row>
    <row r="61" spans="1:12" x14ac:dyDescent="0.2">
      <c r="A61" s="15">
        <f>+curves!A50</f>
        <v>38139</v>
      </c>
      <c r="B61" s="6">
        <f t="shared" ca="1" si="0"/>
        <v>-10482054.471996386</v>
      </c>
      <c r="C61" s="4">
        <f t="shared" ca="1" si="1"/>
        <v>0</v>
      </c>
      <c r="D61" s="15"/>
      <c r="E61" s="6">
        <f t="shared" si="2"/>
        <v>0</v>
      </c>
      <c r="F61" s="4">
        <f t="shared" si="3"/>
        <v>0</v>
      </c>
      <c r="H61" s="6">
        <f t="shared" si="4"/>
        <v>0</v>
      </c>
      <c r="I61" s="4">
        <f t="shared" si="5"/>
        <v>0</v>
      </c>
      <c r="K61" s="6">
        <f t="shared" ca="1" si="6"/>
        <v>-10482054.471996386</v>
      </c>
      <c r="L61" s="4">
        <f t="shared" ca="1" si="7"/>
        <v>0</v>
      </c>
    </row>
    <row r="62" spans="1:12" x14ac:dyDescent="0.2">
      <c r="A62" s="15">
        <f>+curves!A51</f>
        <v>38169</v>
      </c>
      <c r="B62" s="6">
        <f t="shared" ca="1" si="0"/>
        <v>-10422056.313510947</v>
      </c>
      <c r="C62" s="4">
        <f t="shared" ca="1" si="1"/>
        <v>0</v>
      </c>
      <c r="D62" s="15"/>
      <c r="E62" s="6">
        <f t="shared" si="2"/>
        <v>0</v>
      </c>
      <c r="F62" s="4">
        <f t="shared" si="3"/>
        <v>0</v>
      </c>
      <c r="H62" s="6">
        <f t="shared" si="4"/>
        <v>0</v>
      </c>
      <c r="I62" s="4">
        <f t="shared" si="5"/>
        <v>0</v>
      </c>
      <c r="K62" s="6">
        <f t="shared" ca="1" si="6"/>
        <v>-10422056.313510947</v>
      </c>
      <c r="L62" s="4">
        <f t="shared" ca="1" si="7"/>
        <v>0</v>
      </c>
    </row>
    <row r="63" spans="1:12" x14ac:dyDescent="0.2">
      <c r="A63" s="15">
        <f>+curves!A52</f>
        <v>38200</v>
      </c>
      <c r="B63" s="6">
        <f t="shared" ca="1" si="0"/>
        <v>-10360391.170712383</v>
      </c>
      <c r="C63" s="4">
        <f t="shared" ca="1" si="1"/>
        <v>0</v>
      </c>
      <c r="D63" s="15"/>
      <c r="E63" s="6">
        <f t="shared" si="2"/>
        <v>0</v>
      </c>
      <c r="F63" s="4">
        <f t="shared" si="3"/>
        <v>0</v>
      </c>
      <c r="H63" s="6">
        <f t="shared" si="4"/>
        <v>0</v>
      </c>
      <c r="I63" s="4">
        <f t="shared" si="5"/>
        <v>0</v>
      </c>
      <c r="K63" s="6">
        <f t="shared" ca="1" si="6"/>
        <v>-10360391.170712383</v>
      </c>
      <c r="L63" s="4">
        <f t="shared" ca="1" si="7"/>
        <v>0</v>
      </c>
    </row>
    <row r="64" spans="1:12" x14ac:dyDescent="0.2">
      <c r="A64" s="15">
        <f>+curves!A53</f>
        <v>38231</v>
      </c>
      <c r="B64" s="6">
        <f t="shared" ca="1" si="0"/>
        <v>-10299062.79183027</v>
      </c>
      <c r="C64" s="4">
        <f t="shared" ca="1" si="1"/>
        <v>0</v>
      </c>
      <c r="D64" s="15"/>
      <c r="E64" s="6">
        <f t="shared" si="2"/>
        <v>0</v>
      </c>
      <c r="F64" s="4">
        <f t="shared" si="3"/>
        <v>0</v>
      </c>
      <c r="H64" s="6">
        <f t="shared" si="4"/>
        <v>0</v>
      </c>
      <c r="I64" s="4">
        <f t="shared" si="5"/>
        <v>0</v>
      </c>
      <c r="K64" s="6">
        <f t="shared" ca="1" si="6"/>
        <v>-10299062.79183027</v>
      </c>
      <c r="L64" s="4">
        <f t="shared" ca="1" si="7"/>
        <v>0</v>
      </c>
    </row>
    <row r="65" spans="1:12" x14ac:dyDescent="0.2">
      <c r="A65" s="15">
        <f>+curves!A54</f>
        <v>38261</v>
      </c>
      <c r="B65" s="6">
        <f t="shared" ca="1" si="0"/>
        <v>-10240031.828705288</v>
      </c>
      <c r="C65" s="4">
        <f t="shared" ca="1" si="1"/>
        <v>0</v>
      </c>
      <c r="D65" s="15"/>
      <c r="E65" s="6">
        <f t="shared" si="2"/>
        <v>0</v>
      </c>
      <c r="F65" s="4">
        <f t="shared" si="3"/>
        <v>0</v>
      </c>
      <c r="H65" s="6">
        <f t="shared" si="4"/>
        <v>0</v>
      </c>
      <c r="I65" s="4">
        <f t="shared" si="5"/>
        <v>0</v>
      </c>
      <c r="K65" s="6">
        <f t="shared" ca="1" si="6"/>
        <v>-10240031.828705288</v>
      </c>
      <c r="L65" s="4">
        <f t="shared" ca="1" si="7"/>
        <v>0</v>
      </c>
    </row>
    <row r="66" spans="1:12" x14ac:dyDescent="0.2">
      <c r="A66" s="15">
        <f>+curves!A55</f>
        <v>38292</v>
      </c>
      <c r="B66" s="6">
        <f t="shared" ca="1" si="0"/>
        <v>-10179361.275381908</v>
      </c>
      <c r="C66" s="4">
        <f t="shared" ca="1" si="1"/>
        <v>0</v>
      </c>
      <c r="D66" s="15"/>
      <c r="E66" s="6">
        <f t="shared" si="2"/>
        <v>0</v>
      </c>
      <c r="F66" s="4">
        <f t="shared" si="3"/>
        <v>0</v>
      </c>
      <c r="H66" s="6">
        <f t="shared" si="4"/>
        <v>0</v>
      </c>
      <c r="I66" s="4">
        <f t="shared" si="5"/>
        <v>0</v>
      </c>
      <c r="K66" s="6">
        <f t="shared" ca="1" si="6"/>
        <v>-10179361.275381908</v>
      </c>
      <c r="L66" s="4">
        <f t="shared" ca="1" si="7"/>
        <v>0</v>
      </c>
    </row>
    <row r="67" spans="1:12" x14ac:dyDescent="0.2">
      <c r="A67" s="15">
        <f>+curves!A56</f>
        <v>38322</v>
      </c>
      <c r="B67" s="6">
        <f t="shared" ca="1" si="0"/>
        <v>-10120963.827970061</v>
      </c>
      <c r="C67" s="4">
        <f t="shared" ca="1" si="1"/>
        <v>0</v>
      </c>
      <c r="D67" s="15"/>
      <c r="E67" s="6">
        <f t="shared" si="2"/>
        <v>0</v>
      </c>
      <c r="F67" s="4">
        <f t="shared" si="3"/>
        <v>0</v>
      </c>
      <c r="H67" s="6">
        <f t="shared" si="4"/>
        <v>0</v>
      </c>
      <c r="I67" s="4">
        <f t="shared" si="5"/>
        <v>0</v>
      </c>
      <c r="K67" s="6">
        <f t="shared" ca="1" si="6"/>
        <v>-10120963.827970061</v>
      </c>
      <c r="L67" s="4">
        <f t="shared" ca="1" si="7"/>
        <v>0</v>
      </c>
    </row>
    <row r="68" spans="1:12" x14ac:dyDescent="0.2">
      <c r="A68" s="15">
        <f>+curves!A57</f>
        <v>38353</v>
      </c>
      <c r="B68" s="6">
        <f t="shared" ca="1" si="0"/>
        <v>-10060944.72839796</v>
      </c>
      <c r="C68" s="4">
        <f t="shared" ca="1" si="1"/>
        <v>0</v>
      </c>
      <c r="D68" s="15"/>
      <c r="E68" s="6">
        <f t="shared" si="2"/>
        <v>0</v>
      </c>
      <c r="F68" s="4">
        <f t="shared" si="3"/>
        <v>0</v>
      </c>
      <c r="H68" s="6">
        <f t="shared" si="4"/>
        <v>0</v>
      </c>
      <c r="I68" s="4">
        <f t="shared" si="5"/>
        <v>0</v>
      </c>
      <c r="K68" s="6">
        <f t="shared" ca="1" si="6"/>
        <v>-10060944.72839796</v>
      </c>
      <c r="L68" s="4">
        <f t="shared" ca="1" si="7"/>
        <v>0</v>
      </c>
    </row>
    <row r="69" spans="1:12" x14ac:dyDescent="0.2">
      <c r="A69" s="15">
        <f>+curves!A58</f>
        <v>38384</v>
      </c>
      <c r="B69" s="6">
        <f t="shared" ca="1" si="0"/>
        <v>-10001254.270784687</v>
      </c>
      <c r="C69" s="4">
        <f t="shared" ca="1" si="1"/>
        <v>0</v>
      </c>
      <c r="D69" s="15"/>
      <c r="E69" s="6">
        <f t="shared" si="2"/>
        <v>0</v>
      </c>
      <c r="F69" s="4">
        <f t="shared" si="3"/>
        <v>0</v>
      </c>
      <c r="H69" s="6">
        <f t="shared" si="4"/>
        <v>0</v>
      </c>
      <c r="I69" s="4">
        <f t="shared" si="5"/>
        <v>0</v>
      </c>
      <c r="K69" s="6">
        <f t="shared" ca="1" si="6"/>
        <v>-10001254.270784687</v>
      </c>
      <c r="L69" s="4">
        <f t="shared" ca="1" si="7"/>
        <v>0</v>
      </c>
    </row>
    <row r="70" spans="1:12" x14ac:dyDescent="0.2">
      <c r="A70" s="15">
        <f>+curves!A59</f>
        <v>38412</v>
      </c>
      <c r="B70" s="6">
        <f t="shared" ca="1" si="0"/>
        <v>-9947621.4322166014</v>
      </c>
      <c r="C70" s="4">
        <f t="shared" ca="1" si="1"/>
        <v>0</v>
      </c>
      <c r="D70" s="15"/>
      <c r="E70" s="6">
        <f t="shared" si="2"/>
        <v>0</v>
      </c>
      <c r="F70" s="4">
        <f t="shared" si="3"/>
        <v>0</v>
      </c>
      <c r="H70" s="6">
        <f t="shared" si="4"/>
        <v>0</v>
      </c>
      <c r="I70" s="4">
        <f t="shared" si="5"/>
        <v>0</v>
      </c>
      <c r="K70" s="6">
        <f t="shared" ca="1" si="6"/>
        <v>-9947621.4322166014</v>
      </c>
      <c r="L70" s="4">
        <f t="shared" ca="1" si="7"/>
        <v>0</v>
      </c>
    </row>
    <row r="71" spans="1:12" x14ac:dyDescent="0.2">
      <c r="A71" s="15">
        <f>+curves!A60</f>
        <v>38443</v>
      </c>
      <c r="B71" s="6">
        <f t="shared" ca="1" si="0"/>
        <v>-9888551.9713905752</v>
      </c>
      <c r="C71" s="4">
        <f t="shared" ca="1" si="1"/>
        <v>0</v>
      </c>
      <c r="D71" s="15"/>
      <c r="E71" s="6">
        <f t="shared" si="2"/>
        <v>0</v>
      </c>
      <c r="F71" s="4">
        <f t="shared" si="3"/>
        <v>0</v>
      </c>
      <c r="H71" s="6">
        <f t="shared" si="4"/>
        <v>0</v>
      </c>
      <c r="I71" s="4">
        <f t="shared" si="5"/>
        <v>0</v>
      </c>
      <c r="K71" s="6">
        <f t="shared" ca="1" si="6"/>
        <v>-9888551.9713905752</v>
      </c>
      <c r="L71" s="4">
        <f t="shared" ca="1" si="7"/>
        <v>0</v>
      </c>
    </row>
    <row r="72" spans="1:12" x14ac:dyDescent="0.2">
      <c r="A72" s="15">
        <f>+curves!A61</f>
        <v>38473</v>
      </c>
      <c r="B72" s="6">
        <f t="shared" ca="1" si="0"/>
        <v>-9831696.431396991</v>
      </c>
      <c r="C72" s="4">
        <f t="shared" ca="1" si="1"/>
        <v>0</v>
      </c>
      <c r="D72" s="15"/>
      <c r="E72" s="6">
        <f t="shared" si="2"/>
        <v>0</v>
      </c>
      <c r="F72" s="4">
        <f t="shared" si="3"/>
        <v>0</v>
      </c>
      <c r="H72" s="6">
        <f t="shared" si="4"/>
        <v>0</v>
      </c>
      <c r="I72" s="4">
        <f t="shared" si="5"/>
        <v>0</v>
      </c>
      <c r="K72" s="6">
        <f t="shared" ca="1" si="6"/>
        <v>-9831696.431396991</v>
      </c>
      <c r="L72" s="4">
        <f t="shared" ca="1" si="7"/>
        <v>0</v>
      </c>
    </row>
    <row r="73" spans="1:12" x14ac:dyDescent="0.2">
      <c r="A73" s="15">
        <f>+curves!A62</f>
        <v>38504</v>
      </c>
      <c r="B73" s="6">
        <f t="shared" ca="1" si="0"/>
        <v>-9773262.8810313866</v>
      </c>
      <c r="C73" s="4">
        <f t="shared" ca="1" si="1"/>
        <v>0</v>
      </c>
      <c r="D73" s="15"/>
      <c r="E73" s="6">
        <f t="shared" si="2"/>
        <v>0</v>
      </c>
      <c r="F73" s="4">
        <f t="shared" si="3"/>
        <v>0</v>
      </c>
      <c r="H73" s="6">
        <f t="shared" si="4"/>
        <v>0</v>
      </c>
      <c r="I73" s="4">
        <f t="shared" si="5"/>
        <v>0</v>
      </c>
      <c r="K73" s="6">
        <f t="shared" ca="1" si="6"/>
        <v>-9773262.8810313866</v>
      </c>
      <c r="L73" s="4">
        <f t="shared" ca="1" si="7"/>
        <v>0</v>
      </c>
    </row>
    <row r="74" spans="1:12" x14ac:dyDescent="0.2">
      <c r="A74" s="15">
        <f>+curves!A63</f>
        <v>38534</v>
      </c>
      <c r="B74" s="6">
        <f t="shared" ca="1" si="0"/>
        <v>-9716683.0898407828</v>
      </c>
      <c r="C74" s="4">
        <f t="shared" ca="1" si="1"/>
        <v>0</v>
      </c>
      <c r="D74" s="15"/>
      <c r="E74" s="6">
        <f t="shared" si="2"/>
        <v>0</v>
      </c>
      <c r="F74" s="4">
        <f t="shared" si="3"/>
        <v>0</v>
      </c>
      <c r="H74" s="6">
        <f t="shared" si="4"/>
        <v>0</v>
      </c>
      <c r="I74" s="4">
        <f t="shared" si="5"/>
        <v>0</v>
      </c>
      <c r="K74" s="6">
        <f t="shared" ca="1" si="6"/>
        <v>-9716683.0898407828</v>
      </c>
      <c r="L74" s="4">
        <f t="shared" ca="1" si="7"/>
        <v>0</v>
      </c>
    </row>
    <row r="75" spans="1:12" x14ac:dyDescent="0.2">
      <c r="A75" s="15">
        <f>+curves!A64</f>
        <v>38565</v>
      </c>
      <c r="B75" s="6">
        <f t="shared" ca="1" si="0"/>
        <v>-9658437.5084603783</v>
      </c>
      <c r="C75" s="4">
        <f t="shared" ca="1" si="1"/>
        <v>0</v>
      </c>
      <c r="D75" s="15"/>
      <c r="E75" s="6">
        <f t="shared" si="2"/>
        <v>0</v>
      </c>
      <c r="F75" s="4">
        <f t="shared" si="3"/>
        <v>0</v>
      </c>
      <c r="H75" s="6">
        <f t="shared" si="4"/>
        <v>0</v>
      </c>
      <c r="I75" s="4">
        <f t="shared" si="5"/>
        <v>0</v>
      </c>
      <c r="K75" s="6">
        <f t="shared" ca="1" si="6"/>
        <v>-9658437.5084603783</v>
      </c>
      <c r="L75" s="4">
        <f t="shared" ca="1" si="7"/>
        <v>0</v>
      </c>
    </row>
    <row r="76" spans="1:12" x14ac:dyDescent="0.2">
      <c r="A76" s="15">
        <f>+curves!A65</f>
        <v>38596</v>
      </c>
      <c r="B76" s="6">
        <f t="shared" ca="1" si="0"/>
        <v>-9600523.1827216912</v>
      </c>
      <c r="C76" s="4">
        <f t="shared" ca="1" si="1"/>
        <v>0</v>
      </c>
      <c r="D76" s="15"/>
      <c r="E76" s="6">
        <f t="shared" si="2"/>
        <v>0</v>
      </c>
      <c r="F76" s="4">
        <f t="shared" si="3"/>
        <v>0</v>
      </c>
      <c r="H76" s="6">
        <f t="shared" si="4"/>
        <v>0</v>
      </c>
      <c r="I76" s="4">
        <f t="shared" si="5"/>
        <v>0</v>
      </c>
      <c r="K76" s="6">
        <f t="shared" ca="1" si="6"/>
        <v>-9600523.1827216912</v>
      </c>
      <c r="L76" s="4">
        <f t="shared" ca="1" si="7"/>
        <v>0</v>
      </c>
    </row>
    <row r="77" spans="1:12" x14ac:dyDescent="0.2">
      <c r="A77" s="15">
        <f>+curves!A66</f>
        <v>38626</v>
      </c>
      <c r="B77" s="6">
        <f t="shared" ref="B77:B140" ca="1" si="8">+SUMIF($E$11:$CJ$11,"POS",$E77:$CJ77)</f>
        <v>-9544790.7924269196</v>
      </c>
      <c r="C77" s="4">
        <f t="shared" ref="C77:C140" ca="1" si="9">+SUMIF($E$11:$CJ$11,"P&amp;l",$E77:$CJ77)</f>
        <v>0</v>
      </c>
      <c r="D77" s="15"/>
      <c r="E77" s="6">
        <f t="shared" si="2"/>
        <v>0</v>
      </c>
      <c r="F77" s="4">
        <f t="shared" si="3"/>
        <v>0</v>
      </c>
      <c r="H77" s="6">
        <f t="shared" si="4"/>
        <v>0</v>
      </c>
      <c r="I77" s="4">
        <f t="shared" si="5"/>
        <v>0</v>
      </c>
      <c r="K77" s="6">
        <f t="shared" ca="1" si="6"/>
        <v>-9544790.7924269196</v>
      </c>
      <c r="L77" s="4">
        <f t="shared" ca="1" si="7"/>
        <v>0</v>
      </c>
    </row>
    <row r="78" spans="1:12" x14ac:dyDescent="0.2">
      <c r="A78" s="15">
        <f>+curves!A67</f>
        <v>38657</v>
      </c>
      <c r="B78" s="6">
        <f t="shared" ca="1" si="8"/>
        <v>-9487523.1296601575</v>
      </c>
      <c r="C78" s="4">
        <f t="shared" ca="1" si="9"/>
        <v>0</v>
      </c>
      <c r="D78" s="15"/>
      <c r="E78" s="6">
        <f t="shared" ref="E78:E141" si="10">+IF(AND(E$7&lt;$A78+1,E$8&gt;$A78-1),E$9*VLOOKUP($A78,curves,3,0),0)</f>
        <v>0</v>
      </c>
      <c r="F78" s="4">
        <f t="shared" ref="F78:F141" si="11">+IF(AND(E$7&lt;$A78+1,E$8&gt;$A78-1),E$9*(VLOOKUP($A78,curves,8,0)-E$10)*VLOOKUP($A78,curves,3,0),0)</f>
        <v>0</v>
      </c>
      <c r="H78" s="6">
        <f t="shared" ref="H78:H141" si="12">+IF(AND(H$7&lt;$A78+1,H$8&gt;$A78-1),H$9*VLOOKUP($A78,curves,3,0),0)</f>
        <v>0</v>
      </c>
      <c r="I78" s="4">
        <f t="shared" ref="I78:I141" si="13">+IF(AND(H$7&lt;$A78+1,H$8&gt;$A78-1),H$9*(VLOOKUP($A78,curves,8,0)-H$10)*VLOOKUP($A78,curves,3,0),0)</f>
        <v>0</v>
      </c>
      <c r="K78" s="6">
        <f t="shared" ref="K78:K141" ca="1" si="14">+IF(AND(K$7&lt;$A78+1,K$8&gt;$A78-1),K$9*VLOOKUP($A78,curves,3,0),0)</f>
        <v>-9487523.1296601575</v>
      </c>
      <c r="L78" s="4">
        <f t="shared" ref="L78:L141" ca="1" si="15">+IF(AND(K$7&lt;$A78+1,K$8&gt;$A78-1),K$9*(VLOOKUP($A78,curves,9,0)-K$10)*VLOOKUP($A78,curves,3,0),0)</f>
        <v>0</v>
      </c>
    </row>
    <row r="79" spans="1:12" x14ac:dyDescent="0.2">
      <c r="A79" s="15">
        <f>+curves!A68</f>
        <v>38687</v>
      </c>
      <c r="B79" s="6">
        <f t="shared" ca="1" si="8"/>
        <v>-9432413.2484988011</v>
      </c>
      <c r="C79" s="4">
        <f t="shared" ca="1" si="9"/>
        <v>0</v>
      </c>
      <c r="D79" s="15"/>
      <c r="E79" s="6">
        <f t="shared" si="10"/>
        <v>0</v>
      </c>
      <c r="F79" s="4">
        <f t="shared" si="11"/>
        <v>0</v>
      </c>
      <c r="H79" s="6">
        <f t="shared" si="12"/>
        <v>0</v>
      </c>
      <c r="I79" s="4">
        <f t="shared" si="13"/>
        <v>0</v>
      </c>
      <c r="K79" s="6">
        <f t="shared" ca="1" si="14"/>
        <v>-9432413.2484988011</v>
      </c>
      <c r="L79" s="4">
        <f t="shared" ca="1" si="15"/>
        <v>0</v>
      </c>
    </row>
    <row r="80" spans="1:12" x14ac:dyDescent="0.2">
      <c r="A80" s="15">
        <f>+curves!A69</f>
        <v>38718</v>
      </c>
      <c r="B80" s="6">
        <f t="shared" ca="1" si="8"/>
        <v>-9375785.4583438523</v>
      </c>
      <c r="C80" s="4">
        <f t="shared" ca="1" si="9"/>
        <v>0</v>
      </c>
      <c r="D80" s="15"/>
      <c r="E80" s="6">
        <f t="shared" si="10"/>
        <v>0</v>
      </c>
      <c r="F80" s="4">
        <f t="shared" si="11"/>
        <v>0</v>
      </c>
      <c r="H80" s="6">
        <f t="shared" si="12"/>
        <v>0</v>
      </c>
      <c r="I80" s="4">
        <f t="shared" si="13"/>
        <v>0</v>
      </c>
      <c r="K80" s="6">
        <f t="shared" ca="1" si="14"/>
        <v>-9375785.4583438523</v>
      </c>
      <c r="L80" s="4">
        <f t="shared" ca="1" si="15"/>
        <v>0</v>
      </c>
    </row>
    <row r="81" spans="1:12" x14ac:dyDescent="0.2">
      <c r="A81" s="15">
        <f>+curves!A70</f>
        <v>38749</v>
      </c>
      <c r="B81" s="6">
        <f t="shared" ca="1" si="8"/>
        <v>-9319480.2683028188</v>
      </c>
      <c r="C81" s="4">
        <f t="shared" ca="1" si="9"/>
        <v>0</v>
      </c>
      <c r="D81" s="15"/>
      <c r="E81" s="6">
        <f t="shared" si="10"/>
        <v>0</v>
      </c>
      <c r="F81" s="4">
        <f t="shared" si="11"/>
        <v>0</v>
      </c>
      <c r="H81" s="6">
        <f t="shared" si="12"/>
        <v>0</v>
      </c>
      <c r="I81" s="4">
        <f t="shared" si="13"/>
        <v>0</v>
      </c>
      <c r="K81" s="6">
        <f t="shared" ca="1" si="14"/>
        <v>-9319480.2683028188</v>
      </c>
      <c r="L81" s="4">
        <f t="shared" ca="1" si="15"/>
        <v>0</v>
      </c>
    </row>
    <row r="82" spans="1:12" x14ac:dyDescent="0.2">
      <c r="A82" s="15">
        <f>+curves!A71</f>
        <v>38777</v>
      </c>
      <c r="B82" s="6">
        <f t="shared" ca="1" si="8"/>
        <v>-9268899.811804831</v>
      </c>
      <c r="C82" s="4">
        <f t="shared" ca="1" si="9"/>
        <v>0</v>
      </c>
      <c r="D82" s="15"/>
      <c r="E82" s="6">
        <f t="shared" si="10"/>
        <v>0</v>
      </c>
      <c r="F82" s="4">
        <f t="shared" si="11"/>
        <v>0</v>
      </c>
      <c r="H82" s="6">
        <f t="shared" si="12"/>
        <v>0</v>
      </c>
      <c r="I82" s="4">
        <f t="shared" si="13"/>
        <v>0</v>
      </c>
      <c r="K82" s="6">
        <f t="shared" ca="1" si="14"/>
        <v>-9268899.811804831</v>
      </c>
      <c r="L82" s="4">
        <f t="shared" ca="1" si="15"/>
        <v>0</v>
      </c>
    </row>
    <row r="83" spans="1:12" x14ac:dyDescent="0.2">
      <c r="A83" s="15">
        <f>+curves!A72</f>
        <v>38808</v>
      </c>
      <c r="B83" s="6">
        <f t="shared" ca="1" si="8"/>
        <v>-9213203.8358032592</v>
      </c>
      <c r="C83" s="4">
        <f t="shared" ca="1" si="9"/>
        <v>0</v>
      </c>
      <c r="D83" s="15"/>
      <c r="E83" s="6">
        <f t="shared" si="10"/>
        <v>0</v>
      </c>
      <c r="F83" s="4">
        <f t="shared" si="11"/>
        <v>0</v>
      </c>
      <c r="H83" s="6">
        <f t="shared" si="12"/>
        <v>0</v>
      </c>
      <c r="I83" s="4">
        <f t="shared" si="13"/>
        <v>0</v>
      </c>
      <c r="K83" s="6">
        <f t="shared" ca="1" si="14"/>
        <v>-9213203.8358032592</v>
      </c>
      <c r="L83" s="4">
        <f t="shared" ca="1" si="15"/>
        <v>0</v>
      </c>
    </row>
    <row r="84" spans="1:12" x14ac:dyDescent="0.2">
      <c r="A84" s="15">
        <f>+curves!A73</f>
        <v>38838</v>
      </c>
      <c r="B84" s="6">
        <f t="shared" ca="1" si="8"/>
        <v>-9159606.9259055182</v>
      </c>
      <c r="C84" s="4">
        <f t="shared" ca="1" si="9"/>
        <v>0</v>
      </c>
      <c r="D84" s="15"/>
      <c r="E84" s="6">
        <f t="shared" si="10"/>
        <v>0</v>
      </c>
      <c r="F84" s="4">
        <f t="shared" si="11"/>
        <v>0</v>
      </c>
      <c r="H84" s="6">
        <f t="shared" si="12"/>
        <v>0</v>
      </c>
      <c r="I84" s="4">
        <f t="shared" si="13"/>
        <v>0</v>
      </c>
      <c r="K84" s="6">
        <f t="shared" ca="1" si="14"/>
        <v>-9159606.9259055182</v>
      </c>
      <c r="L84" s="4">
        <f t="shared" ca="1" si="15"/>
        <v>0</v>
      </c>
    </row>
    <row r="85" spans="1:12" x14ac:dyDescent="0.2">
      <c r="A85" s="15">
        <f>+curves!A74</f>
        <v>38869</v>
      </c>
      <c r="B85" s="6">
        <f t="shared" ca="1" si="8"/>
        <v>-9104534.2969861366</v>
      </c>
      <c r="C85" s="4">
        <f t="shared" ca="1" si="9"/>
        <v>0</v>
      </c>
      <c r="D85" s="15"/>
      <c r="E85" s="6">
        <f t="shared" si="10"/>
        <v>0</v>
      </c>
      <c r="F85" s="4">
        <f t="shared" si="11"/>
        <v>0</v>
      </c>
      <c r="H85" s="6">
        <f t="shared" si="12"/>
        <v>0</v>
      </c>
      <c r="I85" s="4">
        <f t="shared" si="13"/>
        <v>0</v>
      </c>
      <c r="K85" s="6">
        <f t="shared" ca="1" si="14"/>
        <v>-9104534.2969861366</v>
      </c>
      <c r="L85" s="4">
        <f t="shared" ca="1" si="15"/>
        <v>0</v>
      </c>
    </row>
    <row r="86" spans="1:12" x14ac:dyDescent="0.2">
      <c r="A86" s="15">
        <f>+curves!A75</f>
        <v>38899</v>
      </c>
      <c r="B86" s="6">
        <f t="shared" ca="1" si="8"/>
        <v>-9051537.442765072</v>
      </c>
      <c r="C86" s="4">
        <f t="shared" ca="1" si="9"/>
        <v>0</v>
      </c>
      <c r="D86" s="15"/>
      <c r="E86" s="6">
        <f t="shared" si="10"/>
        <v>0</v>
      </c>
      <c r="F86" s="4">
        <f t="shared" si="11"/>
        <v>0</v>
      </c>
      <c r="H86" s="6">
        <f t="shared" si="12"/>
        <v>0</v>
      </c>
      <c r="I86" s="4">
        <f t="shared" si="13"/>
        <v>0</v>
      </c>
      <c r="K86" s="6">
        <f t="shared" ca="1" si="14"/>
        <v>-9051537.442765072</v>
      </c>
      <c r="L86" s="4">
        <f t="shared" ca="1" si="15"/>
        <v>0</v>
      </c>
    </row>
    <row r="87" spans="1:12" x14ac:dyDescent="0.2">
      <c r="A87" s="15">
        <f>+curves!A76</f>
        <v>38930</v>
      </c>
      <c r="B87" s="6">
        <f t="shared" ca="1" si="8"/>
        <v>-8997081.5980264992</v>
      </c>
      <c r="C87" s="4">
        <f t="shared" ca="1" si="9"/>
        <v>0</v>
      </c>
      <c r="D87" s="15"/>
      <c r="E87" s="6">
        <f t="shared" si="10"/>
        <v>0</v>
      </c>
      <c r="F87" s="4">
        <f t="shared" si="11"/>
        <v>0</v>
      </c>
      <c r="H87" s="6">
        <f t="shared" si="12"/>
        <v>0</v>
      </c>
      <c r="I87" s="4">
        <f t="shared" si="13"/>
        <v>0</v>
      </c>
      <c r="K87" s="6">
        <f t="shared" ca="1" si="14"/>
        <v>-8997081.5980264992</v>
      </c>
      <c r="L87" s="4">
        <f t="shared" ca="1" si="15"/>
        <v>0</v>
      </c>
    </row>
    <row r="88" spans="1:12" x14ac:dyDescent="0.2">
      <c r="A88" s="15">
        <f>+curves!A77</f>
        <v>38961</v>
      </c>
      <c r="B88" s="6">
        <f t="shared" ca="1" si="8"/>
        <v>-8942936.70646137</v>
      </c>
      <c r="C88" s="4">
        <f t="shared" ca="1" si="9"/>
        <v>0</v>
      </c>
      <c r="D88" s="15"/>
      <c r="E88" s="6">
        <f t="shared" si="10"/>
        <v>0</v>
      </c>
      <c r="F88" s="4">
        <f t="shared" si="11"/>
        <v>0</v>
      </c>
      <c r="H88" s="6">
        <f t="shared" si="12"/>
        <v>0</v>
      </c>
      <c r="I88" s="4">
        <f t="shared" si="13"/>
        <v>0</v>
      </c>
      <c r="K88" s="6">
        <f t="shared" ca="1" si="14"/>
        <v>-8942936.70646137</v>
      </c>
      <c r="L88" s="4">
        <f t="shared" ca="1" si="15"/>
        <v>0</v>
      </c>
    </row>
    <row r="89" spans="1:12" x14ac:dyDescent="0.2">
      <c r="A89" s="15">
        <f>+curves!A78</f>
        <v>38991</v>
      </c>
      <c r="B89" s="6">
        <f t="shared" ca="1" si="8"/>
        <v>-8890832.9200932831</v>
      </c>
      <c r="C89" s="4">
        <f t="shared" ca="1" si="9"/>
        <v>0</v>
      </c>
      <c r="D89" s="15"/>
      <c r="E89" s="6">
        <f t="shared" si="10"/>
        <v>0</v>
      </c>
      <c r="F89" s="4">
        <f t="shared" si="11"/>
        <v>0</v>
      </c>
      <c r="H89" s="6">
        <f t="shared" si="12"/>
        <v>0</v>
      </c>
      <c r="I89" s="4">
        <f t="shared" si="13"/>
        <v>0</v>
      </c>
      <c r="K89" s="6">
        <f t="shared" ca="1" si="14"/>
        <v>-8890832.9200932831</v>
      </c>
      <c r="L89" s="4">
        <f t="shared" ca="1" si="15"/>
        <v>0</v>
      </c>
    </row>
    <row r="90" spans="1:12" x14ac:dyDescent="0.2">
      <c r="A90" s="15">
        <f>+curves!A79</f>
        <v>39022</v>
      </c>
      <c r="B90" s="6">
        <f t="shared" ca="1" si="8"/>
        <v>-8837295.0357214492</v>
      </c>
      <c r="C90" s="4">
        <f t="shared" ca="1" si="9"/>
        <v>0</v>
      </c>
      <c r="D90" s="15"/>
      <c r="E90" s="6">
        <f t="shared" si="10"/>
        <v>0</v>
      </c>
      <c r="F90" s="4">
        <f t="shared" si="11"/>
        <v>0</v>
      </c>
      <c r="H90" s="6">
        <f t="shared" si="12"/>
        <v>0</v>
      </c>
      <c r="I90" s="4">
        <f t="shared" si="13"/>
        <v>0</v>
      </c>
      <c r="K90" s="6">
        <f t="shared" ca="1" si="14"/>
        <v>-8837295.0357214492</v>
      </c>
      <c r="L90" s="4">
        <f t="shared" ca="1" si="15"/>
        <v>0</v>
      </c>
    </row>
    <row r="91" spans="1:12" x14ac:dyDescent="0.2">
      <c r="A91" s="15">
        <f>+curves!A80</f>
        <v>39052</v>
      </c>
      <c r="B91" s="6">
        <f t="shared" ca="1" si="8"/>
        <v>-8785775.5697462149</v>
      </c>
      <c r="C91" s="4">
        <f t="shared" ca="1" si="9"/>
        <v>0</v>
      </c>
      <c r="D91" s="15"/>
      <c r="E91" s="6">
        <f t="shared" si="10"/>
        <v>0</v>
      </c>
      <c r="F91" s="4">
        <f t="shared" si="11"/>
        <v>0</v>
      </c>
      <c r="H91" s="6">
        <f t="shared" si="12"/>
        <v>0</v>
      </c>
      <c r="I91" s="4">
        <f t="shared" si="13"/>
        <v>0</v>
      </c>
      <c r="K91" s="6">
        <f t="shared" ca="1" si="14"/>
        <v>-8785775.5697462149</v>
      </c>
      <c r="L91" s="4">
        <f t="shared" ca="1" si="15"/>
        <v>0</v>
      </c>
    </row>
    <row r="92" spans="1:12" x14ac:dyDescent="0.2">
      <c r="A92" s="15">
        <f>+curves!A81</f>
        <v>39083</v>
      </c>
      <c r="B92" s="6">
        <f t="shared" ca="1" si="8"/>
        <v>-8732838.2894986998</v>
      </c>
      <c r="C92" s="4">
        <f t="shared" ca="1" si="9"/>
        <v>0</v>
      </c>
      <c r="D92" s="15"/>
      <c r="E92" s="6">
        <f t="shared" si="10"/>
        <v>0</v>
      </c>
      <c r="F92" s="4">
        <f t="shared" si="11"/>
        <v>0</v>
      </c>
      <c r="H92" s="6">
        <f t="shared" si="12"/>
        <v>0</v>
      </c>
      <c r="I92" s="4">
        <f t="shared" si="13"/>
        <v>0</v>
      </c>
      <c r="K92" s="6">
        <f t="shared" ca="1" si="14"/>
        <v>-8732838.2894986998</v>
      </c>
      <c r="L92" s="4">
        <f t="shared" ca="1" si="15"/>
        <v>0</v>
      </c>
    </row>
    <row r="93" spans="1:12" x14ac:dyDescent="0.2">
      <c r="A93" s="15">
        <f>+curves!A82</f>
        <v>39114</v>
      </c>
      <c r="B93" s="6">
        <f t="shared" ca="1" si="8"/>
        <v>-8680203.8005692624</v>
      </c>
      <c r="C93" s="4">
        <f t="shared" ca="1" si="9"/>
        <v>0</v>
      </c>
      <c r="D93" s="15"/>
      <c r="E93" s="6">
        <f t="shared" si="10"/>
        <v>0</v>
      </c>
      <c r="F93" s="4">
        <f t="shared" si="11"/>
        <v>0</v>
      </c>
      <c r="H93" s="6">
        <f t="shared" si="12"/>
        <v>0</v>
      </c>
      <c r="I93" s="4">
        <f t="shared" si="13"/>
        <v>0</v>
      </c>
      <c r="K93" s="6">
        <f t="shared" ca="1" si="14"/>
        <v>-8680203.8005692624</v>
      </c>
      <c r="L93" s="4">
        <f t="shared" ca="1" si="15"/>
        <v>0</v>
      </c>
    </row>
    <row r="94" spans="1:12" x14ac:dyDescent="0.2">
      <c r="A94" s="15">
        <f>+curves!A83</f>
        <v>39142</v>
      </c>
      <c r="B94" s="6">
        <f t="shared" ca="1" si="8"/>
        <v>-8632921.8720539529</v>
      </c>
      <c r="C94" s="4">
        <f t="shared" ca="1" si="9"/>
        <v>0</v>
      </c>
      <c r="D94" s="15"/>
      <c r="E94" s="6">
        <f t="shared" si="10"/>
        <v>0</v>
      </c>
      <c r="F94" s="4">
        <f t="shared" si="11"/>
        <v>0</v>
      </c>
      <c r="H94" s="6">
        <f t="shared" si="12"/>
        <v>0</v>
      </c>
      <c r="I94" s="4">
        <f t="shared" si="13"/>
        <v>0</v>
      </c>
      <c r="K94" s="6">
        <f t="shared" ca="1" si="14"/>
        <v>-8632921.8720539529</v>
      </c>
      <c r="L94" s="4">
        <f t="shared" ca="1" si="15"/>
        <v>0</v>
      </c>
    </row>
    <row r="95" spans="1:12" x14ac:dyDescent="0.2">
      <c r="A95" s="15">
        <f>+curves!A84</f>
        <v>39173</v>
      </c>
      <c r="B95" s="6">
        <f t="shared" ca="1" si="8"/>
        <v>-8580859.1688214354</v>
      </c>
      <c r="C95" s="4">
        <f t="shared" ca="1" si="9"/>
        <v>0</v>
      </c>
      <c r="D95" s="15"/>
      <c r="E95" s="6">
        <f t="shared" si="10"/>
        <v>0</v>
      </c>
      <c r="F95" s="4">
        <f t="shared" si="11"/>
        <v>0</v>
      </c>
      <c r="H95" s="6">
        <f t="shared" si="12"/>
        <v>0</v>
      </c>
      <c r="I95" s="4">
        <f t="shared" si="13"/>
        <v>0</v>
      </c>
      <c r="K95" s="6">
        <f t="shared" ca="1" si="14"/>
        <v>-8580859.1688214354</v>
      </c>
      <c r="L95" s="4">
        <f t="shared" ca="1" si="15"/>
        <v>0</v>
      </c>
    </row>
    <row r="96" spans="1:12" x14ac:dyDescent="0.2">
      <c r="A96" s="15">
        <f>+curves!A85</f>
        <v>39203</v>
      </c>
      <c r="B96" s="6">
        <f t="shared" ca="1" si="8"/>
        <v>-8530759.7393527478</v>
      </c>
      <c r="C96" s="4">
        <f t="shared" ca="1" si="9"/>
        <v>0</v>
      </c>
      <c r="D96" s="15"/>
      <c r="E96" s="6">
        <f t="shared" si="10"/>
        <v>0</v>
      </c>
      <c r="F96" s="4">
        <f t="shared" si="11"/>
        <v>0</v>
      </c>
      <c r="H96" s="6">
        <f t="shared" si="12"/>
        <v>0</v>
      </c>
      <c r="I96" s="4">
        <f t="shared" si="13"/>
        <v>0</v>
      </c>
      <c r="K96" s="6">
        <f t="shared" ca="1" si="14"/>
        <v>-8530759.7393527478</v>
      </c>
      <c r="L96" s="4">
        <f t="shared" ca="1" si="15"/>
        <v>0</v>
      </c>
    </row>
    <row r="97" spans="1:12" x14ac:dyDescent="0.2">
      <c r="A97" s="15">
        <f>+curves!A86</f>
        <v>39234</v>
      </c>
      <c r="B97" s="6">
        <f t="shared" ca="1" si="8"/>
        <v>-8479282.0586829837</v>
      </c>
      <c r="C97" s="4">
        <f t="shared" ca="1" si="9"/>
        <v>0</v>
      </c>
      <c r="D97" s="15"/>
      <c r="E97" s="6">
        <f t="shared" si="10"/>
        <v>0</v>
      </c>
      <c r="F97" s="4">
        <f t="shared" si="11"/>
        <v>0</v>
      </c>
      <c r="H97" s="6">
        <f t="shared" si="12"/>
        <v>0</v>
      </c>
      <c r="I97" s="4">
        <f t="shared" si="13"/>
        <v>0</v>
      </c>
      <c r="K97" s="6">
        <f t="shared" ca="1" si="14"/>
        <v>-8479282.0586829837</v>
      </c>
      <c r="L97" s="4">
        <f t="shared" ca="1" si="15"/>
        <v>0</v>
      </c>
    </row>
    <row r="98" spans="1:12" x14ac:dyDescent="0.2">
      <c r="A98" s="15">
        <f>+curves!A87</f>
        <v>39264</v>
      </c>
      <c r="B98" s="6">
        <f t="shared" ca="1" si="8"/>
        <v>-8428793.8322073165</v>
      </c>
      <c r="C98" s="4">
        <f t="shared" ca="1" si="9"/>
        <v>0</v>
      </c>
      <c r="D98" s="15"/>
      <c r="E98" s="6">
        <f t="shared" si="10"/>
        <v>0</v>
      </c>
      <c r="F98" s="4">
        <f t="shared" si="11"/>
        <v>0</v>
      </c>
      <c r="H98" s="6">
        <f t="shared" si="12"/>
        <v>0</v>
      </c>
      <c r="I98" s="4">
        <f t="shared" si="13"/>
        <v>0</v>
      </c>
      <c r="K98" s="6">
        <f t="shared" ca="1" si="14"/>
        <v>-8428793.8322073165</v>
      </c>
      <c r="L98" s="4">
        <f t="shared" ca="1" si="15"/>
        <v>0</v>
      </c>
    </row>
    <row r="99" spans="1:12" x14ac:dyDescent="0.2">
      <c r="A99" s="15">
        <f>+curves!A88</f>
        <v>39295</v>
      </c>
      <c r="B99" s="6">
        <f t="shared" ca="1" si="8"/>
        <v>-8376651.8422854431</v>
      </c>
      <c r="C99" s="4">
        <f t="shared" ca="1" si="9"/>
        <v>0</v>
      </c>
      <c r="D99" s="15"/>
      <c r="E99" s="6">
        <f t="shared" si="10"/>
        <v>0</v>
      </c>
      <c r="F99" s="4">
        <f t="shared" si="11"/>
        <v>0</v>
      </c>
      <c r="H99" s="6">
        <f t="shared" si="12"/>
        <v>0</v>
      </c>
      <c r="I99" s="4">
        <f t="shared" si="13"/>
        <v>0</v>
      </c>
      <c r="K99" s="6">
        <f t="shared" ca="1" si="14"/>
        <v>-8376651.8422854431</v>
      </c>
      <c r="L99" s="4">
        <f t="shared" ca="1" si="15"/>
        <v>0</v>
      </c>
    </row>
    <row r="100" spans="1:12" x14ac:dyDescent="0.2">
      <c r="A100" s="15">
        <f>+curves!A89</f>
        <v>39326</v>
      </c>
      <c r="B100" s="6">
        <f t="shared" ca="1" si="8"/>
        <v>-8324846.8535319967</v>
      </c>
      <c r="C100" s="4">
        <f t="shared" ca="1" si="9"/>
        <v>0</v>
      </c>
      <c r="D100" s="15"/>
      <c r="E100" s="6">
        <f t="shared" si="10"/>
        <v>0</v>
      </c>
      <c r="F100" s="4">
        <f t="shared" si="11"/>
        <v>0</v>
      </c>
      <c r="H100" s="6">
        <f t="shared" si="12"/>
        <v>0</v>
      </c>
      <c r="I100" s="4">
        <f t="shared" si="13"/>
        <v>0</v>
      </c>
      <c r="K100" s="6">
        <f t="shared" ca="1" si="14"/>
        <v>-8324846.8535319967</v>
      </c>
      <c r="L100" s="4">
        <f t="shared" ca="1" si="15"/>
        <v>0</v>
      </c>
    </row>
    <row r="101" spans="1:12" x14ac:dyDescent="0.2">
      <c r="A101" s="15">
        <f>+curves!A90</f>
        <v>39356</v>
      </c>
      <c r="B101" s="6">
        <f t="shared" ca="1" si="8"/>
        <v>-8275031.731591207</v>
      </c>
      <c r="C101" s="4">
        <f t="shared" ca="1" si="9"/>
        <v>0</v>
      </c>
      <c r="D101" s="15"/>
      <c r="E101" s="6">
        <f t="shared" si="10"/>
        <v>0</v>
      </c>
      <c r="F101" s="4">
        <f t="shared" si="11"/>
        <v>0</v>
      </c>
      <c r="H101" s="6">
        <f t="shared" si="12"/>
        <v>0</v>
      </c>
      <c r="I101" s="4">
        <f t="shared" si="13"/>
        <v>0</v>
      </c>
      <c r="K101" s="6">
        <f t="shared" ca="1" si="14"/>
        <v>-8275031.731591207</v>
      </c>
      <c r="L101" s="4">
        <f t="shared" ca="1" si="15"/>
        <v>0</v>
      </c>
    </row>
    <row r="102" spans="1:12" x14ac:dyDescent="0.2">
      <c r="A102" s="15">
        <f>+curves!A91</f>
        <v>39387</v>
      </c>
      <c r="B102" s="6">
        <f t="shared" ca="1" si="8"/>
        <v>-8223883.2806035094</v>
      </c>
      <c r="C102" s="4">
        <f t="shared" ca="1" si="9"/>
        <v>0</v>
      </c>
      <c r="D102" s="15"/>
      <c r="E102" s="6">
        <f t="shared" si="10"/>
        <v>0</v>
      </c>
      <c r="F102" s="4">
        <f t="shared" si="11"/>
        <v>0</v>
      </c>
      <c r="H102" s="6">
        <f t="shared" si="12"/>
        <v>0</v>
      </c>
      <c r="I102" s="4">
        <f t="shared" si="13"/>
        <v>0</v>
      </c>
      <c r="K102" s="6">
        <f t="shared" ca="1" si="14"/>
        <v>-8223883.2806035094</v>
      </c>
      <c r="L102" s="4">
        <f t="shared" ca="1" si="15"/>
        <v>0</v>
      </c>
    </row>
    <row r="103" spans="1:12" x14ac:dyDescent="0.2">
      <c r="A103" s="15">
        <f>+curves!A92</f>
        <v>39417</v>
      </c>
      <c r="B103" s="6">
        <f t="shared" ca="1" si="8"/>
        <v>-8174699.3208043473</v>
      </c>
      <c r="C103" s="4">
        <f t="shared" ca="1" si="9"/>
        <v>0</v>
      </c>
      <c r="D103" s="15"/>
      <c r="E103" s="6">
        <f t="shared" si="10"/>
        <v>0</v>
      </c>
      <c r="F103" s="4">
        <f t="shared" si="11"/>
        <v>0</v>
      </c>
      <c r="H103" s="6">
        <f t="shared" si="12"/>
        <v>0</v>
      </c>
      <c r="I103" s="4">
        <f t="shared" si="13"/>
        <v>0</v>
      </c>
      <c r="K103" s="6">
        <f t="shared" ca="1" si="14"/>
        <v>-8174699.3208043473</v>
      </c>
      <c r="L103" s="4">
        <f t="shared" ca="1" si="15"/>
        <v>0</v>
      </c>
    </row>
    <row r="104" spans="1:12" x14ac:dyDescent="0.2">
      <c r="A104" s="15">
        <f>+curves!A93</f>
        <v>39448</v>
      </c>
      <c r="B104" s="6">
        <f t="shared" ca="1" si="8"/>
        <v>-8124198.7636191482</v>
      </c>
      <c r="C104" s="4">
        <f t="shared" ca="1" si="9"/>
        <v>0</v>
      </c>
      <c r="D104" s="15"/>
      <c r="E104" s="6">
        <f t="shared" si="10"/>
        <v>0</v>
      </c>
      <c r="F104" s="4">
        <f t="shared" si="11"/>
        <v>0</v>
      </c>
      <c r="H104" s="6">
        <f t="shared" si="12"/>
        <v>0</v>
      </c>
      <c r="I104" s="4">
        <f t="shared" si="13"/>
        <v>0</v>
      </c>
      <c r="K104" s="6">
        <f t="shared" ca="1" si="14"/>
        <v>-8124198.7636191482</v>
      </c>
      <c r="L104" s="4">
        <f t="shared" ca="1" si="15"/>
        <v>0</v>
      </c>
    </row>
    <row r="105" spans="1:12" x14ac:dyDescent="0.2">
      <c r="A105" s="15">
        <f>+curves!A94</f>
        <v>39479</v>
      </c>
      <c r="B105" s="6">
        <f t="shared" ca="1" si="8"/>
        <v>-8074024.1891054567</v>
      </c>
      <c r="C105" s="4">
        <f t="shared" ca="1" si="9"/>
        <v>0</v>
      </c>
      <c r="D105" s="15"/>
      <c r="E105" s="6">
        <f t="shared" si="10"/>
        <v>0</v>
      </c>
      <c r="F105" s="4">
        <f t="shared" si="11"/>
        <v>0</v>
      </c>
      <c r="H105" s="6">
        <f t="shared" si="12"/>
        <v>0</v>
      </c>
      <c r="I105" s="4">
        <f t="shared" si="13"/>
        <v>0</v>
      </c>
      <c r="K105" s="6">
        <f t="shared" ca="1" si="14"/>
        <v>-8074024.1891054567</v>
      </c>
      <c r="L105" s="4">
        <f t="shared" ca="1" si="15"/>
        <v>0</v>
      </c>
    </row>
    <row r="106" spans="1:12" x14ac:dyDescent="0.2">
      <c r="A106" s="15">
        <f>+curves!A95</f>
        <v>39508</v>
      </c>
      <c r="B106" s="6">
        <f t="shared" ca="1" si="8"/>
        <v>-8027379.8610252673</v>
      </c>
      <c r="C106" s="4">
        <f t="shared" ca="1" si="9"/>
        <v>0</v>
      </c>
      <c r="D106" s="15"/>
      <c r="E106" s="6">
        <f t="shared" si="10"/>
        <v>0</v>
      </c>
      <c r="F106" s="4">
        <f t="shared" si="11"/>
        <v>0</v>
      </c>
      <c r="H106" s="6">
        <f t="shared" si="12"/>
        <v>0</v>
      </c>
      <c r="I106" s="4">
        <f t="shared" si="13"/>
        <v>0</v>
      </c>
      <c r="K106" s="6">
        <f t="shared" ca="1" si="14"/>
        <v>-8027379.8610252673</v>
      </c>
      <c r="L106" s="4">
        <f t="shared" ca="1" si="15"/>
        <v>0</v>
      </c>
    </row>
    <row r="107" spans="1:12" x14ac:dyDescent="0.2">
      <c r="A107" s="15">
        <f>+curves!A96</f>
        <v>39539</v>
      </c>
      <c r="B107" s="6">
        <f t="shared" ca="1" si="8"/>
        <v>-7977830.0222195974</v>
      </c>
      <c r="C107" s="4">
        <f t="shared" ca="1" si="9"/>
        <v>0</v>
      </c>
      <c r="D107" s="15"/>
      <c r="E107" s="6">
        <f t="shared" si="10"/>
        <v>0</v>
      </c>
      <c r="F107" s="4">
        <f t="shared" si="11"/>
        <v>0</v>
      </c>
      <c r="H107" s="6">
        <f t="shared" si="12"/>
        <v>0</v>
      </c>
      <c r="I107" s="4">
        <f t="shared" si="13"/>
        <v>0</v>
      </c>
      <c r="K107" s="6">
        <f t="shared" ca="1" si="14"/>
        <v>-7977830.0222195974</v>
      </c>
      <c r="L107" s="4">
        <f t="shared" ca="1" si="15"/>
        <v>0</v>
      </c>
    </row>
    <row r="108" spans="1:12" x14ac:dyDescent="0.2">
      <c r="A108" s="15">
        <f>+curves!A97</f>
        <v>39569</v>
      </c>
      <c r="B108" s="6">
        <f t="shared" ca="1" si="8"/>
        <v>-7930182.8954253038</v>
      </c>
      <c r="C108" s="4">
        <f t="shared" ca="1" si="9"/>
        <v>0</v>
      </c>
      <c r="D108" s="15"/>
      <c r="E108" s="6">
        <f t="shared" si="10"/>
        <v>0</v>
      </c>
      <c r="F108" s="4">
        <f t="shared" si="11"/>
        <v>0</v>
      </c>
      <c r="H108" s="6">
        <f t="shared" si="12"/>
        <v>0</v>
      </c>
      <c r="I108" s="4">
        <f t="shared" si="13"/>
        <v>0</v>
      </c>
      <c r="K108" s="6">
        <f t="shared" ca="1" si="14"/>
        <v>-7930182.8954253038</v>
      </c>
      <c r="L108" s="4">
        <f t="shared" ca="1" si="15"/>
        <v>0</v>
      </c>
    </row>
    <row r="109" spans="1:12" x14ac:dyDescent="0.2">
      <c r="A109" s="15">
        <f>+curves!A98</f>
        <v>39600</v>
      </c>
      <c r="B109" s="6">
        <f t="shared" ca="1" si="8"/>
        <v>-7881259.9200699599</v>
      </c>
      <c r="C109" s="4">
        <f t="shared" ca="1" si="9"/>
        <v>0</v>
      </c>
      <c r="D109" s="15"/>
      <c r="E109" s="6">
        <f t="shared" si="10"/>
        <v>0</v>
      </c>
      <c r="F109" s="4">
        <f t="shared" si="11"/>
        <v>0</v>
      </c>
      <c r="H109" s="6">
        <f t="shared" si="12"/>
        <v>0</v>
      </c>
      <c r="I109" s="4">
        <f t="shared" si="13"/>
        <v>0</v>
      </c>
      <c r="K109" s="6">
        <f t="shared" ca="1" si="14"/>
        <v>-7881259.9200699599</v>
      </c>
      <c r="L109" s="4">
        <f t="shared" ca="1" si="15"/>
        <v>0</v>
      </c>
    </row>
    <row r="110" spans="1:12" x14ac:dyDescent="0.2">
      <c r="A110" s="15">
        <f>+curves!A99</f>
        <v>39630</v>
      </c>
      <c r="B110" s="6">
        <f t="shared" ca="1" si="8"/>
        <v>-7834215.434528172</v>
      </c>
      <c r="C110" s="4">
        <f t="shared" ca="1" si="9"/>
        <v>0</v>
      </c>
      <c r="D110" s="15"/>
      <c r="E110" s="6">
        <f t="shared" si="10"/>
        <v>0</v>
      </c>
      <c r="F110" s="4">
        <f t="shared" si="11"/>
        <v>0</v>
      </c>
      <c r="H110" s="6">
        <f t="shared" si="12"/>
        <v>0</v>
      </c>
      <c r="I110" s="4">
        <f t="shared" si="13"/>
        <v>0</v>
      </c>
      <c r="K110" s="6">
        <f t="shared" ca="1" si="14"/>
        <v>-7834215.434528172</v>
      </c>
      <c r="L110" s="4">
        <f t="shared" ca="1" si="15"/>
        <v>0</v>
      </c>
    </row>
    <row r="111" spans="1:12" x14ac:dyDescent="0.2">
      <c r="A111" s="15">
        <f>+curves!A100</f>
        <v>39661</v>
      </c>
      <c r="B111" s="6">
        <f t="shared" ca="1" si="8"/>
        <v>-7785911.0826833397</v>
      </c>
      <c r="C111" s="4">
        <f t="shared" ca="1" si="9"/>
        <v>0</v>
      </c>
      <c r="D111" s="15"/>
      <c r="E111" s="6">
        <f t="shared" si="10"/>
        <v>0</v>
      </c>
      <c r="F111" s="4">
        <f t="shared" si="11"/>
        <v>0</v>
      </c>
      <c r="H111" s="6">
        <f t="shared" si="12"/>
        <v>0</v>
      </c>
      <c r="I111" s="4">
        <f t="shared" si="13"/>
        <v>0</v>
      </c>
      <c r="K111" s="6">
        <f t="shared" ca="1" si="14"/>
        <v>-7785911.0826833397</v>
      </c>
      <c r="L111" s="4">
        <f t="shared" ca="1" si="15"/>
        <v>0</v>
      </c>
    </row>
    <row r="112" spans="1:12" x14ac:dyDescent="0.2">
      <c r="A112" s="15">
        <f>+curves!A101</f>
        <v>39692</v>
      </c>
      <c r="B112" s="6">
        <f t="shared" ca="1" si="8"/>
        <v>-7737917.9914565487</v>
      </c>
      <c r="C112" s="4">
        <f t="shared" ca="1" si="9"/>
        <v>0</v>
      </c>
      <c r="D112" s="15"/>
      <c r="E112" s="6">
        <f t="shared" si="10"/>
        <v>0</v>
      </c>
      <c r="F112" s="4">
        <f t="shared" si="11"/>
        <v>0</v>
      </c>
      <c r="H112" s="6">
        <f t="shared" si="12"/>
        <v>0</v>
      </c>
      <c r="I112" s="4">
        <f t="shared" si="13"/>
        <v>0</v>
      </c>
      <c r="K112" s="6">
        <f t="shared" ca="1" si="14"/>
        <v>-7737917.9914565487</v>
      </c>
      <c r="L112" s="4">
        <f t="shared" ca="1" si="15"/>
        <v>0</v>
      </c>
    </row>
    <row r="113" spans="1:12" x14ac:dyDescent="0.2">
      <c r="A113" s="15">
        <f>+curves!A102</f>
        <v>39722</v>
      </c>
      <c r="B113" s="6">
        <f t="shared" ca="1" si="8"/>
        <v>-7691767.4624881558</v>
      </c>
      <c r="C113" s="4">
        <f t="shared" ca="1" si="9"/>
        <v>0</v>
      </c>
      <c r="D113" s="15"/>
      <c r="E113" s="6">
        <f t="shared" si="10"/>
        <v>0</v>
      </c>
      <c r="F113" s="4">
        <f t="shared" si="11"/>
        <v>0</v>
      </c>
      <c r="H113" s="6">
        <f t="shared" si="12"/>
        <v>0</v>
      </c>
      <c r="I113" s="4">
        <f t="shared" si="13"/>
        <v>0</v>
      </c>
      <c r="K113" s="6">
        <f t="shared" ca="1" si="14"/>
        <v>-7691767.4624881558</v>
      </c>
      <c r="L113" s="4">
        <f t="shared" ca="1" si="15"/>
        <v>0</v>
      </c>
    </row>
    <row r="114" spans="1:12" x14ac:dyDescent="0.2">
      <c r="A114" s="15">
        <f>+curves!A103</f>
        <v>39753</v>
      </c>
      <c r="B114" s="6">
        <f t="shared" ca="1" si="8"/>
        <v>-7644380.7788061621</v>
      </c>
      <c r="C114" s="4">
        <f t="shared" ca="1" si="9"/>
        <v>0</v>
      </c>
      <c r="D114" s="15"/>
      <c r="E114" s="6">
        <f t="shared" si="10"/>
        <v>0</v>
      </c>
      <c r="F114" s="4">
        <f t="shared" si="11"/>
        <v>0</v>
      </c>
      <c r="H114" s="6">
        <f t="shared" si="12"/>
        <v>0</v>
      </c>
      <c r="I114" s="4">
        <f t="shared" si="13"/>
        <v>0</v>
      </c>
      <c r="K114" s="6">
        <f t="shared" ca="1" si="14"/>
        <v>-7644380.7788061621</v>
      </c>
      <c r="L114" s="4">
        <f t="shared" ca="1" si="15"/>
        <v>0</v>
      </c>
    </row>
    <row r="115" spans="1:12" x14ac:dyDescent="0.2">
      <c r="A115" s="15">
        <f>+curves!A104</f>
        <v>39783</v>
      </c>
      <c r="B115" s="6">
        <f t="shared" ca="1" si="8"/>
        <v>-7598813.2301190151</v>
      </c>
      <c r="C115" s="4">
        <f t="shared" ca="1" si="9"/>
        <v>0</v>
      </c>
      <c r="D115" s="15"/>
      <c r="E115" s="6">
        <f t="shared" si="10"/>
        <v>0</v>
      </c>
      <c r="F115" s="4">
        <f t="shared" si="11"/>
        <v>0</v>
      </c>
      <c r="H115" s="6">
        <f t="shared" si="12"/>
        <v>0</v>
      </c>
      <c r="I115" s="4">
        <f t="shared" si="13"/>
        <v>0</v>
      </c>
      <c r="K115" s="6">
        <f t="shared" ca="1" si="14"/>
        <v>-7598813.2301190151</v>
      </c>
      <c r="L115" s="4">
        <f t="shared" ca="1" si="15"/>
        <v>0</v>
      </c>
    </row>
    <row r="116" spans="1:12" x14ac:dyDescent="0.2">
      <c r="A116" s="15">
        <f>+curves!A105</f>
        <v>39814</v>
      </c>
      <c r="B116" s="6">
        <f t="shared" ca="1" si="8"/>
        <v>-7552024.9921913333</v>
      </c>
      <c r="C116" s="4">
        <f t="shared" ca="1" si="9"/>
        <v>0</v>
      </c>
      <c r="D116" s="15"/>
      <c r="E116" s="6">
        <f t="shared" si="10"/>
        <v>0</v>
      </c>
      <c r="F116" s="4">
        <f t="shared" si="11"/>
        <v>0</v>
      </c>
      <c r="H116" s="6">
        <f t="shared" si="12"/>
        <v>0</v>
      </c>
      <c r="I116" s="4">
        <f t="shared" si="13"/>
        <v>0</v>
      </c>
      <c r="K116" s="6">
        <f t="shared" ca="1" si="14"/>
        <v>-7552024.9921913333</v>
      </c>
      <c r="L116" s="4">
        <f t="shared" ca="1" si="15"/>
        <v>0</v>
      </c>
    </row>
    <row r="117" spans="1:12" x14ac:dyDescent="0.2">
      <c r="A117" s="15">
        <f>+curves!A106</f>
        <v>39845</v>
      </c>
      <c r="B117" s="6">
        <f t="shared" ca="1" si="8"/>
        <v>-7505537.8659550659</v>
      </c>
      <c r="C117" s="4">
        <f t="shared" ca="1" si="9"/>
        <v>0</v>
      </c>
      <c r="D117" s="15"/>
      <c r="E117" s="6">
        <f t="shared" si="10"/>
        <v>0</v>
      </c>
      <c r="F117" s="4">
        <f t="shared" si="11"/>
        <v>0</v>
      </c>
      <c r="H117" s="6">
        <f t="shared" si="12"/>
        <v>0</v>
      </c>
      <c r="I117" s="4">
        <f t="shared" si="13"/>
        <v>0</v>
      </c>
      <c r="K117" s="6">
        <f t="shared" ca="1" si="14"/>
        <v>-7505537.8659550659</v>
      </c>
      <c r="L117" s="4">
        <f t="shared" ca="1" si="15"/>
        <v>0</v>
      </c>
    </row>
    <row r="118" spans="1:12" x14ac:dyDescent="0.2">
      <c r="A118" s="15">
        <f>+curves!A107</f>
        <v>39873</v>
      </c>
      <c r="B118" s="6">
        <f t="shared" ca="1" si="8"/>
        <v>-7463806.6300831651</v>
      </c>
      <c r="C118" s="4">
        <f t="shared" ca="1" si="9"/>
        <v>0</v>
      </c>
      <c r="D118" s="15"/>
      <c r="E118" s="6">
        <f t="shared" si="10"/>
        <v>0</v>
      </c>
      <c r="F118" s="4">
        <f t="shared" si="11"/>
        <v>0</v>
      </c>
      <c r="H118" s="6">
        <f t="shared" si="12"/>
        <v>0</v>
      </c>
      <c r="I118" s="4">
        <f t="shared" si="13"/>
        <v>0</v>
      </c>
      <c r="K118" s="6">
        <f t="shared" ca="1" si="14"/>
        <v>-7463806.6300831651</v>
      </c>
      <c r="L118" s="4">
        <f t="shared" ca="1" si="15"/>
        <v>0</v>
      </c>
    </row>
    <row r="119" spans="1:12" x14ac:dyDescent="0.2">
      <c r="A119" s="15">
        <f>+curves!A108</f>
        <v>39904</v>
      </c>
      <c r="B119" s="6">
        <f t="shared" ca="1" si="8"/>
        <v>-7417887.0341757238</v>
      </c>
      <c r="C119" s="4">
        <f t="shared" ca="1" si="9"/>
        <v>0</v>
      </c>
      <c r="D119" s="15"/>
      <c r="E119" s="6">
        <f t="shared" si="10"/>
        <v>0</v>
      </c>
      <c r="F119" s="4">
        <f t="shared" si="11"/>
        <v>0</v>
      </c>
      <c r="H119" s="6">
        <f t="shared" si="12"/>
        <v>0</v>
      </c>
      <c r="I119" s="4">
        <f t="shared" si="13"/>
        <v>0</v>
      </c>
      <c r="K119" s="6">
        <f t="shared" ca="1" si="14"/>
        <v>-7417887.0341757238</v>
      </c>
      <c r="L119" s="4">
        <f t="shared" ca="1" si="15"/>
        <v>0</v>
      </c>
    </row>
    <row r="120" spans="1:12" x14ac:dyDescent="0.2">
      <c r="A120" s="15">
        <f>+curves!A109</f>
        <v>39934</v>
      </c>
      <c r="B120" s="6">
        <f t="shared" ca="1" si="8"/>
        <v>-7373729.9029889973</v>
      </c>
      <c r="C120" s="4">
        <f t="shared" ca="1" si="9"/>
        <v>0</v>
      </c>
      <c r="D120" s="15"/>
      <c r="E120" s="6">
        <f t="shared" si="10"/>
        <v>0</v>
      </c>
      <c r="F120" s="4">
        <f t="shared" si="11"/>
        <v>0</v>
      </c>
      <c r="H120" s="6">
        <f t="shared" si="12"/>
        <v>0</v>
      </c>
      <c r="I120" s="4">
        <f t="shared" si="13"/>
        <v>0</v>
      </c>
      <c r="K120" s="6">
        <f t="shared" ca="1" si="14"/>
        <v>-7373729.9029889973</v>
      </c>
      <c r="L120" s="4">
        <f t="shared" ca="1" si="15"/>
        <v>0</v>
      </c>
    </row>
    <row r="121" spans="1:12" x14ac:dyDescent="0.2">
      <c r="A121" s="15">
        <f>+curves!A110</f>
        <v>39965</v>
      </c>
      <c r="B121" s="6">
        <f t="shared" ca="1" si="8"/>
        <v>-7328389.5062691933</v>
      </c>
      <c r="C121" s="4">
        <f t="shared" ca="1" si="9"/>
        <v>0</v>
      </c>
      <c r="D121" s="15"/>
      <c r="E121" s="6">
        <f t="shared" si="10"/>
        <v>0</v>
      </c>
      <c r="F121" s="4">
        <f t="shared" si="11"/>
        <v>0</v>
      </c>
      <c r="H121" s="6">
        <f t="shared" si="12"/>
        <v>0</v>
      </c>
      <c r="I121" s="4">
        <f t="shared" si="13"/>
        <v>0</v>
      </c>
      <c r="K121" s="6">
        <f t="shared" ca="1" si="14"/>
        <v>-7328389.5062691933</v>
      </c>
      <c r="L121" s="4">
        <f t="shared" ca="1" si="15"/>
        <v>0</v>
      </c>
    </row>
    <row r="122" spans="1:12" x14ac:dyDescent="0.2">
      <c r="A122" s="15">
        <f>+curves!A111</f>
        <v>39995</v>
      </c>
      <c r="B122" s="6">
        <f t="shared" ca="1" si="8"/>
        <v>-7284789.2041133093</v>
      </c>
      <c r="C122" s="4">
        <f t="shared" ca="1" si="9"/>
        <v>0</v>
      </c>
      <c r="D122" s="15"/>
      <c r="E122" s="6">
        <f t="shared" si="10"/>
        <v>0</v>
      </c>
      <c r="F122" s="4">
        <f t="shared" si="11"/>
        <v>0</v>
      </c>
      <c r="H122" s="6">
        <f t="shared" si="12"/>
        <v>0</v>
      </c>
      <c r="I122" s="4">
        <f t="shared" si="13"/>
        <v>0</v>
      </c>
      <c r="K122" s="6">
        <f t="shared" ca="1" si="14"/>
        <v>-7284789.2041133093</v>
      </c>
      <c r="L122" s="4">
        <f t="shared" ca="1" si="15"/>
        <v>0</v>
      </c>
    </row>
    <row r="123" spans="1:12" x14ac:dyDescent="0.2">
      <c r="A123" s="15">
        <f>+curves!A112</f>
        <v>40026</v>
      </c>
      <c r="B123" s="6">
        <f t="shared" ca="1" si="8"/>
        <v>-7240020.4142768458</v>
      </c>
      <c r="C123" s="4">
        <f t="shared" ca="1" si="9"/>
        <v>0</v>
      </c>
      <c r="D123" s="15"/>
      <c r="E123" s="6">
        <f t="shared" si="10"/>
        <v>0</v>
      </c>
      <c r="F123" s="4">
        <f t="shared" si="11"/>
        <v>0</v>
      </c>
      <c r="H123" s="6">
        <f t="shared" si="12"/>
        <v>0</v>
      </c>
      <c r="I123" s="4">
        <f t="shared" si="13"/>
        <v>0</v>
      </c>
      <c r="K123" s="6">
        <f t="shared" ca="1" si="14"/>
        <v>-7240020.4142768458</v>
      </c>
      <c r="L123" s="4">
        <f t="shared" ca="1" si="15"/>
        <v>0</v>
      </c>
    </row>
    <row r="124" spans="1:12" x14ac:dyDescent="0.2">
      <c r="A124" s="15">
        <f>+curves!A113</f>
        <v>40057</v>
      </c>
      <c r="B124" s="6">
        <f t="shared" ca="1" si="8"/>
        <v>-7195539.2366426038</v>
      </c>
      <c r="C124" s="4">
        <f t="shared" ca="1" si="9"/>
        <v>0</v>
      </c>
      <c r="D124" s="15"/>
      <c r="E124" s="6">
        <f t="shared" si="10"/>
        <v>0</v>
      </c>
      <c r="F124" s="4">
        <f t="shared" si="11"/>
        <v>0</v>
      </c>
      <c r="H124" s="6">
        <f t="shared" si="12"/>
        <v>0</v>
      </c>
      <c r="I124" s="4">
        <f t="shared" si="13"/>
        <v>0</v>
      </c>
      <c r="K124" s="6">
        <f t="shared" ca="1" si="14"/>
        <v>-7195539.2366426038</v>
      </c>
      <c r="L124" s="4">
        <f t="shared" ca="1" si="15"/>
        <v>0</v>
      </c>
    </row>
    <row r="125" spans="1:12" x14ac:dyDescent="0.2">
      <c r="A125" s="15">
        <f>+curves!A114</f>
        <v>40087</v>
      </c>
      <c r="B125" s="6">
        <f t="shared" ca="1" si="8"/>
        <v>-7152764.9715210032</v>
      </c>
      <c r="C125" s="4">
        <f t="shared" ca="1" si="9"/>
        <v>0</v>
      </c>
      <c r="D125" s="15"/>
      <c r="E125" s="6">
        <f t="shared" si="10"/>
        <v>0</v>
      </c>
      <c r="F125" s="4">
        <f t="shared" si="11"/>
        <v>0</v>
      </c>
      <c r="H125" s="6">
        <f t="shared" si="12"/>
        <v>0</v>
      </c>
      <c r="I125" s="4">
        <f t="shared" si="13"/>
        <v>0</v>
      </c>
      <c r="K125" s="6">
        <f t="shared" ca="1" si="14"/>
        <v>-7152764.9715210032</v>
      </c>
      <c r="L125" s="4">
        <f t="shared" ca="1" si="15"/>
        <v>0</v>
      </c>
    </row>
    <row r="126" spans="1:12" x14ac:dyDescent="0.2">
      <c r="A126" s="15">
        <f>+curves!A115</f>
        <v>40118</v>
      </c>
      <c r="B126" s="6">
        <f t="shared" ca="1" si="8"/>
        <v>-7108844.1444392595</v>
      </c>
      <c r="C126" s="4">
        <f t="shared" ca="1" si="9"/>
        <v>0</v>
      </c>
      <c r="D126" s="15"/>
      <c r="E126" s="6">
        <f t="shared" si="10"/>
        <v>0</v>
      </c>
      <c r="F126" s="4">
        <f t="shared" si="11"/>
        <v>0</v>
      </c>
      <c r="H126" s="6">
        <f t="shared" si="12"/>
        <v>0</v>
      </c>
      <c r="I126" s="4">
        <f t="shared" si="13"/>
        <v>0</v>
      </c>
      <c r="K126" s="6">
        <f t="shared" ca="1" si="14"/>
        <v>-7108844.1444392595</v>
      </c>
      <c r="L126" s="4">
        <f t="shared" ca="1" si="15"/>
        <v>0</v>
      </c>
    </row>
    <row r="127" spans="1:12" x14ac:dyDescent="0.2">
      <c r="A127" s="15">
        <f>+curves!A116</f>
        <v>40148</v>
      </c>
      <c r="B127" s="6">
        <f t="shared" ca="1" si="8"/>
        <v>-7066608.5918632476</v>
      </c>
      <c r="C127" s="4">
        <f t="shared" ca="1" si="9"/>
        <v>0</v>
      </c>
      <c r="D127" s="15"/>
      <c r="E127" s="6">
        <f t="shared" si="10"/>
        <v>0</v>
      </c>
      <c r="F127" s="4">
        <f t="shared" si="11"/>
        <v>0</v>
      </c>
      <c r="H127" s="6">
        <f t="shared" si="12"/>
        <v>0</v>
      </c>
      <c r="I127" s="4">
        <f t="shared" si="13"/>
        <v>0</v>
      </c>
      <c r="K127" s="6">
        <f t="shared" ca="1" si="14"/>
        <v>-7066608.5918632476</v>
      </c>
      <c r="L127" s="4">
        <f t="shared" ca="1" si="15"/>
        <v>0</v>
      </c>
    </row>
    <row r="128" spans="1:12" x14ac:dyDescent="0.2">
      <c r="A128" s="15">
        <f>+curves!A117</f>
        <v>40179</v>
      </c>
      <c r="B128" s="6">
        <f t="shared" ca="1" si="8"/>
        <v>-7023240.7786583714</v>
      </c>
      <c r="C128" s="4">
        <f t="shared" ca="1" si="9"/>
        <v>0</v>
      </c>
      <c r="D128" s="15"/>
      <c r="E128" s="6">
        <f t="shared" si="10"/>
        <v>0</v>
      </c>
      <c r="F128" s="4">
        <f t="shared" si="11"/>
        <v>0</v>
      </c>
      <c r="H128" s="6">
        <f t="shared" si="12"/>
        <v>0</v>
      </c>
      <c r="I128" s="4">
        <f t="shared" si="13"/>
        <v>0</v>
      </c>
      <c r="K128" s="6">
        <f t="shared" ca="1" si="14"/>
        <v>-7023240.7786583714</v>
      </c>
      <c r="L128" s="4">
        <f t="shared" ca="1" si="15"/>
        <v>0</v>
      </c>
    </row>
    <row r="129" spans="1:12" x14ac:dyDescent="0.2">
      <c r="A129" s="15">
        <f>+curves!A118</f>
        <v>40210</v>
      </c>
      <c r="B129" s="6">
        <f t="shared" ca="1" si="8"/>
        <v>-6980151.2255674619</v>
      </c>
      <c r="C129" s="4">
        <f t="shared" ca="1" si="9"/>
        <v>0</v>
      </c>
      <c r="D129" s="15"/>
      <c r="E129" s="6">
        <f t="shared" si="10"/>
        <v>0</v>
      </c>
      <c r="F129" s="4">
        <f t="shared" si="11"/>
        <v>0</v>
      </c>
      <c r="H129" s="6">
        <f t="shared" si="12"/>
        <v>0</v>
      </c>
      <c r="I129" s="4">
        <f t="shared" si="13"/>
        <v>0</v>
      </c>
      <c r="K129" s="6">
        <f t="shared" ca="1" si="14"/>
        <v>-6980151.2255674619</v>
      </c>
      <c r="L129" s="4">
        <f t="shared" ca="1" si="15"/>
        <v>0</v>
      </c>
    </row>
    <row r="130" spans="1:12" x14ac:dyDescent="0.2">
      <c r="A130" s="15">
        <f>+curves!A119</f>
        <v>40238</v>
      </c>
      <c r="B130" s="6">
        <f t="shared" ca="1" si="8"/>
        <v>-6941469.2555058533</v>
      </c>
      <c r="C130" s="4">
        <f t="shared" ca="1" si="9"/>
        <v>0</v>
      </c>
      <c r="D130" s="15"/>
      <c r="E130" s="6">
        <f t="shared" si="10"/>
        <v>0</v>
      </c>
      <c r="F130" s="4">
        <f t="shared" si="11"/>
        <v>0</v>
      </c>
      <c r="H130" s="6">
        <f t="shared" si="12"/>
        <v>0</v>
      </c>
      <c r="I130" s="4">
        <f t="shared" si="13"/>
        <v>0</v>
      </c>
      <c r="K130" s="6">
        <f t="shared" ca="1" si="14"/>
        <v>-6941469.2555058533</v>
      </c>
      <c r="L130" s="4">
        <f t="shared" ca="1" si="15"/>
        <v>0</v>
      </c>
    </row>
    <row r="131" spans="1:12" x14ac:dyDescent="0.2">
      <c r="A131" s="15">
        <f>+curves!A120</f>
        <v>40269</v>
      </c>
      <c r="B131" s="6">
        <f t="shared" ca="1" si="8"/>
        <v>-6898904.176734169</v>
      </c>
      <c r="C131" s="4">
        <f t="shared" ca="1" si="9"/>
        <v>0</v>
      </c>
      <c r="D131" s="15"/>
      <c r="E131" s="6">
        <f t="shared" si="10"/>
        <v>0</v>
      </c>
      <c r="F131" s="4">
        <f t="shared" si="11"/>
        <v>0</v>
      </c>
      <c r="H131" s="6">
        <f t="shared" si="12"/>
        <v>0</v>
      </c>
      <c r="I131" s="4">
        <f t="shared" si="13"/>
        <v>0</v>
      </c>
      <c r="K131" s="6">
        <f t="shared" ca="1" si="14"/>
        <v>-6898904.176734169</v>
      </c>
      <c r="L131" s="4">
        <f t="shared" ca="1" si="15"/>
        <v>0</v>
      </c>
    </row>
    <row r="132" spans="1:12" x14ac:dyDescent="0.2">
      <c r="A132" s="15">
        <f>+curves!A121</f>
        <v>40299</v>
      </c>
      <c r="B132" s="6">
        <f t="shared" ca="1" si="8"/>
        <v>-6857972.0270390511</v>
      </c>
      <c r="C132" s="4">
        <f t="shared" ca="1" si="9"/>
        <v>0</v>
      </c>
      <c r="D132" s="15"/>
      <c r="E132" s="6">
        <f t="shared" si="10"/>
        <v>0</v>
      </c>
      <c r="F132" s="4">
        <f t="shared" si="11"/>
        <v>0</v>
      </c>
      <c r="H132" s="6">
        <f t="shared" si="12"/>
        <v>0</v>
      </c>
      <c r="I132" s="4">
        <f t="shared" si="13"/>
        <v>0</v>
      </c>
      <c r="K132" s="6">
        <f t="shared" ca="1" si="14"/>
        <v>-6857972.0270390511</v>
      </c>
      <c r="L132" s="4">
        <f t="shared" ca="1" si="15"/>
        <v>0</v>
      </c>
    </row>
    <row r="133" spans="1:12" x14ac:dyDescent="0.2">
      <c r="A133" s="15">
        <f>+curves!A122</f>
        <v>40330</v>
      </c>
      <c r="B133" s="6">
        <f t="shared" ca="1" si="8"/>
        <v>-6815942.2256100476</v>
      </c>
      <c r="C133" s="4">
        <f t="shared" ca="1" si="9"/>
        <v>0</v>
      </c>
      <c r="D133" s="15"/>
      <c r="E133" s="6">
        <f t="shared" si="10"/>
        <v>0</v>
      </c>
      <c r="F133" s="4">
        <f t="shared" si="11"/>
        <v>0</v>
      </c>
      <c r="H133" s="6">
        <f t="shared" si="12"/>
        <v>0</v>
      </c>
      <c r="I133" s="4">
        <f t="shared" si="13"/>
        <v>0</v>
      </c>
      <c r="K133" s="6">
        <f t="shared" ca="1" si="14"/>
        <v>-6815942.2256100476</v>
      </c>
      <c r="L133" s="4">
        <f t="shared" ca="1" si="15"/>
        <v>0</v>
      </c>
    </row>
    <row r="134" spans="1:12" x14ac:dyDescent="0.2">
      <c r="A134" s="15">
        <f>+curves!A123</f>
        <v>40360</v>
      </c>
      <c r="B134" s="6">
        <f t="shared" ca="1" si="8"/>
        <v>-6775782.0017615855</v>
      </c>
      <c r="C134" s="4">
        <f t="shared" ca="1" si="9"/>
        <v>0</v>
      </c>
      <c r="D134" s="15"/>
      <c r="E134" s="6">
        <f t="shared" si="10"/>
        <v>0</v>
      </c>
      <c r="F134" s="4">
        <f t="shared" si="11"/>
        <v>0</v>
      </c>
      <c r="H134" s="6">
        <f t="shared" si="12"/>
        <v>0</v>
      </c>
      <c r="I134" s="4">
        <f t="shared" si="13"/>
        <v>0</v>
      </c>
      <c r="K134" s="6">
        <f t="shared" ca="1" si="14"/>
        <v>-6775782.0017615855</v>
      </c>
      <c r="L134" s="4">
        <f t="shared" ca="1" si="15"/>
        <v>0</v>
      </c>
    </row>
    <row r="135" spans="1:12" x14ac:dyDescent="0.2">
      <c r="A135" s="15">
        <f>+curves!A124</f>
        <v>40391</v>
      </c>
      <c r="B135" s="6">
        <f t="shared" ca="1" si="8"/>
        <v>-6734611.4194478169</v>
      </c>
      <c r="C135" s="4">
        <f t="shared" ca="1" si="9"/>
        <v>0</v>
      </c>
      <c r="D135" s="15"/>
      <c r="E135" s="6">
        <f t="shared" si="10"/>
        <v>0</v>
      </c>
      <c r="F135" s="4">
        <f t="shared" si="11"/>
        <v>0</v>
      </c>
      <c r="H135" s="6">
        <f t="shared" si="12"/>
        <v>0</v>
      </c>
      <c r="I135" s="4">
        <f t="shared" si="13"/>
        <v>0</v>
      </c>
      <c r="K135" s="6">
        <f t="shared" ca="1" si="14"/>
        <v>-6734611.4194478169</v>
      </c>
      <c r="L135" s="4">
        <f t="shared" ca="1" si="15"/>
        <v>0</v>
      </c>
    </row>
    <row r="136" spans="1:12" x14ac:dyDescent="0.2">
      <c r="A136" s="15">
        <f>+curves!A125</f>
        <v>40422</v>
      </c>
      <c r="B136" s="6">
        <f t="shared" ca="1" si="8"/>
        <v>-6693688.700606226</v>
      </c>
      <c r="C136" s="4">
        <f t="shared" ca="1" si="9"/>
        <v>0</v>
      </c>
      <c r="D136" s="15"/>
      <c r="E136" s="6">
        <f t="shared" si="10"/>
        <v>0</v>
      </c>
      <c r="F136" s="4">
        <f t="shared" si="11"/>
        <v>0</v>
      </c>
      <c r="H136" s="6">
        <f t="shared" si="12"/>
        <v>0</v>
      </c>
      <c r="I136" s="4">
        <f t="shared" si="13"/>
        <v>0</v>
      </c>
      <c r="K136" s="6">
        <f t="shared" ca="1" si="14"/>
        <v>-6693688.700606226</v>
      </c>
      <c r="L136" s="4">
        <f t="shared" ca="1" si="15"/>
        <v>0</v>
      </c>
    </row>
    <row r="137" spans="1:12" x14ac:dyDescent="0.2">
      <c r="A137" s="15">
        <f>+curves!A126</f>
        <v>40452</v>
      </c>
      <c r="B137" s="6">
        <f t="shared" ca="1" si="8"/>
        <v>-6654320.6761691356</v>
      </c>
      <c r="C137" s="4">
        <f t="shared" ca="1" si="9"/>
        <v>0</v>
      </c>
      <c r="D137" s="15"/>
      <c r="E137" s="6">
        <f t="shared" si="10"/>
        <v>0</v>
      </c>
      <c r="F137" s="4">
        <f t="shared" si="11"/>
        <v>0</v>
      </c>
      <c r="H137" s="6">
        <f t="shared" si="12"/>
        <v>0</v>
      </c>
      <c r="I137" s="4">
        <f t="shared" si="13"/>
        <v>0</v>
      </c>
      <c r="K137" s="6">
        <f t="shared" ca="1" si="14"/>
        <v>-6654320.6761691356</v>
      </c>
      <c r="L137" s="4">
        <f t="shared" ca="1" si="15"/>
        <v>0</v>
      </c>
    </row>
    <row r="138" spans="1:12" x14ac:dyDescent="0.2">
      <c r="A138" s="15">
        <f>+curves!A127</f>
        <v>40483</v>
      </c>
      <c r="B138" s="6">
        <f t="shared" ca="1" si="8"/>
        <v>-6613881.3808515603</v>
      </c>
      <c r="C138" s="4">
        <f t="shared" ca="1" si="9"/>
        <v>0</v>
      </c>
      <c r="D138" s="15"/>
      <c r="E138" s="6">
        <f t="shared" si="10"/>
        <v>0</v>
      </c>
      <c r="F138" s="4">
        <f t="shared" si="11"/>
        <v>0</v>
      </c>
      <c r="H138" s="6">
        <f t="shared" si="12"/>
        <v>0</v>
      </c>
      <c r="I138" s="4">
        <f t="shared" si="13"/>
        <v>0</v>
      </c>
      <c r="K138" s="6">
        <f t="shared" ca="1" si="14"/>
        <v>-6613881.3808515603</v>
      </c>
      <c r="L138" s="4">
        <f t="shared" ca="1" si="15"/>
        <v>0</v>
      </c>
    </row>
    <row r="139" spans="1:12" x14ac:dyDescent="0.2">
      <c r="A139" s="15">
        <f>+curves!A128</f>
        <v>40513</v>
      </c>
      <c r="B139" s="6">
        <f t="shared" ca="1" si="8"/>
        <v>-6574978.4402668662</v>
      </c>
      <c r="C139" s="4">
        <f t="shared" ca="1" si="9"/>
        <v>0</v>
      </c>
      <c r="D139" s="15"/>
      <c r="E139" s="6">
        <f t="shared" si="10"/>
        <v>0</v>
      </c>
      <c r="F139" s="4">
        <f t="shared" si="11"/>
        <v>0</v>
      </c>
      <c r="H139" s="6">
        <f t="shared" si="12"/>
        <v>0</v>
      </c>
      <c r="I139" s="4">
        <f t="shared" si="13"/>
        <v>0</v>
      </c>
      <c r="K139" s="6">
        <f t="shared" ca="1" si="14"/>
        <v>-6574978.4402668662</v>
      </c>
      <c r="L139" s="4">
        <f t="shared" ca="1" si="15"/>
        <v>0</v>
      </c>
    </row>
    <row r="140" spans="1:12" x14ac:dyDescent="0.2">
      <c r="A140" s="15">
        <f>+curves!A129</f>
        <v>40544</v>
      </c>
      <c r="B140" s="6">
        <f t="shared" ca="1" si="8"/>
        <v>-6535016.9112958284</v>
      </c>
      <c r="C140" s="4">
        <f t="shared" ca="1" si="9"/>
        <v>0</v>
      </c>
      <c r="D140" s="15"/>
      <c r="E140" s="6">
        <f t="shared" si="10"/>
        <v>0</v>
      </c>
      <c r="F140" s="4">
        <f t="shared" si="11"/>
        <v>0</v>
      </c>
      <c r="H140" s="6">
        <f t="shared" si="12"/>
        <v>0</v>
      </c>
      <c r="I140" s="4">
        <f t="shared" si="13"/>
        <v>0</v>
      </c>
      <c r="K140" s="6">
        <f t="shared" ca="1" si="14"/>
        <v>-6535016.9112958284</v>
      </c>
      <c r="L140" s="4">
        <f t="shared" ca="1" si="15"/>
        <v>0</v>
      </c>
    </row>
    <row r="141" spans="1:12" x14ac:dyDescent="0.2">
      <c r="A141" s="15">
        <f>+curves!A130</f>
        <v>40575</v>
      </c>
      <c r="B141" s="6">
        <f t="shared" ref="B141:B204" ca="1" si="16">+SUMIF($E$11:$CJ$11,"POS",$E141:$CJ141)</f>
        <v>-6495296.0346503118</v>
      </c>
      <c r="C141" s="4">
        <f t="shared" ref="C141:C204" ca="1" si="17">+SUMIF($E$11:$CJ$11,"P&amp;l",$E141:$CJ141)</f>
        <v>0</v>
      </c>
      <c r="D141" s="15"/>
      <c r="E141" s="6">
        <f t="shared" si="10"/>
        <v>0</v>
      </c>
      <c r="F141" s="4">
        <f t="shared" si="11"/>
        <v>0</v>
      </c>
      <c r="H141" s="6">
        <f t="shared" si="12"/>
        <v>0</v>
      </c>
      <c r="I141" s="4">
        <f t="shared" si="13"/>
        <v>0</v>
      </c>
      <c r="K141" s="6">
        <f t="shared" ca="1" si="14"/>
        <v>-6495296.0346503118</v>
      </c>
      <c r="L141" s="4">
        <f t="shared" ca="1" si="15"/>
        <v>0</v>
      </c>
    </row>
    <row r="142" spans="1:12" x14ac:dyDescent="0.2">
      <c r="A142" s="15">
        <f>+curves!A131</f>
        <v>40603</v>
      </c>
      <c r="B142" s="6">
        <f t="shared" ca="1" si="16"/>
        <v>-6459624.7653461369</v>
      </c>
      <c r="C142" s="4">
        <f t="shared" ca="1" si="17"/>
        <v>0</v>
      </c>
      <c r="D142" s="15"/>
      <c r="E142" s="6">
        <f t="shared" ref="E142:E205" si="18">+IF(AND(E$7&lt;$A142+1,E$8&gt;$A142-1),E$9*VLOOKUP($A142,curves,3,0),0)</f>
        <v>0</v>
      </c>
      <c r="F142" s="4">
        <f t="shared" ref="F142:F205" si="19">+IF(AND(E$7&lt;$A142+1,E$8&gt;$A142-1),E$9*(VLOOKUP($A142,curves,8,0)-E$10)*VLOOKUP($A142,curves,3,0),0)</f>
        <v>0</v>
      </c>
      <c r="H142" s="6">
        <f t="shared" ref="H142:H205" si="20">+IF(AND(H$7&lt;$A142+1,H$8&gt;$A142-1),H$9*VLOOKUP($A142,curves,3,0),0)</f>
        <v>0</v>
      </c>
      <c r="I142" s="4">
        <f t="shared" ref="I142:I205" si="21">+IF(AND(H$7&lt;$A142+1,H$8&gt;$A142-1),H$9*(VLOOKUP($A142,curves,8,0)-H$10)*VLOOKUP($A142,curves,3,0),0)</f>
        <v>0</v>
      </c>
      <c r="K142" s="6">
        <f t="shared" ref="K142:K205" ca="1" si="22">+IF(AND(K$7&lt;$A142+1,K$8&gt;$A142-1),K$9*VLOOKUP($A142,curves,3,0),0)</f>
        <v>-6459624.7653461369</v>
      </c>
      <c r="L142" s="4">
        <f t="shared" ref="L142:L205" ca="1" si="23">+IF(AND(K$7&lt;$A142+1,K$8&gt;$A142-1),K$9*(VLOOKUP($A142,curves,9,0)-K$10)*VLOOKUP($A142,curves,3,0),0)</f>
        <v>0</v>
      </c>
    </row>
    <row r="143" spans="1:12" x14ac:dyDescent="0.2">
      <c r="A143" s="15">
        <f>+curves!A132</f>
        <v>40634</v>
      </c>
      <c r="B143" s="6">
        <f t="shared" ca="1" si="16"/>
        <v>-6420357.9453558186</v>
      </c>
      <c r="C143" s="4">
        <f t="shared" ca="1" si="17"/>
        <v>0</v>
      </c>
      <c r="D143" s="15"/>
      <c r="E143" s="6">
        <f t="shared" si="18"/>
        <v>0</v>
      </c>
      <c r="F143" s="4">
        <f t="shared" si="19"/>
        <v>0</v>
      </c>
      <c r="H143" s="6">
        <f t="shared" si="20"/>
        <v>0</v>
      </c>
      <c r="I143" s="4">
        <f t="shared" si="21"/>
        <v>0</v>
      </c>
      <c r="K143" s="6">
        <f t="shared" ca="1" si="22"/>
        <v>-6420357.9453558186</v>
      </c>
      <c r="L143" s="4">
        <f t="shared" ca="1" si="23"/>
        <v>0</v>
      </c>
    </row>
    <row r="144" spans="1:12" x14ac:dyDescent="0.2">
      <c r="A144" s="15">
        <f>+curves!A133</f>
        <v>40664</v>
      </c>
      <c r="B144" s="6">
        <f t="shared" ca="1" si="16"/>
        <v>-6382582.9984984668</v>
      </c>
      <c r="C144" s="4">
        <f t="shared" ca="1" si="17"/>
        <v>0</v>
      </c>
      <c r="D144" s="15"/>
      <c r="E144" s="6">
        <f t="shared" si="18"/>
        <v>0</v>
      </c>
      <c r="F144" s="4">
        <f t="shared" si="19"/>
        <v>0</v>
      </c>
      <c r="H144" s="6">
        <f t="shared" si="20"/>
        <v>0</v>
      </c>
      <c r="I144" s="4">
        <f t="shared" si="21"/>
        <v>0</v>
      </c>
      <c r="K144" s="6">
        <f t="shared" ca="1" si="22"/>
        <v>-6382582.9984984668</v>
      </c>
      <c r="L144" s="4">
        <f t="shared" ca="1" si="23"/>
        <v>0</v>
      </c>
    </row>
    <row r="145" spans="1:12" x14ac:dyDescent="0.2">
      <c r="A145" s="15">
        <f>+curves!A134</f>
        <v>40695</v>
      </c>
      <c r="B145" s="6">
        <f t="shared" ca="1" si="16"/>
        <v>-6343780.2214546204</v>
      </c>
      <c r="C145" s="4">
        <f t="shared" ca="1" si="17"/>
        <v>0</v>
      </c>
      <c r="D145" s="15"/>
      <c r="E145" s="6">
        <f t="shared" si="18"/>
        <v>0</v>
      </c>
      <c r="F145" s="4">
        <f t="shared" si="19"/>
        <v>0</v>
      </c>
      <c r="H145" s="6">
        <f t="shared" si="20"/>
        <v>0</v>
      </c>
      <c r="I145" s="4">
        <f t="shared" si="21"/>
        <v>0</v>
      </c>
      <c r="K145" s="6">
        <f t="shared" ca="1" si="22"/>
        <v>-6343780.2214546204</v>
      </c>
      <c r="L145" s="4">
        <f t="shared" ca="1" si="23"/>
        <v>0</v>
      </c>
    </row>
    <row r="146" spans="1:12" x14ac:dyDescent="0.2">
      <c r="A146" s="15">
        <f>+curves!A135</f>
        <v>40725</v>
      </c>
      <c r="B146" s="6">
        <f t="shared" ca="1" si="16"/>
        <v>-6306451.7120646778</v>
      </c>
      <c r="C146" s="4">
        <f t="shared" ca="1" si="17"/>
        <v>0</v>
      </c>
      <c r="D146" s="15"/>
      <c r="E146" s="6">
        <f t="shared" si="18"/>
        <v>0</v>
      </c>
      <c r="F146" s="4">
        <f t="shared" si="19"/>
        <v>0</v>
      </c>
      <c r="H146" s="6">
        <f t="shared" si="20"/>
        <v>0</v>
      </c>
      <c r="I146" s="4">
        <f t="shared" si="21"/>
        <v>0</v>
      </c>
      <c r="K146" s="6">
        <f t="shared" ca="1" si="22"/>
        <v>-6306451.7120646778</v>
      </c>
      <c r="L146" s="4">
        <f t="shared" ca="1" si="23"/>
        <v>0</v>
      </c>
    </row>
    <row r="147" spans="1:12" x14ac:dyDescent="0.2">
      <c r="A147" s="15">
        <f>+curves!A136</f>
        <v>40756</v>
      </c>
      <c r="B147" s="6">
        <f t="shared" ca="1" si="16"/>
        <v>-6268107.5454307916</v>
      </c>
      <c r="C147" s="4">
        <f t="shared" ca="1" si="17"/>
        <v>0</v>
      </c>
      <c r="D147" s="15"/>
      <c r="E147" s="6">
        <f t="shared" si="18"/>
        <v>0</v>
      </c>
      <c r="F147" s="4">
        <f t="shared" si="19"/>
        <v>0</v>
      </c>
      <c r="H147" s="6">
        <f t="shared" si="20"/>
        <v>0</v>
      </c>
      <c r="I147" s="4">
        <f t="shared" si="21"/>
        <v>0</v>
      </c>
      <c r="K147" s="6">
        <f t="shared" ca="1" si="22"/>
        <v>-6268107.5454307916</v>
      </c>
      <c r="L147" s="4">
        <f t="shared" ca="1" si="23"/>
        <v>0</v>
      </c>
    </row>
    <row r="148" spans="1:12" x14ac:dyDescent="0.2">
      <c r="A148" s="15">
        <f>+curves!A137</f>
        <v>40787</v>
      </c>
      <c r="B148" s="6">
        <f t="shared" ca="1" si="16"/>
        <v>-6229994.3814003607</v>
      </c>
      <c r="C148" s="4">
        <f t="shared" ca="1" si="17"/>
        <v>0</v>
      </c>
      <c r="D148" s="15"/>
      <c r="E148" s="6">
        <f t="shared" si="18"/>
        <v>0</v>
      </c>
      <c r="F148" s="4">
        <f t="shared" si="19"/>
        <v>0</v>
      </c>
      <c r="H148" s="6">
        <f t="shared" si="20"/>
        <v>0</v>
      </c>
      <c r="I148" s="4">
        <f t="shared" si="21"/>
        <v>0</v>
      </c>
      <c r="K148" s="6">
        <f t="shared" ca="1" si="22"/>
        <v>-6229994.3814003607</v>
      </c>
      <c r="L148" s="4">
        <f t="shared" ca="1" si="23"/>
        <v>0</v>
      </c>
    </row>
    <row r="149" spans="1:12" x14ac:dyDescent="0.2">
      <c r="A149" s="15">
        <f>+curves!A138</f>
        <v>40817</v>
      </c>
      <c r="B149" s="6">
        <f t="shared" ca="1" si="16"/>
        <v>-6193329.3210047893</v>
      </c>
      <c r="C149" s="4">
        <f t="shared" ca="1" si="17"/>
        <v>0</v>
      </c>
      <c r="D149" s="15"/>
      <c r="E149" s="6">
        <f t="shared" si="18"/>
        <v>0</v>
      </c>
      <c r="F149" s="4">
        <f t="shared" si="19"/>
        <v>0</v>
      </c>
      <c r="H149" s="6">
        <f t="shared" si="20"/>
        <v>0</v>
      </c>
      <c r="I149" s="4">
        <f t="shared" si="21"/>
        <v>0</v>
      </c>
      <c r="K149" s="6">
        <f t="shared" ca="1" si="22"/>
        <v>-6193329.3210047893</v>
      </c>
      <c r="L149" s="4">
        <f t="shared" ca="1" si="23"/>
        <v>0</v>
      </c>
    </row>
    <row r="150" spans="1:12" x14ac:dyDescent="0.2">
      <c r="A150" s="15">
        <f>+curves!A139</f>
        <v>40848</v>
      </c>
      <c r="B150" s="6">
        <f t="shared" ca="1" si="16"/>
        <v>-6155666.6929505365</v>
      </c>
      <c r="C150" s="4">
        <f t="shared" ca="1" si="17"/>
        <v>0</v>
      </c>
      <c r="D150" s="15"/>
      <c r="E150" s="6">
        <f t="shared" si="18"/>
        <v>0</v>
      </c>
      <c r="F150" s="4">
        <f t="shared" si="19"/>
        <v>0</v>
      </c>
      <c r="H150" s="6">
        <f t="shared" si="20"/>
        <v>0</v>
      </c>
      <c r="I150" s="4">
        <f t="shared" si="21"/>
        <v>0</v>
      </c>
      <c r="K150" s="6">
        <f t="shared" ca="1" si="22"/>
        <v>-6155666.6929505365</v>
      </c>
      <c r="L150" s="4">
        <f t="shared" ca="1" si="23"/>
        <v>0</v>
      </c>
    </row>
    <row r="151" spans="1:12" x14ac:dyDescent="0.2">
      <c r="A151" s="15">
        <f>+curves!A140</f>
        <v>40878</v>
      </c>
      <c r="B151" s="6">
        <f t="shared" ca="1" si="16"/>
        <v>-6119435.074761902</v>
      </c>
      <c r="C151" s="4">
        <f t="shared" ca="1" si="17"/>
        <v>0</v>
      </c>
      <c r="D151" s="15"/>
      <c r="E151" s="6">
        <f t="shared" si="18"/>
        <v>0</v>
      </c>
      <c r="F151" s="4">
        <f t="shared" si="19"/>
        <v>0</v>
      </c>
      <c r="H151" s="6">
        <f t="shared" si="20"/>
        <v>0</v>
      </c>
      <c r="I151" s="4">
        <f t="shared" si="21"/>
        <v>0</v>
      </c>
      <c r="K151" s="6">
        <f t="shared" ca="1" si="22"/>
        <v>-6119435.074761902</v>
      </c>
      <c r="L151" s="4">
        <f t="shared" ca="1" si="23"/>
        <v>0</v>
      </c>
    </row>
    <row r="152" spans="1:12" x14ac:dyDescent="0.2">
      <c r="A152" s="15">
        <f>+curves!A141</f>
        <v>40909</v>
      </c>
      <c r="B152" s="6">
        <f t="shared" ca="1" si="16"/>
        <v>-6082217.7067618165</v>
      </c>
      <c r="C152" s="4">
        <f t="shared" ca="1" si="17"/>
        <v>0</v>
      </c>
      <c r="D152" s="15"/>
      <c r="E152" s="6">
        <f t="shared" si="18"/>
        <v>0</v>
      </c>
      <c r="F152" s="4">
        <f t="shared" si="19"/>
        <v>0</v>
      </c>
      <c r="H152" s="6">
        <f t="shared" si="20"/>
        <v>0</v>
      </c>
      <c r="I152" s="4">
        <f t="shared" si="21"/>
        <v>0</v>
      </c>
      <c r="K152" s="6">
        <f t="shared" ca="1" si="22"/>
        <v>-6082217.7067618165</v>
      </c>
      <c r="L152" s="4">
        <f t="shared" ca="1" si="23"/>
        <v>0</v>
      </c>
    </row>
    <row r="153" spans="1:12" x14ac:dyDescent="0.2">
      <c r="A153" s="15">
        <f>+curves!A142</f>
        <v>40940</v>
      </c>
      <c r="B153" s="6">
        <f t="shared" ca="1" si="16"/>
        <v>-6045224.6162006259</v>
      </c>
      <c r="C153" s="4">
        <f t="shared" ca="1" si="17"/>
        <v>0</v>
      </c>
      <c r="D153" s="15"/>
      <c r="E153" s="6">
        <f t="shared" si="18"/>
        <v>0</v>
      </c>
      <c r="F153" s="4">
        <f t="shared" si="19"/>
        <v>0</v>
      </c>
      <c r="H153" s="6">
        <f t="shared" si="20"/>
        <v>0</v>
      </c>
      <c r="I153" s="4">
        <f t="shared" si="21"/>
        <v>0</v>
      </c>
      <c r="K153" s="6">
        <f t="shared" ca="1" si="22"/>
        <v>-6045224.6162006259</v>
      </c>
      <c r="L153" s="4">
        <f t="shared" ca="1" si="23"/>
        <v>0</v>
      </c>
    </row>
    <row r="154" spans="1:12" x14ac:dyDescent="0.2">
      <c r="A154" s="15">
        <f>+curves!A143</f>
        <v>40969</v>
      </c>
      <c r="B154" s="6">
        <f t="shared" ca="1" si="16"/>
        <v>-6010820.0304944478</v>
      </c>
      <c r="C154" s="4">
        <f t="shared" ca="1" si="17"/>
        <v>0</v>
      </c>
      <c r="D154" s="15"/>
      <c r="E154" s="6">
        <f t="shared" si="18"/>
        <v>0</v>
      </c>
      <c r="F154" s="4">
        <f t="shared" si="19"/>
        <v>0</v>
      </c>
      <c r="H154" s="6">
        <f t="shared" si="20"/>
        <v>0</v>
      </c>
      <c r="I154" s="4">
        <f t="shared" si="21"/>
        <v>0</v>
      </c>
      <c r="K154" s="6">
        <f t="shared" ca="1" si="22"/>
        <v>-6010820.0304944478</v>
      </c>
      <c r="L154" s="4">
        <f t="shared" ca="1" si="23"/>
        <v>0</v>
      </c>
    </row>
    <row r="155" spans="1:12" x14ac:dyDescent="0.2">
      <c r="A155" s="15">
        <f>+curves!A144</f>
        <v>41000</v>
      </c>
      <c r="B155" s="6">
        <f t="shared" ca="1" si="16"/>
        <v>-5974257.2290440323</v>
      </c>
      <c r="C155" s="4">
        <f t="shared" ca="1" si="17"/>
        <v>0</v>
      </c>
      <c r="D155" s="15"/>
      <c r="E155" s="6">
        <f t="shared" si="18"/>
        <v>0</v>
      </c>
      <c r="F155" s="4">
        <f t="shared" si="19"/>
        <v>0</v>
      </c>
      <c r="H155" s="6">
        <f t="shared" si="20"/>
        <v>0</v>
      </c>
      <c r="I155" s="4">
        <f t="shared" si="21"/>
        <v>0</v>
      </c>
      <c r="K155" s="6">
        <f t="shared" ca="1" si="22"/>
        <v>-5974257.2290440323</v>
      </c>
      <c r="L155" s="4">
        <f t="shared" ca="1" si="23"/>
        <v>0</v>
      </c>
    </row>
    <row r="156" spans="1:12" x14ac:dyDescent="0.2">
      <c r="A156" s="15">
        <f>+curves!A145</f>
        <v>41030</v>
      </c>
      <c r="B156" s="6">
        <f t="shared" ca="1" si="16"/>
        <v>-5939083.7077314127</v>
      </c>
      <c r="C156" s="4">
        <f t="shared" ca="1" si="17"/>
        <v>0</v>
      </c>
      <c r="D156" s="15"/>
      <c r="E156" s="6">
        <f t="shared" si="18"/>
        <v>0</v>
      </c>
      <c r="F156" s="4">
        <f t="shared" si="19"/>
        <v>0</v>
      </c>
      <c r="H156" s="6">
        <f t="shared" si="20"/>
        <v>0</v>
      </c>
      <c r="I156" s="4">
        <f t="shared" si="21"/>
        <v>0</v>
      </c>
      <c r="K156" s="6">
        <f t="shared" ca="1" si="22"/>
        <v>-5939083.7077314127</v>
      </c>
      <c r="L156" s="4">
        <f t="shared" ca="1" si="23"/>
        <v>0</v>
      </c>
    </row>
    <row r="157" spans="1:12" x14ac:dyDescent="0.2">
      <c r="A157" s="15">
        <f>+curves!A146</f>
        <v>41061</v>
      </c>
      <c r="B157" s="6">
        <f t="shared" ca="1" si="16"/>
        <v>-5902953.2844494786</v>
      </c>
      <c r="C157" s="4">
        <f t="shared" ca="1" si="17"/>
        <v>0</v>
      </c>
      <c r="D157" s="15"/>
      <c r="E157" s="6">
        <f t="shared" si="18"/>
        <v>0</v>
      </c>
      <c r="F157" s="4">
        <f t="shared" si="19"/>
        <v>0</v>
      </c>
      <c r="H157" s="6">
        <f t="shared" si="20"/>
        <v>0</v>
      </c>
      <c r="I157" s="4">
        <f t="shared" si="21"/>
        <v>0</v>
      </c>
      <c r="K157" s="6">
        <f t="shared" ca="1" si="22"/>
        <v>-5902953.2844494786</v>
      </c>
      <c r="L157" s="4">
        <f t="shared" ca="1" si="23"/>
        <v>0</v>
      </c>
    </row>
    <row r="158" spans="1:12" x14ac:dyDescent="0.2">
      <c r="A158" s="15">
        <f>+curves!A147</f>
        <v>41091</v>
      </c>
      <c r="B158" s="6">
        <f t="shared" ca="1" si="16"/>
        <v>-5868195.7354780491</v>
      </c>
      <c r="C158" s="4">
        <f t="shared" ca="1" si="17"/>
        <v>0</v>
      </c>
      <c r="D158" s="15"/>
      <c r="E158" s="6">
        <f t="shared" si="18"/>
        <v>0</v>
      </c>
      <c r="F158" s="4">
        <f t="shared" si="19"/>
        <v>0</v>
      </c>
      <c r="H158" s="6">
        <f t="shared" si="20"/>
        <v>0</v>
      </c>
      <c r="I158" s="4">
        <f t="shared" si="21"/>
        <v>0</v>
      </c>
      <c r="K158" s="6">
        <f t="shared" ca="1" si="22"/>
        <v>-5868195.7354780491</v>
      </c>
      <c r="L158" s="4">
        <f t="shared" ca="1" si="23"/>
        <v>0</v>
      </c>
    </row>
    <row r="159" spans="1:12" x14ac:dyDescent="0.2">
      <c r="A159" s="15">
        <f>+curves!A148</f>
        <v>41122</v>
      </c>
      <c r="B159" s="6">
        <f t="shared" ca="1" si="16"/>
        <v>-5832492.6250573453</v>
      </c>
      <c r="C159" s="4">
        <f t="shared" ca="1" si="17"/>
        <v>0</v>
      </c>
      <c r="D159" s="15"/>
      <c r="E159" s="6">
        <f t="shared" si="18"/>
        <v>0</v>
      </c>
      <c r="F159" s="4">
        <f t="shared" si="19"/>
        <v>0</v>
      </c>
      <c r="H159" s="6">
        <f t="shared" si="20"/>
        <v>0</v>
      </c>
      <c r="I159" s="4">
        <f t="shared" si="21"/>
        <v>0</v>
      </c>
      <c r="K159" s="6">
        <f t="shared" ca="1" si="22"/>
        <v>-5832492.6250573453</v>
      </c>
      <c r="L159" s="4">
        <f t="shared" ca="1" si="23"/>
        <v>0</v>
      </c>
    </row>
    <row r="160" spans="1:12" x14ac:dyDescent="0.2">
      <c r="A160" s="15">
        <f>+curves!A149</f>
        <v>41153</v>
      </c>
      <c r="B160" s="6">
        <f t="shared" ca="1" si="16"/>
        <v>-5797004.751308905</v>
      </c>
      <c r="C160" s="4">
        <f t="shared" ca="1" si="17"/>
        <v>0</v>
      </c>
      <c r="D160" s="15"/>
      <c r="E160" s="6">
        <f t="shared" si="18"/>
        <v>0</v>
      </c>
      <c r="F160" s="4">
        <f t="shared" si="19"/>
        <v>0</v>
      </c>
      <c r="H160" s="6">
        <f t="shared" si="20"/>
        <v>0</v>
      </c>
      <c r="I160" s="4">
        <f t="shared" si="21"/>
        <v>0</v>
      </c>
      <c r="K160" s="6">
        <f t="shared" ca="1" si="22"/>
        <v>-5797004.751308905</v>
      </c>
      <c r="L160" s="4">
        <f t="shared" ca="1" si="23"/>
        <v>0</v>
      </c>
    </row>
    <row r="161" spans="1:12" x14ac:dyDescent="0.2">
      <c r="A161" s="15">
        <f>+curves!A150</f>
        <v>41183</v>
      </c>
      <c r="B161" s="6">
        <f t="shared" ca="1" si="16"/>
        <v>-5762865.3709378224</v>
      </c>
      <c r="C161" s="4">
        <f t="shared" ca="1" si="17"/>
        <v>0</v>
      </c>
      <c r="D161" s="15"/>
      <c r="E161" s="6">
        <f t="shared" si="18"/>
        <v>0</v>
      </c>
      <c r="F161" s="4">
        <f t="shared" si="19"/>
        <v>0</v>
      </c>
      <c r="H161" s="6">
        <f t="shared" si="20"/>
        <v>0</v>
      </c>
      <c r="I161" s="4">
        <f t="shared" si="21"/>
        <v>0</v>
      </c>
      <c r="K161" s="6">
        <f t="shared" ca="1" si="22"/>
        <v>-5762865.3709378224</v>
      </c>
      <c r="L161" s="4">
        <f t="shared" ca="1" si="23"/>
        <v>0</v>
      </c>
    </row>
    <row r="162" spans="1:12" x14ac:dyDescent="0.2">
      <c r="A162" s="15">
        <f>+curves!A151</f>
        <v>41214</v>
      </c>
      <c r="B162" s="6">
        <f t="shared" ca="1" si="16"/>
        <v>-5727797.2815107983</v>
      </c>
      <c r="C162" s="4">
        <f t="shared" ca="1" si="17"/>
        <v>0</v>
      </c>
      <c r="D162" s="15"/>
      <c r="E162" s="6">
        <f t="shared" si="18"/>
        <v>0</v>
      </c>
      <c r="F162" s="4">
        <f t="shared" si="19"/>
        <v>0</v>
      </c>
      <c r="H162" s="6">
        <f t="shared" si="20"/>
        <v>0</v>
      </c>
      <c r="I162" s="4">
        <f t="shared" si="21"/>
        <v>0</v>
      </c>
      <c r="K162" s="6">
        <f t="shared" ca="1" si="22"/>
        <v>-5727797.2815107983</v>
      </c>
      <c r="L162" s="4">
        <f t="shared" ca="1" si="23"/>
        <v>0</v>
      </c>
    </row>
    <row r="163" spans="1:12" x14ac:dyDescent="0.2">
      <c r="A163" s="15">
        <f>+curves!A152</f>
        <v>41244</v>
      </c>
      <c r="B163" s="6">
        <f t="shared" ca="1" si="16"/>
        <v>-5694061.756799859</v>
      </c>
      <c r="C163" s="4">
        <f t="shared" ca="1" si="17"/>
        <v>0</v>
      </c>
      <c r="D163" s="15"/>
      <c r="E163" s="6">
        <f t="shared" si="18"/>
        <v>0</v>
      </c>
      <c r="F163" s="4">
        <f t="shared" si="19"/>
        <v>0</v>
      </c>
      <c r="H163" s="6">
        <f t="shared" si="20"/>
        <v>0</v>
      </c>
      <c r="I163" s="4">
        <f t="shared" si="21"/>
        <v>0</v>
      </c>
      <c r="K163" s="6">
        <f t="shared" ca="1" si="22"/>
        <v>-5694061.756799859</v>
      </c>
      <c r="L163" s="4">
        <f t="shared" ca="1" si="23"/>
        <v>0</v>
      </c>
    </row>
    <row r="164" spans="1:12" x14ac:dyDescent="0.2">
      <c r="A164" s="15">
        <f>+curves!A153</f>
        <v>41275</v>
      </c>
      <c r="B164" s="6">
        <f t="shared" ca="1" si="16"/>
        <v>-5659408.5325158667</v>
      </c>
      <c r="C164" s="4">
        <f t="shared" ca="1" si="17"/>
        <v>0</v>
      </c>
      <c r="D164" s="15"/>
      <c r="E164" s="6">
        <f t="shared" si="18"/>
        <v>0</v>
      </c>
      <c r="F164" s="4">
        <f t="shared" si="19"/>
        <v>0</v>
      </c>
      <c r="H164" s="6">
        <f t="shared" si="20"/>
        <v>0</v>
      </c>
      <c r="I164" s="4">
        <f t="shared" si="21"/>
        <v>0</v>
      </c>
      <c r="K164" s="6">
        <f t="shared" ca="1" si="22"/>
        <v>-5659408.5325158667</v>
      </c>
      <c r="L164" s="4">
        <f t="shared" ca="1" si="23"/>
        <v>0</v>
      </c>
    </row>
    <row r="165" spans="1:12" x14ac:dyDescent="0.2">
      <c r="A165" s="15">
        <f>+curves!A154</f>
        <v>41306</v>
      </c>
      <c r="B165" s="6">
        <f t="shared" ca="1" si="16"/>
        <v>-5624964.2744769054</v>
      </c>
      <c r="C165" s="4">
        <f t="shared" ca="1" si="17"/>
        <v>0</v>
      </c>
      <c r="D165" s="15"/>
      <c r="E165" s="6">
        <f t="shared" si="18"/>
        <v>0</v>
      </c>
      <c r="F165" s="4">
        <f t="shared" si="19"/>
        <v>0</v>
      </c>
      <c r="H165" s="6">
        <f t="shared" si="20"/>
        <v>0</v>
      </c>
      <c r="I165" s="4">
        <f t="shared" si="21"/>
        <v>0</v>
      </c>
      <c r="K165" s="6">
        <f t="shared" ca="1" si="22"/>
        <v>-5624964.2744769054</v>
      </c>
      <c r="L165" s="4">
        <f t="shared" ca="1" si="23"/>
        <v>0</v>
      </c>
    </row>
    <row r="166" spans="1:12" x14ac:dyDescent="0.2">
      <c r="A166" s="15">
        <f>+curves!A155</f>
        <v>41334</v>
      </c>
      <c r="B166" s="6">
        <f t="shared" ca="1" si="16"/>
        <v>-5594031.9042292731</v>
      </c>
      <c r="C166" s="4">
        <f t="shared" ca="1" si="17"/>
        <v>0</v>
      </c>
      <c r="D166" s="15"/>
      <c r="E166" s="6">
        <f t="shared" si="18"/>
        <v>0</v>
      </c>
      <c r="F166" s="4">
        <f t="shared" si="19"/>
        <v>0</v>
      </c>
      <c r="H166" s="6">
        <f t="shared" si="20"/>
        <v>0</v>
      </c>
      <c r="I166" s="4">
        <f t="shared" si="21"/>
        <v>0</v>
      </c>
      <c r="K166" s="6">
        <f t="shared" ca="1" si="22"/>
        <v>-5594031.9042292731</v>
      </c>
      <c r="L166" s="4">
        <f t="shared" ca="1" si="23"/>
        <v>0</v>
      </c>
    </row>
    <row r="167" spans="1:12" x14ac:dyDescent="0.2">
      <c r="A167" s="15">
        <f>+curves!A156</f>
        <v>41365</v>
      </c>
      <c r="B167" s="6">
        <f t="shared" ca="1" si="16"/>
        <v>-5559981.9136469364</v>
      </c>
      <c r="C167" s="4">
        <f t="shared" ca="1" si="17"/>
        <v>0</v>
      </c>
      <c r="D167" s="15"/>
      <c r="E167" s="6">
        <f t="shared" si="18"/>
        <v>0</v>
      </c>
      <c r="F167" s="4">
        <f t="shared" si="19"/>
        <v>0</v>
      </c>
      <c r="H167" s="6">
        <f t="shared" si="20"/>
        <v>0</v>
      </c>
      <c r="I167" s="4">
        <f t="shared" si="21"/>
        <v>0</v>
      </c>
      <c r="K167" s="6">
        <f t="shared" ca="1" si="22"/>
        <v>-5559981.9136469364</v>
      </c>
      <c r="L167" s="4">
        <f t="shared" ca="1" si="23"/>
        <v>0</v>
      </c>
    </row>
    <row r="168" spans="1:12" x14ac:dyDescent="0.2">
      <c r="A168" s="15">
        <f>+curves!A157</f>
        <v>41395</v>
      </c>
      <c r="B168" s="6">
        <f t="shared" ca="1" si="16"/>
        <v>-5527225.8550047344</v>
      </c>
      <c r="C168" s="4">
        <f t="shared" ca="1" si="17"/>
        <v>0</v>
      </c>
      <c r="D168" s="15"/>
      <c r="E168" s="6">
        <f t="shared" si="18"/>
        <v>0</v>
      </c>
      <c r="F168" s="4">
        <f t="shared" si="19"/>
        <v>0</v>
      </c>
      <c r="H168" s="6">
        <f t="shared" si="20"/>
        <v>0</v>
      </c>
      <c r="I168" s="4">
        <f t="shared" si="21"/>
        <v>0</v>
      </c>
      <c r="K168" s="6">
        <f t="shared" ca="1" si="22"/>
        <v>-5527225.8550047344</v>
      </c>
      <c r="L168" s="4">
        <f t="shared" ca="1" si="23"/>
        <v>0</v>
      </c>
    </row>
    <row r="169" spans="1:12" x14ac:dyDescent="0.2">
      <c r="A169" s="15">
        <f>+curves!A158</f>
        <v>41426</v>
      </c>
      <c r="B169" s="6">
        <f t="shared" ca="1" si="16"/>
        <v>-5493578.7967708847</v>
      </c>
      <c r="C169" s="4">
        <f t="shared" ca="1" si="17"/>
        <v>0</v>
      </c>
      <c r="D169" s="15"/>
      <c r="E169" s="6">
        <f t="shared" si="18"/>
        <v>0</v>
      </c>
      <c r="F169" s="4">
        <f t="shared" si="19"/>
        <v>0</v>
      </c>
      <c r="H169" s="6">
        <f t="shared" si="20"/>
        <v>0</v>
      </c>
      <c r="I169" s="4">
        <f t="shared" si="21"/>
        <v>0</v>
      </c>
      <c r="K169" s="6">
        <f t="shared" ca="1" si="22"/>
        <v>-5493578.7967708847</v>
      </c>
      <c r="L169" s="4">
        <f t="shared" ca="1" si="23"/>
        <v>0</v>
      </c>
    </row>
    <row r="170" spans="1:12" x14ac:dyDescent="0.2">
      <c r="A170" s="15">
        <f>+curves!A159</f>
        <v>41456</v>
      </c>
      <c r="B170" s="6">
        <f t="shared" ca="1" si="16"/>
        <v>-5461210.380350343</v>
      </c>
      <c r="C170" s="4">
        <f t="shared" ca="1" si="17"/>
        <v>0</v>
      </c>
      <c r="D170" s="15"/>
      <c r="E170" s="6">
        <f t="shared" si="18"/>
        <v>0</v>
      </c>
      <c r="F170" s="4">
        <f t="shared" si="19"/>
        <v>0</v>
      </c>
      <c r="H170" s="6">
        <f t="shared" si="20"/>
        <v>0</v>
      </c>
      <c r="I170" s="4">
        <f t="shared" si="21"/>
        <v>0</v>
      </c>
      <c r="K170" s="6">
        <f t="shared" ca="1" si="22"/>
        <v>-5461210.380350343</v>
      </c>
      <c r="L170" s="4">
        <f t="shared" ca="1" si="23"/>
        <v>0</v>
      </c>
    </row>
    <row r="171" spans="1:12" x14ac:dyDescent="0.2">
      <c r="A171" s="15">
        <f>+curves!A160</f>
        <v>41487</v>
      </c>
      <c r="B171" s="6">
        <f t="shared" ca="1" si="16"/>
        <v>-5427961.5308913039</v>
      </c>
      <c r="C171" s="4">
        <f t="shared" ca="1" si="17"/>
        <v>0</v>
      </c>
      <c r="D171" s="15"/>
      <c r="E171" s="6">
        <f t="shared" si="18"/>
        <v>0</v>
      </c>
      <c r="F171" s="4">
        <f t="shared" si="19"/>
        <v>0</v>
      </c>
      <c r="H171" s="6">
        <f t="shared" si="20"/>
        <v>0</v>
      </c>
      <c r="I171" s="4">
        <f t="shared" si="21"/>
        <v>0</v>
      </c>
      <c r="K171" s="6">
        <f t="shared" ca="1" si="22"/>
        <v>-5427961.5308913039</v>
      </c>
      <c r="L171" s="4">
        <f t="shared" ca="1" si="23"/>
        <v>0</v>
      </c>
    </row>
    <row r="172" spans="1:12" x14ac:dyDescent="0.2">
      <c r="A172" s="15">
        <f>+curves!A161</f>
        <v>41518</v>
      </c>
      <c r="B172" s="6">
        <f t="shared" ca="1" si="16"/>
        <v>-5394913.2572059724</v>
      </c>
      <c r="C172" s="4">
        <f t="shared" ca="1" si="17"/>
        <v>0</v>
      </c>
      <c r="D172" s="15"/>
      <c r="E172" s="6">
        <f t="shared" si="18"/>
        <v>0</v>
      </c>
      <c r="F172" s="4">
        <f t="shared" si="19"/>
        <v>0</v>
      </c>
      <c r="H172" s="6">
        <f t="shared" si="20"/>
        <v>0</v>
      </c>
      <c r="I172" s="4">
        <f t="shared" si="21"/>
        <v>0</v>
      </c>
      <c r="K172" s="6">
        <f t="shared" ca="1" si="22"/>
        <v>-5394913.2572059724</v>
      </c>
      <c r="L172" s="4">
        <f t="shared" ca="1" si="23"/>
        <v>0</v>
      </c>
    </row>
    <row r="173" spans="1:12" x14ac:dyDescent="0.2">
      <c r="A173" s="15">
        <f>+curves!A162</f>
        <v>41548</v>
      </c>
      <c r="B173" s="6">
        <f t="shared" ca="1" si="16"/>
        <v>-5363120.9026896404</v>
      </c>
      <c r="C173" s="4">
        <f t="shared" ca="1" si="17"/>
        <v>0</v>
      </c>
      <c r="D173" s="15"/>
      <c r="E173" s="6">
        <f t="shared" si="18"/>
        <v>0</v>
      </c>
      <c r="F173" s="4">
        <f t="shared" si="19"/>
        <v>0</v>
      </c>
      <c r="H173" s="6">
        <f t="shared" si="20"/>
        <v>0</v>
      </c>
      <c r="I173" s="4">
        <f t="shared" si="21"/>
        <v>0</v>
      </c>
      <c r="K173" s="6">
        <f t="shared" ca="1" si="22"/>
        <v>-5363120.9026896404</v>
      </c>
      <c r="L173" s="4">
        <f t="shared" ca="1" si="23"/>
        <v>0</v>
      </c>
    </row>
    <row r="174" spans="1:12" x14ac:dyDescent="0.2">
      <c r="A174" s="15">
        <f>+curves!A163</f>
        <v>41579</v>
      </c>
      <c r="B174" s="6">
        <f t="shared" ca="1" si="16"/>
        <v>-5330463.8172280453</v>
      </c>
      <c r="C174" s="4">
        <f t="shared" ca="1" si="17"/>
        <v>0</v>
      </c>
      <c r="D174" s="15"/>
      <c r="E174" s="6">
        <f t="shared" si="18"/>
        <v>0</v>
      </c>
      <c r="F174" s="4">
        <f t="shared" si="19"/>
        <v>0</v>
      </c>
      <c r="H174" s="6">
        <f t="shared" si="20"/>
        <v>0</v>
      </c>
      <c r="I174" s="4">
        <f t="shared" si="21"/>
        <v>0</v>
      </c>
      <c r="K174" s="6">
        <f t="shared" ca="1" si="22"/>
        <v>-5330463.8172280453</v>
      </c>
      <c r="L174" s="4">
        <f t="shared" ca="1" si="23"/>
        <v>0</v>
      </c>
    </row>
    <row r="175" spans="1:12" x14ac:dyDescent="0.2">
      <c r="A175" s="15">
        <f>+curves!A164</f>
        <v>41609</v>
      </c>
      <c r="B175" s="6">
        <f t="shared" ca="1" si="16"/>
        <v>-5299047.8058258398</v>
      </c>
      <c r="C175" s="4">
        <f t="shared" ca="1" si="17"/>
        <v>0</v>
      </c>
      <c r="D175" s="15"/>
      <c r="E175" s="6">
        <f t="shared" si="18"/>
        <v>0</v>
      </c>
      <c r="F175" s="4">
        <f t="shared" si="19"/>
        <v>0</v>
      </c>
      <c r="H175" s="6">
        <f t="shared" si="20"/>
        <v>0</v>
      </c>
      <c r="I175" s="4">
        <f t="shared" si="21"/>
        <v>0</v>
      </c>
      <c r="K175" s="6">
        <f t="shared" ca="1" si="22"/>
        <v>-5299047.8058258398</v>
      </c>
      <c r="L175" s="4">
        <f t="shared" ca="1" si="23"/>
        <v>0</v>
      </c>
    </row>
    <row r="176" spans="1:12" x14ac:dyDescent="0.2">
      <c r="A176" s="15">
        <f>+curves!A165</f>
        <v>41640</v>
      </c>
      <c r="B176" s="6">
        <f t="shared" ca="1" si="16"/>
        <v>-5266777.3213785877</v>
      </c>
      <c r="C176" s="4">
        <f t="shared" ca="1" si="17"/>
        <v>0</v>
      </c>
      <c r="D176" s="15"/>
      <c r="E176" s="6">
        <f t="shared" si="18"/>
        <v>0</v>
      </c>
      <c r="F176" s="4">
        <f t="shared" si="19"/>
        <v>0</v>
      </c>
      <c r="H176" s="6">
        <f t="shared" si="20"/>
        <v>0</v>
      </c>
      <c r="I176" s="4">
        <f t="shared" si="21"/>
        <v>0</v>
      </c>
      <c r="K176" s="6">
        <f t="shared" ca="1" si="22"/>
        <v>-5266777.3213785877</v>
      </c>
      <c r="L176" s="4">
        <f t="shared" ca="1" si="23"/>
        <v>0</v>
      </c>
    </row>
    <row r="177" spans="1:12" x14ac:dyDescent="0.2">
      <c r="A177" s="15">
        <f>+curves!A166</f>
        <v>41671</v>
      </c>
      <c r="B177" s="6">
        <f t="shared" ca="1" si="16"/>
        <v>-5234701.5654351814</v>
      </c>
      <c r="C177" s="4">
        <f t="shared" ca="1" si="17"/>
        <v>0</v>
      </c>
      <c r="D177" s="15"/>
      <c r="E177" s="6">
        <f t="shared" si="18"/>
        <v>0</v>
      </c>
      <c r="F177" s="4">
        <f t="shared" si="19"/>
        <v>0</v>
      </c>
      <c r="H177" s="6">
        <f t="shared" si="20"/>
        <v>0</v>
      </c>
      <c r="I177" s="4">
        <f t="shared" si="21"/>
        <v>0</v>
      </c>
      <c r="K177" s="6">
        <f t="shared" ca="1" si="22"/>
        <v>-5234701.5654351814</v>
      </c>
      <c r="L177" s="4">
        <f t="shared" ca="1" si="23"/>
        <v>0</v>
      </c>
    </row>
    <row r="178" spans="1:12" x14ac:dyDescent="0.2">
      <c r="A178" s="15">
        <f>+curves!A167</f>
        <v>41699</v>
      </c>
      <c r="B178" s="6">
        <f t="shared" ca="1" si="16"/>
        <v>-5205896.3198517691</v>
      </c>
      <c r="C178" s="4">
        <f t="shared" ca="1" si="17"/>
        <v>0</v>
      </c>
      <c r="D178" s="15"/>
      <c r="E178" s="6">
        <f t="shared" si="18"/>
        <v>0</v>
      </c>
      <c r="F178" s="4">
        <f t="shared" si="19"/>
        <v>0</v>
      </c>
      <c r="H178" s="6">
        <f t="shared" si="20"/>
        <v>0</v>
      </c>
      <c r="I178" s="4">
        <f t="shared" si="21"/>
        <v>0</v>
      </c>
      <c r="K178" s="6">
        <f t="shared" ca="1" si="22"/>
        <v>-5205896.3198517691</v>
      </c>
      <c r="L178" s="4">
        <f t="shared" ca="1" si="23"/>
        <v>0</v>
      </c>
    </row>
    <row r="179" spans="1:12" x14ac:dyDescent="0.2">
      <c r="A179" s="15">
        <f>+curves!A168</f>
        <v>41730</v>
      </c>
      <c r="B179" s="6">
        <f t="shared" ca="1" si="16"/>
        <v>-5174187.9660876114</v>
      </c>
      <c r="C179" s="4">
        <f t="shared" ca="1" si="17"/>
        <v>0</v>
      </c>
      <c r="D179" s="15"/>
      <c r="E179" s="6">
        <f t="shared" si="18"/>
        <v>0</v>
      </c>
      <c r="F179" s="4">
        <f t="shared" si="19"/>
        <v>0</v>
      </c>
      <c r="H179" s="6">
        <f t="shared" si="20"/>
        <v>0</v>
      </c>
      <c r="I179" s="4">
        <f t="shared" si="21"/>
        <v>0</v>
      </c>
      <c r="K179" s="6">
        <f t="shared" ca="1" si="22"/>
        <v>-5174187.9660876114</v>
      </c>
      <c r="L179" s="4">
        <f t="shared" ca="1" si="23"/>
        <v>0</v>
      </c>
    </row>
    <row r="180" spans="1:12" x14ac:dyDescent="0.2">
      <c r="A180" s="15">
        <f>+curves!A169</f>
        <v>41760</v>
      </c>
      <c r="B180" s="6">
        <f t="shared" ca="1" si="16"/>
        <v>-5143684.6821176019</v>
      </c>
      <c r="C180" s="4">
        <f t="shared" ca="1" si="17"/>
        <v>0</v>
      </c>
      <c r="D180" s="15"/>
      <c r="E180" s="6">
        <f t="shared" si="18"/>
        <v>0</v>
      </c>
      <c r="F180" s="4">
        <f t="shared" si="19"/>
        <v>0</v>
      </c>
      <c r="H180" s="6">
        <f t="shared" si="20"/>
        <v>0</v>
      </c>
      <c r="I180" s="4">
        <f t="shared" si="21"/>
        <v>0</v>
      </c>
      <c r="K180" s="6">
        <f t="shared" ca="1" si="22"/>
        <v>-5143684.6821176019</v>
      </c>
      <c r="L180" s="4">
        <f t="shared" ca="1" si="23"/>
        <v>0</v>
      </c>
    </row>
    <row r="181" spans="1:12" x14ac:dyDescent="0.2">
      <c r="A181" s="15">
        <f>+curves!A170</f>
        <v>41791</v>
      </c>
      <c r="B181" s="6">
        <f t="shared" ca="1" si="16"/>
        <v>-5112351.8020113716</v>
      </c>
      <c r="C181" s="4">
        <f t="shared" ca="1" si="17"/>
        <v>0</v>
      </c>
      <c r="D181" s="15"/>
      <c r="E181" s="6">
        <f t="shared" si="18"/>
        <v>0</v>
      </c>
      <c r="F181" s="4">
        <f t="shared" si="19"/>
        <v>0</v>
      </c>
      <c r="H181" s="6">
        <f t="shared" si="20"/>
        <v>0</v>
      </c>
      <c r="I181" s="4">
        <f t="shared" si="21"/>
        <v>0</v>
      </c>
      <c r="K181" s="6">
        <f t="shared" ca="1" si="22"/>
        <v>-5112351.8020113716</v>
      </c>
      <c r="L181" s="4">
        <f t="shared" ca="1" si="23"/>
        <v>0</v>
      </c>
    </row>
    <row r="182" spans="1:12" x14ac:dyDescent="0.2">
      <c r="A182" s="15">
        <f>+curves!A171</f>
        <v>41821</v>
      </c>
      <c r="B182" s="6">
        <f t="shared" ca="1" si="16"/>
        <v>-5082209.7420887174</v>
      </c>
      <c r="C182" s="4">
        <f t="shared" ca="1" si="17"/>
        <v>0</v>
      </c>
      <c r="D182" s="15"/>
      <c r="E182" s="6">
        <f t="shared" si="18"/>
        <v>0</v>
      </c>
      <c r="F182" s="4">
        <f t="shared" si="19"/>
        <v>0</v>
      </c>
      <c r="H182" s="6">
        <f t="shared" si="20"/>
        <v>0</v>
      </c>
      <c r="I182" s="4">
        <f t="shared" si="21"/>
        <v>0</v>
      </c>
      <c r="K182" s="6">
        <f t="shared" ca="1" si="22"/>
        <v>-5082209.7420887174</v>
      </c>
      <c r="L182" s="4">
        <f t="shared" ca="1" si="23"/>
        <v>0</v>
      </c>
    </row>
    <row r="183" spans="1:12" x14ac:dyDescent="0.2">
      <c r="A183" s="15">
        <f>+curves!A172</f>
        <v>41852</v>
      </c>
      <c r="B183" s="6">
        <f t="shared" ca="1" si="16"/>
        <v>-5051247.9309606357</v>
      </c>
      <c r="C183" s="4">
        <f t="shared" ca="1" si="17"/>
        <v>0</v>
      </c>
      <c r="D183" s="15"/>
      <c r="E183" s="6">
        <f t="shared" si="18"/>
        <v>0</v>
      </c>
      <c r="F183" s="4">
        <f t="shared" si="19"/>
        <v>0</v>
      </c>
      <c r="H183" s="6">
        <f t="shared" si="20"/>
        <v>0</v>
      </c>
      <c r="I183" s="4">
        <f t="shared" si="21"/>
        <v>0</v>
      </c>
      <c r="K183" s="6">
        <f t="shared" ca="1" si="22"/>
        <v>-5051247.9309606357</v>
      </c>
      <c r="L183" s="4">
        <f t="shared" ca="1" si="23"/>
        <v>0</v>
      </c>
    </row>
    <row r="184" spans="1:12" x14ac:dyDescent="0.2">
      <c r="A184" s="15">
        <f>+curves!A173</f>
        <v>41883</v>
      </c>
      <c r="B184" s="6">
        <f t="shared" ca="1" si="16"/>
        <v>-5020473.0242838832</v>
      </c>
      <c r="C184" s="4">
        <f t="shared" ca="1" si="17"/>
        <v>0</v>
      </c>
      <c r="D184" s="15"/>
      <c r="E184" s="6">
        <f t="shared" si="18"/>
        <v>0</v>
      </c>
      <c r="F184" s="4">
        <f t="shared" si="19"/>
        <v>0</v>
      </c>
      <c r="H184" s="6">
        <f t="shared" si="20"/>
        <v>0</v>
      </c>
      <c r="I184" s="4">
        <f t="shared" si="21"/>
        <v>0</v>
      </c>
      <c r="K184" s="6">
        <f t="shared" ca="1" si="22"/>
        <v>-5020473.0242838832</v>
      </c>
      <c r="L184" s="4">
        <f t="shared" ca="1" si="23"/>
        <v>0</v>
      </c>
    </row>
    <row r="185" spans="1:12" x14ac:dyDescent="0.2">
      <c r="A185" s="15">
        <f>+curves!A174</f>
        <v>41913</v>
      </c>
      <c r="B185" s="6">
        <f t="shared" ca="1" si="16"/>
        <v>-4990867.7616715804</v>
      </c>
      <c r="C185" s="4">
        <f t="shared" ca="1" si="17"/>
        <v>0</v>
      </c>
      <c r="D185" s="15"/>
      <c r="E185" s="6">
        <f t="shared" si="18"/>
        <v>0</v>
      </c>
      <c r="F185" s="4">
        <f t="shared" si="19"/>
        <v>0</v>
      </c>
      <c r="H185" s="6">
        <f t="shared" si="20"/>
        <v>0</v>
      </c>
      <c r="I185" s="4">
        <f t="shared" si="21"/>
        <v>0</v>
      </c>
      <c r="K185" s="6">
        <f t="shared" ca="1" si="22"/>
        <v>-4990867.7616715804</v>
      </c>
      <c r="L185" s="4">
        <f t="shared" ca="1" si="23"/>
        <v>0</v>
      </c>
    </row>
    <row r="186" spans="1:12" x14ac:dyDescent="0.2">
      <c r="A186" s="15">
        <f>+curves!A175</f>
        <v>41944</v>
      </c>
      <c r="B186" s="6">
        <f t="shared" ca="1" si="16"/>
        <v>-4960457.3774544988</v>
      </c>
      <c r="C186" s="4">
        <f t="shared" ca="1" si="17"/>
        <v>0</v>
      </c>
      <c r="D186" s="15"/>
      <c r="E186" s="6">
        <f t="shared" si="18"/>
        <v>0</v>
      </c>
      <c r="F186" s="4">
        <f t="shared" si="19"/>
        <v>0</v>
      </c>
      <c r="H186" s="6">
        <f t="shared" si="20"/>
        <v>0</v>
      </c>
      <c r="I186" s="4">
        <f t="shared" si="21"/>
        <v>0</v>
      </c>
      <c r="K186" s="6">
        <f t="shared" ca="1" si="22"/>
        <v>-4960457.3774544988</v>
      </c>
      <c r="L186" s="4">
        <f t="shared" ca="1" si="23"/>
        <v>0</v>
      </c>
    </row>
    <row r="187" spans="1:12" x14ac:dyDescent="0.2">
      <c r="A187" s="15">
        <f>+curves!A176</f>
        <v>41974</v>
      </c>
      <c r="B187" s="6">
        <f t="shared" ca="1" si="16"/>
        <v>-4931202.8027054491</v>
      </c>
      <c r="C187" s="4">
        <f t="shared" ca="1" si="17"/>
        <v>0</v>
      </c>
      <c r="D187" s="15"/>
      <c r="E187" s="6">
        <f t="shared" si="18"/>
        <v>0</v>
      </c>
      <c r="F187" s="4">
        <f t="shared" si="19"/>
        <v>0</v>
      </c>
      <c r="H187" s="6">
        <f t="shared" si="20"/>
        <v>0</v>
      </c>
      <c r="I187" s="4">
        <f t="shared" si="21"/>
        <v>0</v>
      </c>
      <c r="K187" s="6">
        <f t="shared" ca="1" si="22"/>
        <v>-4931202.8027054491</v>
      </c>
      <c r="L187" s="4">
        <f t="shared" ca="1" si="23"/>
        <v>0</v>
      </c>
    </row>
    <row r="188" spans="1:12" x14ac:dyDescent="0.2">
      <c r="A188" s="15">
        <f>+curves!A177</f>
        <v>42005</v>
      </c>
      <c r="B188" s="6">
        <f t="shared" ca="1" si="16"/>
        <v>-4901152.6635142118</v>
      </c>
      <c r="C188" s="4">
        <f t="shared" ca="1" si="17"/>
        <v>0</v>
      </c>
      <c r="D188" s="15"/>
      <c r="E188" s="6">
        <f t="shared" si="18"/>
        <v>0</v>
      </c>
      <c r="F188" s="4">
        <f t="shared" si="19"/>
        <v>0</v>
      </c>
      <c r="H188" s="6">
        <f t="shared" si="20"/>
        <v>0</v>
      </c>
      <c r="I188" s="4">
        <f t="shared" si="21"/>
        <v>0</v>
      </c>
      <c r="K188" s="6">
        <f t="shared" ca="1" si="22"/>
        <v>-4901152.6635142118</v>
      </c>
      <c r="L188" s="4">
        <f t="shared" ca="1" si="23"/>
        <v>0</v>
      </c>
    </row>
    <row r="189" spans="1:12" x14ac:dyDescent="0.2">
      <c r="A189" s="15">
        <f>+curves!A178</f>
        <v>42036</v>
      </c>
      <c r="B189" s="6">
        <f t="shared" ca="1" si="16"/>
        <v>-4871283.976372038</v>
      </c>
      <c r="C189" s="4">
        <f t="shared" ca="1" si="17"/>
        <v>0</v>
      </c>
      <c r="D189" s="15"/>
      <c r="E189" s="6">
        <f t="shared" si="18"/>
        <v>0</v>
      </c>
      <c r="F189" s="4">
        <f t="shared" si="19"/>
        <v>0</v>
      </c>
      <c r="H189" s="6">
        <f t="shared" si="20"/>
        <v>0</v>
      </c>
      <c r="I189" s="4">
        <f t="shared" si="21"/>
        <v>0</v>
      </c>
      <c r="K189" s="6">
        <f t="shared" ca="1" si="22"/>
        <v>-4871283.976372038</v>
      </c>
      <c r="L189" s="4">
        <f t="shared" ca="1" si="23"/>
        <v>0</v>
      </c>
    </row>
    <row r="190" spans="1:12" x14ac:dyDescent="0.2">
      <c r="A190" s="15">
        <f>+curves!A179</f>
        <v>42064</v>
      </c>
      <c r="B190" s="6">
        <f t="shared" ca="1" si="16"/>
        <v>-4844460.8662948832</v>
      </c>
      <c r="C190" s="4">
        <f t="shared" ca="1" si="17"/>
        <v>0</v>
      </c>
      <c r="D190" s="15"/>
      <c r="E190" s="6">
        <f t="shared" si="18"/>
        <v>0</v>
      </c>
      <c r="F190" s="4">
        <f t="shared" si="19"/>
        <v>0</v>
      </c>
      <c r="H190" s="6">
        <f t="shared" si="20"/>
        <v>0</v>
      </c>
      <c r="I190" s="4">
        <f t="shared" si="21"/>
        <v>0</v>
      </c>
      <c r="K190" s="6">
        <f t="shared" ca="1" si="22"/>
        <v>-4844460.8662948832</v>
      </c>
      <c r="L190" s="4">
        <f t="shared" ca="1" si="23"/>
        <v>0</v>
      </c>
    </row>
    <row r="191" spans="1:12" x14ac:dyDescent="0.2">
      <c r="A191" s="15">
        <f>+curves!A180</f>
        <v>42095</v>
      </c>
      <c r="B191" s="6">
        <f t="shared" ca="1" si="16"/>
        <v>-4814934.530062587</v>
      </c>
      <c r="C191" s="4">
        <f t="shared" ca="1" si="17"/>
        <v>0</v>
      </c>
      <c r="D191" s="15"/>
      <c r="E191" s="6">
        <f t="shared" si="18"/>
        <v>0</v>
      </c>
      <c r="F191" s="4">
        <f t="shared" si="19"/>
        <v>0</v>
      </c>
      <c r="H191" s="6">
        <f t="shared" si="20"/>
        <v>0</v>
      </c>
      <c r="I191" s="4">
        <f t="shared" si="21"/>
        <v>0</v>
      </c>
      <c r="K191" s="6">
        <f t="shared" ca="1" si="22"/>
        <v>-4814934.530062587</v>
      </c>
      <c r="L191" s="4">
        <f t="shared" ca="1" si="23"/>
        <v>0</v>
      </c>
    </row>
    <row r="192" spans="1:12" x14ac:dyDescent="0.2">
      <c r="A192" s="15">
        <f>+curves!A181</f>
        <v>42125</v>
      </c>
      <c r="B192" s="6">
        <f t="shared" ca="1" si="16"/>
        <v>-4786530.4503301736</v>
      </c>
      <c r="C192" s="4">
        <f t="shared" ca="1" si="17"/>
        <v>0</v>
      </c>
      <c r="D192" s="15"/>
      <c r="E192" s="6">
        <f t="shared" si="18"/>
        <v>0</v>
      </c>
      <c r="F192" s="4">
        <f t="shared" si="19"/>
        <v>0</v>
      </c>
      <c r="H192" s="6">
        <f t="shared" si="20"/>
        <v>0</v>
      </c>
      <c r="I192" s="4">
        <f t="shared" si="21"/>
        <v>0</v>
      </c>
      <c r="K192" s="6">
        <f t="shared" ca="1" si="22"/>
        <v>-4786530.4503301736</v>
      </c>
      <c r="L192" s="4">
        <f t="shared" ca="1" si="23"/>
        <v>0</v>
      </c>
    </row>
    <row r="193" spans="1:12" x14ac:dyDescent="0.2">
      <c r="A193" s="15">
        <f>+curves!A182</f>
        <v>42156</v>
      </c>
      <c r="B193" s="6">
        <f t="shared" ca="1" si="16"/>
        <v>-4757353.9833478993</v>
      </c>
      <c r="C193" s="4">
        <f t="shared" ca="1" si="17"/>
        <v>0</v>
      </c>
      <c r="D193" s="15"/>
      <c r="E193" s="6">
        <f t="shared" si="18"/>
        <v>0</v>
      </c>
      <c r="F193" s="4">
        <f t="shared" si="19"/>
        <v>0</v>
      </c>
      <c r="H193" s="6">
        <f t="shared" si="20"/>
        <v>0</v>
      </c>
      <c r="I193" s="4">
        <f t="shared" si="21"/>
        <v>0</v>
      </c>
      <c r="K193" s="6">
        <f t="shared" ca="1" si="22"/>
        <v>-4757353.9833478993</v>
      </c>
      <c r="L193" s="4">
        <f t="shared" ca="1" si="23"/>
        <v>0</v>
      </c>
    </row>
    <row r="194" spans="1:12" x14ac:dyDescent="0.2">
      <c r="A194" s="15">
        <f>+curves!A183</f>
        <v>42186</v>
      </c>
      <c r="B194" s="6">
        <f t="shared" ca="1" si="16"/>
        <v>-4729286.4936059993</v>
      </c>
      <c r="C194" s="4">
        <f t="shared" ca="1" si="17"/>
        <v>0</v>
      </c>
      <c r="D194" s="15"/>
      <c r="E194" s="6">
        <f t="shared" si="18"/>
        <v>0</v>
      </c>
      <c r="F194" s="4">
        <f t="shared" si="19"/>
        <v>0</v>
      </c>
      <c r="H194" s="6">
        <f t="shared" si="20"/>
        <v>0</v>
      </c>
      <c r="I194" s="4">
        <f t="shared" si="21"/>
        <v>0</v>
      </c>
      <c r="K194" s="6">
        <f t="shared" ca="1" si="22"/>
        <v>-4729286.4936059993</v>
      </c>
      <c r="L194" s="4">
        <f t="shared" ca="1" si="23"/>
        <v>0</v>
      </c>
    </row>
    <row r="195" spans="1:12" x14ac:dyDescent="0.2">
      <c r="A195" s="15">
        <f>+curves!A184</f>
        <v>42217</v>
      </c>
      <c r="B195" s="6">
        <f t="shared" ca="1" si="16"/>
        <v>-4700455.7887600008</v>
      </c>
      <c r="C195" s="4">
        <f t="shared" ca="1" si="17"/>
        <v>0</v>
      </c>
      <c r="D195" s="15"/>
      <c r="E195" s="6">
        <f t="shared" si="18"/>
        <v>0</v>
      </c>
      <c r="F195" s="4">
        <f t="shared" si="19"/>
        <v>0</v>
      </c>
      <c r="H195" s="6">
        <f t="shared" si="20"/>
        <v>0</v>
      </c>
      <c r="I195" s="4">
        <f t="shared" si="21"/>
        <v>0</v>
      </c>
      <c r="K195" s="6">
        <f t="shared" ca="1" si="22"/>
        <v>-4700455.7887600008</v>
      </c>
      <c r="L195" s="4">
        <f t="shared" ca="1" si="23"/>
        <v>0</v>
      </c>
    </row>
    <row r="196" spans="1:12" x14ac:dyDescent="0.2">
      <c r="A196" s="15">
        <f>+curves!A185</f>
        <v>42248</v>
      </c>
      <c r="B196" s="6">
        <f t="shared" ca="1" si="16"/>
        <v>-4671799.2404489806</v>
      </c>
      <c r="C196" s="4">
        <f t="shared" ca="1" si="17"/>
        <v>0</v>
      </c>
      <c r="D196" s="15"/>
      <c r="E196" s="6">
        <f t="shared" si="18"/>
        <v>0</v>
      </c>
      <c r="F196" s="4">
        <f t="shared" si="19"/>
        <v>0</v>
      </c>
      <c r="H196" s="6">
        <f t="shared" si="20"/>
        <v>0</v>
      </c>
      <c r="I196" s="4">
        <f t="shared" si="21"/>
        <v>0</v>
      </c>
      <c r="K196" s="6">
        <f t="shared" ca="1" si="22"/>
        <v>-4671799.2404489806</v>
      </c>
      <c r="L196" s="4">
        <f t="shared" ca="1" si="23"/>
        <v>0</v>
      </c>
    </row>
    <row r="197" spans="1:12" x14ac:dyDescent="0.2">
      <c r="A197" s="15">
        <f>+curves!A186</f>
        <v>42278</v>
      </c>
      <c r="B197" s="6">
        <f t="shared" ca="1" si="16"/>
        <v>-4644231.9354826519</v>
      </c>
      <c r="C197" s="4">
        <f t="shared" ca="1" si="17"/>
        <v>0</v>
      </c>
      <c r="D197" s="15"/>
      <c r="E197" s="6">
        <f t="shared" si="18"/>
        <v>0</v>
      </c>
      <c r="F197" s="4">
        <f t="shared" si="19"/>
        <v>0</v>
      </c>
      <c r="H197" s="6">
        <f t="shared" si="20"/>
        <v>0</v>
      </c>
      <c r="I197" s="4">
        <f t="shared" si="21"/>
        <v>0</v>
      </c>
      <c r="K197" s="6">
        <f t="shared" ca="1" si="22"/>
        <v>-4644231.9354826519</v>
      </c>
      <c r="L197" s="4">
        <f t="shared" ca="1" si="23"/>
        <v>0</v>
      </c>
    </row>
    <row r="198" spans="1:12" x14ac:dyDescent="0.2">
      <c r="A198" s="15">
        <f>+curves!A187</f>
        <v>42309</v>
      </c>
      <c r="B198" s="6">
        <f t="shared" ca="1" si="16"/>
        <v>-4615915.0451137675</v>
      </c>
      <c r="C198" s="4">
        <f t="shared" ca="1" si="17"/>
        <v>0</v>
      </c>
      <c r="D198" s="15"/>
      <c r="E198" s="6">
        <f t="shared" si="18"/>
        <v>0</v>
      </c>
      <c r="F198" s="4">
        <f t="shared" si="19"/>
        <v>0</v>
      </c>
      <c r="H198" s="6">
        <f t="shared" si="20"/>
        <v>0</v>
      </c>
      <c r="I198" s="4">
        <f t="shared" si="21"/>
        <v>0</v>
      </c>
      <c r="K198" s="6">
        <f t="shared" ca="1" si="22"/>
        <v>-4615915.0451137675</v>
      </c>
      <c r="L198" s="4">
        <f t="shared" ca="1" si="23"/>
        <v>0</v>
      </c>
    </row>
    <row r="199" spans="1:12" x14ac:dyDescent="0.2">
      <c r="A199" s="15">
        <f>+curves!A188</f>
        <v>42339</v>
      </c>
      <c r="B199" s="6">
        <f t="shared" ca="1" si="16"/>
        <v>-4588674.505845001</v>
      </c>
      <c r="C199" s="4">
        <f t="shared" ca="1" si="17"/>
        <v>0</v>
      </c>
      <c r="D199" s="15"/>
      <c r="E199" s="6">
        <f t="shared" si="18"/>
        <v>0</v>
      </c>
      <c r="F199" s="4">
        <f t="shared" si="19"/>
        <v>0</v>
      </c>
      <c r="H199" s="6">
        <f t="shared" si="20"/>
        <v>0</v>
      </c>
      <c r="I199" s="4">
        <f t="shared" si="21"/>
        <v>0</v>
      </c>
      <c r="K199" s="6">
        <f t="shared" ca="1" si="22"/>
        <v>-4588674.505845001</v>
      </c>
      <c r="L199" s="4">
        <f t="shared" ca="1" si="23"/>
        <v>0</v>
      </c>
    </row>
    <row r="200" spans="1:12" x14ac:dyDescent="0.2">
      <c r="A200" s="15">
        <f>+curves!A189</f>
        <v>42370</v>
      </c>
      <c r="B200" s="6">
        <f t="shared" ca="1" si="16"/>
        <v>-4560693.2850359501</v>
      </c>
      <c r="C200" s="4">
        <f t="shared" ca="1" si="17"/>
        <v>0</v>
      </c>
      <c r="D200" s="15"/>
      <c r="E200" s="6">
        <f t="shared" si="18"/>
        <v>0</v>
      </c>
      <c r="F200" s="4">
        <f t="shared" si="19"/>
        <v>0</v>
      </c>
      <c r="H200" s="6">
        <f t="shared" si="20"/>
        <v>0</v>
      </c>
      <c r="I200" s="4">
        <f t="shared" si="21"/>
        <v>0</v>
      </c>
      <c r="K200" s="6">
        <f t="shared" ca="1" si="22"/>
        <v>-4560693.2850359501</v>
      </c>
      <c r="L200" s="4">
        <f t="shared" ca="1" si="23"/>
        <v>0</v>
      </c>
    </row>
    <row r="201" spans="1:12" x14ac:dyDescent="0.2">
      <c r="A201" s="15">
        <f>+curves!A190</f>
        <v>42401</v>
      </c>
      <c r="B201" s="6">
        <f t="shared" ca="1" si="16"/>
        <v>-4532881.1368105328</v>
      </c>
      <c r="C201" s="4">
        <f t="shared" ca="1" si="17"/>
        <v>0</v>
      </c>
      <c r="D201" s="15"/>
      <c r="E201" s="6">
        <f t="shared" si="18"/>
        <v>0</v>
      </c>
      <c r="F201" s="4">
        <f t="shared" si="19"/>
        <v>0</v>
      </c>
      <c r="H201" s="6">
        <f t="shared" si="20"/>
        <v>0</v>
      </c>
      <c r="I201" s="4">
        <f t="shared" si="21"/>
        <v>0</v>
      </c>
      <c r="K201" s="6">
        <f t="shared" ca="1" si="22"/>
        <v>-4532881.1368105328</v>
      </c>
      <c r="L201" s="4">
        <f t="shared" ca="1" si="23"/>
        <v>0</v>
      </c>
    </row>
    <row r="202" spans="1:12" x14ac:dyDescent="0.2">
      <c r="A202" s="15">
        <f>+curves!A191</f>
        <v>42430</v>
      </c>
      <c r="B202" s="6">
        <f t="shared" ca="1" si="16"/>
        <v>-4507015.4867347516</v>
      </c>
      <c r="C202" s="4">
        <f t="shared" ca="1" si="17"/>
        <v>0</v>
      </c>
      <c r="D202" s="15"/>
      <c r="E202" s="6">
        <f t="shared" si="18"/>
        <v>0</v>
      </c>
      <c r="F202" s="4">
        <f t="shared" si="19"/>
        <v>0</v>
      </c>
      <c r="H202" s="6">
        <f t="shared" si="20"/>
        <v>0</v>
      </c>
      <c r="I202" s="4">
        <f t="shared" si="21"/>
        <v>0</v>
      </c>
      <c r="K202" s="6">
        <f t="shared" ca="1" si="22"/>
        <v>-4507015.4867347516</v>
      </c>
      <c r="L202" s="4">
        <f t="shared" ca="1" si="23"/>
        <v>0</v>
      </c>
    </row>
    <row r="203" spans="1:12" x14ac:dyDescent="0.2">
      <c r="A203" s="15">
        <f>+curves!A192</f>
        <v>42461</v>
      </c>
      <c r="B203" s="6">
        <f t="shared" ca="1" si="16"/>
        <v>-4479527.7061104672</v>
      </c>
      <c r="C203" s="4">
        <f t="shared" ca="1" si="17"/>
        <v>0</v>
      </c>
      <c r="D203" s="15"/>
      <c r="E203" s="6">
        <f t="shared" si="18"/>
        <v>0</v>
      </c>
      <c r="F203" s="4">
        <f t="shared" si="19"/>
        <v>0</v>
      </c>
      <c r="H203" s="6">
        <f t="shared" si="20"/>
        <v>0</v>
      </c>
      <c r="I203" s="4">
        <f t="shared" si="21"/>
        <v>0</v>
      </c>
      <c r="K203" s="6">
        <f t="shared" ca="1" si="22"/>
        <v>-4479527.7061104672</v>
      </c>
      <c r="L203" s="4">
        <f t="shared" ca="1" si="23"/>
        <v>0</v>
      </c>
    </row>
    <row r="204" spans="1:12" x14ac:dyDescent="0.2">
      <c r="A204" s="15">
        <f>+curves!A193</f>
        <v>42491</v>
      </c>
      <c r="B204" s="6">
        <f t="shared" ca="1" si="16"/>
        <v>-4453084.8054992929</v>
      </c>
      <c r="C204" s="4">
        <f t="shared" ca="1" si="17"/>
        <v>0</v>
      </c>
      <c r="D204" s="15"/>
      <c r="E204" s="6">
        <f t="shared" si="18"/>
        <v>0</v>
      </c>
      <c r="F204" s="4">
        <f t="shared" si="19"/>
        <v>0</v>
      </c>
      <c r="H204" s="6">
        <f t="shared" si="20"/>
        <v>0</v>
      </c>
      <c r="I204" s="4">
        <f t="shared" si="21"/>
        <v>0</v>
      </c>
      <c r="K204" s="6">
        <f t="shared" ca="1" si="22"/>
        <v>-4453084.8054992929</v>
      </c>
      <c r="L204" s="4">
        <f t="shared" ca="1" si="23"/>
        <v>0</v>
      </c>
    </row>
    <row r="205" spans="1:12" x14ac:dyDescent="0.2">
      <c r="A205" s="15">
        <f>+curves!A194</f>
        <v>42522</v>
      </c>
      <c r="B205" s="6">
        <f t="shared" ref="B205:B235" ca="1" si="24">+SUMIF($E$11:$CJ$11,"POS",$E205:$CJ205)</f>
        <v>-4425922.9568086769</v>
      </c>
      <c r="C205" s="4">
        <f t="shared" ref="C205:C235" ca="1" si="25">+SUMIF($E$11:$CJ$11,"P&amp;l",$E205:$CJ205)</f>
        <v>0</v>
      </c>
      <c r="D205" s="15"/>
      <c r="E205" s="6">
        <f t="shared" si="18"/>
        <v>0</v>
      </c>
      <c r="F205" s="4">
        <f t="shared" si="19"/>
        <v>0</v>
      </c>
      <c r="H205" s="6">
        <f t="shared" si="20"/>
        <v>0</v>
      </c>
      <c r="I205" s="4">
        <f t="shared" si="21"/>
        <v>0</v>
      </c>
      <c r="K205" s="6">
        <f t="shared" ca="1" si="22"/>
        <v>-4425922.9568086769</v>
      </c>
      <c r="L205" s="4">
        <f t="shared" ca="1" si="23"/>
        <v>0</v>
      </c>
    </row>
    <row r="206" spans="1:12" x14ac:dyDescent="0.2">
      <c r="A206" s="15">
        <f>+curves!A195</f>
        <v>42552</v>
      </c>
      <c r="B206" s="6">
        <f t="shared" ca="1" si="24"/>
        <v>-4399793.6161379004</v>
      </c>
      <c r="C206" s="4">
        <f t="shared" ca="1" si="25"/>
        <v>0</v>
      </c>
      <c r="D206" s="15"/>
      <c r="E206" s="6">
        <f t="shared" ref="E206:E235" si="26">+IF(AND(E$7&lt;$A206+1,E$8&gt;$A206-1),E$9*VLOOKUP($A206,curves,3,0),0)</f>
        <v>0</v>
      </c>
      <c r="F206" s="4">
        <f t="shared" ref="F206:F235" si="27">+IF(AND(E$7&lt;$A206+1,E$8&gt;$A206-1),E$9*(VLOOKUP($A206,curves,8,0)-E$10)*VLOOKUP($A206,curves,3,0),0)</f>
        <v>0</v>
      </c>
      <c r="H206" s="6">
        <f t="shared" ref="H206:H235" si="28">+IF(AND(H$7&lt;$A206+1,H$8&gt;$A206-1),H$9*VLOOKUP($A206,curves,3,0),0)</f>
        <v>0</v>
      </c>
      <c r="I206" s="4">
        <f t="shared" ref="I206:I235" si="29">+IF(AND(H$7&lt;$A206+1,H$8&gt;$A206-1),H$9*(VLOOKUP($A206,curves,8,0)-H$10)*VLOOKUP($A206,curves,3,0),0)</f>
        <v>0</v>
      </c>
      <c r="K206" s="6">
        <f t="shared" ref="K206:K235" ca="1" si="30">+IF(AND(K$7&lt;$A206+1,K$8&gt;$A206-1),K$9*VLOOKUP($A206,curves,3,0),0)</f>
        <v>-4399793.6161379004</v>
      </c>
      <c r="L206" s="4">
        <f t="shared" ref="L206:L235" ca="1" si="31">+IF(AND(K$7&lt;$A206+1,K$8&gt;$A206-1),K$9*(VLOOKUP($A206,curves,9,0)-K$10)*VLOOKUP($A206,curves,3,0),0)</f>
        <v>0</v>
      </c>
    </row>
    <row r="207" spans="1:12" x14ac:dyDescent="0.2">
      <c r="A207" s="15">
        <f>+curves!A196</f>
        <v>42583</v>
      </c>
      <c r="B207" s="6">
        <f t="shared" ca="1" si="24"/>
        <v>-4372953.870652617</v>
      </c>
      <c r="C207" s="4">
        <f t="shared" ca="1" si="25"/>
        <v>0</v>
      </c>
      <c r="D207" s="15"/>
      <c r="E207" s="6">
        <f t="shared" si="26"/>
        <v>0</v>
      </c>
      <c r="F207" s="4">
        <f t="shared" si="27"/>
        <v>0</v>
      </c>
      <c r="H207" s="6">
        <f t="shared" si="28"/>
        <v>0</v>
      </c>
      <c r="I207" s="4">
        <f t="shared" si="29"/>
        <v>0</v>
      </c>
      <c r="K207" s="6">
        <f t="shared" ca="1" si="30"/>
        <v>-4372953.870652617</v>
      </c>
      <c r="L207" s="4">
        <f t="shared" ca="1" si="31"/>
        <v>0</v>
      </c>
    </row>
    <row r="208" spans="1:12" x14ac:dyDescent="0.2">
      <c r="A208" s="15">
        <f>+curves!A197</f>
        <v>42614</v>
      </c>
      <c r="B208" s="6">
        <f t="shared" ca="1" si="24"/>
        <v>-4346276.3639683602</v>
      </c>
      <c r="C208" s="4">
        <f t="shared" ca="1" si="25"/>
        <v>0</v>
      </c>
      <c r="D208" s="15"/>
      <c r="E208" s="6">
        <f t="shared" si="26"/>
        <v>0</v>
      </c>
      <c r="F208" s="4">
        <f t="shared" si="27"/>
        <v>0</v>
      </c>
      <c r="H208" s="6">
        <f t="shared" si="28"/>
        <v>0</v>
      </c>
      <c r="I208" s="4">
        <f t="shared" si="29"/>
        <v>0</v>
      </c>
      <c r="K208" s="6">
        <f t="shared" ca="1" si="30"/>
        <v>-4346276.3639683602</v>
      </c>
      <c r="L208" s="4">
        <f t="shared" ca="1" si="31"/>
        <v>0</v>
      </c>
    </row>
    <row r="209" spans="1:12" x14ac:dyDescent="0.2">
      <c r="A209" s="15">
        <f>+curves!A198</f>
        <v>42644</v>
      </c>
      <c r="B209" s="6">
        <f t="shared" ca="1" si="24"/>
        <v>-4320612.9798555169</v>
      </c>
      <c r="C209" s="4">
        <f t="shared" ca="1" si="25"/>
        <v>0</v>
      </c>
      <c r="D209" s="15"/>
      <c r="E209" s="6">
        <f t="shared" si="26"/>
        <v>0</v>
      </c>
      <c r="F209" s="4">
        <f t="shared" si="27"/>
        <v>0</v>
      </c>
      <c r="H209" s="6">
        <f t="shared" si="28"/>
        <v>0</v>
      </c>
      <c r="I209" s="4">
        <f t="shared" si="29"/>
        <v>0</v>
      </c>
      <c r="K209" s="6">
        <f t="shared" ca="1" si="30"/>
        <v>-4320612.9798555169</v>
      </c>
      <c r="L209" s="4">
        <f t="shared" ca="1" si="31"/>
        <v>0</v>
      </c>
    </row>
    <row r="210" spans="1:12" x14ac:dyDescent="0.2">
      <c r="A210" s="15">
        <f>+curves!A199</f>
        <v>42675</v>
      </c>
      <c r="B210" s="6">
        <f t="shared" ca="1" si="24"/>
        <v>-4294251.8859909819</v>
      </c>
      <c r="C210" s="4">
        <f t="shared" ca="1" si="25"/>
        <v>0</v>
      </c>
      <c r="D210" s="15"/>
      <c r="E210" s="6">
        <f t="shared" si="26"/>
        <v>0</v>
      </c>
      <c r="F210" s="4">
        <f t="shared" si="27"/>
        <v>0</v>
      </c>
      <c r="H210" s="6">
        <f t="shared" si="28"/>
        <v>0</v>
      </c>
      <c r="I210" s="4">
        <f t="shared" si="29"/>
        <v>0</v>
      </c>
      <c r="K210" s="6">
        <f t="shared" ca="1" si="30"/>
        <v>-4294251.8859909819</v>
      </c>
      <c r="L210" s="4">
        <f t="shared" ca="1" si="31"/>
        <v>0</v>
      </c>
    </row>
    <row r="211" spans="1:12" x14ac:dyDescent="0.2">
      <c r="A211" s="15">
        <f>+curves!A200</f>
        <v>42705</v>
      </c>
      <c r="B211" s="6">
        <f t="shared" ca="1" si="24"/>
        <v>-4268892.9035224989</v>
      </c>
      <c r="C211" s="4">
        <f t="shared" ca="1" si="25"/>
        <v>0</v>
      </c>
      <c r="D211" s="15"/>
      <c r="E211" s="6">
        <f t="shared" si="26"/>
        <v>0</v>
      </c>
      <c r="F211" s="4">
        <f t="shared" si="27"/>
        <v>0</v>
      </c>
      <c r="H211" s="6">
        <f t="shared" si="28"/>
        <v>0</v>
      </c>
      <c r="I211" s="4">
        <f t="shared" si="29"/>
        <v>0</v>
      </c>
      <c r="K211" s="6">
        <f t="shared" ca="1" si="30"/>
        <v>-4268892.9035224989</v>
      </c>
      <c r="L211" s="4">
        <f t="shared" ca="1" si="31"/>
        <v>0</v>
      </c>
    </row>
    <row r="212" spans="1:12" x14ac:dyDescent="0.2">
      <c r="A212" s="15">
        <f>+curves!A201</f>
        <v>42736</v>
      </c>
      <c r="B212" s="6">
        <f t="shared" ca="1" si="24"/>
        <v>-4242844.5045094984</v>
      </c>
      <c r="C212" s="4">
        <f t="shared" ca="1" si="25"/>
        <v>0</v>
      </c>
      <c r="D212" s="15"/>
      <c r="E212" s="6">
        <f t="shared" si="26"/>
        <v>0</v>
      </c>
      <c r="F212" s="4">
        <f t="shared" si="27"/>
        <v>0</v>
      </c>
      <c r="H212" s="6">
        <f t="shared" si="28"/>
        <v>0</v>
      </c>
      <c r="I212" s="4">
        <f t="shared" si="29"/>
        <v>0</v>
      </c>
      <c r="K212" s="6">
        <f t="shared" ca="1" si="30"/>
        <v>-4242844.5045094984</v>
      </c>
      <c r="L212" s="4">
        <f t="shared" ca="1" si="31"/>
        <v>0</v>
      </c>
    </row>
    <row r="213" spans="1:12" x14ac:dyDescent="0.2">
      <c r="A213" s="15">
        <f>+curves!A202</f>
        <v>42767</v>
      </c>
      <c r="B213" s="6">
        <f t="shared" ca="1" si="24"/>
        <v>-4216953.6050401879</v>
      </c>
      <c r="C213" s="4">
        <f t="shared" ca="1" si="25"/>
        <v>0</v>
      </c>
      <c r="D213" s="15"/>
      <c r="E213" s="6">
        <f t="shared" si="26"/>
        <v>0</v>
      </c>
      <c r="F213" s="4">
        <f t="shared" si="27"/>
        <v>0</v>
      </c>
      <c r="H213" s="6">
        <f t="shared" si="28"/>
        <v>0</v>
      </c>
      <c r="I213" s="4">
        <f t="shared" si="29"/>
        <v>0</v>
      </c>
      <c r="K213" s="6">
        <f t="shared" ca="1" si="30"/>
        <v>-4216953.6050401879</v>
      </c>
      <c r="L213" s="4">
        <f t="shared" ca="1" si="31"/>
        <v>0</v>
      </c>
    </row>
    <row r="214" spans="1:12" x14ac:dyDescent="0.2">
      <c r="A214" s="15">
        <f>+curves!A203</f>
        <v>42795</v>
      </c>
      <c r="B214" s="6">
        <f t="shared" ca="1" si="24"/>
        <v>-4193702.8658730681</v>
      </c>
      <c r="C214" s="4">
        <f t="shared" ca="1" si="25"/>
        <v>0</v>
      </c>
      <c r="D214" s="15"/>
      <c r="E214" s="6">
        <f t="shared" si="26"/>
        <v>0</v>
      </c>
      <c r="F214" s="4">
        <f t="shared" si="27"/>
        <v>0</v>
      </c>
      <c r="H214" s="6">
        <f t="shared" si="28"/>
        <v>0</v>
      </c>
      <c r="I214" s="4">
        <f t="shared" si="29"/>
        <v>0</v>
      </c>
      <c r="K214" s="6">
        <f t="shared" ca="1" si="30"/>
        <v>-4193702.8658730681</v>
      </c>
      <c r="L214" s="4">
        <f t="shared" ca="1" si="31"/>
        <v>0</v>
      </c>
    </row>
    <row r="215" spans="1:12" x14ac:dyDescent="0.2">
      <c r="A215" s="15">
        <f>+curves!A204</f>
        <v>42826</v>
      </c>
      <c r="B215" s="6">
        <f t="shared" ca="1" si="24"/>
        <v>-4168109.1218675054</v>
      </c>
      <c r="C215" s="4">
        <f t="shared" ca="1" si="25"/>
        <v>0</v>
      </c>
      <c r="D215" s="15"/>
      <c r="E215" s="6">
        <f t="shared" si="26"/>
        <v>0</v>
      </c>
      <c r="F215" s="4">
        <f t="shared" si="27"/>
        <v>0</v>
      </c>
      <c r="H215" s="6">
        <f t="shared" si="28"/>
        <v>0</v>
      </c>
      <c r="I215" s="4">
        <f t="shared" si="29"/>
        <v>0</v>
      </c>
      <c r="K215" s="6">
        <f t="shared" ca="1" si="30"/>
        <v>-4168109.1218675054</v>
      </c>
      <c r="L215" s="4">
        <f t="shared" ca="1" si="31"/>
        <v>0</v>
      </c>
    </row>
    <row r="216" spans="1:12" x14ac:dyDescent="0.2">
      <c r="A216" s="15">
        <f>+curves!A205</f>
        <v>42856</v>
      </c>
      <c r="B216" s="6">
        <f t="shared" ca="1" si="24"/>
        <v>-4143488.3594411397</v>
      </c>
      <c r="C216" s="4">
        <f t="shared" ca="1" si="25"/>
        <v>0</v>
      </c>
      <c r="D216" s="15"/>
      <c r="E216" s="6">
        <f t="shared" si="26"/>
        <v>0</v>
      </c>
      <c r="F216" s="4">
        <f t="shared" si="27"/>
        <v>0</v>
      </c>
      <c r="H216" s="6">
        <f t="shared" si="28"/>
        <v>0</v>
      </c>
      <c r="I216" s="4">
        <f t="shared" si="29"/>
        <v>0</v>
      </c>
      <c r="K216" s="6">
        <f t="shared" ca="1" si="30"/>
        <v>-4143488.3594411397</v>
      </c>
      <c r="L216" s="4">
        <f t="shared" ca="1" si="31"/>
        <v>0</v>
      </c>
    </row>
    <row r="217" spans="1:12" x14ac:dyDescent="0.2">
      <c r="A217" s="15">
        <f>+curves!A206</f>
        <v>42887</v>
      </c>
      <c r="B217" s="6">
        <f t="shared" ca="1" si="24"/>
        <v>-4118198.2918636659</v>
      </c>
      <c r="C217" s="4">
        <f t="shared" ca="1" si="25"/>
        <v>0</v>
      </c>
      <c r="D217" s="15"/>
      <c r="E217" s="6">
        <f t="shared" si="26"/>
        <v>0</v>
      </c>
      <c r="F217" s="4">
        <f t="shared" si="27"/>
        <v>0</v>
      </c>
      <c r="H217" s="6">
        <f t="shared" si="28"/>
        <v>0</v>
      </c>
      <c r="I217" s="4">
        <f t="shared" si="29"/>
        <v>0</v>
      </c>
      <c r="K217" s="6">
        <f t="shared" ca="1" si="30"/>
        <v>-4118198.2918636659</v>
      </c>
      <c r="L217" s="4">
        <f t="shared" ca="1" si="31"/>
        <v>0</v>
      </c>
    </row>
    <row r="218" spans="1:12" x14ac:dyDescent="0.2">
      <c r="A218" s="15">
        <f>+curves!A207</f>
        <v>42917</v>
      </c>
      <c r="B218" s="6">
        <f t="shared" ca="1" si="24"/>
        <v>-4093869.677482469</v>
      </c>
      <c r="C218" s="4">
        <f t="shared" ca="1" si="25"/>
        <v>0</v>
      </c>
      <c r="D218" s="15"/>
      <c r="E218" s="6">
        <f t="shared" si="26"/>
        <v>0</v>
      </c>
      <c r="F218" s="4">
        <f t="shared" si="27"/>
        <v>0</v>
      </c>
      <c r="H218" s="6">
        <f t="shared" si="28"/>
        <v>0</v>
      </c>
      <c r="I218" s="4">
        <f t="shared" si="29"/>
        <v>0</v>
      </c>
      <c r="K218" s="6">
        <f t="shared" ca="1" si="30"/>
        <v>-4093869.677482469</v>
      </c>
      <c r="L218" s="4">
        <f t="shared" ca="1" si="31"/>
        <v>0</v>
      </c>
    </row>
    <row r="219" spans="1:12" x14ac:dyDescent="0.2">
      <c r="A219" s="15">
        <f>+curves!A208</f>
        <v>42948</v>
      </c>
      <c r="B219" s="6">
        <f t="shared" ca="1" si="24"/>
        <v>-4068879.716611234</v>
      </c>
      <c r="C219" s="4">
        <f t="shared" ca="1" si="25"/>
        <v>0</v>
      </c>
      <c r="D219" s="15"/>
      <c r="E219" s="6">
        <f t="shared" si="26"/>
        <v>0</v>
      </c>
      <c r="F219" s="4">
        <f t="shared" si="27"/>
        <v>0</v>
      </c>
      <c r="H219" s="6">
        <f t="shared" si="28"/>
        <v>0</v>
      </c>
      <c r="I219" s="4">
        <f t="shared" si="29"/>
        <v>0</v>
      </c>
      <c r="K219" s="6">
        <f t="shared" ca="1" si="30"/>
        <v>-4068879.716611234</v>
      </c>
      <c r="L219" s="4">
        <f t="shared" ca="1" si="31"/>
        <v>0</v>
      </c>
    </row>
    <row r="220" spans="1:12" x14ac:dyDescent="0.2">
      <c r="A220" s="15">
        <f>+curves!A209</f>
        <v>42979</v>
      </c>
      <c r="B220" s="6">
        <f t="shared" ca="1" si="24"/>
        <v>-4044040.9142938233</v>
      </c>
      <c r="C220" s="4">
        <f t="shared" ca="1" si="25"/>
        <v>0</v>
      </c>
      <c r="D220" s="15"/>
      <c r="E220" s="6">
        <f t="shared" si="26"/>
        <v>0</v>
      </c>
      <c r="F220" s="4">
        <f t="shared" si="27"/>
        <v>0</v>
      </c>
      <c r="H220" s="6">
        <f t="shared" si="28"/>
        <v>0</v>
      </c>
      <c r="I220" s="4">
        <f t="shared" si="29"/>
        <v>0</v>
      </c>
      <c r="K220" s="6">
        <f t="shared" ca="1" si="30"/>
        <v>-4044040.9142938233</v>
      </c>
      <c r="L220" s="4">
        <f t="shared" ca="1" si="31"/>
        <v>0</v>
      </c>
    </row>
    <row r="221" spans="1:12" x14ac:dyDescent="0.2">
      <c r="A221" s="15">
        <f>+curves!A210</f>
        <v>43009</v>
      </c>
      <c r="B221" s="6">
        <f t="shared" ca="1" si="24"/>
        <v>-4020146.4335484793</v>
      </c>
      <c r="C221" s="4">
        <f t="shared" ca="1" si="25"/>
        <v>0</v>
      </c>
      <c r="D221" s="15"/>
      <c r="E221" s="6">
        <f t="shared" si="26"/>
        <v>0</v>
      </c>
      <c r="F221" s="4">
        <f t="shared" si="27"/>
        <v>0</v>
      </c>
      <c r="H221" s="6">
        <f t="shared" si="28"/>
        <v>0</v>
      </c>
      <c r="I221" s="4">
        <f t="shared" si="29"/>
        <v>0</v>
      </c>
      <c r="K221" s="6">
        <f t="shared" ca="1" si="30"/>
        <v>-4020146.4335484793</v>
      </c>
      <c r="L221" s="4">
        <f t="shared" ca="1" si="31"/>
        <v>0</v>
      </c>
    </row>
    <row r="222" spans="1:12" x14ac:dyDescent="0.2">
      <c r="A222" s="15">
        <f>+curves!A211</f>
        <v>43040</v>
      </c>
      <c r="B222" s="6">
        <f t="shared" ca="1" si="24"/>
        <v>-3995602.4325502454</v>
      </c>
      <c r="C222" s="4">
        <f t="shared" ca="1" si="25"/>
        <v>0</v>
      </c>
      <c r="D222" s="15"/>
      <c r="E222" s="6">
        <f t="shared" si="26"/>
        <v>0</v>
      </c>
      <c r="F222" s="4">
        <f t="shared" si="27"/>
        <v>0</v>
      </c>
      <c r="H222" s="6">
        <f t="shared" si="28"/>
        <v>0</v>
      </c>
      <c r="I222" s="4">
        <f t="shared" si="29"/>
        <v>0</v>
      </c>
      <c r="K222" s="6">
        <f t="shared" ca="1" si="30"/>
        <v>-3995602.4325502454</v>
      </c>
      <c r="L222" s="4">
        <f t="shared" ca="1" si="31"/>
        <v>0</v>
      </c>
    </row>
    <row r="223" spans="1:12" x14ac:dyDescent="0.2">
      <c r="A223" s="15">
        <f>+curves!A212</f>
        <v>43070</v>
      </c>
      <c r="B223" s="6">
        <f t="shared" ca="1" si="24"/>
        <v>-3971991.5611832645</v>
      </c>
      <c r="C223" s="4">
        <f t="shared" ca="1" si="25"/>
        <v>0</v>
      </c>
      <c r="D223" s="15"/>
      <c r="E223" s="6">
        <f t="shared" si="26"/>
        <v>0</v>
      </c>
      <c r="F223" s="4">
        <f t="shared" si="27"/>
        <v>0</v>
      </c>
      <c r="H223" s="6">
        <f t="shared" si="28"/>
        <v>0</v>
      </c>
      <c r="I223" s="4">
        <f t="shared" si="29"/>
        <v>0</v>
      </c>
      <c r="K223" s="6">
        <f t="shared" ca="1" si="30"/>
        <v>-3971991.5611832645</v>
      </c>
      <c r="L223" s="4">
        <f t="shared" ca="1" si="31"/>
        <v>0</v>
      </c>
    </row>
    <row r="224" spans="1:12" x14ac:dyDescent="0.2">
      <c r="A224" s="15">
        <f>+curves!A213</f>
        <v>43101</v>
      </c>
      <c r="B224" s="6">
        <f t="shared" ca="1" si="24"/>
        <v>-3947738.8951209215</v>
      </c>
      <c r="C224" s="4">
        <f t="shared" ca="1" si="25"/>
        <v>0</v>
      </c>
      <c r="D224" s="15"/>
      <c r="E224" s="6">
        <f t="shared" si="26"/>
        <v>0</v>
      </c>
      <c r="F224" s="4">
        <f t="shared" si="27"/>
        <v>0</v>
      </c>
      <c r="H224" s="6">
        <f t="shared" si="28"/>
        <v>0</v>
      </c>
      <c r="I224" s="4">
        <f t="shared" si="29"/>
        <v>0</v>
      </c>
      <c r="K224" s="6">
        <f t="shared" ca="1" si="30"/>
        <v>-3947738.8951209215</v>
      </c>
      <c r="L224" s="4">
        <f t="shared" ca="1" si="31"/>
        <v>0</v>
      </c>
    </row>
    <row r="225" spans="1:12" x14ac:dyDescent="0.2">
      <c r="A225" s="15">
        <f>+curves!A214</f>
        <v>43132</v>
      </c>
      <c r="B225" s="6">
        <f t="shared" ca="1" si="24"/>
        <v>-3923632.9690476572</v>
      </c>
      <c r="C225" s="4">
        <f t="shared" ca="1" si="25"/>
        <v>0</v>
      </c>
      <c r="D225" s="15"/>
      <c r="E225" s="6">
        <f t="shared" si="26"/>
        <v>0</v>
      </c>
      <c r="F225" s="4">
        <f t="shared" si="27"/>
        <v>0</v>
      </c>
      <c r="H225" s="6">
        <f t="shared" si="28"/>
        <v>0</v>
      </c>
      <c r="I225" s="4">
        <f t="shared" si="29"/>
        <v>0</v>
      </c>
      <c r="K225" s="6">
        <f t="shared" ca="1" si="30"/>
        <v>-3923632.9690476572</v>
      </c>
      <c r="L225" s="4">
        <f t="shared" ca="1" si="31"/>
        <v>0</v>
      </c>
    </row>
    <row r="226" spans="1:12" x14ac:dyDescent="0.2">
      <c r="A226" s="15">
        <f>+curves!A215</f>
        <v>43160</v>
      </c>
      <c r="B226" s="6">
        <f t="shared" ca="1" si="24"/>
        <v>-3901985.2689653658</v>
      </c>
      <c r="C226" s="4">
        <f t="shared" ca="1" si="25"/>
        <v>0</v>
      </c>
      <c r="D226" s="15"/>
      <c r="E226" s="6">
        <f t="shared" si="26"/>
        <v>0</v>
      </c>
      <c r="F226" s="4">
        <f t="shared" si="27"/>
        <v>0</v>
      </c>
      <c r="H226" s="6">
        <f t="shared" si="28"/>
        <v>0</v>
      </c>
      <c r="I226" s="4">
        <f t="shared" si="29"/>
        <v>0</v>
      </c>
      <c r="K226" s="6">
        <f t="shared" ca="1" si="30"/>
        <v>-3901985.2689653658</v>
      </c>
      <c r="L226" s="4">
        <f t="shared" ca="1" si="31"/>
        <v>0</v>
      </c>
    </row>
    <row r="227" spans="1:12" x14ac:dyDescent="0.2">
      <c r="A227" s="15">
        <f>+curves!A216</f>
        <v>43191</v>
      </c>
      <c r="B227" s="6">
        <f t="shared" ca="1" si="24"/>
        <v>-3878156.1965790256</v>
      </c>
      <c r="C227" s="4">
        <f t="shared" ca="1" si="25"/>
        <v>0</v>
      </c>
      <c r="D227" s="15"/>
      <c r="E227" s="6">
        <f t="shared" si="26"/>
        <v>0</v>
      </c>
      <c r="F227" s="4">
        <f t="shared" si="27"/>
        <v>0</v>
      </c>
      <c r="H227" s="6">
        <f t="shared" si="28"/>
        <v>0</v>
      </c>
      <c r="I227" s="4">
        <f t="shared" si="29"/>
        <v>0</v>
      </c>
      <c r="K227" s="6">
        <f t="shared" ca="1" si="30"/>
        <v>-3878156.1965790256</v>
      </c>
      <c r="L227" s="4">
        <f t="shared" ca="1" si="31"/>
        <v>0</v>
      </c>
    </row>
    <row r="228" spans="1:12" x14ac:dyDescent="0.2">
      <c r="A228" s="15">
        <f>+curves!A217</f>
        <v>43221</v>
      </c>
      <c r="B228" s="6">
        <f t="shared" ca="1" si="24"/>
        <v>-3855233.1112169097</v>
      </c>
      <c r="C228" s="4">
        <f t="shared" ca="1" si="25"/>
        <v>0</v>
      </c>
      <c r="D228" s="15"/>
      <c r="E228" s="6">
        <f t="shared" si="26"/>
        <v>0</v>
      </c>
      <c r="F228" s="4">
        <f t="shared" si="27"/>
        <v>0</v>
      </c>
      <c r="H228" s="6">
        <f t="shared" si="28"/>
        <v>0</v>
      </c>
      <c r="I228" s="4">
        <f t="shared" si="29"/>
        <v>0</v>
      </c>
      <c r="K228" s="6">
        <f t="shared" ca="1" si="30"/>
        <v>-3855233.1112169097</v>
      </c>
      <c r="L228" s="4">
        <f t="shared" ca="1" si="31"/>
        <v>0</v>
      </c>
    </row>
    <row r="229" spans="1:12" x14ac:dyDescent="0.2">
      <c r="A229" s="15">
        <f>+curves!A218</f>
        <v>43252</v>
      </c>
      <c r="B229" s="6">
        <f t="shared" ca="1" si="24"/>
        <v>-3831686.9657144989</v>
      </c>
      <c r="C229" s="4">
        <f t="shared" ca="1" si="25"/>
        <v>0</v>
      </c>
      <c r="D229" s="15"/>
      <c r="E229" s="6">
        <f t="shared" si="26"/>
        <v>0</v>
      </c>
      <c r="F229" s="4">
        <f t="shared" si="27"/>
        <v>0</v>
      </c>
      <c r="H229" s="6">
        <f t="shared" si="28"/>
        <v>0</v>
      </c>
      <c r="I229" s="4">
        <f t="shared" si="29"/>
        <v>0</v>
      </c>
      <c r="K229" s="6">
        <f t="shared" ca="1" si="30"/>
        <v>-3831686.9657144989</v>
      </c>
      <c r="L229" s="4">
        <f t="shared" ca="1" si="31"/>
        <v>0</v>
      </c>
    </row>
    <row r="230" spans="1:12" x14ac:dyDescent="0.2">
      <c r="A230" s="15">
        <f>+curves!A219</f>
        <v>43282</v>
      </c>
      <c r="B230" s="6">
        <f t="shared" ca="1" si="24"/>
        <v>-3809036.0654608561</v>
      </c>
      <c r="C230" s="4">
        <f t="shared" ca="1" si="25"/>
        <v>0</v>
      </c>
      <c r="D230" s="15"/>
      <c r="E230" s="6">
        <f t="shared" si="26"/>
        <v>0</v>
      </c>
      <c r="F230" s="4">
        <f t="shared" si="27"/>
        <v>0</v>
      </c>
      <c r="H230" s="6">
        <f t="shared" si="28"/>
        <v>0</v>
      </c>
      <c r="I230" s="4">
        <f t="shared" si="29"/>
        <v>0</v>
      </c>
      <c r="K230" s="6">
        <f t="shared" ca="1" si="30"/>
        <v>-3809036.0654608561</v>
      </c>
      <c r="L230" s="4">
        <f t="shared" ca="1" si="31"/>
        <v>0</v>
      </c>
    </row>
    <row r="231" spans="1:12" x14ac:dyDescent="0.2">
      <c r="A231" s="15">
        <f>+curves!A220</f>
        <v>43313</v>
      </c>
      <c r="B231" s="6">
        <f t="shared" ca="1" si="24"/>
        <v>-3785769.5187685988</v>
      </c>
      <c r="C231" s="4">
        <f t="shared" ca="1" si="25"/>
        <v>0</v>
      </c>
      <c r="D231" s="15"/>
      <c r="E231" s="6">
        <f t="shared" si="26"/>
        <v>0</v>
      </c>
      <c r="F231" s="4">
        <f t="shared" si="27"/>
        <v>0</v>
      </c>
      <c r="H231" s="6">
        <f t="shared" si="28"/>
        <v>0</v>
      </c>
      <c r="I231" s="4">
        <f t="shared" si="29"/>
        <v>0</v>
      </c>
      <c r="K231" s="6">
        <f t="shared" ca="1" si="30"/>
        <v>-3785769.5187685988</v>
      </c>
      <c r="L231" s="4">
        <f t="shared" ca="1" si="31"/>
        <v>0</v>
      </c>
    </row>
    <row r="232" spans="1:12" x14ac:dyDescent="0.2">
      <c r="A232" s="15">
        <f>+curves!A221</f>
        <v>43344</v>
      </c>
      <c r="B232" s="6">
        <f t="shared" ca="1" si="24"/>
        <v>-3762643.8002973539</v>
      </c>
      <c r="C232" s="4">
        <f t="shared" ca="1" si="25"/>
        <v>0</v>
      </c>
      <c r="D232" s="15"/>
      <c r="E232" s="6">
        <f t="shared" si="26"/>
        <v>0</v>
      </c>
      <c r="F232" s="4">
        <f t="shared" si="27"/>
        <v>0</v>
      </c>
      <c r="H232" s="6">
        <f t="shared" si="28"/>
        <v>0</v>
      </c>
      <c r="I232" s="4">
        <f t="shared" si="29"/>
        <v>0</v>
      </c>
      <c r="K232" s="6">
        <f t="shared" ca="1" si="30"/>
        <v>-3762643.8002973539</v>
      </c>
      <c r="L232" s="4">
        <f t="shared" ca="1" si="31"/>
        <v>0</v>
      </c>
    </row>
    <row r="233" spans="1:12" x14ac:dyDescent="0.2">
      <c r="A233" s="15">
        <f>+curves!A222</f>
        <v>43374</v>
      </c>
      <c r="B233" s="6">
        <f t="shared" ca="1" si="24"/>
        <v>-3740397.3645418049</v>
      </c>
      <c r="C233" s="4">
        <f t="shared" ca="1" si="25"/>
        <v>0</v>
      </c>
      <c r="D233" s="15"/>
      <c r="E233" s="6">
        <f t="shared" si="26"/>
        <v>0</v>
      </c>
      <c r="F233" s="4">
        <f t="shared" si="27"/>
        <v>0</v>
      </c>
      <c r="H233" s="6">
        <f t="shared" si="28"/>
        <v>0</v>
      </c>
      <c r="I233" s="4">
        <f t="shared" si="29"/>
        <v>0</v>
      </c>
      <c r="K233" s="6">
        <f t="shared" ca="1" si="30"/>
        <v>-3740397.3645418049</v>
      </c>
      <c r="L233" s="4">
        <f t="shared" ca="1" si="31"/>
        <v>0</v>
      </c>
    </row>
    <row r="234" spans="1:12" x14ac:dyDescent="0.2">
      <c r="A234" s="15">
        <f>+curves!A223</f>
        <v>43405</v>
      </c>
      <c r="B234" s="6">
        <f t="shared" ca="1" si="24"/>
        <v>-3717546.2986861276</v>
      </c>
      <c r="C234" s="4">
        <f t="shared" ca="1" si="25"/>
        <v>0</v>
      </c>
      <c r="D234" s="15"/>
      <c r="E234" s="6">
        <f t="shared" si="26"/>
        <v>0</v>
      </c>
      <c r="F234" s="4">
        <f t="shared" si="27"/>
        <v>0</v>
      </c>
      <c r="H234" s="6">
        <f t="shared" si="28"/>
        <v>0</v>
      </c>
      <c r="I234" s="4">
        <f t="shared" si="29"/>
        <v>0</v>
      </c>
      <c r="K234" s="6">
        <f t="shared" ca="1" si="30"/>
        <v>-3717546.2986861276</v>
      </c>
      <c r="L234" s="4">
        <f t="shared" ca="1" si="31"/>
        <v>0</v>
      </c>
    </row>
    <row r="235" spans="1:12" x14ac:dyDescent="0.2">
      <c r="A235" s="15">
        <f>+curves!A224</f>
        <v>43435</v>
      </c>
      <c r="B235" s="6">
        <f t="shared" ca="1" si="24"/>
        <v>-3695564.0874683741</v>
      </c>
      <c r="C235" s="4">
        <f t="shared" ca="1" si="25"/>
        <v>0</v>
      </c>
      <c r="D235" s="15"/>
      <c r="E235" s="6">
        <f t="shared" si="26"/>
        <v>0</v>
      </c>
      <c r="F235" s="4">
        <f t="shared" si="27"/>
        <v>0</v>
      </c>
      <c r="H235" s="6">
        <f t="shared" si="28"/>
        <v>0</v>
      </c>
      <c r="I235" s="4">
        <f t="shared" si="29"/>
        <v>0</v>
      </c>
      <c r="K235" s="6">
        <f t="shared" ca="1" si="30"/>
        <v>-3695564.0874683741</v>
      </c>
      <c r="L235" s="4">
        <f t="shared" ca="1" si="31"/>
        <v>0</v>
      </c>
    </row>
    <row r="236" spans="1:12" x14ac:dyDescent="0.2">
      <c r="A236" s="15"/>
      <c r="B236" s="15"/>
      <c r="C236" s="15"/>
      <c r="D236" s="15"/>
      <c r="E236" s="1"/>
      <c r="F236" s="1"/>
      <c r="H236" s="1"/>
      <c r="I236" s="1"/>
      <c r="K236" s="1"/>
      <c r="L236" s="1"/>
    </row>
    <row r="237" spans="1:12" x14ac:dyDescent="0.2">
      <c r="A237" s="15"/>
      <c r="B237" s="15"/>
      <c r="C237" s="15"/>
      <c r="D237" s="15"/>
      <c r="E237" s="1"/>
      <c r="F237" s="1"/>
      <c r="H237" s="1"/>
      <c r="I237" s="1"/>
      <c r="K237" s="1"/>
      <c r="L237" s="1"/>
    </row>
    <row r="238" spans="1:12" x14ac:dyDescent="0.2">
      <c r="A238" s="15"/>
      <c r="B238" s="15"/>
      <c r="C238" s="15"/>
      <c r="D238" s="15"/>
      <c r="E238" s="1"/>
      <c r="F238" s="1"/>
      <c r="H238" s="1"/>
      <c r="I238" s="1"/>
      <c r="K238" s="1"/>
      <c r="L238" s="1"/>
    </row>
    <row r="239" spans="1:12" x14ac:dyDescent="0.2">
      <c r="A239" s="15"/>
      <c r="B239" s="15"/>
      <c r="C239" s="15"/>
      <c r="D239" s="15"/>
      <c r="E239" s="1"/>
      <c r="F239" s="1"/>
      <c r="H239" s="1"/>
      <c r="I239" s="1"/>
      <c r="K239" s="1"/>
      <c r="L239" s="1"/>
    </row>
    <row r="240" spans="1:12" x14ac:dyDescent="0.2">
      <c r="A240" s="15"/>
      <c r="B240" s="15"/>
      <c r="C240" s="15"/>
      <c r="D240" s="15"/>
      <c r="E240" s="1"/>
      <c r="F240" s="1"/>
      <c r="H240" s="1"/>
      <c r="I240" s="1"/>
      <c r="K240" s="1"/>
      <c r="L240" s="1"/>
    </row>
    <row r="241" spans="1:12" x14ac:dyDescent="0.2">
      <c r="A241" s="15"/>
      <c r="B241" s="15"/>
      <c r="C241" s="15"/>
      <c r="D241" s="15"/>
      <c r="E241" s="1"/>
      <c r="F241" s="1"/>
      <c r="H241" s="1"/>
      <c r="I241" s="1"/>
      <c r="K241" s="1"/>
      <c r="L241" s="1"/>
    </row>
    <row r="242" spans="1:12" x14ac:dyDescent="0.2">
      <c r="A242" s="15"/>
      <c r="B242" s="15"/>
      <c r="C242" s="15"/>
      <c r="D242" s="15"/>
      <c r="E242" s="1"/>
      <c r="F242" s="1"/>
      <c r="H242" s="1"/>
      <c r="I242" s="1"/>
      <c r="K242" s="1"/>
      <c r="L242" s="1"/>
    </row>
    <row r="243" spans="1:12" x14ac:dyDescent="0.2">
      <c r="A243" s="15"/>
      <c r="B243" s="15"/>
      <c r="C243" s="15"/>
      <c r="D243" s="15"/>
      <c r="E243" s="1"/>
      <c r="F243" s="1"/>
      <c r="H243" s="1"/>
      <c r="I243" s="1"/>
      <c r="K243" s="1"/>
      <c r="L243" s="1"/>
    </row>
    <row r="244" spans="1:12" x14ac:dyDescent="0.2">
      <c r="A244" s="15"/>
      <c r="B244" s="15"/>
      <c r="C244" s="15"/>
      <c r="D244" s="15"/>
      <c r="E244" s="1"/>
      <c r="F244" s="1"/>
      <c r="H244" s="1"/>
      <c r="I244" s="1"/>
      <c r="K244" s="1"/>
      <c r="L244" s="1"/>
    </row>
    <row r="245" spans="1:12" x14ac:dyDescent="0.2">
      <c r="A245" s="15"/>
      <c r="B245" s="15"/>
      <c r="C245" s="15"/>
      <c r="D245" s="15"/>
      <c r="E245" s="1"/>
      <c r="F245" s="1"/>
      <c r="H245" s="1"/>
      <c r="I245" s="1"/>
      <c r="K245" s="1"/>
      <c r="L245" s="1"/>
    </row>
    <row r="246" spans="1:12" x14ac:dyDescent="0.2">
      <c r="A246" s="15"/>
      <c r="B246" s="15"/>
      <c r="C246" s="15"/>
      <c r="D246" s="15"/>
      <c r="E246" s="1"/>
      <c r="F246" s="1"/>
      <c r="H246" s="1"/>
      <c r="I246" s="1"/>
      <c r="K246" s="1"/>
      <c r="L246" s="1"/>
    </row>
    <row r="247" spans="1:12" x14ac:dyDescent="0.2">
      <c r="A247" s="15"/>
      <c r="B247" s="15"/>
      <c r="C247" s="15"/>
      <c r="D247" s="15"/>
      <c r="E247" s="1"/>
      <c r="F247" s="1"/>
      <c r="H247" s="1"/>
      <c r="I247" s="1"/>
      <c r="K247" s="1"/>
      <c r="L247" s="1"/>
    </row>
    <row r="248" spans="1:12" x14ac:dyDescent="0.2">
      <c r="A248" s="15"/>
      <c r="B248" s="15"/>
      <c r="C248" s="15"/>
      <c r="D248" s="15"/>
      <c r="E248" s="1"/>
      <c r="F248" s="1"/>
      <c r="H248" s="1"/>
      <c r="I248" s="1"/>
      <c r="K248" s="1"/>
      <c r="L248" s="1"/>
    </row>
    <row r="249" spans="1:12" x14ac:dyDescent="0.2">
      <c r="A249" s="15"/>
      <c r="B249" s="15"/>
      <c r="C249" s="15"/>
      <c r="D249" s="15"/>
      <c r="E249" s="1"/>
      <c r="F249" s="1"/>
      <c r="H249" s="1"/>
      <c r="I249" s="1"/>
      <c r="K249" s="1"/>
      <c r="L249" s="1"/>
    </row>
    <row r="250" spans="1:12" x14ac:dyDescent="0.2">
      <c r="A250" s="15"/>
      <c r="B250" s="15"/>
      <c r="C250" s="15"/>
      <c r="D250" s="15"/>
      <c r="E250" s="1"/>
      <c r="F250" s="1"/>
      <c r="H250" s="1"/>
      <c r="I250" s="1"/>
      <c r="K250" s="1"/>
      <c r="L250" s="1"/>
    </row>
    <row r="251" spans="1:12" x14ac:dyDescent="0.2">
      <c r="A251" s="15"/>
      <c r="B251" s="15"/>
      <c r="C251" s="15"/>
      <c r="D251" s="15"/>
      <c r="E251" s="1"/>
      <c r="F251" s="1"/>
      <c r="H251" s="1"/>
      <c r="I251" s="1"/>
      <c r="K251" s="1"/>
      <c r="L251" s="1"/>
    </row>
    <row r="252" spans="1:12" x14ac:dyDescent="0.2">
      <c r="A252" s="15"/>
      <c r="B252" s="15"/>
      <c r="C252" s="15"/>
      <c r="D252" s="15"/>
      <c r="E252" s="1"/>
      <c r="F252" s="1"/>
      <c r="H252" s="1"/>
      <c r="I252" s="1"/>
      <c r="K252" s="1"/>
      <c r="L252" s="1"/>
    </row>
    <row r="253" spans="1:12" x14ac:dyDescent="0.2">
      <c r="A253" s="15"/>
      <c r="B253" s="15"/>
      <c r="C253" s="15"/>
      <c r="D253" s="15"/>
      <c r="E253" s="1"/>
      <c r="F253" s="1"/>
      <c r="H253" s="1"/>
      <c r="I253" s="1"/>
      <c r="K253" s="1"/>
      <c r="L253" s="1"/>
    </row>
    <row r="254" spans="1:12" x14ac:dyDescent="0.2">
      <c r="A254" s="15"/>
      <c r="B254" s="15"/>
      <c r="C254" s="15"/>
      <c r="D254" s="15"/>
      <c r="E254" s="1"/>
      <c r="F254" s="1"/>
      <c r="H254" s="1"/>
      <c r="I254" s="1"/>
      <c r="K254" s="1"/>
      <c r="L254" s="1"/>
    </row>
    <row r="255" spans="1:12" x14ac:dyDescent="0.2">
      <c r="A255" s="15"/>
      <c r="B255" s="15"/>
      <c r="C255" s="15"/>
      <c r="D255" s="15"/>
      <c r="E255" s="1"/>
      <c r="F255" s="1"/>
      <c r="H255" s="1"/>
      <c r="I255" s="1"/>
      <c r="K255" s="1"/>
      <c r="L255" s="1"/>
    </row>
    <row r="256" spans="1:12" x14ac:dyDescent="0.2">
      <c r="A256" s="15"/>
      <c r="B256" s="15"/>
      <c r="C256" s="15"/>
      <c r="D256" s="15"/>
      <c r="E256" s="1"/>
      <c r="F256" s="1"/>
      <c r="H256" s="1"/>
      <c r="I256" s="1"/>
      <c r="K256" s="1"/>
      <c r="L256" s="1"/>
    </row>
    <row r="257" spans="1:12" x14ac:dyDescent="0.2">
      <c r="A257" s="15"/>
      <c r="B257" s="15"/>
      <c r="C257" s="15"/>
      <c r="D257" s="15"/>
      <c r="E257" s="1"/>
      <c r="F257" s="1"/>
      <c r="H257" s="1"/>
      <c r="I257" s="1"/>
      <c r="K257" s="1"/>
      <c r="L257" s="1"/>
    </row>
    <row r="258" spans="1:12" x14ac:dyDescent="0.2">
      <c r="A258" s="15"/>
      <c r="B258" s="15"/>
      <c r="C258" s="15"/>
      <c r="D258" s="15"/>
      <c r="E258" s="1"/>
      <c r="F258" s="1"/>
      <c r="H258" s="1"/>
      <c r="I258" s="1"/>
      <c r="K258" s="1"/>
      <c r="L258" s="1"/>
    </row>
    <row r="259" spans="1:12" x14ac:dyDescent="0.2">
      <c r="A259" s="15"/>
      <c r="B259" s="15"/>
      <c r="C259" s="15"/>
      <c r="D259" s="15"/>
      <c r="E259" s="1"/>
      <c r="F259" s="1"/>
      <c r="H259" s="1"/>
      <c r="I259" s="1"/>
      <c r="K259" s="1"/>
      <c r="L259" s="1"/>
    </row>
    <row r="260" spans="1:12" x14ac:dyDescent="0.2">
      <c r="E260" s="1"/>
      <c r="F260" s="1"/>
      <c r="H260" s="1"/>
      <c r="I260" s="1"/>
      <c r="K260" s="1"/>
      <c r="L260" s="1"/>
    </row>
    <row r="261" spans="1:12" x14ac:dyDescent="0.2">
      <c r="E261" s="1"/>
      <c r="F261" s="1"/>
      <c r="H261" s="1"/>
      <c r="I261" s="1"/>
      <c r="K261" s="1"/>
      <c r="L261" s="1"/>
    </row>
    <row r="262" spans="1:12" x14ac:dyDescent="0.2">
      <c r="E262" s="1"/>
      <c r="F262" s="1"/>
      <c r="H262" s="1"/>
      <c r="I262" s="1"/>
      <c r="K262" s="1"/>
      <c r="L262" s="1"/>
    </row>
    <row r="263" spans="1:12" x14ac:dyDescent="0.2">
      <c r="E263" s="1"/>
      <c r="F263" s="1"/>
      <c r="H263" s="1"/>
      <c r="I263" s="1"/>
      <c r="K263" s="1"/>
      <c r="L263" s="1"/>
    </row>
    <row r="264" spans="1:12" x14ac:dyDescent="0.2">
      <c r="E264" s="1"/>
      <c r="F264" s="1"/>
      <c r="H264" s="1"/>
      <c r="I264" s="1"/>
      <c r="K264" s="1"/>
      <c r="L264" s="1"/>
    </row>
    <row r="265" spans="1:12" x14ac:dyDescent="0.2">
      <c r="E265" s="1"/>
      <c r="F265" s="1"/>
      <c r="H265" s="1"/>
      <c r="I265" s="1"/>
      <c r="K265" s="1"/>
      <c r="L265" s="1"/>
    </row>
    <row r="266" spans="1:12" x14ac:dyDescent="0.2">
      <c r="E266" s="1"/>
      <c r="F266" s="1"/>
      <c r="H266" s="1"/>
      <c r="I266" s="1"/>
      <c r="K266" s="1"/>
      <c r="L266" s="1"/>
    </row>
    <row r="267" spans="1:12" x14ac:dyDescent="0.2">
      <c r="E267" s="1"/>
      <c r="F267" s="1"/>
      <c r="H267" s="1"/>
      <c r="I267" s="1"/>
      <c r="K267" s="1"/>
      <c r="L267" s="1"/>
    </row>
    <row r="268" spans="1:12" x14ac:dyDescent="0.2">
      <c r="E268" s="1"/>
      <c r="F268" s="1"/>
      <c r="H268" s="1"/>
      <c r="I268" s="1"/>
      <c r="K268" s="1"/>
      <c r="L268" s="1"/>
    </row>
    <row r="269" spans="1:12" x14ac:dyDescent="0.2">
      <c r="E269" s="1"/>
      <c r="F269" s="1"/>
      <c r="H269" s="1"/>
      <c r="I269" s="1"/>
      <c r="K269" s="1"/>
      <c r="L269" s="1"/>
    </row>
    <row r="270" spans="1:12" x14ac:dyDescent="0.2">
      <c r="E270" s="1"/>
      <c r="F270" s="1"/>
      <c r="H270" s="1"/>
      <c r="I270" s="1"/>
      <c r="K270" s="1"/>
      <c r="L270" s="1"/>
    </row>
    <row r="271" spans="1:12" x14ac:dyDescent="0.2">
      <c r="E271" s="1"/>
      <c r="F271" s="1"/>
      <c r="H271" s="1"/>
      <c r="I271" s="1"/>
      <c r="K271" s="1"/>
      <c r="L271" s="1"/>
    </row>
    <row r="272" spans="1:12" x14ac:dyDescent="0.2">
      <c r="E272" s="1"/>
      <c r="F272" s="1"/>
      <c r="H272" s="1"/>
      <c r="I272" s="1"/>
      <c r="K272" s="1"/>
      <c r="L272" s="1"/>
    </row>
    <row r="273" spans="5:12" x14ac:dyDescent="0.2">
      <c r="E273" s="1"/>
      <c r="F273" s="1"/>
      <c r="H273" s="1"/>
      <c r="I273" s="1"/>
      <c r="K273" s="1"/>
      <c r="L273" s="1"/>
    </row>
    <row r="274" spans="5:12" x14ac:dyDescent="0.2">
      <c r="E274" s="1"/>
      <c r="F274" s="1"/>
      <c r="H274" s="1"/>
      <c r="I274" s="1"/>
      <c r="K274" s="1"/>
      <c r="L274" s="1"/>
    </row>
    <row r="275" spans="5:12" x14ac:dyDescent="0.2">
      <c r="E275" s="1"/>
      <c r="F275" s="1"/>
      <c r="H275" s="1"/>
      <c r="I275" s="1"/>
      <c r="K275" s="1"/>
      <c r="L275" s="1"/>
    </row>
    <row r="276" spans="5:12" x14ac:dyDescent="0.2">
      <c r="E276" s="1"/>
      <c r="F276" s="1"/>
      <c r="H276" s="1"/>
      <c r="I276" s="1"/>
      <c r="K276" s="1"/>
      <c r="L276" s="1"/>
    </row>
    <row r="277" spans="5:12" x14ac:dyDescent="0.2">
      <c r="E277" s="1"/>
      <c r="F277" s="1"/>
      <c r="H277" s="1"/>
      <c r="I277" s="1"/>
      <c r="K277" s="1"/>
      <c r="L277" s="1"/>
    </row>
    <row r="278" spans="5:12" x14ac:dyDescent="0.2">
      <c r="E278" s="1"/>
      <c r="F278" s="1"/>
      <c r="H278" s="1"/>
      <c r="I278" s="1"/>
      <c r="K278" s="1"/>
      <c r="L278" s="1"/>
    </row>
    <row r="279" spans="5:12" x14ac:dyDescent="0.2">
      <c r="E279" s="1"/>
      <c r="F279" s="1"/>
      <c r="H279" s="1"/>
      <c r="I279" s="1"/>
      <c r="K279" s="1"/>
      <c r="L279" s="1"/>
    </row>
    <row r="280" spans="5:12" x14ac:dyDescent="0.2">
      <c r="E280" s="1"/>
      <c r="F280" s="1"/>
      <c r="H280" s="1"/>
      <c r="I280" s="1"/>
      <c r="K280" s="1"/>
      <c r="L280" s="1"/>
    </row>
    <row r="281" spans="5:12" x14ac:dyDescent="0.2">
      <c r="E281" s="1"/>
      <c r="F281" s="1"/>
      <c r="H281" s="1"/>
      <c r="I281" s="1"/>
      <c r="K281" s="1"/>
      <c r="L281" s="1"/>
    </row>
    <row r="282" spans="5:12" x14ac:dyDescent="0.2">
      <c r="E282" s="1"/>
      <c r="F282" s="1"/>
      <c r="H282" s="1"/>
      <c r="I282" s="1"/>
      <c r="K282" s="1"/>
      <c r="L282" s="1"/>
    </row>
    <row r="283" spans="5:12" x14ac:dyDescent="0.2">
      <c r="E283" s="1"/>
      <c r="F283" s="1"/>
      <c r="H283" s="1"/>
      <c r="I283" s="1"/>
      <c r="K283" s="1"/>
      <c r="L283" s="1"/>
    </row>
    <row r="284" spans="5:12" x14ac:dyDescent="0.2">
      <c r="E284" s="1"/>
      <c r="F284" s="1"/>
      <c r="H284" s="1"/>
      <c r="I284" s="1"/>
      <c r="K284" s="1"/>
      <c r="L284" s="1"/>
    </row>
    <row r="285" spans="5:12" x14ac:dyDescent="0.2">
      <c r="E285" s="1"/>
      <c r="F285" s="1"/>
      <c r="H285" s="1"/>
      <c r="I285" s="1"/>
      <c r="K285" s="1"/>
      <c r="L285" s="1"/>
    </row>
    <row r="286" spans="5:12" x14ac:dyDescent="0.2">
      <c r="E286" s="1"/>
      <c r="F286" s="1"/>
      <c r="H286" s="1"/>
      <c r="I286" s="1"/>
      <c r="K286" s="1"/>
      <c r="L286" s="1"/>
    </row>
    <row r="287" spans="5:12" x14ac:dyDescent="0.2">
      <c r="E287" s="1"/>
      <c r="F287" s="1"/>
      <c r="H287" s="1"/>
      <c r="I287" s="1"/>
      <c r="K287" s="1"/>
      <c r="L287" s="1"/>
    </row>
    <row r="288" spans="5:12" x14ac:dyDescent="0.2">
      <c r="E288" s="1"/>
      <c r="F288" s="1"/>
      <c r="H288" s="1"/>
      <c r="I288" s="1"/>
      <c r="K288" s="1"/>
      <c r="L288" s="1"/>
    </row>
    <row r="289" spans="5:12" x14ac:dyDescent="0.2">
      <c r="E289" s="1"/>
      <c r="F289" s="1"/>
      <c r="H289" s="1"/>
      <c r="I289" s="1"/>
      <c r="K289" s="1"/>
      <c r="L289" s="1"/>
    </row>
    <row r="290" spans="5:12" x14ac:dyDescent="0.2">
      <c r="E290" s="1"/>
      <c r="F290" s="1"/>
      <c r="H290" s="1"/>
      <c r="I290" s="1"/>
      <c r="K290" s="1"/>
      <c r="L290" s="1"/>
    </row>
    <row r="291" spans="5:12" x14ac:dyDescent="0.2">
      <c r="E291" s="1"/>
      <c r="F291" s="1"/>
      <c r="H291" s="1"/>
      <c r="I291" s="1"/>
      <c r="K291" s="1"/>
      <c r="L291" s="1"/>
    </row>
    <row r="292" spans="5:12" x14ac:dyDescent="0.2">
      <c r="E292" s="1"/>
      <c r="F292" s="1"/>
      <c r="H292" s="1"/>
      <c r="I292" s="1"/>
      <c r="K292" s="1"/>
      <c r="L292" s="1"/>
    </row>
    <row r="293" spans="5:12" x14ac:dyDescent="0.2">
      <c r="E293" s="1"/>
      <c r="F293" s="1"/>
      <c r="H293" s="1"/>
      <c r="I293" s="1"/>
      <c r="K293" s="1"/>
      <c r="L293" s="1"/>
    </row>
    <row r="294" spans="5:12" x14ac:dyDescent="0.2">
      <c r="E294" s="1"/>
      <c r="F294" s="1"/>
      <c r="H294" s="1"/>
      <c r="I294" s="1"/>
    </row>
    <row r="295" spans="5:12" x14ac:dyDescent="0.2">
      <c r="E295" s="1"/>
      <c r="F295" s="1"/>
    </row>
    <row r="296" spans="5:12" x14ac:dyDescent="0.2">
      <c r="E296" s="1"/>
      <c r="F296" s="1"/>
    </row>
    <row r="297" spans="5:12" x14ac:dyDescent="0.2">
      <c r="E297" s="1"/>
      <c r="F297" s="1"/>
    </row>
    <row r="298" spans="5:12" x14ac:dyDescent="0.2">
      <c r="E298" s="1"/>
      <c r="F298" s="1"/>
    </row>
    <row r="299" spans="5:12" x14ac:dyDescent="0.2">
      <c r="E299" s="1"/>
      <c r="F299" s="1"/>
    </row>
    <row r="300" spans="5:12" x14ac:dyDescent="0.2">
      <c r="E300" s="1"/>
      <c r="F300" s="1"/>
    </row>
    <row r="301" spans="5:12" x14ac:dyDescent="0.2">
      <c r="E301" s="1"/>
      <c r="F301" s="1"/>
    </row>
    <row r="302" spans="5:12" x14ac:dyDescent="0.2">
      <c r="E302" s="1"/>
      <c r="F302" s="1"/>
    </row>
    <row r="303" spans="5:12" x14ac:dyDescent="0.2">
      <c r="E303" s="1"/>
      <c r="F303" s="1"/>
    </row>
    <row r="304" spans="5:12" x14ac:dyDescent="0.2">
      <c r="E304" s="1"/>
      <c r="F304" s="1"/>
    </row>
  </sheetData>
  <pageMargins left="0.75" right="0.75" top="0.25" bottom="0.21" header="0.25" footer="0.21"/>
  <pageSetup paperSize="5" scale="5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4"/>
  <sheetViews>
    <sheetView showGridLines="0" zoomScale="75" workbookViewId="0"/>
  </sheetViews>
  <sheetFormatPr defaultRowHeight="12.75" x14ac:dyDescent="0.2"/>
  <cols>
    <col min="1" max="1" width="21.7109375" customWidth="1"/>
    <col min="2" max="3" width="17.140625" customWidth="1"/>
    <col min="4" max="4" width="5.42578125" customWidth="1"/>
    <col min="5" max="7" width="16" customWidth="1"/>
    <col min="8" max="8" width="5.140625" customWidth="1"/>
    <col min="9" max="10" width="15.85546875" customWidth="1"/>
    <col min="11" max="11" width="15.140625" customWidth="1"/>
    <col min="13" max="15" width="16" customWidth="1"/>
    <col min="16" max="16" width="5.140625" customWidth="1"/>
    <col min="17" max="18" width="15.85546875" customWidth="1"/>
    <col min="19" max="19" width="16.28515625" customWidth="1"/>
  </cols>
  <sheetData>
    <row r="1" spans="1:19" x14ac:dyDescent="0.2">
      <c r="E1" s="51" t="s">
        <v>66</v>
      </c>
      <c r="F1" s="63"/>
      <c r="G1" s="52"/>
      <c r="I1" s="51" t="s">
        <v>67</v>
      </c>
      <c r="J1" s="63"/>
      <c r="K1" s="52"/>
      <c r="M1" s="51" t="s">
        <v>66</v>
      </c>
      <c r="N1" s="63"/>
      <c r="O1" s="52"/>
      <c r="Q1" s="51" t="s">
        <v>67</v>
      </c>
      <c r="R1" s="63"/>
      <c r="S1" s="52"/>
    </row>
    <row r="3" spans="1:19" x14ac:dyDescent="0.2">
      <c r="B3" s="40" t="s">
        <v>50</v>
      </c>
      <c r="C3" s="40"/>
      <c r="E3" s="40" t="s">
        <v>84</v>
      </c>
      <c r="F3" s="40"/>
      <c r="G3" s="40"/>
      <c r="I3" s="40" t="s">
        <v>84</v>
      </c>
      <c r="J3" s="40"/>
      <c r="K3" s="40"/>
      <c r="M3" s="40" t="s">
        <v>87</v>
      </c>
      <c r="N3" s="40"/>
      <c r="O3" s="40"/>
      <c r="Q3" s="40" t="s">
        <v>87</v>
      </c>
      <c r="R3" s="40"/>
      <c r="S3" s="40"/>
    </row>
    <row r="4" spans="1:19" x14ac:dyDescent="0.2">
      <c r="A4" s="28" t="s">
        <v>33</v>
      </c>
      <c r="B4" s="41"/>
      <c r="C4" s="42"/>
      <c r="D4" s="28"/>
      <c r="E4" s="30"/>
      <c r="F4" s="64"/>
      <c r="G4" s="31"/>
      <c r="H4" s="27"/>
      <c r="I4" s="30"/>
      <c r="J4" s="64"/>
      <c r="K4" s="31"/>
      <c r="M4" s="30"/>
      <c r="N4" s="64"/>
      <c r="O4" s="31"/>
      <c r="P4" s="27"/>
      <c r="Q4" s="30"/>
      <c r="R4" s="64"/>
      <c r="S4" s="31"/>
    </row>
    <row r="5" spans="1:19" x14ac:dyDescent="0.2">
      <c r="A5" s="28" t="s">
        <v>34</v>
      </c>
      <c r="B5" s="43"/>
      <c r="C5" s="44"/>
      <c r="D5" s="28"/>
      <c r="E5" s="32">
        <v>36684</v>
      </c>
      <c r="F5" s="65"/>
      <c r="G5" s="33"/>
      <c r="H5" s="27"/>
      <c r="I5" s="32">
        <v>36684</v>
      </c>
      <c r="J5" s="65"/>
      <c r="K5" s="33"/>
      <c r="M5" s="32">
        <v>36684</v>
      </c>
      <c r="N5" s="65"/>
      <c r="O5" s="33"/>
      <c r="P5" s="27"/>
      <c r="Q5" s="32">
        <v>36684</v>
      </c>
      <c r="R5" s="65"/>
      <c r="S5" s="33"/>
    </row>
    <row r="6" spans="1:19" x14ac:dyDescent="0.2">
      <c r="A6" s="28" t="s">
        <v>35</v>
      </c>
      <c r="B6" s="45"/>
      <c r="C6" s="44"/>
      <c r="D6" s="28"/>
      <c r="E6" s="34" t="s">
        <v>69</v>
      </c>
      <c r="F6" s="66"/>
      <c r="G6" s="33"/>
      <c r="H6" s="27"/>
      <c r="I6" s="34" t="s">
        <v>72</v>
      </c>
      <c r="J6" s="66"/>
      <c r="K6" s="33"/>
      <c r="M6" s="34" t="s">
        <v>69</v>
      </c>
      <c r="N6" s="66"/>
      <c r="O6" s="33"/>
      <c r="P6" s="27"/>
      <c r="Q6" s="34" t="s">
        <v>72</v>
      </c>
      <c r="R6" s="66"/>
      <c r="S6" s="33"/>
    </row>
    <row r="7" spans="1:19" x14ac:dyDescent="0.2">
      <c r="A7" s="28" t="s">
        <v>38</v>
      </c>
      <c r="B7" s="46"/>
      <c r="C7" s="44"/>
      <c r="D7" s="28"/>
      <c r="E7" s="35">
        <v>37347</v>
      </c>
      <c r="F7" s="67"/>
      <c r="G7" s="33"/>
      <c r="H7" s="27"/>
      <c r="I7" s="35">
        <v>37622</v>
      </c>
      <c r="J7" s="67"/>
      <c r="K7" s="33"/>
      <c r="M7" s="35">
        <v>37347</v>
      </c>
      <c r="N7" s="67"/>
      <c r="O7" s="33"/>
      <c r="P7" s="27"/>
      <c r="Q7" s="35">
        <v>37622</v>
      </c>
      <c r="R7" s="67"/>
      <c r="S7" s="33"/>
    </row>
    <row r="8" spans="1:19" x14ac:dyDescent="0.2">
      <c r="A8" s="28" t="s">
        <v>39</v>
      </c>
      <c r="B8" s="46"/>
      <c r="C8" s="44"/>
      <c r="D8" s="28"/>
      <c r="E8" s="35">
        <v>37956</v>
      </c>
      <c r="F8" s="67"/>
      <c r="G8" s="33"/>
      <c r="H8" s="27"/>
      <c r="I8" s="35">
        <v>46022</v>
      </c>
      <c r="J8" s="67"/>
      <c r="K8" s="33"/>
      <c r="M8" s="35">
        <v>37956</v>
      </c>
      <c r="N8" s="67"/>
      <c r="O8" s="33"/>
      <c r="P8" s="27"/>
      <c r="Q8" s="35">
        <v>46022</v>
      </c>
      <c r="R8" s="67"/>
      <c r="S8" s="33"/>
    </row>
    <row r="9" spans="1:19" x14ac:dyDescent="0.2">
      <c r="A9" s="28" t="s">
        <v>36</v>
      </c>
      <c r="B9" s="47"/>
      <c r="C9" s="44"/>
      <c r="D9" s="28"/>
      <c r="E9" s="36">
        <v>2048000</v>
      </c>
      <c r="F9" s="68"/>
      <c r="G9" s="33"/>
      <c r="H9" s="27"/>
      <c r="I9" s="36">
        <v>3211000</v>
      </c>
      <c r="J9" s="68"/>
      <c r="K9" s="33"/>
      <c r="M9" s="36">
        <v>2048000</v>
      </c>
      <c r="N9" s="68"/>
      <c r="O9" s="33"/>
      <c r="P9" s="27"/>
      <c r="Q9" s="36">
        <v>3211000</v>
      </c>
      <c r="R9" s="68"/>
      <c r="S9" s="33"/>
    </row>
    <row r="10" spans="1:19" x14ac:dyDescent="0.2">
      <c r="A10" s="28" t="s">
        <v>70</v>
      </c>
      <c r="B10" s="48"/>
      <c r="C10" s="44"/>
      <c r="D10" s="28"/>
      <c r="E10" s="37" t="s">
        <v>71</v>
      </c>
      <c r="F10" s="69"/>
      <c r="G10" s="33"/>
      <c r="H10" s="27"/>
      <c r="I10" s="37" t="s">
        <v>71</v>
      </c>
      <c r="J10" s="69"/>
      <c r="K10" s="33"/>
      <c r="M10" s="37" t="s">
        <v>71</v>
      </c>
      <c r="N10" s="69"/>
      <c r="O10" s="33"/>
      <c r="P10" s="27"/>
      <c r="Q10" s="37" t="s">
        <v>71</v>
      </c>
      <c r="R10" s="69"/>
      <c r="S10" s="33"/>
    </row>
    <row r="11" spans="1:19" x14ac:dyDescent="0.2">
      <c r="A11" s="7"/>
      <c r="B11" s="29" t="s">
        <v>41</v>
      </c>
      <c r="C11" s="29" t="s">
        <v>42</v>
      </c>
      <c r="D11" s="7"/>
      <c r="E11" s="29" t="s">
        <v>41</v>
      </c>
      <c r="F11" s="29" t="s">
        <v>82</v>
      </c>
      <c r="G11" s="29" t="s">
        <v>42</v>
      </c>
      <c r="I11" s="29" t="s">
        <v>41</v>
      </c>
      <c r="J11" s="29" t="s">
        <v>82</v>
      </c>
      <c r="K11" s="29" t="s">
        <v>42</v>
      </c>
      <c r="M11" s="29" t="s">
        <v>41</v>
      </c>
      <c r="N11" s="29" t="s">
        <v>82</v>
      </c>
      <c r="O11" s="29" t="s">
        <v>42</v>
      </c>
      <c r="Q11" s="29" t="s">
        <v>41</v>
      </c>
      <c r="R11" s="29" t="s">
        <v>82</v>
      </c>
      <c r="S11" s="29" t="s">
        <v>42</v>
      </c>
    </row>
    <row r="12" spans="1:19" x14ac:dyDescent="0.2">
      <c r="A12" s="7" t="s">
        <v>43</v>
      </c>
      <c r="B12" s="38">
        <f t="shared" ref="B12:B75" si="0">+SUMIF($E$11:$BY$11,"POS",$E12:$BY12)</f>
        <v>0</v>
      </c>
      <c r="C12" s="49">
        <f t="shared" ref="C12:C75" ca="1" si="1">+SUMIF($E$11:$BY$11,"P&amp;l",$E12:$BY12)</f>
        <v>-777926196.51351333</v>
      </c>
      <c r="D12" s="7"/>
      <c r="E12" s="38">
        <f>SUM(E13:E235)</f>
        <v>0</v>
      </c>
      <c r="F12" s="38">
        <f>SUM(F18:F235)</f>
        <v>16194.019428698417</v>
      </c>
      <c r="G12" s="39">
        <f ca="1">SUM(G13:G235)</f>
        <v>-37087412.651712179</v>
      </c>
      <c r="I12" s="38">
        <f>SUM(I13:I235)</f>
        <v>0</v>
      </c>
      <c r="J12" s="38">
        <f>SUM(J13:J235)</f>
        <v>377686.12025145994</v>
      </c>
      <c r="K12" s="38">
        <f ca="1">SUM(K13:K235)</f>
        <v>-518897728.16937</v>
      </c>
      <c r="M12" s="38">
        <f>SUM(M13:M235)</f>
        <v>0</v>
      </c>
      <c r="N12" s="38">
        <f>SUM(N18:N235)</f>
        <v>10807.884092951244</v>
      </c>
      <c r="O12" s="39">
        <f ca="1">SUM(O13:O235)</f>
        <v>-24845280.550187178</v>
      </c>
      <c r="Q12" s="38">
        <f>SUM(Q13:Q235)</f>
        <v>0</v>
      </c>
      <c r="R12" s="38">
        <f>SUM(R13:R235)</f>
        <v>147874.34448229417</v>
      </c>
      <c r="S12" s="38">
        <f ca="1">SUM(S13:S235)</f>
        <v>-197095775.14224404</v>
      </c>
    </row>
    <row r="13" spans="1:19" x14ac:dyDescent="0.2">
      <c r="A13" s="15">
        <f>+curves!A2</f>
        <v>36678</v>
      </c>
      <c r="B13" s="6">
        <f t="shared" si="0"/>
        <v>0</v>
      </c>
      <c r="C13" s="4">
        <f t="shared" si="1"/>
        <v>0</v>
      </c>
      <c r="D13" s="15"/>
      <c r="E13" s="6"/>
      <c r="F13" s="6"/>
      <c r="G13" s="4"/>
      <c r="I13" s="6"/>
      <c r="J13" s="6"/>
      <c r="K13" s="4">
        <f t="shared" ref="K13:K43" si="2">+IF(AND(I$7&lt;$A13+1,I$8&gt;$A13-1),-(52329)*($A14-$A13)*VLOOKUP(A13,curves,3,0),0)</f>
        <v>0</v>
      </c>
      <c r="M13" s="6"/>
      <c r="N13" s="6"/>
      <c r="O13" s="4"/>
      <c r="Q13" s="6"/>
      <c r="R13" s="6"/>
      <c r="S13" s="4">
        <f t="shared" ref="S13:S43" si="3">+IF(AND(Q$7&lt;$A13+1,Q$8&gt;$A13-1),-(52329)*($A14-$A13)*VLOOKUP(I13,curves,3,0),0)</f>
        <v>0</v>
      </c>
    </row>
    <row r="14" spans="1:19" x14ac:dyDescent="0.2">
      <c r="A14" s="15">
        <f>+curves!A3</f>
        <v>36708</v>
      </c>
      <c r="B14" s="6">
        <f t="shared" si="0"/>
        <v>0</v>
      </c>
      <c r="C14" s="4">
        <f t="shared" si="1"/>
        <v>0</v>
      </c>
      <c r="D14" s="15"/>
      <c r="E14" s="6"/>
      <c r="F14" s="6"/>
      <c r="G14" s="4"/>
      <c r="I14" s="6"/>
      <c r="J14" s="6"/>
      <c r="K14" s="4">
        <f t="shared" si="2"/>
        <v>0</v>
      </c>
      <c r="M14" s="6"/>
      <c r="N14" s="6"/>
      <c r="O14" s="4"/>
      <c r="Q14" s="6"/>
      <c r="R14" s="6"/>
      <c r="S14" s="4">
        <f t="shared" si="3"/>
        <v>0</v>
      </c>
    </row>
    <row r="15" spans="1:19" x14ac:dyDescent="0.2">
      <c r="A15" s="15">
        <f>+curves!A4</f>
        <v>36739</v>
      </c>
      <c r="B15" s="6">
        <f t="shared" si="0"/>
        <v>0</v>
      </c>
      <c r="C15" s="4">
        <f t="shared" si="1"/>
        <v>0</v>
      </c>
      <c r="D15" s="15"/>
      <c r="E15" s="6"/>
      <c r="F15" s="6"/>
      <c r="G15" s="4"/>
      <c r="I15" s="6"/>
      <c r="J15" s="6"/>
      <c r="K15" s="4">
        <f t="shared" si="2"/>
        <v>0</v>
      </c>
      <c r="M15" s="6"/>
      <c r="N15" s="6"/>
      <c r="O15" s="4"/>
      <c r="Q15" s="6"/>
      <c r="R15" s="6"/>
      <c r="S15" s="4">
        <f t="shared" si="3"/>
        <v>0</v>
      </c>
    </row>
    <row r="16" spans="1:19" x14ac:dyDescent="0.2">
      <c r="A16" s="15">
        <f>+curves!A5</f>
        <v>36770</v>
      </c>
      <c r="B16" s="6">
        <f t="shared" si="0"/>
        <v>0</v>
      </c>
      <c r="C16" s="4">
        <f t="shared" si="1"/>
        <v>0</v>
      </c>
      <c r="D16" s="15"/>
      <c r="E16" s="6"/>
      <c r="F16" s="6"/>
      <c r="G16" s="4"/>
      <c r="I16" s="6"/>
      <c r="J16" s="6"/>
      <c r="K16" s="4">
        <f t="shared" si="2"/>
        <v>0</v>
      </c>
      <c r="M16" s="6"/>
      <c r="N16" s="6"/>
      <c r="O16" s="4"/>
      <c r="Q16" s="6"/>
      <c r="R16" s="6"/>
      <c r="S16" s="4">
        <f t="shared" si="3"/>
        <v>0</v>
      </c>
    </row>
    <row r="17" spans="1:19" x14ac:dyDescent="0.2">
      <c r="A17" s="15">
        <f>+curves!A6</f>
        <v>36800</v>
      </c>
      <c r="B17" s="6">
        <f t="shared" si="0"/>
        <v>0</v>
      </c>
      <c r="C17" s="4">
        <f t="shared" si="1"/>
        <v>0</v>
      </c>
      <c r="D17" s="15"/>
      <c r="E17" s="6"/>
      <c r="F17" s="6"/>
      <c r="G17" s="4"/>
      <c r="I17" s="6"/>
      <c r="J17" s="6"/>
      <c r="K17" s="4">
        <f t="shared" si="2"/>
        <v>0</v>
      </c>
      <c r="M17" s="6"/>
      <c r="N17" s="6"/>
      <c r="O17" s="4"/>
      <c r="Q17" s="6"/>
      <c r="R17" s="6"/>
      <c r="S17" s="4">
        <f t="shared" si="3"/>
        <v>0</v>
      </c>
    </row>
    <row r="18" spans="1:19" x14ac:dyDescent="0.2">
      <c r="A18" s="15">
        <f>+curves!A7</f>
        <v>36831</v>
      </c>
      <c r="B18" s="6">
        <f t="shared" si="0"/>
        <v>0</v>
      </c>
      <c r="C18" s="4">
        <f t="shared" si="1"/>
        <v>0</v>
      </c>
      <c r="D18" s="15"/>
      <c r="E18" s="6"/>
      <c r="F18" s="4"/>
      <c r="G18" s="4"/>
      <c r="I18" s="6"/>
      <c r="J18" s="6"/>
      <c r="K18" s="4">
        <f t="shared" si="2"/>
        <v>0</v>
      </c>
      <c r="M18" s="6"/>
      <c r="N18" s="4"/>
      <c r="O18" s="4"/>
      <c r="Q18" s="6"/>
      <c r="R18" s="6"/>
      <c r="S18" s="4">
        <f t="shared" si="3"/>
        <v>0</v>
      </c>
    </row>
    <row r="19" spans="1:19" x14ac:dyDescent="0.2">
      <c r="A19" s="15">
        <f>+curves!A8</f>
        <v>36861</v>
      </c>
      <c r="B19" s="6">
        <f t="shared" si="0"/>
        <v>0</v>
      </c>
      <c r="C19" s="4">
        <f t="shared" si="1"/>
        <v>0</v>
      </c>
      <c r="D19" s="15"/>
      <c r="E19" s="6"/>
      <c r="F19" s="4"/>
      <c r="G19" s="4"/>
      <c r="I19" s="6"/>
      <c r="J19" s="6"/>
      <c r="K19" s="4">
        <f t="shared" si="2"/>
        <v>0</v>
      </c>
      <c r="M19" s="6"/>
      <c r="N19" s="4"/>
      <c r="O19" s="4"/>
      <c r="Q19" s="6"/>
      <c r="R19" s="6"/>
      <c r="S19" s="4">
        <f t="shared" si="3"/>
        <v>0</v>
      </c>
    </row>
    <row r="20" spans="1:19" x14ac:dyDescent="0.2">
      <c r="A20" s="15">
        <f>+curves!A9</f>
        <v>36892</v>
      </c>
      <c r="B20" s="6">
        <f t="shared" si="0"/>
        <v>0</v>
      </c>
      <c r="C20" s="4">
        <f t="shared" si="1"/>
        <v>0</v>
      </c>
      <c r="D20" s="15"/>
      <c r="E20" s="6"/>
      <c r="F20" s="4"/>
      <c r="G20" s="4"/>
      <c r="I20" s="6"/>
      <c r="J20" s="6"/>
      <c r="K20" s="4">
        <f t="shared" si="2"/>
        <v>0</v>
      </c>
      <c r="M20" s="6"/>
      <c r="N20" s="4"/>
      <c r="O20" s="4"/>
      <c r="Q20" s="6"/>
      <c r="R20" s="6"/>
      <c r="S20" s="4">
        <f t="shared" si="3"/>
        <v>0</v>
      </c>
    </row>
    <row r="21" spans="1:19" x14ac:dyDescent="0.2">
      <c r="A21" s="15">
        <f>+curves!A10</f>
        <v>36923</v>
      </c>
      <c r="B21" s="6">
        <f t="shared" si="0"/>
        <v>0</v>
      </c>
      <c r="C21" s="4">
        <f t="shared" si="1"/>
        <v>0</v>
      </c>
      <c r="D21" s="15"/>
      <c r="E21" s="6"/>
      <c r="F21" s="4"/>
      <c r="G21" s="4"/>
      <c r="I21" s="6"/>
      <c r="J21" s="6"/>
      <c r="K21" s="4">
        <f t="shared" si="2"/>
        <v>0</v>
      </c>
      <c r="M21" s="6"/>
      <c r="N21" s="4"/>
      <c r="O21" s="4"/>
      <c r="Q21" s="6"/>
      <c r="R21" s="6"/>
      <c r="S21" s="4">
        <f t="shared" si="3"/>
        <v>0</v>
      </c>
    </row>
    <row r="22" spans="1:19" x14ac:dyDescent="0.2">
      <c r="A22" s="15">
        <f>+curves!A11</f>
        <v>36951</v>
      </c>
      <c r="B22" s="6">
        <f t="shared" si="0"/>
        <v>0</v>
      </c>
      <c r="C22" s="4">
        <f t="shared" si="1"/>
        <v>0</v>
      </c>
      <c r="D22" s="15"/>
      <c r="E22" s="6"/>
      <c r="F22" s="4"/>
      <c r="G22" s="4"/>
      <c r="I22" s="6"/>
      <c r="J22" s="6"/>
      <c r="K22" s="4">
        <f t="shared" si="2"/>
        <v>0</v>
      </c>
      <c r="M22" s="6"/>
      <c r="N22" s="4"/>
      <c r="O22" s="4"/>
      <c r="Q22" s="6"/>
      <c r="R22" s="6"/>
      <c r="S22" s="4">
        <f t="shared" si="3"/>
        <v>0</v>
      </c>
    </row>
    <row r="23" spans="1:19" x14ac:dyDescent="0.2">
      <c r="A23" s="15">
        <f>+curves!A12</f>
        <v>36982</v>
      </c>
      <c r="B23" s="6">
        <f t="shared" si="0"/>
        <v>0</v>
      </c>
      <c r="C23" s="4">
        <f t="shared" si="1"/>
        <v>0</v>
      </c>
      <c r="D23" s="15"/>
      <c r="E23" s="6"/>
      <c r="F23" s="4"/>
      <c r="G23" s="4"/>
      <c r="I23" s="6"/>
      <c r="J23" s="6"/>
      <c r="K23" s="4">
        <f t="shared" si="2"/>
        <v>0</v>
      </c>
      <c r="M23" s="6"/>
      <c r="N23" s="4"/>
      <c r="O23" s="4"/>
      <c r="Q23" s="6"/>
      <c r="R23" s="6"/>
      <c r="S23" s="4">
        <f t="shared" si="3"/>
        <v>0</v>
      </c>
    </row>
    <row r="24" spans="1:19" x14ac:dyDescent="0.2">
      <c r="A24" s="15">
        <f>+curves!A13</f>
        <v>37012</v>
      </c>
      <c r="B24" s="6">
        <f t="shared" si="0"/>
        <v>0</v>
      </c>
      <c r="C24" s="4">
        <f t="shared" si="1"/>
        <v>0</v>
      </c>
      <c r="D24" s="15"/>
      <c r="E24" s="6"/>
      <c r="F24" s="4"/>
      <c r="G24" s="4"/>
      <c r="I24" s="6"/>
      <c r="J24" s="6"/>
      <c r="K24" s="4">
        <f t="shared" si="2"/>
        <v>0</v>
      </c>
      <c r="M24" s="6"/>
      <c r="N24" s="4"/>
      <c r="O24" s="4"/>
      <c r="Q24" s="6"/>
      <c r="R24" s="6"/>
      <c r="S24" s="4">
        <f t="shared" si="3"/>
        <v>0</v>
      </c>
    </row>
    <row r="25" spans="1:19" x14ac:dyDescent="0.2">
      <c r="A25" s="15">
        <f>+curves!A14</f>
        <v>37043</v>
      </c>
      <c r="B25" s="6">
        <f t="shared" si="0"/>
        <v>0</v>
      </c>
      <c r="C25" s="4">
        <f t="shared" si="1"/>
        <v>0</v>
      </c>
      <c r="D25" s="15"/>
      <c r="E25" s="6"/>
      <c r="F25" s="4"/>
      <c r="G25" s="4"/>
      <c r="I25" s="6"/>
      <c r="J25" s="6"/>
      <c r="K25" s="4">
        <f t="shared" si="2"/>
        <v>0</v>
      </c>
      <c r="M25" s="6"/>
      <c r="N25" s="4"/>
      <c r="O25" s="4"/>
      <c r="Q25" s="6"/>
      <c r="R25" s="6"/>
      <c r="S25" s="4">
        <f t="shared" si="3"/>
        <v>0</v>
      </c>
    </row>
    <row r="26" spans="1:19" x14ac:dyDescent="0.2">
      <c r="A26" s="15">
        <f>+curves!A15</f>
        <v>37073</v>
      </c>
      <c r="B26" s="6">
        <f t="shared" si="0"/>
        <v>0</v>
      </c>
      <c r="C26" s="4">
        <f t="shared" si="1"/>
        <v>0</v>
      </c>
      <c r="D26" s="15"/>
      <c r="E26" s="6"/>
      <c r="F26" s="4"/>
      <c r="G26" s="4"/>
      <c r="I26" s="6"/>
      <c r="J26" s="6"/>
      <c r="K26" s="4">
        <f t="shared" si="2"/>
        <v>0</v>
      </c>
      <c r="M26" s="6"/>
      <c r="N26" s="4"/>
      <c r="O26" s="4"/>
      <c r="Q26" s="6"/>
      <c r="R26" s="6"/>
      <c r="S26" s="4">
        <f t="shared" si="3"/>
        <v>0</v>
      </c>
    </row>
    <row r="27" spans="1:19" x14ac:dyDescent="0.2">
      <c r="A27" s="15">
        <f>+curves!A16</f>
        <v>37104</v>
      </c>
      <c r="B27" s="6">
        <f t="shared" si="0"/>
        <v>0</v>
      </c>
      <c r="C27" s="4">
        <f t="shared" si="1"/>
        <v>0</v>
      </c>
      <c r="D27" s="15"/>
      <c r="E27" s="6"/>
      <c r="F27" s="4"/>
      <c r="G27" s="4"/>
      <c r="I27" s="6"/>
      <c r="J27" s="6"/>
      <c r="K27" s="4">
        <f t="shared" si="2"/>
        <v>0</v>
      </c>
      <c r="M27" s="6"/>
      <c r="N27" s="4"/>
      <c r="O27" s="4"/>
      <c r="Q27" s="6"/>
      <c r="R27" s="6"/>
      <c r="S27" s="4">
        <f t="shared" si="3"/>
        <v>0</v>
      </c>
    </row>
    <row r="28" spans="1:19" x14ac:dyDescent="0.2">
      <c r="A28" s="15">
        <f>+curves!A17</f>
        <v>37135</v>
      </c>
      <c r="B28" s="6">
        <f t="shared" si="0"/>
        <v>0</v>
      </c>
      <c r="C28" s="4">
        <f t="shared" si="1"/>
        <v>0</v>
      </c>
      <c r="D28" s="15"/>
      <c r="E28" s="6"/>
      <c r="F28" s="4"/>
      <c r="G28" s="4"/>
      <c r="I28" s="6"/>
      <c r="J28" s="6"/>
      <c r="K28" s="4">
        <f t="shared" si="2"/>
        <v>0</v>
      </c>
      <c r="M28" s="6"/>
      <c r="N28" s="4"/>
      <c r="O28" s="4"/>
      <c r="Q28" s="6"/>
      <c r="R28" s="6"/>
      <c r="S28" s="4">
        <f t="shared" si="3"/>
        <v>0</v>
      </c>
    </row>
    <row r="29" spans="1:19" x14ac:dyDescent="0.2">
      <c r="A29" s="15">
        <f>+curves!A18</f>
        <v>37165</v>
      </c>
      <c r="B29" s="6">
        <f t="shared" si="0"/>
        <v>0</v>
      </c>
      <c r="C29" s="4">
        <f t="shared" si="1"/>
        <v>0</v>
      </c>
      <c r="D29" s="15"/>
      <c r="E29" s="6"/>
      <c r="F29" s="4"/>
      <c r="G29" s="4"/>
      <c r="I29" s="6"/>
      <c r="J29" s="6"/>
      <c r="K29" s="4">
        <f t="shared" si="2"/>
        <v>0</v>
      </c>
      <c r="M29" s="6"/>
      <c r="N29" s="4"/>
      <c r="O29" s="4"/>
      <c r="Q29" s="6"/>
      <c r="R29" s="6"/>
      <c r="S29" s="4">
        <f t="shared" si="3"/>
        <v>0</v>
      </c>
    </row>
    <row r="30" spans="1:19" x14ac:dyDescent="0.2">
      <c r="A30" s="15">
        <f>+curves!A19</f>
        <v>37196</v>
      </c>
      <c r="B30" s="6">
        <f t="shared" si="0"/>
        <v>0</v>
      </c>
      <c r="C30" s="4">
        <f t="shared" si="1"/>
        <v>0</v>
      </c>
      <c r="D30" s="15"/>
      <c r="E30" s="6"/>
      <c r="F30" s="4"/>
      <c r="G30" s="4"/>
      <c r="I30" s="6"/>
      <c r="J30" s="6"/>
      <c r="K30" s="4">
        <f t="shared" si="2"/>
        <v>0</v>
      </c>
      <c r="M30" s="6"/>
      <c r="N30" s="4"/>
      <c r="O30" s="4"/>
      <c r="Q30" s="6"/>
      <c r="R30" s="6"/>
      <c r="S30" s="4">
        <f t="shared" si="3"/>
        <v>0</v>
      </c>
    </row>
    <row r="31" spans="1:19" x14ac:dyDescent="0.2">
      <c r="A31" s="15">
        <f>+curves!A20</f>
        <v>37226</v>
      </c>
      <c r="B31" s="6">
        <f t="shared" si="0"/>
        <v>0</v>
      </c>
      <c r="C31" s="4">
        <f t="shared" si="1"/>
        <v>0</v>
      </c>
      <c r="D31" s="15"/>
      <c r="E31" s="6"/>
      <c r="F31" s="4"/>
      <c r="G31" s="4"/>
      <c r="I31" s="6"/>
      <c r="J31" s="6"/>
      <c r="K31" s="4">
        <f t="shared" si="2"/>
        <v>0</v>
      </c>
      <c r="M31" s="6"/>
      <c r="N31" s="4"/>
      <c r="O31" s="4"/>
      <c r="Q31" s="6"/>
      <c r="R31" s="6"/>
      <c r="S31" s="4">
        <f t="shared" si="3"/>
        <v>0</v>
      </c>
    </row>
    <row r="32" spans="1:19" x14ac:dyDescent="0.2">
      <c r="A32" s="15">
        <f>+curves!A21</f>
        <v>37257</v>
      </c>
      <c r="B32" s="6">
        <f t="shared" si="0"/>
        <v>0</v>
      </c>
      <c r="C32" s="4">
        <f t="shared" si="1"/>
        <v>0</v>
      </c>
      <c r="D32" s="15"/>
      <c r="E32" s="6"/>
      <c r="F32" s="4"/>
      <c r="G32" s="4"/>
      <c r="I32" s="6"/>
      <c r="J32" s="6"/>
      <c r="K32" s="4">
        <f t="shared" si="2"/>
        <v>0</v>
      </c>
      <c r="M32" s="6"/>
      <c r="N32" s="4"/>
      <c r="O32" s="4"/>
      <c r="Q32" s="6"/>
      <c r="R32" s="6"/>
      <c r="S32" s="4">
        <f t="shared" si="3"/>
        <v>0</v>
      </c>
    </row>
    <row r="33" spans="1:19" x14ac:dyDescent="0.2">
      <c r="A33" s="15">
        <f>+curves!A22</f>
        <v>37288</v>
      </c>
      <c r="B33" s="6">
        <f t="shared" si="0"/>
        <v>0</v>
      </c>
      <c r="C33" s="4">
        <f t="shared" si="1"/>
        <v>0</v>
      </c>
      <c r="D33" s="15"/>
      <c r="E33" s="6"/>
      <c r="F33" s="4"/>
      <c r="G33" s="4"/>
      <c r="I33" s="6"/>
      <c r="J33" s="6"/>
      <c r="K33" s="4">
        <f t="shared" si="2"/>
        <v>0</v>
      </c>
      <c r="M33" s="6"/>
      <c r="N33" s="4"/>
      <c r="O33" s="4"/>
      <c r="Q33" s="6"/>
      <c r="R33" s="6"/>
      <c r="S33" s="4">
        <f t="shared" si="3"/>
        <v>0</v>
      </c>
    </row>
    <row r="34" spans="1:19" x14ac:dyDescent="0.2">
      <c r="A34" s="15">
        <f>+curves!A23</f>
        <v>37316</v>
      </c>
      <c r="B34" s="6">
        <f t="shared" si="0"/>
        <v>0</v>
      </c>
      <c r="C34" s="4">
        <f t="shared" si="1"/>
        <v>0</v>
      </c>
      <c r="D34" s="15"/>
      <c r="E34" s="6"/>
      <c r="F34" s="4"/>
      <c r="G34" s="4"/>
      <c r="I34" s="6"/>
      <c r="J34" s="6"/>
      <c r="K34" s="4">
        <f t="shared" si="2"/>
        <v>0</v>
      </c>
      <c r="M34" s="6"/>
      <c r="N34" s="4"/>
      <c r="O34" s="4"/>
      <c r="Q34" s="6"/>
      <c r="R34" s="6"/>
      <c r="S34" s="4">
        <f t="shared" si="3"/>
        <v>0</v>
      </c>
    </row>
    <row r="35" spans="1:19" x14ac:dyDescent="0.2">
      <c r="A35" s="15">
        <f>+curves!A24</f>
        <v>37347</v>
      </c>
      <c r="B35" s="6">
        <f t="shared" si="0"/>
        <v>0</v>
      </c>
      <c r="C35" s="4">
        <f t="shared" ca="1" si="1"/>
        <v>-2827915.2622867478</v>
      </c>
      <c r="D35" s="15"/>
      <c r="E35" s="6"/>
      <c r="F35" s="4">
        <v>653.10414786963179</v>
      </c>
      <c r="G35" s="4">
        <f t="shared" ref="G35:G55" ca="1" si="4">-+F35*VLOOKUP(A35,curves,3,0)*1000</f>
        <v>-1591205.2379954203</v>
      </c>
      <c r="I35" s="6"/>
      <c r="J35" s="6"/>
      <c r="K35" s="4">
        <f t="shared" si="2"/>
        <v>0</v>
      </c>
      <c r="M35" s="6"/>
      <c r="N35" s="4">
        <v>507.60293348088135</v>
      </c>
      <c r="O35" s="4">
        <f ca="1">-+N35*VLOOKUP($A35,curves,3,0)*1000</f>
        <v>-1236710.0242913277</v>
      </c>
      <c r="Q35" s="6"/>
      <c r="R35" s="6"/>
      <c r="S35" s="4">
        <f t="shared" si="3"/>
        <v>0</v>
      </c>
    </row>
    <row r="36" spans="1:19" x14ac:dyDescent="0.2">
      <c r="A36" s="15">
        <f>+curves!A25</f>
        <v>37377</v>
      </c>
      <c r="B36" s="6">
        <f t="shared" si="0"/>
        <v>0</v>
      </c>
      <c r="C36" s="4">
        <f t="shared" ca="1" si="1"/>
        <v>-2815095.9620864289</v>
      </c>
      <c r="D36" s="15"/>
      <c r="E36" s="6"/>
      <c r="F36" s="4">
        <v>653.60608316049729</v>
      </c>
      <c r="G36" s="4">
        <f t="shared" ca="1" si="4"/>
        <v>-1583570.0845407126</v>
      </c>
      <c r="I36" s="6"/>
      <c r="J36" s="6"/>
      <c r="K36" s="4">
        <f t="shared" si="2"/>
        <v>0</v>
      </c>
      <c r="M36" s="6"/>
      <c r="N36" s="4">
        <v>508.30260876449097</v>
      </c>
      <c r="O36" s="4">
        <f t="shared" ref="O36:O55" ca="1" si="5">-+N36*VLOOKUP($A36,curves,3,0)*1000</f>
        <v>-1231525.8775457162</v>
      </c>
      <c r="Q36" s="6"/>
      <c r="R36" s="6"/>
      <c r="S36" s="4">
        <f t="shared" si="3"/>
        <v>0</v>
      </c>
    </row>
    <row r="37" spans="1:19" x14ac:dyDescent="0.2">
      <c r="A37" s="15">
        <f>+curves!A26</f>
        <v>37408</v>
      </c>
      <c r="B37" s="6">
        <f t="shared" si="0"/>
        <v>0</v>
      </c>
      <c r="C37" s="4">
        <f t="shared" ca="1" si="1"/>
        <v>-2801802.749582639</v>
      </c>
      <c r="D37" s="15"/>
      <c r="E37" s="6"/>
      <c r="F37" s="4">
        <v>654.10871031442093</v>
      </c>
      <c r="G37" s="4">
        <f t="shared" ca="1" si="4"/>
        <v>-1575672.5474593875</v>
      </c>
      <c r="I37" s="6"/>
      <c r="J37" s="6"/>
      <c r="K37" s="4">
        <f t="shared" si="2"/>
        <v>0</v>
      </c>
      <c r="M37" s="6"/>
      <c r="N37" s="4">
        <v>509.00324847417096</v>
      </c>
      <c r="O37" s="4">
        <f t="shared" ca="1" si="5"/>
        <v>-1226130.2021232517</v>
      </c>
      <c r="Q37" s="6"/>
      <c r="R37" s="6"/>
      <c r="S37" s="4">
        <f t="shared" si="3"/>
        <v>0</v>
      </c>
    </row>
    <row r="38" spans="1:19" x14ac:dyDescent="0.2">
      <c r="A38" s="15">
        <f>+curves!A27</f>
        <v>37438</v>
      </c>
      <c r="B38" s="6">
        <f t="shared" si="0"/>
        <v>0</v>
      </c>
      <c r="C38" s="4">
        <f t="shared" ca="1" si="1"/>
        <v>-2788943.5635628309</v>
      </c>
      <c r="D38" s="15"/>
      <c r="E38" s="6"/>
      <c r="F38" s="4">
        <v>654.61203028505531</v>
      </c>
      <c r="G38" s="4">
        <f t="shared" ca="1" si="4"/>
        <v>-1568023.3046784042</v>
      </c>
      <c r="I38" s="6"/>
      <c r="J38" s="6"/>
      <c r="K38" s="4">
        <f t="shared" si="2"/>
        <v>0</v>
      </c>
      <c r="M38" s="6"/>
      <c r="N38" s="4">
        <v>509.70485393927777</v>
      </c>
      <c r="O38" s="4">
        <f t="shared" ca="1" si="5"/>
        <v>-1220920.2588844264</v>
      </c>
      <c r="Q38" s="6"/>
      <c r="R38" s="6"/>
      <c r="S38" s="4">
        <f t="shared" si="3"/>
        <v>0</v>
      </c>
    </row>
    <row r="39" spans="1:19" x14ac:dyDescent="0.2">
      <c r="A39" s="15">
        <f>+curves!A28</f>
        <v>37469</v>
      </c>
      <c r="B39" s="6">
        <f t="shared" si="0"/>
        <v>0</v>
      </c>
      <c r="C39" s="4">
        <f t="shared" ca="1" si="1"/>
        <v>-2775389.7776530096</v>
      </c>
      <c r="D39" s="15"/>
      <c r="E39" s="6"/>
      <c r="F39" s="4">
        <v>655.11604402737794</v>
      </c>
      <c r="G39" s="4">
        <f t="shared" ca="1" si="4"/>
        <v>-1559987.7803931322</v>
      </c>
      <c r="I39" s="6"/>
      <c r="J39" s="6"/>
      <c r="K39" s="4">
        <f t="shared" si="2"/>
        <v>0</v>
      </c>
      <c r="M39" s="6"/>
      <c r="N39" s="4">
        <v>510.40742649099934</v>
      </c>
      <c r="O39" s="4">
        <f t="shared" ca="1" si="5"/>
        <v>-1215401.9972598774</v>
      </c>
      <c r="Q39" s="6"/>
      <c r="R39" s="6"/>
      <c r="S39" s="4">
        <f t="shared" si="3"/>
        <v>0</v>
      </c>
    </row>
    <row r="40" spans="1:19" x14ac:dyDescent="0.2">
      <c r="A40" s="15">
        <f>+curves!A29</f>
        <v>37500</v>
      </c>
      <c r="B40" s="6">
        <f t="shared" si="0"/>
        <v>0</v>
      </c>
      <c r="C40" s="4">
        <f t="shared" ca="1" si="1"/>
        <v>-2761895.8894589711</v>
      </c>
      <c r="D40" s="15"/>
      <c r="E40" s="6"/>
      <c r="F40" s="4">
        <v>655.62075249767713</v>
      </c>
      <c r="G40" s="4">
        <f t="shared" ca="1" si="4"/>
        <v>-1551990.2565341706</v>
      </c>
      <c r="I40" s="6"/>
      <c r="J40" s="6"/>
      <c r="K40" s="4">
        <f t="shared" si="2"/>
        <v>0</v>
      </c>
      <c r="M40" s="6"/>
      <c r="N40" s="4">
        <v>511.11096746235989</v>
      </c>
      <c r="O40" s="4">
        <f t="shared" ca="1" si="5"/>
        <v>-1209905.6329248005</v>
      </c>
      <c r="Q40" s="6"/>
      <c r="R40" s="6"/>
      <c r="S40" s="4">
        <f t="shared" si="3"/>
        <v>0</v>
      </c>
    </row>
    <row r="41" spans="1:19" x14ac:dyDescent="0.2">
      <c r="A41" s="15">
        <f>+curves!A30</f>
        <v>37530</v>
      </c>
      <c r="B41" s="6">
        <f t="shared" si="0"/>
        <v>0</v>
      </c>
      <c r="C41" s="4">
        <f t="shared" ca="1" si="1"/>
        <v>-2748861.2374095265</v>
      </c>
      <c r="D41" s="15"/>
      <c r="E41" s="6"/>
      <c r="F41" s="4">
        <v>656.12615665355474</v>
      </c>
      <c r="G41" s="4">
        <f t="shared" ca="1" si="4"/>
        <v>-1544255.0424360784</v>
      </c>
      <c r="I41" s="6"/>
      <c r="J41" s="6"/>
      <c r="K41" s="4">
        <f t="shared" si="2"/>
        <v>0</v>
      </c>
      <c r="M41" s="6"/>
      <c r="N41" s="4">
        <v>511.81547818821969</v>
      </c>
      <c r="O41" s="4">
        <f t="shared" ca="1" si="5"/>
        <v>-1204606.1949734478</v>
      </c>
      <c r="Q41" s="6"/>
      <c r="R41" s="6"/>
      <c r="S41" s="4">
        <f t="shared" si="3"/>
        <v>0</v>
      </c>
    </row>
    <row r="42" spans="1:19" x14ac:dyDescent="0.2">
      <c r="A42" s="15">
        <f>+curves!A31</f>
        <v>37561</v>
      </c>
      <c r="B42" s="6">
        <f t="shared" si="0"/>
        <v>0</v>
      </c>
      <c r="C42" s="4">
        <f t="shared" ca="1" si="1"/>
        <v>-2735181.179432021</v>
      </c>
      <c r="D42" s="15"/>
      <c r="E42" s="6"/>
      <c r="F42" s="4">
        <v>656.63225745394425</v>
      </c>
      <c r="G42" s="4">
        <f t="shared" ca="1" si="4"/>
        <v>-1536161.5274848512</v>
      </c>
      <c r="I42" s="6"/>
      <c r="J42" s="6"/>
      <c r="K42" s="4">
        <f t="shared" si="2"/>
        <v>0</v>
      </c>
      <c r="M42" s="6"/>
      <c r="N42" s="4">
        <v>512.52096000527968</v>
      </c>
      <c r="O42" s="4">
        <f t="shared" ca="1" si="5"/>
        <v>-1199019.6519471698</v>
      </c>
      <c r="Q42" s="6"/>
      <c r="R42" s="6"/>
      <c r="S42" s="4">
        <f t="shared" si="3"/>
        <v>0</v>
      </c>
    </row>
    <row r="43" spans="1:19" x14ac:dyDescent="0.2">
      <c r="A43" s="15">
        <f>+curves!A32</f>
        <v>37591</v>
      </c>
      <c r="B43" s="6">
        <f t="shared" si="0"/>
        <v>0</v>
      </c>
      <c r="C43" s="4">
        <f t="shared" ca="1" si="1"/>
        <v>-2722096.8585112086</v>
      </c>
      <c r="D43" s="15"/>
      <c r="E43" s="6"/>
      <c r="F43" s="4">
        <v>657.1390558590856</v>
      </c>
      <c r="G43" s="4">
        <f t="shared" ca="1" si="4"/>
        <v>-1528406.875317547</v>
      </c>
      <c r="I43" s="6"/>
      <c r="J43" s="6"/>
      <c r="K43" s="4">
        <f t="shared" si="2"/>
        <v>0</v>
      </c>
      <c r="M43" s="6"/>
      <c r="N43" s="4">
        <v>513.22741425208324</v>
      </c>
      <c r="O43" s="4">
        <f t="shared" ca="1" si="5"/>
        <v>-1193689.9831936618</v>
      </c>
      <c r="Q43" s="6"/>
      <c r="R43" s="6"/>
      <c r="S43" s="4">
        <f t="shared" si="3"/>
        <v>0</v>
      </c>
    </row>
    <row r="44" spans="1:19" x14ac:dyDescent="0.2">
      <c r="A44" s="15">
        <f>+curves!A33</f>
        <v>37622</v>
      </c>
      <c r="B44" s="6">
        <f t="shared" si="0"/>
        <v>0</v>
      </c>
      <c r="C44" s="4">
        <f t="shared" ca="1" si="1"/>
        <v>-8757346.8650054894</v>
      </c>
      <c r="D44" s="15"/>
      <c r="E44" s="6"/>
      <c r="F44" s="4">
        <v>855.35488616389671</v>
      </c>
      <c r="G44" s="4">
        <f t="shared" ca="1" si="4"/>
        <v>-1977556.2124516326</v>
      </c>
      <c r="I44" s="6"/>
      <c r="J44" s="6">
        <v>1919.8797965149765</v>
      </c>
      <c r="K44" s="4">
        <f ca="1">-+J44*VLOOKUP(A44,curves,3,0)*1000</f>
        <v>-4438707.5822830787</v>
      </c>
      <c r="M44" s="6"/>
      <c r="N44" s="4">
        <v>513.93484226901887</v>
      </c>
      <c r="O44" s="4">
        <f t="shared" ca="1" si="5"/>
        <v>-1188202.7642146486</v>
      </c>
      <c r="Q44" s="6"/>
      <c r="R44" s="6">
        <v>498.65677483054469</v>
      </c>
      <c r="S44" s="4">
        <f ca="1">-+R44*VLOOKUP(A44,curves,3,0)*1000</f>
        <v>-1152880.3060561288</v>
      </c>
    </row>
    <row r="45" spans="1:19" x14ac:dyDescent="0.2">
      <c r="A45" s="15">
        <f>+curves!A34</f>
        <v>37653</v>
      </c>
      <c r="B45" s="6">
        <f t="shared" si="0"/>
        <v>0</v>
      </c>
      <c r="C45" s="4">
        <f t="shared" ca="1" si="1"/>
        <v>-8710942.8379219789</v>
      </c>
      <c r="D45" s="15"/>
      <c r="E45" s="6"/>
      <c r="F45" s="4">
        <v>855.86308266459707</v>
      </c>
      <c r="G45" s="4">
        <f t="shared" ca="1" si="4"/>
        <v>-1967022.4577105921</v>
      </c>
      <c r="I45" s="6"/>
      <c r="J45" s="6">
        <v>1920.3322025188904</v>
      </c>
      <c r="K45" s="4">
        <f t="shared" ref="K45:K108" ca="1" si="6">-+J45*VLOOKUP(A45,curves,3,0)*1000</f>
        <v>-4413482.3024020968</v>
      </c>
      <c r="M45" s="6"/>
      <c r="N45" s="4">
        <v>514.64324539832216</v>
      </c>
      <c r="O45" s="4">
        <f t="shared" ca="1" si="5"/>
        <v>-1182799.9617133592</v>
      </c>
      <c r="Q45" s="6"/>
      <c r="R45" s="6">
        <v>499.34411881014103</v>
      </c>
      <c r="S45" s="4">
        <f t="shared" ref="S45:S108" ca="1" si="7">-+R45*VLOOKUP(A45,curves,3,0)*1000</f>
        <v>-1147638.1160959301</v>
      </c>
    </row>
    <row r="46" spans="1:19" x14ac:dyDescent="0.2">
      <c r="A46" s="15">
        <f>+curves!A35</f>
        <v>37681</v>
      </c>
      <c r="B46" s="6">
        <f t="shared" si="0"/>
        <v>0</v>
      </c>
      <c r="C46" s="4">
        <f t="shared" ca="1" si="1"/>
        <v>-8669749.6129828487</v>
      </c>
      <c r="D46" s="15"/>
      <c r="E46" s="6"/>
      <c r="F46" s="4">
        <v>856.37197965874407</v>
      </c>
      <c r="G46" s="4">
        <f t="shared" ca="1" si="4"/>
        <v>-1957665.9021095794</v>
      </c>
      <c r="I46" s="6"/>
      <c r="J46" s="6">
        <v>1920.7852321151299</v>
      </c>
      <c r="K46" s="4">
        <f t="shared" ca="1" si="6"/>
        <v>-4390914.0461202962</v>
      </c>
      <c r="M46" s="6"/>
      <c r="N46" s="4">
        <v>515.35262498407951</v>
      </c>
      <c r="O46" s="4">
        <f t="shared" ca="1" si="5"/>
        <v>-1178095.8338875473</v>
      </c>
      <c r="Q46" s="6"/>
      <c r="R46" s="6">
        <v>500.03241021844997</v>
      </c>
      <c r="S46" s="4">
        <f t="shared" ca="1" si="7"/>
        <v>-1143073.8308654258</v>
      </c>
    </row>
    <row r="47" spans="1:19" x14ac:dyDescent="0.2">
      <c r="A47" s="15">
        <f>+curves!A36</f>
        <v>37712</v>
      </c>
      <c r="B47" s="6">
        <f t="shared" si="0"/>
        <v>0</v>
      </c>
      <c r="C47" s="4">
        <f t="shared" ca="1" si="1"/>
        <v>-8622915.0046680681</v>
      </c>
      <c r="D47" s="15"/>
      <c r="E47" s="6"/>
      <c r="F47" s="4">
        <v>856.88157811190536</v>
      </c>
      <c r="G47" s="4">
        <f t="shared" ca="1" si="4"/>
        <v>-1947036.046553246</v>
      </c>
      <c r="I47" s="6"/>
      <c r="J47" s="6">
        <v>1921.2388861632803</v>
      </c>
      <c r="K47" s="4">
        <f t="shared" ca="1" si="6"/>
        <v>-4365505.6438979618</v>
      </c>
      <c r="M47" s="6"/>
      <c r="N47" s="4">
        <v>516.06298237222927</v>
      </c>
      <c r="O47" s="4">
        <f t="shared" ca="1" si="5"/>
        <v>-1172616.2104972699</v>
      </c>
      <c r="Q47" s="6"/>
      <c r="R47" s="6">
        <v>500.72165036139859</v>
      </c>
      <c r="S47" s="4">
        <f t="shared" ca="1" si="7"/>
        <v>-1137757.1037195912</v>
      </c>
    </row>
    <row r="48" spans="1:19" x14ac:dyDescent="0.2">
      <c r="A48" s="15">
        <f>+curves!A37</f>
        <v>37742</v>
      </c>
      <c r="B48" s="6">
        <f t="shared" si="0"/>
        <v>0</v>
      </c>
      <c r="C48" s="4">
        <f t="shared" ca="1" si="1"/>
        <v>-8576871.9663869683</v>
      </c>
      <c r="D48" s="15"/>
      <c r="E48" s="6"/>
      <c r="F48" s="4">
        <v>857.39187899095214</v>
      </c>
      <c r="G48" s="4">
        <f t="shared" ca="1" si="4"/>
        <v>-1936585.5047257836</v>
      </c>
      <c r="I48" s="6"/>
      <c r="J48" s="6">
        <v>1921.6931655240492</v>
      </c>
      <c r="K48" s="4">
        <f t="shared" ca="1" si="6"/>
        <v>-4340515.9531768225</v>
      </c>
      <c r="M48" s="6"/>
      <c r="N48" s="4">
        <v>516.77431891056585</v>
      </c>
      <c r="O48" s="4">
        <f t="shared" ca="1" si="5"/>
        <v>-1167234.819618932</v>
      </c>
      <c r="Q48" s="6"/>
      <c r="R48" s="6">
        <v>501.4118405467143</v>
      </c>
      <c r="S48" s="4">
        <f t="shared" ca="1" si="7"/>
        <v>-1132535.6888654295</v>
      </c>
    </row>
    <row r="49" spans="1:19" x14ac:dyDescent="0.2">
      <c r="A49" s="15">
        <f>+curves!A38</f>
        <v>37773</v>
      </c>
      <c r="B49" s="6">
        <f t="shared" si="0"/>
        <v>0</v>
      </c>
      <c r="C49" s="4">
        <f t="shared" ca="1" si="1"/>
        <v>-8529389.5329912994</v>
      </c>
      <c r="D49" s="15"/>
      <c r="E49" s="6"/>
      <c r="F49" s="4">
        <v>857.90288326410132</v>
      </c>
      <c r="G49" s="4">
        <f t="shared" ca="1" si="4"/>
        <v>-1925810.5427320511</v>
      </c>
      <c r="I49" s="6"/>
      <c r="J49" s="6">
        <v>1922.1480710593619</v>
      </c>
      <c r="K49" s="4">
        <f t="shared" ca="1" si="6"/>
        <v>-4314815.9216509433</v>
      </c>
      <c r="M49" s="6"/>
      <c r="N49" s="4">
        <v>517.48663594874029</v>
      </c>
      <c r="O49" s="4">
        <f t="shared" ca="1" si="5"/>
        <v>-1161648.0590918285</v>
      </c>
      <c r="Q49" s="6"/>
      <c r="R49" s="6">
        <v>502.10298208392715</v>
      </c>
      <c r="S49" s="4">
        <f t="shared" ca="1" si="7"/>
        <v>-1127115.0095164753</v>
      </c>
    </row>
    <row r="50" spans="1:19" x14ac:dyDescent="0.2">
      <c r="A50" s="15">
        <f>+curves!A39</f>
        <v>37803</v>
      </c>
      <c r="B50" s="6">
        <f t="shared" si="0"/>
        <v>0</v>
      </c>
      <c r="C50" s="4">
        <f t="shared" ca="1" si="1"/>
        <v>-8483936.2187110763</v>
      </c>
      <c r="D50" s="15"/>
      <c r="E50" s="6"/>
      <c r="F50" s="4">
        <v>858.4145919009195</v>
      </c>
      <c r="G50" s="4">
        <f t="shared" ca="1" si="4"/>
        <v>-1915494.3055297446</v>
      </c>
      <c r="I50" s="6"/>
      <c r="J50" s="6">
        <v>1922.603603632363</v>
      </c>
      <c r="K50" s="4">
        <f t="shared" ca="1" si="6"/>
        <v>-4290160.3599182861</v>
      </c>
      <c r="M50" s="6"/>
      <c r="N50" s="4">
        <v>518.19993483826556</v>
      </c>
      <c r="O50" s="4">
        <f t="shared" ca="1" si="5"/>
        <v>-1156328.2284268904</v>
      </c>
      <c r="Q50" s="6"/>
      <c r="R50" s="6">
        <v>502.79507628437204</v>
      </c>
      <c r="S50" s="4">
        <f t="shared" ca="1" si="7"/>
        <v>-1121953.3248361556</v>
      </c>
    </row>
    <row r="51" spans="1:19" x14ac:dyDescent="0.2">
      <c r="A51" s="15">
        <f>+curves!A40</f>
        <v>37834</v>
      </c>
      <c r="B51" s="6">
        <f t="shared" si="0"/>
        <v>0</v>
      </c>
      <c r="C51" s="4">
        <f t="shared" ca="1" si="1"/>
        <v>-8437148.6228141319</v>
      </c>
      <c r="D51" s="15"/>
      <c r="E51" s="6"/>
      <c r="F51" s="4">
        <v>858.92700587228069</v>
      </c>
      <c r="G51" s="4">
        <f t="shared" ca="1" si="4"/>
        <v>-1904877.3909662433</v>
      </c>
      <c r="I51" s="6"/>
      <c r="J51" s="6">
        <v>1923.0597641073241</v>
      </c>
      <c r="K51" s="4">
        <f t="shared" ca="1" si="6"/>
        <v>-4264847.9336201269</v>
      </c>
      <c r="M51" s="6"/>
      <c r="N51" s="4">
        <v>518.91421693251618</v>
      </c>
      <c r="O51" s="4">
        <f t="shared" ca="1" si="5"/>
        <v>-1150817.1857768835</v>
      </c>
      <c r="Q51" s="6"/>
      <c r="R51" s="6">
        <v>503.48812446119064</v>
      </c>
      <c r="S51" s="4">
        <f t="shared" ca="1" si="7"/>
        <v>-1116606.1124508784</v>
      </c>
    </row>
    <row r="52" spans="1:19" x14ac:dyDescent="0.2">
      <c r="A52" s="15">
        <f>+curves!A41</f>
        <v>37865</v>
      </c>
      <c r="B52" s="6">
        <f t="shared" si="0"/>
        <v>0</v>
      </c>
      <c r="C52" s="4">
        <f t="shared" ca="1" si="1"/>
        <v>-8390630.9907954726</v>
      </c>
      <c r="D52" s="15"/>
      <c r="E52" s="6"/>
      <c r="F52" s="4">
        <v>859.44012615041186</v>
      </c>
      <c r="G52" s="4">
        <f t="shared" ca="1" si="4"/>
        <v>-1894322.009098633</v>
      </c>
      <c r="I52" s="6"/>
      <c r="J52" s="6">
        <v>1923.5165533497402</v>
      </c>
      <c r="K52" s="4">
        <f t="shared" ca="1" si="6"/>
        <v>-4239690.0389059307</v>
      </c>
      <c r="M52" s="6"/>
      <c r="N52" s="4">
        <v>519.62948358673236</v>
      </c>
      <c r="O52" s="4">
        <f t="shared" ca="1" si="5"/>
        <v>-1145333.4995469274</v>
      </c>
      <c r="Q52" s="6"/>
      <c r="R52" s="6">
        <v>504.18212792933582</v>
      </c>
      <c r="S52" s="4">
        <f t="shared" ca="1" si="7"/>
        <v>-1111285.4432439811</v>
      </c>
    </row>
    <row r="53" spans="1:19" x14ac:dyDescent="0.2">
      <c r="A53" s="15">
        <f>+curves!A42</f>
        <v>37895</v>
      </c>
      <c r="B53" s="6">
        <f t="shared" si="0"/>
        <v>0</v>
      </c>
      <c r="C53" s="4">
        <f t="shared" ca="1" si="1"/>
        <v>-8346056.8420558088</v>
      </c>
      <c r="D53" s="15"/>
      <c r="E53" s="6"/>
      <c r="F53" s="4">
        <v>859.95395370889378</v>
      </c>
      <c r="G53" s="4">
        <f t="shared" ca="1" si="4"/>
        <v>-1884205.968750085</v>
      </c>
      <c r="I53" s="6"/>
      <c r="J53" s="6">
        <v>1923.9739722263289</v>
      </c>
      <c r="K53" s="4">
        <f t="shared" ca="1" si="6"/>
        <v>-4215531.804410805</v>
      </c>
      <c r="M53" s="6"/>
      <c r="N53" s="4">
        <v>520.34573615802333</v>
      </c>
      <c r="O53" s="4">
        <f t="shared" ca="1" si="5"/>
        <v>-1140105.8599173513</v>
      </c>
      <c r="Q53" s="6"/>
      <c r="R53" s="6">
        <v>504.87708800557266</v>
      </c>
      <c r="S53" s="4">
        <f t="shared" ca="1" si="7"/>
        <v>-1106213.2089775675</v>
      </c>
    </row>
    <row r="54" spans="1:19" x14ac:dyDescent="0.2">
      <c r="A54" s="15">
        <f>+curves!A43</f>
        <v>37926</v>
      </c>
      <c r="B54" s="6">
        <f t="shared" si="0"/>
        <v>0</v>
      </c>
      <c r="C54" s="4">
        <f t="shared" ca="1" si="1"/>
        <v>-8300107.3552039564</v>
      </c>
      <c r="D54" s="15"/>
      <c r="E54" s="6"/>
      <c r="F54" s="4">
        <v>860.46848952262144</v>
      </c>
      <c r="G54" s="4">
        <f t="shared" ca="1" si="4"/>
        <v>-1873779.9970325443</v>
      </c>
      <c r="I54" s="6"/>
      <c r="J54" s="6">
        <v>1924.4320216049418</v>
      </c>
      <c r="K54" s="4">
        <f t="shared" ca="1" si="6"/>
        <v>-4190696.4306534799</v>
      </c>
      <c r="M54" s="6"/>
      <c r="N54" s="4">
        <v>521.06297600536755</v>
      </c>
      <c r="O54" s="4">
        <f t="shared" ca="1" si="5"/>
        <v>-1134681.1574410803</v>
      </c>
      <c r="Q54" s="6"/>
      <c r="R54" s="6">
        <v>505.57300600848066</v>
      </c>
      <c r="S54" s="4">
        <f t="shared" ca="1" si="7"/>
        <v>-1100949.7700768511</v>
      </c>
    </row>
    <row r="55" spans="1:19" x14ac:dyDescent="0.2">
      <c r="A55" s="15">
        <f>+curves!A44</f>
        <v>37956</v>
      </c>
      <c r="B55" s="6">
        <f t="shared" si="0"/>
        <v>0</v>
      </c>
      <c r="C55" s="4">
        <f t="shared" ca="1" si="1"/>
        <v>-8256058.4797503706</v>
      </c>
      <c r="D55" s="15"/>
      <c r="E55" s="6"/>
      <c r="F55" s="4">
        <v>860.98373456784725</v>
      </c>
      <c r="G55" s="4">
        <f t="shared" ca="1" si="4"/>
        <v>-1863783.6572123379</v>
      </c>
      <c r="I55" s="6"/>
      <c r="J55" s="6">
        <v>1924.8907023546569</v>
      </c>
      <c r="K55" s="4">
        <f t="shared" ca="1" si="6"/>
        <v>-4166838.104983828</v>
      </c>
      <c r="M55" s="6"/>
      <c r="N55" s="4">
        <v>521.78120448961795</v>
      </c>
      <c r="O55" s="4">
        <f t="shared" ca="1" si="5"/>
        <v>-1129507.1469107815</v>
      </c>
      <c r="Q55" s="6"/>
      <c r="R55" s="6">
        <v>506.26988325845764</v>
      </c>
      <c r="S55" s="4">
        <f t="shared" ca="1" si="7"/>
        <v>-1095929.5706434227</v>
      </c>
    </row>
    <row r="56" spans="1:19" x14ac:dyDescent="0.2">
      <c r="A56" s="15">
        <f>+curves!A45</f>
        <v>37987</v>
      </c>
      <c r="B56" s="6">
        <f t="shared" si="0"/>
        <v>0</v>
      </c>
      <c r="C56" s="4">
        <f t="shared" ca="1" si="1"/>
        <v>-5637587.6886385903</v>
      </c>
      <c r="D56" s="15"/>
      <c r="E56" s="6"/>
      <c r="F56" s="4"/>
      <c r="G56" s="4"/>
      <c r="I56" s="6"/>
      <c r="J56" s="6">
        <v>1925.3500153457817</v>
      </c>
      <c r="K56" s="4">
        <f t="shared" ca="1" si="6"/>
        <v>-4142562.570625626</v>
      </c>
      <c r="M56" s="6"/>
      <c r="N56" s="4"/>
      <c r="O56" s="4"/>
      <c r="Q56" s="6"/>
      <c r="R56" s="6">
        <v>694.84686950036212</v>
      </c>
      <c r="S56" s="4">
        <f t="shared" ca="1" si="7"/>
        <v>-1495025.1180129638</v>
      </c>
    </row>
    <row r="57" spans="1:19" x14ac:dyDescent="0.2">
      <c r="A57" s="15">
        <f>+curves!A46</f>
        <v>38018</v>
      </c>
      <c r="B57" s="6">
        <f t="shared" si="0"/>
        <v>0</v>
      </c>
      <c r="C57" s="4">
        <f t="shared" ca="1" si="1"/>
        <v>-5606815.2709158529</v>
      </c>
      <c r="D57" s="15"/>
      <c r="E57" s="6"/>
      <c r="F57" s="4"/>
      <c r="G57" s="4"/>
      <c r="I57" s="6"/>
      <c r="J57" s="6">
        <v>1925.8099614497607</v>
      </c>
      <c r="K57" s="4">
        <f t="shared" ca="1" si="6"/>
        <v>-4118706.3476979746</v>
      </c>
      <c r="M57" s="6"/>
      <c r="N57" s="4"/>
      <c r="O57" s="4"/>
      <c r="Q57" s="6"/>
      <c r="R57" s="6">
        <v>695.80464012857533</v>
      </c>
      <c r="S57" s="4">
        <f t="shared" ca="1" si="7"/>
        <v>-1488108.9232178787</v>
      </c>
    </row>
    <row r="58" spans="1:19" x14ac:dyDescent="0.2">
      <c r="A58" s="15">
        <f>+curves!A47</f>
        <v>38047</v>
      </c>
      <c r="B58" s="6">
        <f t="shared" si="0"/>
        <v>0</v>
      </c>
      <c r="C58" s="4">
        <f t="shared" ca="1" si="1"/>
        <v>-5578371.2943844991</v>
      </c>
      <c r="D58" s="15"/>
      <c r="E58" s="6"/>
      <c r="F58" s="4"/>
      <c r="G58" s="4"/>
      <c r="I58" s="6"/>
      <c r="J58" s="6">
        <v>1926.2705415392711</v>
      </c>
      <c r="K58" s="4">
        <f t="shared" ca="1" si="6"/>
        <v>-4096573.3489971319</v>
      </c>
      <c r="M58" s="6"/>
      <c r="N58" s="4"/>
      <c r="O58" s="4"/>
      <c r="Q58" s="6"/>
      <c r="R58" s="6">
        <v>696.76373093914344</v>
      </c>
      <c r="S58" s="4">
        <f t="shared" ca="1" si="7"/>
        <v>-1481797.9453873674</v>
      </c>
    </row>
    <row r="59" spans="1:19" x14ac:dyDescent="0.2">
      <c r="A59" s="15">
        <f>+curves!A48</f>
        <v>38078</v>
      </c>
      <c r="B59" s="6">
        <f t="shared" si="0"/>
        <v>0</v>
      </c>
      <c r="C59" s="4">
        <f t="shared" ca="1" si="1"/>
        <v>-5548162.7754955124</v>
      </c>
      <c r="D59" s="15"/>
      <c r="E59" s="6"/>
      <c r="F59" s="4"/>
      <c r="G59" s="4"/>
      <c r="I59" s="6"/>
      <c r="J59" s="6">
        <v>1926.7317564882237</v>
      </c>
      <c r="K59" s="4">
        <f t="shared" ca="1" si="6"/>
        <v>-4073157.1861182428</v>
      </c>
      <c r="M59" s="6"/>
      <c r="N59" s="4"/>
      <c r="O59" s="4"/>
      <c r="Q59" s="6"/>
      <c r="R59" s="6">
        <v>697.72414375179324</v>
      </c>
      <c r="S59" s="4">
        <f t="shared" ca="1" si="7"/>
        <v>-1475005.5893772696</v>
      </c>
    </row>
    <row r="60" spans="1:19" x14ac:dyDescent="0.2">
      <c r="A60" s="15">
        <f>+curves!A49</f>
        <v>38108</v>
      </c>
      <c r="B60" s="6">
        <f t="shared" si="0"/>
        <v>0</v>
      </c>
      <c r="C60" s="4">
        <f t="shared" ca="1" si="1"/>
        <v>-5519426.6303618392</v>
      </c>
      <c r="D60" s="15"/>
      <c r="E60" s="6"/>
      <c r="F60" s="4"/>
      <c r="G60" s="4"/>
      <c r="I60" s="6"/>
      <c r="J60" s="6">
        <v>1927.1936071716723</v>
      </c>
      <c r="K60" s="4">
        <f t="shared" ca="1" si="6"/>
        <v>-4050834.6889783214</v>
      </c>
      <c r="M60" s="6"/>
      <c r="N60" s="4"/>
      <c r="O60" s="4"/>
      <c r="Q60" s="6"/>
      <c r="R60" s="6">
        <v>698.68588038876078</v>
      </c>
      <c r="S60" s="4">
        <f t="shared" ca="1" si="7"/>
        <v>-1468591.9413835176</v>
      </c>
    </row>
    <row r="61" spans="1:19" x14ac:dyDescent="0.2">
      <c r="A61" s="15">
        <f>+curves!A50</f>
        <v>38139</v>
      </c>
      <c r="B61" s="6">
        <f t="shared" si="0"/>
        <v>0</v>
      </c>
      <c r="C61" s="4">
        <f t="shared" ca="1" si="1"/>
        <v>-5489777.481528189</v>
      </c>
      <c r="D61" s="15"/>
      <c r="E61" s="6"/>
      <c r="F61" s="4"/>
      <c r="G61" s="4"/>
      <c r="I61" s="6"/>
      <c r="J61" s="6">
        <v>1927.656094465907</v>
      </c>
      <c r="K61" s="4">
        <f t="shared" ca="1" si="6"/>
        <v>-4027854.7294403068</v>
      </c>
      <c r="M61" s="6"/>
      <c r="N61" s="4"/>
      <c r="O61" s="4"/>
      <c r="Q61" s="6"/>
      <c r="R61" s="6">
        <v>699.64894267479372</v>
      </c>
      <c r="S61" s="4">
        <f t="shared" ca="1" si="7"/>
        <v>-1461922.7520878825</v>
      </c>
    </row>
    <row r="62" spans="1:19" x14ac:dyDescent="0.2">
      <c r="A62" s="15">
        <f>+curves!A51</f>
        <v>38169</v>
      </c>
      <c r="B62" s="6">
        <f t="shared" si="0"/>
        <v>0</v>
      </c>
      <c r="C62" s="4">
        <f t="shared" ca="1" si="1"/>
        <v>-5461320.3137041498</v>
      </c>
      <c r="D62" s="15"/>
      <c r="E62" s="6"/>
      <c r="F62" s="4"/>
      <c r="G62" s="4"/>
      <c r="I62" s="6"/>
      <c r="J62" s="6">
        <v>1928.119219248458</v>
      </c>
      <c r="K62" s="4">
        <f t="shared" ca="1" si="6"/>
        <v>-4005761.8842102555</v>
      </c>
      <c r="M62" s="6"/>
      <c r="N62" s="4"/>
      <c r="O62" s="4"/>
      <c r="Q62" s="6"/>
      <c r="R62" s="6">
        <v>700.61333243715376</v>
      </c>
      <c r="S62" s="4">
        <f t="shared" ca="1" si="7"/>
        <v>-1455558.4294938943</v>
      </c>
    </row>
    <row r="63" spans="1:19" x14ac:dyDescent="0.2">
      <c r="A63" s="15">
        <f>+curves!A52</f>
        <v>38200</v>
      </c>
      <c r="B63" s="6">
        <f t="shared" si="0"/>
        <v>0</v>
      </c>
      <c r="C63" s="4">
        <f t="shared" ca="1" si="1"/>
        <v>-5431959.0629398357</v>
      </c>
      <c r="D63" s="15"/>
      <c r="E63" s="6"/>
      <c r="F63" s="4"/>
      <c r="G63" s="4"/>
      <c r="I63" s="6"/>
      <c r="J63" s="6">
        <v>1928.5829823980018</v>
      </c>
      <c r="K63" s="4">
        <f t="shared" ca="1" si="6"/>
        <v>-3983018.412869473</v>
      </c>
      <c r="M63" s="6"/>
      <c r="N63" s="4"/>
      <c r="O63" s="4"/>
      <c r="Q63" s="6"/>
      <c r="R63" s="6">
        <v>701.57905150562351</v>
      </c>
      <c r="S63" s="4">
        <f t="shared" ca="1" si="7"/>
        <v>-1448940.6500703625</v>
      </c>
    </row>
    <row r="64" spans="1:19" x14ac:dyDescent="0.2">
      <c r="A64" s="15">
        <f>+curves!A53</f>
        <v>38231</v>
      </c>
      <c r="B64" s="6">
        <f t="shared" si="0"/>
        <v>0</v>
      </c>
      <c r="C64" s="4">
        <f t="shared" ca="1" si="1"/>
        <v>-5402743.375309783</v>
      </c>
      <c r="D64" s="15"/>
      <c r="E64" s="6"/>
      <c r="F64" s="4"/>
      <c r="G64" s="4"/>
      <c r="I64" s="6"/>
      <c r="J64" s="6">
        <v>1929.0473847944581</v>
      </c>
      <c r="K64" s="4">
        <f t="shared" ca="1" si="6"/>
        <v>-3960394.351291209</v>
      </c>
      <c r="M64" s="6"/>
      <c r="N64" s="4"/>
      <c r="O64" s="4"/>
      <c r="Q64" s="6"/>
      <c r="R64" s="6">
        <v>702.54610171250624</v>
      </c>
      <c r="S64" s="4">
        <f t="shared" ca="1" si="7"/>
        <v>-1442349.024018574</v>
      </c>
    </row>
    <row r="65" spans="1:19" x14ac:dyDescent="0.2">
      <c r="A65" s="15">
        <f>+curves!A54</f>
        <v>38261</v>
      </c>
      <c r="B65" s="6">
        <f t="shared" si="0"/>
        <v>0</v>
      </c>
      <c r="C65" s="4">
        <f t="shared" ca="1" si="1"/>
        <v>-5374702.5629735962</v>
      </c>
      <c r="D65" s="15"/>
      <c r="E65" s="6"/>
      <c r="F65" s="4"/>
      <c r="G65" s="4"/>
      <c r="I65" s="6"/>
      <c r="J65" s="6">
        <v>1929.5124273189899</v>
      </c>
      <c r="K65" s="4">
        <f t="shared" ca="1" si="6"/>
        <v>-3938643.9007909712</v>
      </c>
      <c r="M65" s="6"/>
      <c r="N65" s="4"/>
      <c r="O65" s="4"/>
      <c r="Q65" s="6"/>
      <c r="R65" s="6">
        <v>703.51448489262975</v>
      </c>
      <c r="S65" s="4">
        <f t="shared" ca="1" si="7"/>
        <v>-1436058.6621826252</v>
      </c>
    </row>
    <row r="66" spans="1:19" x14ac:dyDescent="0.2">
      <c r="A66" s="15">
        <f>+curves!A55</f>
        <v>38292</v>
      </c>
      <c r="B66" s="6">
        <f t="shared" si="0"/>
        <v>0</v>
      </c>
      <c r="C66" s="4">
        <f t="shared" ca="1" si="1"/>
        <v>-5345770.9818077264</v>
      </c>
      <c r="D66" s="15"/>
      <c r="E66" s="6"/>
      <c r="F66" s="4"/>
      <c r="G66" s="4"/>
      <c r="I66" s="6"/>
      <c r="J66" s="6">
        <v>1929.9781108539025</v>
      </c>
      <c r="K66" s="4">
        <f t="shared" ca="1" si="6"/>
        <v>-3916253.0155501999</v>
      </c>
      <c r="M66" s="6"/>
      <c r="N66" s="4"/>
      <c r="O66" s="4"/>
      <c r="Q66" s="6"/>
      <c r="R66" s="6">
        <v>704.48420288335387</v>
      </c>
      <c r="S66" s="4">
        <f t="shared" ca="1" si="7"/>
        <v>-1429517.9662575263</v>
      </c>
    </row>
    <row r="67" spans="1:19" x14ac:dyDescent="0.2">
      <c r="A67" s="15">
        <f>+curves!A56</f>
        <v>38322</v>
      </c>
      <c r="B67" s="6">
        <f t="shared" si="0"/>
        <v>0</v>
      </c>
      <c r="C67" s="4">
        <f t="shared" ca="1" si="1"/>
        <v>-5318003.0621716343</v>
      </c>
      <c r="D67" s="15"/>
      <c r="E67" s="6"/>
      <c r="F67" s="4"/>
      <c r="G67" s="4"/>
      <c r="I67" s="6"/>
      <c r="J67" s="6">
        <v>1930.4444362828108</v>
      </c>
      <c r="K67" s="4">
        <f t="shared" ca="1" si="6"/>
        <v>-3894726.8925379622</v>
      </c>
      <c r="M67" s="6"/>
      <c r="N67" s="4"/>
      <c r="O67" s="4"/>
      <c r="Q67" s="6"/>
      <c r="R67" s="6">
        <v>705.45525752456888</v>
      </c>
      <c r="S67" s="4">
        <f t="shared" ca="1" si="7"/>
        <v>-1423276.1696336719</v>
      </c>
    </row>
    <row r="68" spans="1:19" x14ac:dyDescent="0.2">
      <c r="A68" s="15">
        <f>+curves!A57</f>
        <v>38353</v>
      </c>
      <c r="B68" s="6">
        <f t="shared" si="0"/>
        <v>0</v>
      </c>
      <c r="C68" s="4">
        <f t="shared" ca="1" si="1"/>
        <v>-5289353.0983272167</v>
      </c>
      <c r="D68" s="15"/>
      <c r="E68" s="6"/>
      <c r="F68" s="4"/>
      <c r="G68" s="4"/>
      <c r="I68" s="6"/>
      <c r="J68" s="6">
        <v>1930.9114044904231</v>
      </c>
      <c r="K68" s="4">
        <f t="shared" ca="1" si="6"/>
        <v>-3872567.0102963997</v>
      </c>
      <c r="M68" s="6"/>
      <c r="N68" s="4"/>
      <c r="O68" s="4"/>
      <c r="Q68" s="6"/>
      <c r="R68" s="6">
        <v>706.42765065870162</v>
      </c>
      <c r="S68" s="4">
        <f t="shared" ca="1" si="7"/>
        <v>-1416786.0880308172</v>
      </c>
    </row>
    <row r="69" spans="1:19" x14ac:dyDescent="0.2">
      <c r="A69" s="15">
        <f>+curves!A58</f>
        <v>38384</v>
      </c>
      <c r="B69" s="6">
        <f t="shared" si="0"/>
        <v>0</v>
      </c>
      <c r="C69" s="4">
        <f t="shared" ca="1" si="1"/>
        <v>-5260845.519662613</v>
      </c>
      <c r="D69" s="15"/>
      <c r="E69" s="6"/>
      <c r="F69" s="4"/>
      <c r="G69" s="4"/>
      <c r="I69" s="6"/>
      <c r="J69" s="6">
        <v>1931.3790163628018</v>
      </c>
      <c r="K69" s="4">
        <f t="shared" ca="1" si="6"/>
        <v>-3850523.7658663522</v>
      </c>
      <c r="M69" s="6"/>
      <c r="N69" s="4"/>
      <c r="O69" s="4"/>
      <c r="Q69" s="6"/>
      <c r="R69" s="6">
        <v>707.40138413071827</v>
      </c>
      <c r="S69" s="4">
        <f t="shared" ca="1" si="7"/>
        <v>-1410321.7537962608</v>
      </c>
    </row>
    <row r="70" spans="1:19" x14ac:dyDescent="0.2">
      <c r="A70" s="15">
        <f>+curves!A59</f>
        <v>38412</v>
      </c>
      <c r="B70" s="6">
        <f t="shared" si="0"/>
        <v>0</v>
      </c>
      <c r="C70" s="4">
        <f t="shared" ca="1" si="1"/>
        <v>-5235495.7407339765</v>
      </c>
      <c r="D70" s="15"/>
      <c r="E70" s="6"/>
      <c r="F70" s="4"/>
      <c r="G70" s="4"/>
      <c r="I70" s="6"/>
      <c r="J70" s="6">
        <v>1931.8472727871685</v>
      </c>
      <c r="K70" s="4">
        <f t="shared" ca="1" si="6"/>
        <v>-3830803.4442824703</v>
      </c>
      <c r="M70" s="6"/>
      <c r="N70" s="4"/>
      <c r="O70" s="4"/>
      <c r="Q70" s="6"/>
      <c r="R70" s="6">
        <v>708.37645978812907</v>
      </c>
      <c r="S70" s="4">
        <f t="shared" ca="1" si="7"/>
        <v>-1404692.2964515062</v>
      </c>
    </row>
    <row r="71" spans="1:19" x14ac:dyDescent="0.2">
      <c r="A71" s="15">
        <f>+curves!A60</f>
        <v>38443</v>
      </c>
      <c r="B71" s="6">
        <f t="shared" si="0"/>
        <v>0</v>
      </c>
      <c r="C71" s="4">
        <f t="shared" ca="1" si="1"/>
        <v>-5207256.1287013469</v>
      </c>
      <c r="D71" s="15"/>
      <c r="E71" s="6"/>
      <c r="F71" s="4"/>
      <c r="G71" s="4"/>
      <c r="I71" s="6"/>
      <c r="J71" s="6">
        <v>1932.3161746519058</v>
      </c>
      <c r="K71" s="4">
        <f t="shared" ca="1" si="6"/>
        <v>-3808980.2457665019</v>
      </c>
      <c r="M71" s="6"/>
      <c r="N71" s="4"/>
      <c r="O71" s="4"/>
      <c r="Q71" s="6"/>
      <c r="R71" s="6">
        <v>709.35287948098949</v>
      </c>
      <c r="S71" s="4">
        <f t="shared" ca="1" si="7"/>
        <v>-1398275.8829348448</v>
      </c>
    </row>
    <row r="72" spans="1:19" x14ac:dyDescent="0.2">
      <c r="A72" s="15">
        <f>+curves!A61</f>
        <v>38473</v>
      </c>
      <c r="B72" s="6">
        <f t="shared" si="0"/>
        <v>0</v>
      </c>
      <c r="C72" s="4">
        <f t="shared" ca="1" si="1"/>
        <v>-5180152.8600111697</v>
      </c>
      <c r="D72" s="15"/>
      <c r="E72" s="6"/>
      <c r="F72" s="4"/>
      <c r="G72" s="4"/>
      <c r="I72" s="6"/>
      <c r="J72" s="6">
        <v>1932.7857228467451</v>
      </c>
      <c r="K72" s="4">
        <f t="shared" ca="1" si="6"/>
        <v>-3788000.2604332361</v>
      </c>
      <c r="M72" s="6"/>
      <c r="N72" s="4"/>
      <c r="O72" s="4"/>
      <c r="Q72" s="6"/>
      <c r="R72" s="6">
        <v>710.33064506190703</v>
      </c>
      <c r="S72" s="4">
        <f t="shared" ca="1" si="7"/>
        <v>-1392152.599577934</v>
      </c>
    </row>
    <row r="73" spans="1:19" x14ac:dyDescent="0.2">
      <c r="A73" s="15">
        <f>+curves!A62</f>
        <v>38504</v>
      </c>
      <c r="B73" s="6">
        <f t="shared" si="0"/>
        <v>0</v>
      </c>
      <c r="C73" s="4">
        <f t="shared" ca="1" si="1"/>
        <v>-5152188.789213554</v>
      </c>
      <c r="D73" s="15"/>
      <c r="E73" s="6"/>
      <c r="F73" s="4"/>
      <c r="G73" s="4"/>
      <c r="I73" s="6"/>
      <c r="J73" s="6">
        <v>1933.2559182625816</v>
      </c>
      <c r="K73" s="4">
        <f t="shared" ca="1" si="6"/>
        <v>-3766402.761974839</v>
      </c>
      <c r="M73" s="6"/>
      <c r="N73" s="4"/>
      <c r="O73" s="4"/>
      <c r="Q73" s="6"/>
      <c r="R73" s="6">
        <v>711.30975838604013</v>
      </c>
      <c r="S73" s="4">
        <f t="shared" ca="1" si="7"/>
        <v>-1385786.027238715</v>
      </c>
    </row>
    <row r="74" spans="1:19" x14ac:dyDescent="0.2">
      <c r="A74" s="15">
        <f>+curves!A63</f>
        <v>38534</v>
      </c>
      <c r="B74" s="6">
        <f t="shared" si="0"/>
        <v>0</v>
      </c>
      <c r="C74" s="4">
        <f t="shared" ca="1" si="1"/>
        <v>-5125172.6092539383</v>
      </c>
      <c r="D74" s="15"/>
      <c r="E74" s="6"/>
      <c r="F74" s="4"/>
      <c r="G74" s="4"/>
      <c r="I74" s="6"/>
      <c r="J74" s="6">
        <v>1933.7267617914772</v>
      </c>
      <c r="K74" s="4">
        <f t="shared" ca="1" si="6"/>
        <v>-3745510.1371625494</v>
      </c>
      <c r="M74" s="6"/>
      <c r="N74" s="4"/>
      <c r="O74" s="4"/>
      <c r="Q74" s="6"/>
      <c r="R74" s="6">
        <v>712.29022131110651</v>
      </c>
      <c r="S74" s="4">
        <f t="shared" ca="1" si="7"/>
        <v>-1379662.4720913887</v>
      </c>
    </row>
    <row r="75" spans="1:19" x14ac:dyDescent="0.2">
      <c r="A75" s="15">
        <f>+curves!A64</f>
        <v>38565</v>
      </c>
      <c r="B75" s="6">
        <f t="shared" si="0"/>
        <v>0</v>
      </c>
      <c r="C75" s="4">
        <f t="shared" ca="1" si="1"/>
        <v>-5097248.4216481457</v>
      </c>
      <c r="D75" s="15"/>
      <c r="E75" s="6"/>
      <c r="F75" s="4"/>
      <c r="G75" s="4"/>
      <c r="I75" s="6"/>
      <c r="J75" s="6">
        <v>1934.1982543268468</v>
      </c>
      <c r="K75" s="4">
        <f t="shared" ca="1" si="6"/>
        <v>-3723965.8689170345</v>
      </c>
      <c r="M75" s="6"/>
      <c r="N75" s="4"/>
      <c r="O75" s="4"/>
      <c r="Q75" s="6"/>
      <c r="R75" s="6">
        <v>713.27203569738413</v>
      </c>
      <c r="S75" s="4">
        <f t="shared" ca="1" si="7"/>
        <v>-1373282.5527311112</v>
      </c>
    </row>
    <row r="76" spans="1:19" x14ac:dyDescent="0.2">
      <c r="A76" s="15">
        <f>+curves!A65</f>
        <v>38596</v>
      </c>
      <c r="B76" s="6">
        <f t="shared" ref="B76:B139" si="8">+SUMIF($E$11:$BY$11,"POS",$E76:$BY76)</f>
        <v>0</v>
      </c>
      <c r="C76" s="4">
        <f t="shared" ref="C76:C139" ca="1" si="9">+SUMIF($E$11:$BY$11,"P&amp;l",$E76:$BY76)</f>
        <v>-5069469.2361785583</v>
      </c>
      <c r="D76" s="15"/>
      <c r="E76" s="6"/>
      <c r="F76" s="4"/>
      <c r="G76" s="4"/>
      <c r="I76" s="6"/>
      <c r="J76" s="6">
        <v>1934.6703967632752</v>
      </c>
      <c r="K76" s="4">
        <f t="shared" ca="1" si="6"/>
        <v>-3702539.64773631</v>
      </c>
      <c r="M76" s="6"/>
      <c r="N76" s="4"/>
      <c r="O76" s="4"/>
      <c r="Q76" s="6"/>
      <c r="R76" s="6">
        <v>714.25520340771436</v>
      </c>
      <c r="S76" s="4">
        <f t="shared" ca="1" si="7"/>
        <v>-1366929.5884422485</v>
      </c>
    </row>
    <row r="77" spans="1:19" x14ac:dyDescent="0.2">
      <c r="A77" s="15">
        <f>+curves!A66</f>
        <v>38626</v>
      </c>
      <c r="B77" s="6">
        <f t="shared" si="8"/>
        <v>0</v>
      </c>
      <c r="C77" s="4">
        <f t="shared" ca="1" si="9"/>
        <v>-5042813.0493352674</v>
      </c>
      <c r="D77" s="15"/>
      <c r="E77" s="6"/>
      <c r="F77" s="4"/>
      <c r="G77" s="4"/>
      <c r="I77" s="6"/>
      <c r="J77" s="6">
        <v>1935.1431899965182</v>
      </c>
      <c r="K77" s="4">
        <f t="shared" ca="1" si="6"/>
        <v>-3681945.4543025414</v>
      </c>
      <c r="M77" s="6"/>
      <c r="N77" s="4"/>
      <c r="O77" s="4"/>
      <c r="Q77" s="6"/>
      <c r="R77" s="6">
        <v>715.23972630750723</v>
      </c>
      <c r="S77" s="4">
        <f t="shared" ca="1" si="7"/>
        <v>-1360867.5950327264</v>
      </c>
    </row>
    <row r="78" spans="1:19" x14ac:dyDescent="0.2">
      <c r="A78" s="15">
        <f>+curves!A67</f>
        <v>38657</v>
      </c>
      <c r="B78" s="6">
        <f t="shared" si="8"/>
        <v>0</v>
      </c>
      <c r="C78" s="4">
        <f t="shared" ca="1" si="9"/>
        <v>-5015316.7019160008</v>
      </c>
      <c r="D78" s="15"/>
      <c r="E78" s="6"/>
      <c r="F78" s="4"/>
      <c r="G78" s="4"/>
      <c r="I78" s="6"/>
      <c r="J78" s="6">
        <v>1935.6166349236901</v>
      </c>
      <c r="K78" s="4">
        <f t="shared" ca="1" si="6"/>
        <v>-3660749.6052588234</v>
      </c>
      <c r="M78" s="6"/>
      <c r="N78" s="4"/>
      <c r="O78" s="4"/>
      <c r="Q78" s="6"/>
      <c r="R78" s="6">
        <v>716.22560626474296</v>
      </c>
      <c r="S78" s="4">
        <f t="shared" ca="1" si="7"/>
        <v>-1354567.0966571777</v>
      </c>
    </row>
    <row r="79" spans="1:19" x14ac:dyDescent="0.2">
      <c r="A79" s="15">
        <f>+curves!A68</f>
        <v>38687</v>
      </c>
      <c r="B79" s="6">
        <f t="shared" si="8"/>
        <v>0</v>
      </c>
      <c r="C79" s="4">
        <f t="shared" ca="1" si="9"/>
        <v>-4988932.0971821006</v>
      </c>
      <c r="D79" s="15"/>
      <c r="E79" s="6"/>
      <c r="F79" s="4"/>
      <c r="G79" s="4"/>
      <c r="I79" s="6"/>
      <c r="J79" s="6">
        <v>1936.0907324430798</v>
      </c>
      <c r="K79" s="4">
        <f t="shared" ca="1" si="6"/>
        <v>-3640376.9548693183</v>
      </c>
      <c r="M79" s="6"/>
      <c r="N79" s="4"/>
      <c r="O79" s="4"/>
      <c r="Q79" s="6"/>
      <c r="R79" s="6">
        <v>717.21284514997819</v>
      </c>
      <c r="S79" s="4">
        <f t="shared" ca="1" si="7"/>
        <v>-1348555.1423127828</v>
      </c>
    </row>
    <row r="80" spans="1:19" x14ac:dyDescent="0.2">
      <c r="A80" s="15">
        <f>+curves!A69</f>
        <v>38718</v>
      </c>
      <c r="B80" s="6">
        <f t="shared" si="8"/>
        <v>0</v>
      </c>
      <c r="C80" s="4">
        <f t="shared" ca="1" si="9"/>
        <v>-4961715.8645964023</v>
      </c>
      <c r="D80" s="15"/>
      <c r="E80" s="6"/>
      <c r="F80" s="4"/>
      <c r="G80" s="4"/>
      <c r="I80" s="6"/>
      <c r="J80" s="6">
        <v>1936.5654834541524</v>
      </c>
      <c r="K80" s="4">
        <f t="shared" ca="1" si="6"/>
        <v>-3619409.1389678619</v>
      </c>
      <c r="M80" s="6"/>
      <c r="N80" s="4"/>
      <c r="O80" s="4"/>
      <c r="Q80" s="6"/>
      <c r="R80" s="6">
        <v>718.20144483634658</v>
      </c>
      <c r="S80" s="4">
        <f t="shared" ca="1" si="7"/>
        <v>-1342306.7256285409</v>
      </c>
    </row>
    <row r="81" spans="1:19" x14ac:dyDescent="0.2">
      <c r="A81" s="15">
        <f>+curves!A70</f>
        <v>38749</v>
      </c>
      <c r="B81" s="6">
        <f t="shared" si="8"/>
        <v>0</v>
      </c>
      <c r="C81" s="4">
        <f t="shared" ca="1" si="9"/>
        <v>-4934641.1576530682</v>
      </c>
      <c r="D81" s="15"/>
      <c r="E81" s="6"/>
      <c r="F81" s="4"/>
      <c r="G81" s="4"/>
      <c r="I81" s="6"/>
      <c r="J81" s="6">
        <v>1937.0408888577374</v>
      </c>
      <c r="K81" s="4">
        <f t="shared" ca="1" si="6"/>
        <v>-3598556.3869554247</v>
      </c>
      <c r="M81" s="6"/>
      <c r="N81" s="4"/>
      <c r="O81" s="4"/>
      <c r="Q81" s="6"/>
      <c r="R81" s="6">
        <v>719.19140719956363</v>
      </c>
      <c r="S81" s="4">
        <f t="shared" ca="1" si="7"/>
        <v>-1336084.7706976435</v>
      </c>
    </row>
    <row r="82" spans="1:19" x14ac:dyDescent="0.2">
      <c r="A82" s="15">
        <f>+curves!A71</f>
        <v>38777</v>
      </c>
      <c r="B82" s="6">
        <f t="shared" si="8"/>
        <v>0</v>
      </c>
      <c r="C82" s="4">
        <f t="shared" ca="1" si="9"/>
        <v>-4910570.1924007479</v>
      </c>
      <c r="D82" s="15"/>
      <c r="E82" s="6"/>
      <c r="F82" s="4"/>
      <c r="G82" s="4"/>
      <c r="I82" s="6"/>
      <c r="J82" s="6">
        <v>1937.5169495558434</v>
      </c>
      <c r="K82" s="4">
        <f t="shared" ca="1" si="6"/>
        <v>-3579905.2233803873</v>
      </c>
      <c r="M82" s="6"/>
      <c r="N82" s="4"/>
      <c r="O82" s="4"/>
      <c r="Q82" s="6"/>
      <c r="R82" s="6">
        <v>720.18273411793098</v>
      </c>
      <c r="S82" s="4">
        <f t="shared" ca="1" si="7"/>
        <v>-1330664.9690203604</v>
      </c>
    </row>
    <row r="83" spans="1:19" x14ac:dyDescent="0.2">
      <c r="A83" s="15">
        <f>+curves!A72</f>
        <v>38808</v>
      </c>
      <c r="B83" s="6">
        <f t="shared" si="8"/>
        <v>0</v>
      </c>
      <c r="C83" s="4">
        <f t="shared" ca="1" si="9"/>
        <v>-4883761.7038599513</v>
      </c>
      <c r="D83" s="15"/>
      <c r="E83" s="6"/>
      <c r="F83" s="4"/>
      <c r="G83" s="4"/>
      <c r="I83" s="6"/>
      <c r="J83" s="6">
        <v>1937.9936664516599</v>
      </c>
      <c r="K83" s="4">
        <f t="shared" ca="1" si="6"/>
        <v>-3559269.4244852182</v>
      </c>
      <c r="M83" s="6"/>
      <c r="N83" s="4"/>
      <c r="O83" s="4"/>
      <c r="Q83" s="6"/>
      <c r="R83" s="6">
        <v>721.17542747233983</v>
      </c>
      <c r="S83" s="4">
        <f t="shared" ca="1" si="7"/>
        <v>-1324492.2793747336</v>
      </c>
    </row>
    <row r="84" spans="1:19" x14ac:dyDescent="0.2">
      <c r="A84" s="15">
        <f>+curves!A73</f>
        <v>38838</v>
      </c>
      <c r="B84" s="6">
        <f t="shared" si="8"/>
        <v>0</v>
      </c>
      <c r="C84" s="4">
        <f t="shared" ca="1" si="9"/>
        <v>-4858037.5790681634</v>
      </c>
      <c r="D84" s="15"/>
      <c r="E84" s="6"/>
      <c r="F84" s="4"/>
      <c r="G84" s="4"/>
      <c r="I84" s="6"/>
      <c r="J84" s="6">
        <v>1938.4710404497464</v>
      </c>
      <c r="K84" s="4">
        <f t="shared" ca="1" si="6"/>
        <v>-3539435.3561433931</v>
      </c>
      <c r="M84" s="6"/>
      <c r="N84" s="4"/>
      <c r="O84" s="4"/>
      <c r="Q84" s="6"/>
      <c r="R84" s="6">
        <v>722.1694891462721</v>
      </c>
      <c r="S84" s="4">
        <f t="shared" ca="1" si="7"/>
        <v>-1318602.2229247703</v>
      </c>
    </row>
    <row r="85" spans="1:19" x14ac:dyDescent="0.2">
      <c r="A85" s="15">
        <f>+curves!A74</f>
        <v>38869</v>
      </c>
      <c r="B85" s="6">
        <f t="shared" si="8"/>
        <v>0</v>
      </c>
      <c r="C85" s="4">
        <f t="shared" ca="1" si="9"/>
        <v>-4831502.5742873959</v>
      </c>
      <c r="D85" s="15"/>
      <c r="E85" s="6"/>
      <c r="F85" s="4"/>
      <c r="G85" s="4"/>
      <c r="I85" s="6"/>
      <c r="J85" s="6">
        <v>1938.9490724558466</v>
      </c>
      <c r="K85" s="4">
        <f t="shared" ca="1" si="6"/>
        <v>-3519021.896853698</v>
      </c>
      <c r="M85" s="6"/>
      <c r="N85" s="4"/>
      <c r="O85" s="4"/>
      <c r="Q85" s="6"/>
      <c r="R85" s="6">
        <v>723.16492102580719</v>
      </c>
      <c r="S85" s="4">
        <f t="shared" ca="1" si="7"/>
        <v>-1312480.6774336982</v>
      </c>
    </row>
    <row r="86" spans="1:19" x14ac:dyDescent="0.2">
      <c r="A86" s="15">
        <f>+curves!A75</f>
        <v>38899</v>
      </c>
      <c r="B86" s="6">
        <f t="shared" si="8"/>
        <v>0</v>
      </c>
      <c r="C86" s="4">
        <f t="shared" ca="1" si="9"/>
        <v>-4806041.0429192064</v>
      </c>
      <c r="D86" s="15"/>
      <c r="E86" s="6"/>
      <c r="F86" s="4"/>
      <c r="G86" s="4"/>
      <c r="I86" s="6"/>
      <c r="J86" s="6">
        <v>1939.4277633768907</v>
      </c>
      <c r="K86" s="4">
        <f t="shared" ca="1" si="6"/>
        <v>-3499401.6424984313</v>
      </c>
      <c r="M86" s="6"/>
      <c r="N86" s="4"/>
      <c r="O86" s="4"/>
      <c r="Q86" s="6"/>
      <c r="R86" s="6">
        <v>724.16172499962522</v>
      </c>
      <c r="S86" s="4">
        <f t="shared" ca="1" si="7"/>
        <v>-1306639.4004207752</v>
      </c>
    </row>
    <row r="87" spans="1:19" x14ac:dyDescent="0.2">
      <c r="A87" s="15">
        <f>+curves!A76</f>
        <v>38930</v>
      </c>
      <c r="B87" s="6">
        <f t="shared" si="8"/>
        <v>0</v>
      </c>
      <c r="C87" s="4">
        <f t="shared" ca="1" si="9"/>
        <v>-4779776.8828597153</v>
      </c>
      <c r="D87" s="15"/>
      <c r="E87" s="6"/>
      <c r="F87" s="4"/>
      <c r="G87" s="4"/>
      <c r="I87" s="6"/>
      <c r="J87" s="6">
        <v>1939.9071141211834</v>
      </c>
      <c r="K87" s="4">
        <f t="shared" ca="1" si="6"/>
        <v>-3479208.2598846471</v>
      </c>
      <c r="M87" s="6"/>
      <c r="N87" s="4"/>
      <c r="O87" s="4"/>
      <c r="Q87" s="6"/>
      <c r="R87" s="6">
        <v>725.15990295900701</v>
      </c>
      <c r="S87" s="4">
        <f t="shared" ca="1" si="7"/>
        <v>-1300568.6229750684</v>
      </c>
    </row>
    <row r="88" spans="1:19" x14ac:dyDescent="0.2">
      <c r="A88" s="15">
        <f>+curves!A77</f>
        <v>38961</v>
      </c>
      <c r="B88" s="6">
        <f t="shared" si="8"/>
        <v>0</v>
      </c>
      <c r="C88" s="4">
        <f t="shared" ca="1" si="9"/>
        <v>-4753649.5635252511</v>
      </c>
      <c r="D88" s="15"/>
      <c r="E88" s="6"/>
      <c r="F88" s="4"/>
      <c r="G88" s="4"/>
      <c r="I88" s="6"/>
      <c r="J88" s="6">
        <v>1940.3871255982185</v>
      </c>
      <c r="K88" s="4">
        <f t="shared" ca="1" si="6"/>
        <v>-3459125.9247313468</v>
      </c>
      <c r="M88" s="6"/>
      <c r="N88" s="4"/>
      <c r="O88" s="4"/>
      <c r="Q88" s="6"/>
      <c r="R88" s="6">
        <v>726.15945679784272</v>
      </c>
      <c r="S88" s="4">
        <f t="shared" ca="1" si="7"/>
        <v>-1294523.6387939041</v>
      </c>
    </row>
    <row r="89" spans="1:19" x14ac:dyDescent="0.2">
      <c r="A89" s="15">
        <f>+curves!A78</f>
        <v>38991</v>
      </c>
      <c r="B89" s="6">
        <f t="shared" si="8"/>
        <v>0</v>
      </c>
      <c r="C89" s="4">
        <f t="shared" ca="1" si="9"/>
        <v>-4728579.4784869011</v>
      </c>
      <c r="D89" s="15"/>
      <c r="E89" s="6"/>
      <c r="F89" s="4"/>
      <c r="G89" s="4"/>
      <c r="I89" s="6"/>
      <c r="J89" s="6">
        <v>1940.8677987186825</v>
      </c>
      <c r="K89" s="4">
        <f t="shared" ca="1" si="6"/>
        <v>-3439824.0947165485</v>
      </c>
      <c r="M89" s="6"/>
      <c r="N89" s="4"/>
      <c r="O89" s="4"/>
      <c r="Q89" s="6"/>
      <c r="R89" s="6">
        <v>727.16038841263207</v>
      </c>
      <c r="S89" s="4">
        <f t="shared" ca="1" si="7"/>
        <v>-1288755.3837703532</v>
      </c>
    </row>
    <row r="90" spans="1:19" x14ac:dyDescent="0.2">
      <c r="A90" s="15">
        <f>+curves!A79</f>
        <v>39022</v>
      </c>
      <c r="B90" s="6">
        <f t="shared" si="8"/>
        <v>0</v>
      </c>
      <c r="C90" s="4">
        <f t="shared" ca="1" si="9"/>
        <v>-4702719.0669352747</v>
      </c>
      <c r="D90" s="15"/>
      <c r="E90" s="6"/>
      <c r="F90" s="4"/>
      <c r="G90" s="4"/>
      <c r="I90" s="6"/>
      <c r="J90" s="6">
        <v>1941.3491343946405</v>
      </c>
      <c r="K90" s="4">
        <f t="shared" ca="1" si="6"/>
        <v>-3419958.4632984954</v>
      </c>
      <c r="M90" s="6"/>
      <c r="N90" s="4"/>
      <c r="O90" s="4"/>
      <c r="Q90" s="6"/>
      <c r="R90" s="6">
        <v>728.16269970248891</v>
      </c>
      <c r="S90" s="4">
        <f t="shared" ca="1" si="7"/>
        <v>-1282760.6036367791</v>
      </c>
    </row>
    <row r="91" spans="1:19" x14ac:dyDescent="0.2">
      <c r="A91" s="15">
        <f>+curves!A80</f>
        <v>39052</v>
      </c>
      <c r="B91" s="6">
        <f t="shared" si="8"/>
        <v>0</v>
      </c>
      <c r="C91" s="4">
        <f t="shared" ca="1" si="9"/>
        <v>-4677905.2565467916</v>
      </c>
      <c r="D91" s="15"/>
      <c r="E91" s="6"/>
      <c r="F91" s="4"/>
      <c r="G91" s="4"/>
      <c r="I91" s="6"/>
      <c r="J91" s="6">
        <v>1941.831133539353</v>
      </c>
      <c r="K91" s="4">
        <f t="shared" ca="1" si="6"/>
        <v>-3400865.0244406736</v>
      </c>
      <c r="M91" s="6"/>
      <c r="N91" s="4"/>
      <c r="O91" s="4"/>
      <c r="Q91" s="6"/>
      <c r="R91" s="6">
        <v>729.16639256914436</v>
      </c>
      <c r="S91" s="4">
        <f t="shared" ca="1" si="7"/>
        <v>-1277040.2321061175</v>
      </c>
    </row>
    <row r="92" spans="1:19" x14ac:dyDescent="0.2">
      <c r="A92" s="15">
        <f>+curves!A81</f>
        <v>39083</v>
      </c>
      <c r="B92" s="6">
        <f t="shared" si="8"/>
        <v>0</v>
      </c>
      <c r="C92" s="4">
        <f t="shared" ca="1" si="9"/>
        <v>-4652309.1730444264</v>
      </c>
      <c r="D92" s="15"/>
      <c r="E92" s="6"/>
      <c r="F92" s="4"/>
      <c r="G92" s="4"/>
      <c r="I92" s="6"/>
      <c r="J92" s="6">
        <v>1942.3137970672774</v>
      </c>
      <c r="K92" s="4">
        <f t="shared" ca="1" si="6"/>
        <v>-3381213.8873285633</v>
      </c>
      <c r="M92" s="6"/>
      <c r="N92" s="4"/>
      <c r="O92" s="4"/>
      <c r="Q92" s="6"/>
      <c r="R92" s="6">
        <v>730.17146891695211</v>
      </c>
      <c r="S92" s="4">
        <f t="shared" ca="1" si="7"/>
        <v>-1271095.2857158636</v>
      </c>
    </row>
    <row r="93" spans="1:19" x14ac:dyDescent="0.2">
      <c r="A93" s="15">
        <f>+curves!A82</f>
        <v>39114</v>
      </c>
      <c r="B93" s="6">
        <f t="shared" si="8"/>
        <v>0</v>
      </c>
      <c r="C93" s="4">
        <f t="shared" ca="1" si="9"/>
        <v>-4626846.6368960897</v>
      </c>
      <c r="D93" s="15"/>
      <c r="E93" s="6"/>
      <c r="F93" s="4"/>
      <c r="G93" s="4"/>
      <c r="I93" s="6"/>
      <c r="J93" s="6">
        <v>1942.7971258942553</v>
      </c>
      <c r="K93" s="4">
        <f t="shared" ca="1" si="6"/>
        <v>-3361670.9797295518</v>
      </c>
      <c r="M93" s="6"/>
      <c r="N93" s="4"/>
      <c r="O93" s="4"/>
      <c r="Q93" s="6"/>
      <c r="R93" s="6">
        <v>731.1779306528897</v>
      </c>
      <c r="S93" s="4">
        <f t="shared" ca="1" si="7"/>
        <v>-1265175.6571665381</v>
      </c>
    </row>
    <row r="94" spans="1:19" x14ac:dyDescent="0.2">
      <c r="A94" s="15">
        <f>+curves!A83</f>
        <v>39142</v>
      </c>
      <c r="B94" s="6">
        <f t="shared" si="8"/>
        <v>0</v>
      </c>
      <c r="C94" s="4">
        <f t="shared" ca="1" si="9"/>
        <v>-4604211.0602122173</v>
      </c>
      <c r="D94" s="15"/>
      <c r="E94" s="6"/>
      <c r="F94" s="4"/>
      <c r="G94" s="4"/>
      <c r="I94" s="6"/>
      <c r="J94" s="6">
        <v>1943.2811209373294</v>
      </c>
      <c r="K94" s="4">
        <f t="shared" ca="1" si="6"/>
        <v>-3344192.5325388364</v>
      </c>
      <c r="M94" s="6"/>
      <c r="N94" s="4"/>
      <c r="O94" s="4"/>
      <c r="Q94" s="6"/>
      <c r="R94" s="6">
        <v>732.18577968656336</v>
      </c>
      <c r="S94" s="4">
        <f t="shared" ca="1" si="7"/>
        <v>-1260018.5276733807</v>
      </c>
    </row>
    <row r="95" spans="1:19" x14ac:dyDescent="0.2">
      <c r="A95" s="15">
        <f>+curves!A84</f>
        <v>39173</v>
      </c>
      <c r="B95" s="6">
        <f t="shared" si="8"/>
        <v>0</v>
      </c>
      <c r="C95" s="4">
        <f t="shared" ca="1" si="9"/>
        <v>-4578999.7183995973</v>
      </c>
      <c r="D95" s="15"/>
      <c r="E95" s="6"/>
      <c r="F95" s="4"/>
      <c r="G95" s="4"/>
      <c r="I95" s="6"/>
      <c r="J95" s="6">
        <v>1943.7657831147433</v>
      </c>
      <c r="K95" s="4">
        <f t="shared" ca="1" si="6"/>
        <v>-3324853.6811009184</v>
      </c>
      <c r="M95" s="6"/>
      <c r="N95" s="4"/>
      <c r="O95" s="4"/>
      <c r="Q95" s="6"/>
      <c r="R95" s="6">
        <v>733.19501793021186</v>
      </c>
      <c r="S95" s="4">
        <f t="shared" ca="1" si="7"/>
        <v>-1254146.0372986789</v>
      </c>
    </row>
    <row r="96" spans="1:19" x14ac:dyDescent="0.2">
      <c r="A96" s="15">
        <f>+curves!A85</f>
        <v>39203</v>
      </c>
      <c r="B96" s="6">
        <f t="shared" si="8"/>
        <v>0</v>
      </c>
      <c r="C96" s="4">
        <f t="shared" ca="1" si="9"/>
        <v>-4554809.1156012667</v>
      </c>
      <c r="D96" s="15"/>
      <c r="E96" s="6"/>
      <c r="F96" s="4"/>
      <c r="G96" s="4"/>
      <c r="I96" s="6"/>
      <c r="J96" s="6">
        <v>1944.2511133461312</v>
      </c>
      <c r="K96" s="4">
        <f t="shared" ca="1" si="6"/>
        <v>-3306266.8116228445</v>
      </c>
      <c r="M96" s="6"/>
      <c r="N96" s="4"/>
      <c r="O96" s="4"/>
      <c r="Q96" s="6"/>
      <c r="R96" s="6">
        <v>734.20564729870966</v>
      </c>
      <c r="S96" s="4">
        <f t="shared" ca="1" si="7"/>
        <v>-1248542.3039784224</v>
      </c>
    </row>
    <row r="97" spans="1:19" x14ac:dyDescent="0.2">
      <c r="A97" s="15">
        <f>+curves!A86</f>
        <v>39234</v>
      </c>
      <c r="B97" s="6">
        <f t="shared" si="8"/>
        <v>0</v>
      </c>
      <c r="C97" s="4">
        <f t="shared" ca="1" si="9"/>
        <v>-4529855.8206554009</v>
      </c>
      <c r="D97" s="15"/>
      <c r="E97" s="6"/>
      <c r="F97" s="4"/>
      <c r="G97" s="4"/>
      <c r="I97" s="6"/>
      <c r="J97" s="6">
        <v>1944.7371125523327</v>
      </c>
      <c r="K97" s="4">
        <f t="shared" ca="1" si="6"/>
        <v>-3287137.0768071599</v>
      </c>
      <c r="M97" s="6"/>
      <c r="N97" s="4"/>
      <c r="O97" s="4"/>
      <c r="Q97" s="6"/>
      <c r="R97" s="6">
        <v>735.2176697095706</v>
      </c>
      <c r="S97" s="4">
        <f t="shared" ca="1" si="7"/>
        <v>-1242718.7438482409</v>
      </c>
    </row>
    <row r="98" spans="1:19" x14ac:dyDescent="0.2">
      <c r="A98" s="15">
        <f>+curves!A87</f>
        <v>39264</v>
      </c>
      <c r="B98" s="6">
        <f t="shared" si="8"/>
        <v>0</v>
      </c>
      <c r="C98" s="4">
        <f t="shared" ca="1" si="9"/>
        <v>-4505404.1387470122</v>
      </c>
      <c r="D98" s="15"/>
      <c r="E98" s="6"/>
      <c r="F98" s="4"/>
      <c r="G98" s="4"/>
      <c r="I98" s="6"/>
      <c r="J98" s="6">
        <v>1945.2237816553945</v>
      </c>
      <c r="K98" s="4">
        <f t="shared" ca="1" si="6"/>
        <v>-3268382.1677680872</v>
      </c>
      <c r="M98" s="6"/>
      <c r="N98" s="4"/>
      <c r="O98" s="4"/>
      <c r="Q98" s="6"/>
      <c r="R98" s="6">
        <v>736.23108708295217</v>
      </c>
      <c r="S98" s="4">
        <f t="shared" ca="1" si="7"/>
        <v>-1237021.9709789252</v>
      </c>
    </row>
    <row r="99" spans="1:19" x14ac:dyDescent="0.2">
      <c r="A99" s="15">
        <f>+curves!A88</f>
        <v>39295</v>
      </c>
      <c r="B99" s="6">
        <f t="shared" si="8"/>
        <v>0</v>
      </c>
      <c r="C99" s="4">
        <f t="shared" ca="1" si="9"/>
        <v>-4480041.2415378382</v>
      </c>
      <c r="D99" s="15"/>
      <c r="E99" s="6"/>
      <c r="F99" s="4"/>
      <c r="G99" s="4"/>
      <c r="I99" s="6"/>
      <c r="J99" s="6">
        <v>1945.7111215787586</v>
      </c>
      <c r="K99" s="4">
        <f t="shared" ca="1" si="6"/>
        <v>-3248977.1525685186</v>
      </c>
      <c r="M99" s="6"/>
      <c r="N99" s="4"/>
      <c r="O99" s="4"/>
      <c r="Q99" s="6"/>
      <c r="R99" s="6">
        <v>737.24590134165692</v>
      </c>
      <c r="S99" s="4">
        <f t="shared" ca="1" si="7"/>
        <v>-1231064.0889693198</v>
      </c>
    </row>
    <row r="100" spans="1:19" x14ac:dyDescent="0.2">
      <c r="A100" s="15">
        <f>+curves!A89</f>
        <v>39326</v>
      </c>
      <c r="B100" s="6">
        <f t="shared" si="8"/>
        <v>0</v>
      </c>
      <c r="C100" s="4">
        <f t="shared" ca="1" si="9"/>
        <v>-4454830.8909126725</v>
      </c>
      <c r="D100" s="15"/>
      <c r="E100" s="6"/>
      <c r="F100" s="4"/>
      <c r="G100" s="4"/>
      <c r="I100" s="6"/>
      <c r="J100" s="6">
        <v>1946.1991332470775</v>
      </c>
      <c r="K100" s="4">
        <f t="shared" ca="1" si="6"/>
        <v>-3229693.8636084949</v>
      </c>
      <c r="M100" s="6"/>
      <c r="N100" s="4"/>
      <c r="O100" s="4"/>
      <c r="Q100" s="6"/>
      <c r="R100" s="6">
        <v>738.26211441114037</v>
      </c>
      <c r="S100" s="4">
        <f t="shared" ca="1" si="7"/>
        <v>-1225137.0273041781</v>
      </c>
    </row>
    <row r="101" spans="1:19" x14ac:dyDescent="0.2">
      <c r="A101" s="15">
        <f>+curves!A90</f>
        <v>39356</v>
      </c>
      <c r="B101" s="6">
        <f t="shared" si="8"/>
        <v>0</v>
      </c>
      <c r="C101" s="4">
        <f t="shared" ca="1" si="9"/>
        <v>-4430658.3160630614</v>
      </c>
      <c r="D101" s="15"/>
      <c r="E101" s="6"/>
      <c r="F101" s="4"/>
      <c r="G101" s="4"/>
      <c r="I101" s="6"/>
      <c r="J101" s="6">
        <v>1946.6878175862162</v>
      </c>
      <c r="K101" s="4">
        <f t="shared" ca="1" si="6"/>
        <v>-3211173.784000319</v>
      </c>
      <c r="M101" s="6"/>
      <c r="N101" s="4"/>
      <c r="O101" s="4"/>
      <c r="Q101" s="6"/>
      <c r="R101" s="6">
        <v>739.27972821950925</v>
      </c>
      <c r="S101" s="4">
        <f t="shared" ca="1" si="7"/>
        <v>-1219484.5320627429</v>
      </c>
    </row>
    <row r="102" spans="1:19" x14ac:dyDescent="0.2">
      <c r="A102" s="15">
        <f>+curves!A91</f>
        <v>39387</v>
      </c>
      <c r="B102" s="6">
        <f t="shared" si="8"/>
        <v>0</v>
      </c>
      <c r="C102" s="4">
        <f t="shared" ca="1" si="9"/>
        <v>-4405744.9312399523</v>
      </c>
      <c r="D102" s="15"/>
      <c r="E102" s="6"/>
      <c r="F102" s="4"/>
      <c r="G102" s="4"/>
      <c r="I102" s="6"/>
      <c r="J102" s="6">
        <v>1947.1771755234402</v>
      </c>
      <c r="K102" s="4">
        <f t="shared" ca="1" si="6"/>
        <v>-3192127.5672613867</v>
      </c>
      <c r="M102" s="6"/>
      <c r="N102" s="4"/>
      <c r="O102" s="4"/>
      <c r="Q102" s="6"/>
      <c r="R102" s="6">
        <v>740.29874469753054</v>
      </c>
      <c r="S102" s="4">
        <f t="shared" ca="1" si="7"/>
        <v>-1213617.3639785657</v>
      </c>
    </row>
    <row r="103" spans="1:19" x14ac:dyDescent="0.2">
      <c r="A103" s="15">
        <f>+curves!A92</f>
        <v>39417</v>
      </c>
      <c r="B103" s="6">
        <f t="shared" si="8"/>
        <v>0</v>
      </c>
      <c r="C103" s="4">
        <f t="shared" ca="1" si="9"/>
        <v>-4381857.1946092425</v>
      </c>
      <c r="D103" s="15"/>
      <c r="E103" s="6"/>
      <c r="F103" s="4"/>
      <c r="G103" s="4"/>
      <c r="I103" s="6"/>
      <c r="J103" s="6">
        <v>1947.667207987231</v>
      </c>
      <c r="K103" s="4">
        <f t="shared" ca="1" si="6"/>
        <v>-3173835.18610811</v>
      </c>
      <c r="M103" s="6"/>
      <c r="N103" s="4"/>
      <c r="O103" s="4"/>
      <c r="Q103" s="6"/>
      <c r="R103" s="6">
        <v>741.31916577863012</v>
      </c>
      <c r="S103" s="4">
        <f t="shared" ca="1" si="7"/>
        <v>-1208022.0085011323</v>
      </c>
    </row>
    <row r="104" spans="1:19" x14ac:dyDescent="0.2">
      <c r="A104" s="15">
        <f>+curves!A93</f>
        <v>39448</v>
      </c>
      <c r="B104" s="6">
        <f t="shared" si="8"/>
        <v>0</v>
      </c>
      <c r="C104" s="4">
        <f t="shared" ca="1" si="9"/>
        <v>-4357237.0837585116</v>
      </c>
      <c r="D104" s="15"/>
      <c r="E104" s="6"/>
      <c r="F104" s="4"/>
      <c r="G104" s="4"/>
      <c r="I104" s="6"/>
      <c r="J104" s="6">
        <v>1948.1579159072876</v>
      </c>
      <c r="K104" s="4">
        <f t="shared" ca="1" si="6"/>
        <v>-3155022.9910325143</v>
      </c>
      <c r="M104" s="6"/>
      <c r="N104" s="4"/>
      <c r="O104" s="4"/>
      <c r="Q104" s="6"/>
      <c r="R104" s="6">
        <v>742.34099339890145</v>
      </c>
      <c r="S104" s="4">
        <f t="shared" ca="1" si="7"/>
        <v>-1202214.0927259976</v>
      </c>
    </row>
    <row r="105" spans="1:19" x14ac:dyDescent="0.2">
      <c r="A105" s="15">
        <f>+curves!A94</f>
        <v>39479</v>
      </c>
      <c r="B105" s="6">
        <f t="shared" si="8"/>
        <v>0</v>
      </c>
      <c r="C105" s="4">
        <f t="shared" ca="1" si="9"/>
        <v>-4332764.8075036928</v>
      </c>
      <c r="D105" s="15"/>
      <c r="E105" s="6"/>
      <c r="F105" s="4"/>
      <c r="G105" s="4"/>
      <c r="I105" s="6"/>
      <c r="J105" s="6">
        <v>1948.6493002147154</v>
      </c>
      <c r="K105" s="4">
        <f t="shared" ca="1" si="6"/>
        <v>-3136328.6316918498</v>
      </c>
      <c r="M105" s="6"/>
      <c r="N105" s="4"/>
      <c r="O105" s="4"/>
      <c r="Q105" s="6"/>
      <c r="R105" s="6">
        <v>743.36422949710413</v>
      </c>
      <c r="S105" s="4">
        <f t="shared" ca="1" si="7"/>
        <v>-1196436.1758118432</v>
      </c>
    </row>
    <row r="106" spans="1:19" x14ac:dyDescent="0.2">
      <c r="A106" s="15">
        <f>+curves!A95</f>
        <v>39508</v>
      </c>
      <c r="B106" s="6">
        <f t="shared" si="8"/>
        <v>0</v>
      </c>
      <c r="C106" s="4">
        <f t="shared" ca="1" si="9"/>
        <v>-4310161.0764806438</v>
      </c>
      <c r="D106" s="15"/>
      <c r="E106" s="6"/>
      <c r="F106" s="4"/>
      <c r="G106" s="4"/>
      <c r="I106" s="6"/>
      <c r="J106" s="6">
        <v>1949.1413618418403</v>
      </c>
      <c r="K106" s="4">
        <f t="shared" ca="1" si="6"/>
        <v>-3118997.1852904479</v>
      </c>
      <c r="M106" s="6"/>
      <c r="N106" s="4"/>
      <c r="O106" s="4"/>
      <c r="Q106" s="6"/>
      <c r="R106" s="6">
        <v>744.38887601467263</v>
      </c>
      <c r="S106" s="4">
        <f t="shared" ca="1" si="7"/>
        <v>-1191163.8911901959</v>
      </c>
    </row>
    <row r="107" spans="1:19" x14ac:dyDescent="0.2">
      <c r="A107" s="15">
        <f>+curves!A96</f>
        <v>39539</v>
      </c>
      <c r="B107" s="6">
        <f t="shared" si="8"/>
        <v>0</v>
      </c>
      <c r="C107" s="4">
        <f t="shared" ca="1" si="9"/>
        <v>-4285971.5234485082</v>
      </c>
      <c r="D107" s="15"/>
      <c r="E107" s="6"/>
      <c r="F107" s="4"/>
      <c r="G107" s="4"/>
      <c r="I107" s="6"/>
      <c r="J107" s="6">
        <v>1949.6341017222112</v>
      </c>
      <c r="K107" s="4">
        <f t="shared" ca="1" si="6"/>
        <v>-3100528.4607406347</v>
      </c>
      <c r="M107" s="6"/>
      <c r="N107" s="4"/>
      <c r="O107" s="4"/>
      <c r="Q107" s="6"/>
      <c r="R107" s="6">
        <v>745.41493489571531</v>
      </c>
      <c r="S107" s="4">
        <f t="shared" ca="1" si="7"/>
        <v>-1185443.062707874</v>
      </c>
    </row>
    <row r="108" spans="1:19" x14ac:dyDescent="0.2">
      <c r="A108" s="15">
        <f>+curves!A97</f>
        <v>39569</v>
      </c>
      <c r="B108" s="6">
        <f t="shared" si="8"/>
        <v>0</v>
      </c>
      <c r="C108" s="4">
        <f t="shared" ca="1" si="9"/>
        <v>-4262778.0564931538</v>
      </c>
      <c r="D108" s="15"/>
      <c r="E108" s="6"/>
      <c r="F108" s="4"/>
      <c r="G108" s="4"/>
      <c r="I108" s="6"/>
      <c r="J108" s="6">
        <v>1950.127520790789</v>
      </c>
      <c r="K108" s="4">
        <f t="shared" ca="1" si="6"/>
        <v>-3082790.7386958986</v>
      </c>
      <c r="M108" s="6"/>
      <c r="N108" s="4"/>
      <c r="O108" s="4"/>
      <c r="Q108" s="6"/>
      <c r="R108" s="6">
        <v>746.44240808702148</v>
      </c>
      <c r="S108" s="4">
        <f t="shared" ca="1" si="7"/>
        <v>-1179987.3177972555</v>
      </c>
    </row>
    <row r="109" spans="1:19" x14ac:dyDescent="0.2">
      <c r="A109" s="15">
        <f>+curves!A98</f>
        <v>39600</v>
      </c>
      <c r="B109" s="6">
        <f t="shared" si="8"/>
        <v>0</v>
      </c>
      <c r="C109" s="4">
        <f t="shared" ca="1" si="9"/>
        <v>-4238872.7876212634</v>
      </c>
      <c r="D109" s="15"/>
      <c r="E109" s="6"/>
      <c r="F109" s="4"/>
      <c r="G109" s="4"/>
      <c r="I109" s="6"/>
      <c r="J109" s="6">
        <v>1950.6216199837604</v>
      </c>
      <c r="K109" s="4">
        <f t="shared" ref="K109:K172" ca="1" si="10">-+J109*VLOOKUP(A109,curves,3,0)*1000</f>
        <v>-3064548.6114278664</v>
      </c>
      <c r="M109" s="6"/>
      <c r="N109" s="4"/>
      <c r="O109" s="4"/>
      <c r="Q109" s="6"/>
      <c r="R109" s="6">
        <v>747.47129753806348</v>
      </c>
      <c r="S109" s="4">
        <f t="shared" ref="S109:S172" ca="1" si="11">-+R109*VLOOKUP(A109,curves,3,0)*1000</f>
        <v>-1174324.1761933966</v>
      </c>
    </row>
    <row r="110" spans="1:19" x14ac:dyDescent="0.2">
      <c r="A110" s="15">
        <f>+curves!A99</f>
        <v>39630</v>
      </c>
      <c r="B110" s="6">
        <f t="shared" si="8"/>
        <v>0</v>
      </c>
      <c r="C110" s="4">
        <f t="shared" ca="1" si="9"/>
        <v>-4215951.9926830912</v>
      </c>
      <c r="D110" s="15"/>
      <c r="E110" s="6"/>
      <c r="F110" s="4"/>
      <c r="G110" s="4"/>
      <c r="I110" s="6"/>
      <c r="J110" s="6">
        <v>1951.1164002385401</v>
      </c>
      <c r="K110" s="4">
        <f t="shared" ca="1" si="10"/>
        <v>-3047028.5273575354</v>
      </c>
      <c r="M110" s="6"/>
      <c r="N110" s="4"/>
      <c r="O110" s="4"/>
      <c r="Q110" s="6"/>
      <c r="R110" s="6">
        <v>748.50160520100121</v>
      </c>
      <c r="S110" s="4">
        <f t="shared" ca="1" si="11"/>
        <v>-1168923.4653255558</v>
      </c>
    </row>
    <row r="111" spans="1:19" x14ac:dyDescent="0.2">
      <c r="A111" s="15">
        <f>+curves!A100</f>
        <v>39661</v>
      </c>
      <c r="B111" s="6">
        <f t="shared" si="8"/>
        <v>0</v>
      </c>
      <c r="C111" s="4">
        <f t="shared" ca="1" si="9"/>
        <v>-4192327.4810436158</v>
      </c>
      <c r="D111" s="15"/>
      <c r="E111" s="6"/>
      <c r="F111" s="4"/>
      <c r="G111" s="4"/>
      <c r="I111" s="6"/>
      <c r="J111" s="6">
        <v>1951.6118624939602</v>
      </c>
      <c r="K111" s="4">
        <f t="shared" ca="1" si="10"/>
        <v>-3029010.0869142613</v>
      </c>
      <c r="M111" s="6"/>
      <c r="N111" s="4"/>
      <c r="O111" s="4"/>
      <c r="Q111" s="6"/>
      <c r="R111" s="6">
        <v>749.53333303068462</v>
      </c>
      <c r="S111" s="4">
        <f t="shared" ca="1" si="11"/>
        <v>-1163317.3941293545</v>
      </c>
    </row>
    <row r="112" spans="1:19" x14ac:dyDescent="0.2">
      <c r="A112" s="15">
        <f>+curves!A101</f>
        <v>39692</v>
      </c>
      <c r="B112" s="6">
        <f t="shared" si="8"/>
        <v>0</v>
      </c>
      <c r="C112" s="4">
        <f t="shared" ca="1" si="9"/>
        <v>-4168844.4988034423</v>
      </c>
      <c r="D112" s="15"/>
      <c r="E112" s="6"/>
      <c r="F112" s="4"/>
      <c r="G112" s="4"/>
      <c r="I112" s="6"/>
      <c r="J112" s="6">
        <v>1952.1080076900842</v>
      </c>
      <c r="K112" s="4">
        <f t="shared" ca="1" si="10"/>
        <v>-3011104.2809662335</v>
      </c>
      <c r="M112" s="6"/>
      <c r="N112" s="4"/>
      <c r="O112" s="4"/>
      <c r="Q112" s="6"/>
      <c r="R112" s="6">
        <v>750.56648298465939</v>
      </c>
      <c r="S112" s="4">
        <f t="shared" ca="1" si="11"/>
        <v>-1157740.2178372089</v>
      </c>
    </row>
    <row r="113" spans="1:19" x14ac:dyDescent="0.2">
      <c r="A113" s="15">
        <f>+curves!A102</f>
        <v>39722</v>
      </c>
      <c r="B113" s="6">
        <f t="shared" si="8"/>
        <v>0</v>
      </c>
      <c r="C113" s="4">
        <f t="shared" ca="1" si="9"/>
        <v>-4146328.7390305325</v>
      </c>
      <c r="D113" s="15"/>
      <c r="E113" s="6"/>
      <c r="F113" s="4"/>
      <c r="G113" s="4"/>
      <c r="I113" s="6"/>
      <c r="J113" s="6">
        <v>1952.6048367682088</v>
      </c>
      <c r="K113" s="4">
        <f t="shared" ca="1" si="10"/>
        <v>-2993907.2203230117</v>
      </c>
      <c r="M113" s="6"/>
      <c r="N113" s="4"/>
      <c r="O113" s="4"/>
      <c r="Q113" s="6"/>
      <c r="R113" s="6">
        <v>751.60105702316787</v>
      </c>
      <c r="S113" s="4">
        <f t="shared" ca="1" si="11"/>
        <v>-1152421.5187075208</v>
      </c>
    </row>
    <row r="114" spans="1:19" x14ac:dyDescent="0.2">
      <c r="A114" s="15">
        <f>+curves!A103</f>
        <v>39753</v>
      </c>
      <c r="B114" s="6">
        <f t="shared" si="8"/>
        <v>0</v>
      </c>
      <c r="C114" s="4">
        <f t="shared" ca="1" si="9"/>
        <v>-4123121.2792830793</v>
      </c>
      <c r="D114" s="15"/>
      <c r="E114" s="6"/>
      <c r="F114" s="4"/>
      <c r="G114" s="4"/>
      <c r="I114" s="6"/>
      <c r="J114" s="6">
        <v>1953.102350671074</v>
      </c>
      <c r="K114" s="4">
        <f t="shared" ca="1" si="10"/>
        <v>-2976220.7844236689</v>
      </c>
      <c r="M114" s="6"/>
      <c r="N114" s="4"/>
      <c r="O114" s="4"/>
      <c r="Q114" s="6"/>
      <c r="R114" s="6">
        <v>752.63705710915565</v>
      </c>
      <c r="S114" s="4">
        <f t="shared" ca="1" si="11"/>
        <v>-1146900.4948594107</v>
      </c>
    </row>
    <row r="115" spans="1:19" x14ac:dyDescent="0.2">
      <c r="A115" s="15">
        <f>+curves!A104</f>
        <v>39783</v>
      </c>
      <c r="B115" s="6">
        <f t="shared" si="8"/>
        <v>0</v>
      </c>
      <c r="C115" s="4">
        <f t="shared" ca="1" si="9"/>
        <v>-4100869.7860308951</v>
      </c>
      <c r="D115" s="15"/>
      <c r="E115" s="6"/>
      <c r="F115" s="4"/>
      <c r="G115" s="4"/>
      <c r="I115" s="6"/>
      <c r="J115" s="6">
        <v>1953.600550342532</v>
      </c>
      <c r="K115" s="4">
        <f t="shared" ca="1" si="10"/>
        <v>-2959234.4204670191</v>
      </c>
      <c r="M115" s="6"/>
      <c r="N115" s="4"/>
      <c r="O115" s="4"/>
      <c r="Q115" s="6"/>
      <c r="R115" s="6">
        <v>753.67448520827406</v>
      </c>
      <c r="S115" s="4">
        <f t="shared" ca="1" si="11"/>
        <v>-1141635.365563876</v>
      </c>
    </row>
    <row r="116" spans="1:19" x14ac:dyDescent="0.2">
      <c r="A116" s="15">
        <f>+curves!A105</f>
        <v>39814</v>
      </c>
      <c r="B116" s="6">
        <f t="shared" si="8"/>
        <v>0</v>
      </c>
      <c r="C116" s="4">
        <f t="shared" ca="1" si="9"/>
        <v>-4077934.4355883822</v>
      </c>
      <c r="D116" s="15"/>
      <c r="E116" s="6"/>
      <c r="F116" s="4"/>
      <c r="G116" s="4"/>
      <c r="I116" s="6"/>
      <c r="J116" s="6">
        <v>1954.0994367279854</v>
      </c>
      <c r="K116" s="4">
        <f t="shared" ca="1" si="10"/>
        <v>-2941764.5406809137</v>
      </c>
      <c r="M116" s="6"/>
      <c r="N116" s="4"/>
      <c r="O116" s="4"/>
      <c r="Q116" s="6"/>
      <c r="R116" s="6">
        <v>754.71334328888315</v>
      </c>
      <c r="S116" s="4">
        <f t="shared" ca="1" si="11"/>
        <v>-1136169.8949074682</v>
      </c>
    </row>
    <row r="117" spans="1:19" x14ac:dyDescent="0.2">
      <c r="A117" s="15">
        <f>+curves!A106</f>
        <v>39845</v>
      </c>
      <c r="B117" s="6">
        <f t="shared" si="8"/>
        <v>0</v>
      </c>
      <c r="C117" s="4">
        <f t="shared" ca="1" si="9"/>
        <v>-4055136.258118086</v>
      </c>
      <c r="D117" s="15"/>
      <c r="E117" s="6"/>
      <c r="F117" s="4"/>
      <c r="G117" s="4"/>
      <c r="I117" s="6"/>
      <c r="J117" s="6">
        <v>1954.5990107738703</v>
      </c>
      <c r="K117" s="4">
        <f t="shared" ca="1" si="10"/>
        <v>-2924403.7066308544</v>
      </c>
      <c r="M117" s="6"/>
      <c r="N117" s="4"/>
      <c r="O117" s="4"/>
      <c r="Q117" s="6"/>
      <c r="R117" s="6">
        <v>755.75363332205643</v>
      </c>
      <c r="S117" s="4">
        <f t="shared" ca="1" si="11"/>
        <v>-1130732.5514872316</v>
      </c>
    </row>
    <row r="118" spans="1:19" x14ac:dyDescent="0.2">
      <c r="A118" s="15">
        <f>+curves!A107</f>
        <v>39873</v>
      </c>
      <c r="B118" s="6">
        <f t="shared" si="8"/>
        <v>0</v>
      </c>
      <c r="C118" s="4">
        <f t="shared" ca="1" si="9"/>
        <v>-4034883.6997348154</v>
      </c>
      <c r="D118" s="15"/>
      <c r="E118" s="6"/>
      <c r="F118" s="4"/>
      <c r="G118" s="4"/>
      <c r="I118" s="6"/>
      <c r="J118" s="6">
        <v>1955.0992734280512</v>
      </c>
      <c r="K118" s="4">
        <f t="shared" ca="1" si="10"/>
        <v>-2908888.1626842474</v>
      </c>
      <c r="M118" s="6"/>
      <c r="N118" s="4"/>
      <c r="O118" s="4"/>
      <c r="Q118" s="6"/>
      <c r="R118" s="6">
        <v>756.79535728158362</v>
      </c>
      <c r="S118" s="4">
        <f t="shared" ca="1" si="11"/>
        <v>-1125995.537050568</v>
      </c>
    </row>
    <row r="119" spans="1:19" x14ac:dyDescent="0.2">
      <c r="A119" s="15">
        <f>+curves!A108</f>
        <v>39904</v>
      </c>
      <c r="B119" s="6">
        <f t="shared" si="8"/>
        <v>0</v>
      </c>
      <c r="C119" s="4">
        <f t="shared" ca="1" si="9"/>
        <v>-4012343.1426820369</v>
      </c>
      <c r="D119" s="15"/>
      <c r="E119" s="6"/>
      <c r="F119" s="4"/>
      <c r="G119" s="4"/>
      <c r="I119" s="6"/>
      <c r="J119" s="6">
        <v>1955.6002256398247</v>
      </c>
      <c r="K119" s="4">
        <f t="shared" ca="1" si="10"/>
        <v>-2891732.5574571048</v>
      </c>
      <c r="M119" s="6"/>
      <c r="N119" s="4"/>
      <c r="O119" s="4"/>
      <c r="Q119" s="6"/>
      <c r="R119" s="6">
        <v>757.83851714397724</v>
      </c>
      <c r="S119" s="4">
        <f t="shared" ca="1" si="11"/>
        <v>-1120610.5852249321</v>
      </c>
    </row>
    <row r="120" spans="1:19" x14ac:dyDescent="0.2">
      <c r="A120" s="15">
        <f>+curves!A109</f>
        <v>39934</v>
      </c>
      <c r="B120" s="6">
        <f t="shared" si="8"/>
        <v>0</v>
      </c>
      <c r="C120" s="4">
        <f t="shared" ca="1" si="9"/>
        <v>-3990731.3070796998</v>
      </c>
      <c r="D120" s="15"/>
      <c r="E120" s="6"/>
      <c r="F120" s="4"/>
      <c r="G120" s="4"/>
      <c r="I120" s="6"/>
      <c r="J120" s="6">
        <v>1956.1018683595453</v>
      </c>
      <c r="K120" s="4">
        <f t="shared" ca="1" si="10"/>
        <v>-2875256.0379028874</v>
      </c>
      <c r="M120" s="6"/>
      <c r="N120" s="4"/>
      <c r="O120" s="4"/>
      <c r="Q120" s="6"/>
      <c r="R120" s="6">
        <v>758.88311488847194</v>
      </c>
      <c r="S120" s="4">
        <f t="shared" ca="1" si="11"/>
        <v>-1115475.2691768124</v>
      </c>
    </row>
    <row r="121" spans="1:19" x14ac:dyDescent="0.2">
      <c r="A121" s="15">
        <f>+curves!A110</f>
        <v>39965</v>
      </c>
      <c r="B121" s="6">
        <f t="shared" si="8"/>
        <v>0</v>
      </c>
      <c r="C121" s="4">
        <f t="shared" ca="1" si="9"/>
        <v>-3968454.6048785248</v>
      </c>
      <c r="D121" s="15"/>
      <c r="E121" s="6"/>
      <c r="F121" s="4"/>
      <c r="G121" s="4"/>
      <c r="I121" s="6"/>
      <c r="J121" s="6">
        <v>1956.6042025390034</v>
      </c>
      <c r="K121" s="4">
        <f t="shared" ca="1" si="10"/>
        <v>-2858310.1853308859</v>
      </c>
      <c r="M121" s="6"/>
      <c r="N121" s="4"/>
      <c r="O121" s="4"/>
      <c r="Q121" s="6"/>
      <c r="R121" s="6">
        <v>759.92915249703128</v>
      </c>
      <c r="S121" s="4">
        <f t="shared" ca="1" si="11"/>
        <v>-1110144.4195476389</v>
      </c>
    </row>
    <row r="122" spans="1:19" x14ac:dyDescent="0.2">
      <c r="A122" s="15">
        <f>+curves!A111</f>
        <v>39995</v>
      </c>
      <c r="B122" s="6">
        <f t="shared" si="8"/>
        <v>0</v>
      </c>
      <c r="C122" s="4">
        <f t="shared" ca="1" si="9"/>
        <v>-3947095.8424678058</v>
      </c>
      <c r="D122" s="15"/>
      <c r="E122" s="6"/>
      <c r="F122" s="4"/>
      <c r="G122" s="4"/>
      <c r="I122" s="6"/>
      <c r="J122" s="6">
        <v>1957.1072291314258</v>
      </c>
      <c r="K122" s="4">
        <f t="shared" ca="1" si="10"/>
        <v>-2842035.1255396963</v>
      </c>
      <c r="M122" s="6"/>
      <c r="N122" s="4"/>
      <c r="O122" s="4"/>
      <c r="Q122" s="6"/>
      <c r="R122" s="6">
        <v>760.97663195435098</v>
      </c>
      <c r="S122" s="4">
        <f t="shared" ca="1" si="11"/>
        <v>-1105060.7169281095</v>
      </c>
    </row>
    <row r="123" spans="1:19" x14ac:dyDescent="0.2">
      <c r="A123" s="15">
        <f>+curves!A112</f>
        <v>40026</v>
      </c>
      <c r="B123" s="6">
        <f t="shared" si="8"/>
        <v>0</v>
      </c>
      <c r="C123" s="4">
        <f t="shared" ca="1" si="9"/>
        <v>-3925079.733171693</v>
      </c>
      <c r="D123" s="15"/>
      <c r="E123" s="6"/>
      <c r="F123" s="4"/>
      <c r="G123" s="4"/>
      <c r="I123" s="6"/>
      <c r="J123" s="6">
        <v>1957.6109490911028</v>
      </c>
      <c r="K123" s="4">
        <f t="shared" ca="1" si="10"/>
        <v>-2825296.3399533825</v>
      </c>
      <c r="M123" s="6"/>
      <c r="N123" s="4"/>
      <c r="O123" s="4"/>
      <c r="Q123" s="6"/>
      <c r="R123" s="6">
        <v>762.02555524786271</v>
      </c>
      <c r="S123" s="4">
        <f t="shared" ca="1" si="11"/>
        <v>-1099783.3932183108</v>
      </c>
    </row>
    <row r="124" spans="1:19" x14ac:dyDescent="0.2">
      <c r="A124" s="15">
        <f>+curves!A113</f>
        <v>40057</v>
      </c>
      <c r="B124" s="6">
        <f t="shared" si="8"/>
        <v>0</v>
      </c>
      <c r="C124" s="4">
        <f t="shared" ca="1" si="9"/>
        <v>-3903194.9953019419</v>
      </c>
      <c r="D124" s="15"/>
      <c r="E124" s="6"/>
      <c r="F124" s="4"/>
      <c r="G124" s="4"/>
      <c r="I124" s="6"/>
      <c r="J124" s="6">
        <v>1958.1153633737658</v>
      </c>
      <c r="K124" s="4">
        <f t="shared" ca="1" si="10"/>
        <v>-2808661.824317276</v>
      </c>
      <c r="M124" s="6"/>
      <c r="N124" s="4"/>
      <c r="O124" s="4"/>
      <c r="Q124" s="6"/>
      <c r="R124" s="6">
        <v>763.07592436773666</v>
      </c>
      <c r="S124" s="4">
        <f t="shared" ca="1" si="11"/>
        <v>-1094533.1709846659</v>
      </c>
    </row>
    <row r="125" spans="1:19" x14ac:dyDescent="0.2">
      <c r="A125" s="15">
        <f>+curves!A114</f>
        <v>40087</v>
      </c>
      <c r="B125" s="6">
        <f t="shared" si="8"/>
        <v>0</v>
      </c>
      <c r="C125" s="4">
        <f t="shared" ca="1" si="9"/>
        <v>-3882212.1785202445</v>
      </c>
      <c r="D125" s="15"/>
      <c r="E125" s="6"/>
      <c r="F125" s="4"/>
      <c r="G125" s="4"/>
      <c r="I125" s="6"/>
      <c r="J125" s="6">
        <v>1958.6204729365888</v>
      </c>
      <c r="K125" s="4">
        <f t="shared" ca="1" si="10"/>
        <v>-2792685.7920082193</v>
      </c>
      <c r="M125" s="6"/>
      <c r="N125" s="4"/>
      <c r="O125" s="4"/>
      <c r="Q125" s="6"/>
      <c r="R125" s="6">
        <v>764.12774130688717</v>
      </c>
      <c r="S125" s="4">
        <f t="shared" ca="1" si="11"/>
        <v>-1089526.3865120255</v>
      </c>
    </row>
    <row r="126" spans="1:19" x14ac:dyDescent="0.2">
      <c r="A126" s="15">
        <f>+curves!A115</f>
        <v>40118</v>
      </c>
      <c r="B126" s="6">
        <f t="shared" si="8"/>
        <v>0</v>
      </c>
      <c r="C126" s="4">
        <f t="shared" ca="1" si="9"/>
        <v>-3860583.1918270513</v>
      </c>
      <c r="D126" s="15"/>
      <c r="E126" s="6"/>
      <c r="F126" s="4"/>
      <c r="G126" s="4"/>
      <c r="I126" s="6"/>
      <c r="J126" s="6">
        <v>1959.1262787378139</v>
      </c>
      <c r="K126" s="4">
        <f t="shared" ca="1" si="10"/>
        <v>-2776254.3597823209</v>
      </c>
      <c r="M126" s="6"/>
      <c r="N126" s="4"/>
      <c r="O126" s="4"/>
      <c r="Q126" s="6"/>
      <c r="R126" s="6">
        <v>765.18100806097505</v>
      </c>
      <c r="S126" s="4">
        <f t="shared" ca="1" si="11"/>
        <v>-1084328.8320447307</v>
      </c>
    </row>
    <row r="127" spans="1:19" x14ac:dyDescent="0.2">
      <c r="A127" s="15">
        <f>+curves!A116</f>
        <v>40148</v>
      </c>
      <c r="B127" s="6">
        <f t="shared" si="8"/>
        <v>0</v>
      </c>
      <c r="C127" s="4">
        <f t="shared" ca="1" si="9"/>
        <v>-3839845.6740589528</v>
      </c>
      <c r="D127" s="15"/>
      <c r="E127" s="6"/>
      <c r="F127" s="4"/>
      <c r="G127" s="4"/>
      <c r="I127" s="6"/>
      <c r="J127" s="6">
        <v>1959.63278173713</v>
      </c>
      <c r="K127" s="4">
        <f t="shared" ca="1" si="10"/>
        <v>-2760473.381824756</v>
      </c>
      <c r="M127" s="6"/>
      <c r="N127" s="4"/>
      <c r="O127" s="4"/>
      <c r="Q127" s="6"/>
      <c r="R127" s="6">
        <v>766.23572662841184</v>
      </c>
      <c r="S127" s="4">
        <f t="shared" ca="1" si="11"/>
        <v>-1079372.2922341968</v>
      </c>
    </row>
    <row r="128" spans="1:19" x14ac:dyDescent="0.2">
      <c r="A128" s="15">
        <f>+curves!A117</f>
        <v>40179</v>
      </c>
      <c r="B128" s="6">
        <f t="shared" si="8"/>
        <v>0</v>
      </c>
      <c r="C128" s="4">
        <f t="shared" ca="1" si="9"/>
        <v>-3818469.2814577711</v>
      </c>
      <c r="D128" s="15"/>
      <c r="E128" s="6"/>
      <c r="F128" s="4"/>
      <c r="G128" s="4"/>
      <c r="I128" s="6"/>
      <c r="J128" s="6">
        <v>1960.1399828956739</v>
      </c>
      <c r="K128" s="4">
        <f t="shared" ca="1" si="10"/>
        <v>-2744242.4361534049</v>
      </c>
      <c r="M128" s="6"/>
      <c r="N128" s="4"/>
      <c r="O128" s="4"/>
      <c r="Q128" s="6"/>
      <c r="R128" s="6">
        <v>767.2918990103642</v>
      </c>
      <c r="S128" s="4">
        <f t="shared" ca="1" si="11"/>
        <v>-1074226.8453043662</v>
      </c>
    </row>
    <row r="129" spans="1:19" x14ac:dyDescent="0.2">
      <c r="A129" s="15">
        <f>+curves!A118</f>
        <v>40210</v>
      </c>
      <c r="B129" s="6">
        <f t="shared" si="8"/>
        <v>0</v>
      </c>
      <c r="C129" s="4">
        <f t="shared" ca="1" si="9"/>
        <v>-3797220.2306614276</v>
      </c>
      <c r="D129" s="15"/>
      <c r="E129" s="6"/>
      <c r="F129" s="4"/>
      <c r="G129" s="4"/>
      <c r="I129" s="6"/>
      <c r="J129" s="6">
        <v>1960.6478831756569</v>
      </c>
      <c r="K129" s="4">
        <f t="shared" ca="1" si="10"/>
        <v>-2728112.4484995119</v>
      </c>
      <c r="M129" s="6"/>
      <c r="N129" s="4"/>
      <c r="O129" s="4"/>
      <c r="Q129" s="6"/>
      <c r="R129" s="6">
        <v>768.34952721075729</v>
      </c>
      <c r="S129" s="4">
        <f t="shared" ca="1" si="11"/>
        <v>-1069107.7821619159</v>
      </c>
    </row>
    <row r="130" spans="1:19" x14ac:dyDescent="0.2">
      <c r="A130" s="15">
        <f>+curves!A119</f>
        <v>40238</v>
      </c>
      <c r="B130" s="6">
        <f t="shared" si="8"/>
        <v>0</v>
      </c>
      <c r="C130" s="4">
        <f t="shared" ca="1" si="9"/>
        <v>-3778346.3834890448</v>
      </c>
      <c r="D130" s="15"/>
      <c r="E130" s="6"/>
      <c r="F130" s="4"/>
      <c r="G130" s="4"/>
      <c r="I130" s="6"/>
      <c r="J130" s="6">
        <v>1961.1564835407414</v>
      </c>
      <c r="K130" s="4">
        <f t="shared" ca="1" si="10"/>
        <v>-2713697.8040876784</v>
      </c>
      <c r="M130" s="6"/>
      <c r="N130" s="4"/>
      <c r="O130" s="4"/>
      <c r="Q130" s="6"/>
      <c r="R130" s="6">
        <v>769.40861323627655</v>
      </c>
      <c r="S130" s="4">
        <f t="shared" ca="1" si="11"/>
        <v>-1064648.5794013664</v>
      </c>
    </row>
    <row r="131" spans="1:19" x14ac:dyDescent="0.2">
      <c r="A131" s="15">
        <f>+curves!A120</f>
        <v>40269</v>
      </c>
      <c r="B131" s="6">
        <f t="shared" si="8"/>
        <v>0</v>
      </c>
      <c r="C131" s="4">
        <f t="shared" ca="1" si="9"/>
        <v>-3757336.4833134795</v>
      </c>
      <c r="D131" s="15"/>
      <c r="E131" s="6"/>
      <c r="F131" s="4"/>
      <c r="G131" s="4"/>
      <c r="I131" s="6"/>
      <c r="J131" s="6">
        <v>1961.6657849560438</v>
      </c>
      <c r="K131" s="4">
        <f t="shared" ca="1" si="10"/>
        <v>-2697757.8241251395</v>
      </c>
      <c r="M131" s="6"/>
      <c r="N131" s="4"/>
      <c r="O131" s="4"/>
      <c r="Q131" s="6"/>
      <c r="R131" s="6">
        <v>770.46915909637664</v>
      </c>
      <c r="S131" s="4">
        <f t="shared" ca="1" si="11"/>
        <v>-1059578.6591883397</v>
      </c>
    </row>
    <row r="132" spans="1:19" x14ac:dyDescent="0.2">
      <c r="A132" s="15">
        <f>+curves!A121</f>
        <v>40299</v>
      </c>
      <c r="B132" s="6">
        <f t="shared" si="8"/>
        <v>0</v>
      </c>
      <c r="C132" s="4">
        <f t="shared" ca="1" si="9"/>
        <v>-3737192.7509589377</v>
      </c>
      <c r="D132" s="15"/>
      <c r="E132" s="6"/>
      <c r="F132" s="4"/>
      <c r="G132" s="4"/>
      <c r="I132" s="6"/>
      <c r="J132" s="6">
        <v>1962.1757883877599</v>
      </c>
      <c r="K132" s="4">
        <f t="shared" ca="1" si="10"/>
        <v>-2682448.8698560675</v>
      </c>
      <c r="M132" s="6"/>
      <c r="N132" s="4"/>
      <c r="O132" s="4"/>
      <c r="Q132" s="6"/>
      <c r="R132" s="6">
        <v>771.53116680327958</v>
      </c>
      <c r="S132" s="4">
        <f t="shared" ca="1" si="11"/>
        <v>-1054743.8811028702</v>
      </c>
    </row>
    <row r="133" spans="1:19" x14ac:dyDescent="0.2">
      <c r="A133" s="15">
        <f>+curves!A122</f>
        <v>40330</v>
      </c>
      <c r="B133" s="6">
        <f t="shared" si="8"/>
        <v>0</v>
      </c>
      <c r="C133" s="4">
        <f t="shared" ca="1" si="9"/>
        <v>-3716427.8092975263</v>
      </c>
      <c r="D133" s="15"/>
      <c r="E133" s="6"/>
      <c r="F133" s="4"/>
      <c r="G133" s="4"/>
      <c r="I133" s="6"/>
      <c r="J133" s="6">
        <v>1962.6864948035427</v>
      </c>
      <c r="K133" s="4">
        <f t="shared" ca="1" si="10"/>
        <v>-2666703.0974444621</v>
      </c>
      <c r="M133" s="6"/>
      <c r="N133" s="4"/>
      <c r="O133" s="4"/>
      <c r="Q133" s="6"/>
      <c r="R133" s="6">
        <v>772.594638371982</v>
      </c>
      <c r="S133" s="4">
        <f t="shared" ca="1" si="11"/>
        <v>-1049724.7118530639</v>
      </c>
    </row>
    <row r="134" spans="1:19" x14ac:dyDescent="0.2">
      <c r="A134" s="15">
        <f>+curves!A123</f>
        <v>40360</v>
      </c>
      <c r="B134" s="6">
        <f t="shared" si="8"/>
        <v>0</v>
      </c>
      <c r="C134" s="4">
        <f t="shared" ca="1" si="9"/>
        <v>-3696659.4041252099</v>
      </c>
      <c r="D134" s="15"/>
      <c r="E134" s="6"/>
      <c r="F134" s="4"/>
      <c r="G134" s="4"/>
      <c r="I134" s="6"/>
      <c r="J134" s="6">
        <v>1963.1979051725048</v>
      </c>
      <c r="K134" s="4">
        <f t="shared" ca="1" si="10"/>
        <v>-2651681.3713231292</v>
      </c>
      <c r="M134" s="6"/>
      <c r="N134" s="4"/>
      <c r="O134" s="4"/>
      <c r="Q134" s="6"/>
      <c r="R134" s="6">
        <v>773.65957582025703</v>
      </c>
      <c r="S134" s="4">
        <f t="shared" ca="1" si="11"/>
        <v>-1044978.0328020806</v>
      </c>
    </row>
    <row r="135" spans="1:19" x14ac:dyDescent="0.2">
      <c r="A135" s="15">
        <f>+curves!A124</f>
        <v>40391</v>
      </c>
      <c r="B135" s="6">
        <f t="shared" si="8"/>
        <v>0</v>
      </c>
      <c r="C135" s="4">
        <f t="shared" ca="1" si="9"/>
        <v>-3676317.1385573056</v>
      </c>
      <c r="D135" s="15"/>
      <c r="E135" s="6"/>
      <c r="F135" s="4"/>
      <c r="G135" s="4"/>
      <c r="I135" s="6"/>
      <c r="J135" s="6">
        <v>1963.7100204648432</v>
      </c>
      <c r="K135" s="4">
        <f t="shared" ca="1" si="10"/>
        <v>-2636256.8995898701</v>
      </c>
      <c r="M135" s="6"/>
      <c r="N135" s="4"/>
      <c r="O135" s="4"/>
      <c r="Q135" s="6"/>
      <c r="R135" s="6">
        <v>774.72598116866038</v>
      </c>
      <c r="S135" s="4">
        <f t="shared" ca="1" si="11"/>
        <v>-1040060.2389674354</v>
      </c>
    </row>
    <row r="136" spans="1:19" x14ac:dyDescent="0.2">
      <c r="A136" s="15">
        <f>+curves!A125</f>
        <v>40422</v>
      </c>
      <c r="B136" s="6">
        <f t="shared" si="8"/>
        <v>0</v>
      </c>
      <c r="C136" s="4">
        <f t="shared" ca="1" si="9"/>
        <v>-3656087.2491044672</v>
      </c>
      <c r="D136" s="15"/>
      <c r="E136" s="6"/>
      <c r="F136" s="4"/>
      <c r="G136" s="4"/>
      <c r="I136" s="6"/>
      <c r="J136" s="6">
        <v>1964.222841652218</v>
      </c>
      <c r="K136" s="4">
        <f t="shared" ca="1" si="10"/>
        <v>-2620922.0150969042</v>
      </c>
      <c r="M136" s="6"/>
      <c r="N136" s="4"/>
      <c r="O136" s="4"/>
      <c r="Q136" s="6"/>
      <c r="R136" s="6">
        <v>775.79385644053264</v>
      </c>
      <c r="S136" s="4">
        <f t="shared" ca="1" si="11"/>
        <v>-1035165.2340075632</v>
      </c>
    </row>
    <row r="137" spans="1:19" x14ac:dyDescent="0.2">
      <c r="A137" s="15">
        <f>+curves!A126</f>
        <v>40452</v>
      </c>
      <c r="B137" s="6">
        <f t="shared" si="8"/>
        <v>0</v>
      </c>
      <c r="C137" s="4">
        <f t="shared" ca="1" si="9"/>
        <v>-3636684.1231259694</v>
      </c>
      <c r="D137" s="15"/>
      <c r="E137" s="6"/>
      <c r="F137" s="4"/>
      <c r="G137" s="4"/>
      <c r="I137" s="6"/>
      <c r="J137" s="6">
        <v>1964.736369707754</v>
      </c>
      <c r="K137" s="4">
        <f t="shared" ca="1" si="10"/>
        <v>-2606188.6029045898</v>
      </c>
      <c r="M137" s="6"/>
      <c r="N137" s="4"/>
      <c r="O137" s="4"/>
      <c r="Q137" s="6"/>
      <c r="R137" s="6">
        <v>776.86320366200198</v>
      </c>
      <c r="S137" s="4">
        <f t="shared" ca="1" si="11"/>
        <v>-1030495.5202213796</v>
      </c>
    </row>
    <row r="138" spans="1:19" x14ac:dyDescent="0.2">
      <c r="A138" s="15">
        <f>+curves!A127</f>
        <v>40483</v>
      </c>
      <c r="B138" s="6">
        <f t="shared" si="8"/>
        <v>0</v>
      </c>
      <c r="C138" s="4">
        <f t="shared" ca="1" si="9"/>
        <v>-3616673.2265860746</v>
      </c>
      <c r="D138" s="15"/>
      <c r="E138" s="6"/>
      <c r="F138" s="4"/>
      <c r="G138" s="4"/>
      <c r="I138" s="6"/>
      <c r="J138" s="6">
        <v>1965.2506056056661</v>
      </c>
      <c r="K138" s="4">
        <f t="shared" ca="1" si="10"/>
        <v>-2591028.3871830995</v>
      </c>
      <c r="M138" s="6"/>
      <c r="N138" s="4"/>
      <c r="O138" s="4"/>
      <c r="Q138" s="6"/>
      <c r="R138" s="6">
        <v>777.93402486199125</v>
      </c>
      <c r="S138" s="4">
        <f t="shared" ca="1" si="11"/>
        <v>-1025644.8394029748</v>
      </c>
    </row>
    <row r="139" spans="1:19" x14ac:dyDescent="0.2">
      <c r="A139" s="15">
        <f>+curves!A128</f>
        <v>40513</v>
      </c>
      <c r="B139" s="6">
        <f t="shared" si="8"/>
        <v>0</v>
      </c>
      <c r="C139" s="4">
        <f t="shared" ca="1" si="9"/>
        <v>-3597480.2499375306</v>
      </c>
      <c r="D139" s="15"/>
      <c r="E139" s="6"/>
      <c r="F139" s="4"/>
      <c r="G139" s="4"/>
      <c r="I139" s="6"/>
      <c r="J139" s="6">
        <v>1965.7655503216381</v>
      </c>
      <c r="K139" s="4">
        <f t="shared" ca="1" si="10"/>
        <v>-2576462.843566664</v>
      </c>
      <c r="M139" s="6"/>
      <c r="N139" s="4"/>
      <c r="O139" s="4"/>
      <c r="Q139" s="6"/>
      <c r="R139" s="6">
        <v>779.00632207221884</v>
      </c>
      <c r="S139" s="4">
        <f t="shared" ca="1" si="11"/>
        <v>-1021017.4063708663</v>
      </c>
    </row>
    <row r="140" spans="1:19" x14ac:dyDescent="0.2">
      <c r="A140" s="15">
        <f>+curves!A129</f>
        <v>40544</v>
      </c>
      <c r="B140" s="6">
        <f t="shared" ref="B140:B203" si="12">+SUMIF($E$11:$BY$11,"POS",$E140:$BY140)</f>
        <v>0</v>
      </c>
      <c r="C140" s="4">
        <f t="shared" ref="C140:C203" ca="1" si="13">+SUMIF($E$11:$BY$11,"P&amp;l",$E140:$BY140)</f>
        <v>-3577685.9668695265</v>
      </c>
      <c r="D140" s="15"/>
      <c r="E140" s="6"/>
      <c r="F140" s="4"/>
      <c r="G140" s="4"/>
      <c r="I140" s="6"/>
      <c r="J140" s="6">
        <v>1966.281204832824</v>
      </c>
      <c r="K140" s="4">
        <f t="shared" ca="1" si="10"/>
        <v>-2561475.3120490164</v>
      </c>
      <c r="M140" s="6"/>
      <c r="N140" s="4"/>
      <c r="O140" s="4"/>
      <c r="Q140" s="6"/>
      <c r="R140" s="6">
        <v>780.0800973272037</v>
      </c>
      <c r="S140" s="4">
        <f t="shared" ca="1" si="11"/>
        <v>-1016210.6548205104</v>
      </c>
    </row>
    <row r="141" spans="1:19" x14ac:dyDescent="0.2">
      <c r="A141" s="15">
        <f>+curves!A130</f>
        <v>40575</v>
      </c>
      <c r="B141" s="6">
        <f t="shared" si="12"/>
        <v>0</v>
      </c>
      <c r="C141" s="4">
        <f t="shared" ca="1" si="13"/>
        <v>-3558001.0224228073</v>
      </c>
      <c r="D141" s="15"/>
      <c r="E141" s="6"/>
      <c r="F141" s="4"/>
      <c r="G141" s="4"/>
      <c r="I141" s="6"/>
      <c r="J141" s="6">
        <v>1966.7975701174732</v>
      </c>
      <c r="K141" s="4">
        <f t="shared" ca="1" si="10"/>
        <v>-2546574.836621563</v>
      </c>
      <c r="M141" s="6"/>
      <c r="N141" s="4"/>
      <c r="O141" s="4"/>
      <c r="Q141" s="6"/>
      <c r="R141" s="6">
        <v>781.15535266426923</v>
      </c>
      <c r="S141" s="4">
        <f t="shared" ca="1" si="11"/>
        <v>-1011426.1858012441</v>
      </c>
    </row>
    <row r="142" spans="1:19" x14ac:dyDescent="0.2">
      <c r="A142" s="15">
        <f>+curves!A131</f>
        <v>40603</v>
      </c>
      <c r="B142" s="6">
        <f t="shared" si="12"/>
        <v>0</v>
      </c>
      <c r="C142" s="4">
        <f t="shared" ca="1" si="13"/>
        <v>-3540513.2815873921</v>
      </c>
      <c r="D142" s="15"/>
      <c r="E142" s="6"/>
      <c r="F142" s="4"/>
      <c r="G142" s="4"/>
      <c r="I142" s="6"/>
      <c r="J142" s="6">
        <v>1967.3146471553098</v>
      </c>
      <c r="K142" s="4">
        <f t="shared" ca="1" si="10"/>
        <v>-2533255.2245349851</v>
      </c>
      <c r="M142" s="6"/>
      <c r="N142" s="4"/>
      <c r="O142" s="4"/>
      <c r="Q142" s="6"/>
      <c r="R142" s="6">
        <v>782.23209012354778</v>
      </c>
      <c r="S142" s="4">
        <f t="shared" ca="1" si="11"/>
        <v>-1007258.0570524069</v>
      </c>
    </row>
    <row r="143" spans="1:19" x14ac:dyDescent="0.2">
      <c r="A143" s="15">
        <f>+curves!A132</f>
        <v>40634</v>
      </c>
      <c r="B143" s="6">
        <f t="shared" si="12"/>
        <v>0</v>
      </c>
      <c r="C143" s="4">
        <f t="shared" ca="1" si="13"/>
        <v>-3521033.8261962254</v>
      </c>
      <c r="D143" s="15"/>
      <c r="E143" s="6"/>
      <c r="F143" s="4"/>
      <c r="G143" s="4"/>
      <c r="I143" s="6"/>
      <c r="J143" s="6">
        <v>1967.8324369275333</v>
      </c>
      <c r="K143" s="4">
        <f t="shared" ca="1" si="10"/>
        <v>-2518518.7420913479</v>
      </c>
      <c r="M143" s="6"/>
      <c r="N143" s="4"/>
      <c r="O143" s="4"/>
      <c r="Q143" s="6"/>
      <c r="R143" s="6">
        <v>783.31031174798318</v>
      </c>
      <c r="S143" s="4">
        <f t="shared" ca="1" si="11"/>
        <v>-1002515.0841048775</v>
      </c>
    </row>
    <row r="144" spans="1:19" x14ac:dyDescent="0.2">
      <c r="A144" s="15">
        <f>+curves!A133</f>
        <v>40664</v>
      </c>
      <c r="B144" s="6">
        <f t="shared" si="12"/>
        <v>0</v>
      </c>
      <c r="C144" s="4">
        <f t="shared" ca="1" si="13"/>
        <v>-3502350.8275357834</v>
      </c>
      <c r="D144" s="15"/>
      <c r="E144" s="6"/>
      <c r="F144" s="4"/>
      <c r="G144" s="4"/>
      <c r="I144" s="6"/>
      <c r="J144" s="6">
        <v>1968.3509404164447</v>
      </c>
      <c r="K144" s="4">
        <f t="shared" ca="1" si="10"/>
        <v>-2504360.4339178088</v>
      </c>
      <c r="M144" s="6"/>
      <c r="N144" s="4"/>
      <c r="O144" s="4"/>
      <c r="Q144" s="6"/>
      <c r="R144" s="6">
        <v>784.39001958333438</v>
      </c>
      <c r="S144" s="4">
        <f t="shared" ca="1" si="11"/>
        <v>-997990.39361797448</v>
      </c>
    </row>
    <row r="145" spans="1:19" x14ac:dyDescent="0.2">
      <c r="A145" s="15">
        <f>+curves!A134</f>
        <v>40695</v>
      </c>
      <c r="B145" s="6">
        <f t="shared" si="12"/>
        <v>0</v>
      </c>
      <c r="C145" s="4">
        <f t="shared" ca="1" si="13"/>
        <v>-3483082.2107360652</v>
      </c>
      <c r="D145" s="15"/>
      <c r="E145" s="6"/>
      <c r="F145" s="4"/>
      <c r="G145" s="4"/>
      <c r="I145" s="6"/>
      <c r="J145" s="6">
        <v>1968.8701586058244</v>
      </c>
      <c r="K145" s="4">
        <f t="shared" ca="1" si="10"/>
        <v>-2489791.8205479225</v>
      </c>
      <c r="M145" s="6"/>
      <c r="N145" s="4"/>
      <c r="O145" s="4"/>
      <c r="Q145" s="6"/>
      <c r="R145" s="6">
        <v>785.47121567818135</v>
      </c>
      <c r="S145" s="4">
        <f t="shared" ca="1" si="11"/>
        <v>-993290.39018814242</v>
      </c>
    </row>
    <row r="146" spans="1:19" x14ac:dyDescent="0.2">
      <c r="A146" s="15">
        <f>+curves!A135</f>
        <v>40725</v>
      </c>
      <c r="B146" s="6">
        <f t="shared" si="12"/>
        <v>0</v>
      </c>
      <c r="C146" s="4">
        <f t="shared" ca="1" si="13"/>
        <v>-3464601.5326380944</v>
      </c>
      <c r="D146" s="15"/>
      <c r="E146" s="6"/>
      <c r="F146" s="4"/>
      <c r="G146" s="4"/>
      <c r="I146" s="6"/>
      <c r="J146" s="6">
        <v>1969.3900924809352</v>
      </c>
      <c r="K146" s="4">
        <f t="shared" ca="1" si="10"/>
        <v>-2475794.8442450245</v>
      </c>
      <c r="M146" s="6"/>
      <c r="N146" s="4"/>
      <c r="O146" s="4"/>
      <c r="Q146" s="6"/>
      <c r="R146" s="6">
        <v>786.55390208392805</v>
      </c>
      <c r="S146" s="4">
        <f t="shared" ca="1" si="11"/>
        <v>-988806.6883930699</v>
      </c>
    </row>
    <row r="147" spans="1:19" x14ac:dyDescent="0.2">
      <c r="A147" s="15">
        <f>+curves!A136</f>
        <v>40756</v>
      </c>
      <c r="B147" s="6">
        <f t="shared" si="12"/>
        <v>0</v>
      </c>
      <c r="C147" s="4">
        <f t="shared" ca="1" si="13"/>
        <v>-3445541.4638272016</v>
      </c>
      <c r="D147" s="15"/>
      <c r="E147" s="6"/>
      <c r="F147" s="4"/>
      <c r="G147" s="4"/>
      <c r="I147" s="6"/>
      <c r="J147" s="6">
        <v>1969.910743028146</v>
      </c>
      <c r="K147" s="4">
        <f t="shared" ca="1" si="10"/>
        <v>-2461392.1923546088</v>
      </c>
      <c r="M147" s="6"/>
      <c r="N147" s="4"/>
      <c r="O147" s="4"/>
      <c r="Q147" s="6"/>
      <c r="R147" s="6">
        <v>787.63808085480468</v>
      </c>
      <c r="S147" s="4">
        <f t="shared" ca="1" si="11"/>
        <v>-984149.27147259284</v>
      </c>
    </row>
    <row r="148" spans="1:19" x14ac:dyDescent="0.2">
      <c r="A148" s="15">
        <f>+curves!A137</f>
        <v>40787</v>
      </c>
      <c r="B148" s="6">
        <f t="shared" si="12"/>
        <v>0</v>
      </c>
      <c r="C148" s="4">
        <f t="shared" ca="1" si="13"/>
        <v>-3426586.6635513757</v>
      </c>
      <c r="D148" s="15"/>
      <c r="E148" s="6"/>
      <c r="F148" s="4"/>
      <c r="G148" s="4"/>
      <c r="I148" s="6"/>
      <c r="J148" s="6">
        <v>1970.4321112353109</v>
      </c>
      <c r="K148" s="4">
        <f t="shared" ca="1" si="10"/>
        <v>-2447073.2076961957</v>
      </c>
      <c r="M148" s="6"/>
      <c r="N148" s="4"/>
      <c r="O148" s="4"/>
      <c r="Q148" s="6"/>
      <c r="R148" s="6">
        <v>788.72375404787454</v>
      </c>
      <c r="S148" s="4">
        <f t="shared" ca="1" si="11"/>
        <v>-979513.45585518004</v>
      </c>
    </row>
    <row r="149" spans="1:19" x14ac:dyDescent="0.2">
      <c r="A149" s="15">
        <f>+curves!A138</f>
        <v>40817</v>
      </c>
      <c r="B149" s="6">
        <f t="shared" si="12"/>
        <v>0</v>
      </c>
      <c r="C149" s="4">
        <f t="shared" ca="1" si="13"/>
        <v>-3408407.120698045</v>
      </c>
      <c r="D149" s="15"/>
      <c r="E149" s="6"/>
      <c r="F149" s="4"/>
      <c r="G149" s="4"/>
      <c r="I149" s="6"/>
      <c r="J149" s="6">
        <v>1970.9541980917718</v>
      </c>
      <c r="K149" s="4">
        <f t="shared" ca="1" si="10"/>
        <v>-2433316.1377124689</v>
      </c>
      <c r="M149" s="6"/>
      <c r="N149" s="4"/>
      <c r="O149" s="4"/>
      <c r="Q149" s="6"/>
      <c r="R149" s="6">
        <v>789.81092372303533</v>
      </c>
      <c r="S149" s="4">
        <f t="shared" ca="1" si="11"/>
        <v>-975090.98298557603</v>
      </c>
    </row>
    <row r="150" spans="1:19" x14ac:dyDescent="0.2">
      <c r="A150" s="15">
        <f>+curves!A139</f>
        <v>40848</v>
      </c>
      <c r="B150" s="6">
        <f t="shared" si="12"/>
        <v>0</v>
      </c>
      <c r="C150" s="4">
        <f t="shared" ca="1" si="13"/>
        <v>-3389657.4594347007</v>
      </c>
      <c r="D150" s="15"/>
      <c r="E150" s="6"/>
      <c r="F150" s="4"/>
      <c r="G150" s="4"/>
      <c r="I150" s="6"/>
      <c r="J150" s="6">
        <v>1971.4770045879825</v>
      </c>
      <c r="K150" s="4">
        <f t="shared" ca="1" si="10"/>
        <v>-2419160.277819355</v>
      </c>
      <c r="M150" s="6"/>
      <c r="N150" s="4"/>
      <c r="O150" s="4"/>
      <c r="Q150" s="6"/>
      <c r="R150" s="6">
        <v>790.89959194302423</v>
      </c>
      <c r="S150" s="4">
        <f t="shared" ca="1" si="11"/>
        <v>-970497.18161534576</v>
      </c>
    </row>
    <row r="151" spans="1:19" x14ac:dyDescent="0.2">
      <c r="A151" s="15">
        <f>+curves!A140</f>
        <v>40878</v>
      </c>
      <c r="B151" s="6">
        <f t="shared" si="12"/>
        <v>0</v>
      </c>
      <c r="C151" s="4">
        <f t="shared" ca="1" si="13"/>
        <v>-3371674.7652232209</v>
      </c>
      <c r="D151" s="15"/>
      <c r="E151" s="6"/>
      <c r="F151" s="4"/>
      <c r="G151" s="4"/>
      <c r="I151" s="6"/>
      <c r="J151" s="6">
        <v>1972.000531715888</v>
      </c>
      <c r="K151" s="4">
        <f t="shared" ca="1" si="10"/>
        <v>-2405559.9789408259</v>
      </c>
      <c r="M151" s="6"/>
      <c r="N151" s="4"/>
      <c r="O151" s="4"/>
      <c r="Q151" s="6"/>
      <c r="R151" s="6">
        <v>791.9897607734224</v>
      </c>
      <c r="S151" s="4">
        <f t="shared" ca="1" si="11"/>
        <v>-966114.78628239478</v>
      </c>
    </row>
    <row r="152" spans="1:19" x14ac:dyDescent="0.2">
      <c r="A152" s="15">
        <f>+curves!A141</f>
        <v>40909</v>
      </c>
      <c r="B152" s="6">
        <f t="shared" si="12"/>
        <v>0</v>
      </c>
      <c r="C152" s="4">
        <f t="shared" ca="1" si="13"/>
        <v>-3353128.0144528938</v>
      </c>
      <c r="D152" s="15"/>
      <c r="E152" s="6"/>
      <c r="F152" s="4"/>
      <c r="G152" s="4"/>
      <c r="I152" s="6"/>
      <c r="J152" s="6">
        <v>1972.5247804689263</v>
      </c>
      <c r="K152" s="4">
        <f t="shared" ca="1" si="10"/>
        <v>-2391565.3899302999</v>
      </c>
      <c r="M152" s="6"/>
      <c r="N152" s="4"/>
      <c r="O152" s="4"/>
      <c r="Q152" s="6"/>
      <c r="R152" s="6">
        <v>793.08143228265703</v>
      </c>
      <c r="S152" s="4">
        <f t="shared" ca="1" si="11"/>
        <v>-961562.62452259369</v>
      </c>
    </row>
    <row r="153" spans="1:19" x14ac:dyDescent="0.2">
      <c r="A153" s="15">
        <f>+curves!A142</f>
        <v>40940</v>
      </c>
      <c r="B153" s="6">
        <f t="shared" si="12"/>
        <v>0</v>
      </c>
      <c r="C153" s="4">
        <f t="shared" ca="1" si="13"/>
        <v>-3334683.6873335433</v>
      </c>
      <c r="D153" s="15"/>
      <c r="E153" s="6"/>
      <c r="F153" s="4"/>
      <c r="G153" s="4"/>
      <c r="I153" s="6"/>
      <c r="J153" s="6">
        <v>1973.0497518416532</v>
      </c>
      <c r="K153" s="4">
        <f t="shared" ca="1" si="10"/>
        <v>-2377652.1036594394</v>
      </c>
      <c r="M153" s="6"/>
      <c r="N153" s="4"/>
      <c r="O153" s="4"/>
      <c r="Q153" s="6"/>
      <c r="R153" s="6">
        <v>794.17460854200726</v>
      </c>
      <c r="S153" s="4">
        <f t="shared" ca="1" si="11"/>
        <v>-957031.58367410407</v>
      </c>
    </row>
    <row r="154" spans="1:19" x14ac:dyDescent="0.2">
      <c r="A154" s="15">
        <f>+curves!A143</f>
        <v>40969</v>
      </c>
      <c r="B154" s="6">
        <f t="shared" si="12"/>
        <v>0</v>
      </c>
      <c r="C154" s="4">
        <f t="shared" ca="1" si="13"/>
        <v>-3317646.8806949742</v>
      </c>
      <c r="D154" s="15"/>
      <c r="E154" s="6"/>
      <c r="F154" s="4"/>
      <c r="G154" s="4"/>
      <c r="I154" s="6"/>
      <c r="J154" s="6">
        <v>1973.5754468301207</v>
      </c>
      <c r="K154" s="4">
        <f t="shared" ca="1" si="10"/>
        <v>-2364750.2996661193</v>
      </c>
      <c r="M154" s="6"/>
      <c r="N154" s="4"/>
      <c r="O154" s="4"/>
      <c r="Q154" s="6"/>
      <c r="R154" s="6">
        <v>795.26929162560691</v>
      </c>
      <c r="S154" s="4">
        <f t="shared" ca="1" si="11"/>
        <v>-952896.58102885471</v>
      </c>
    </row>
    <row r="155" spans="1:19" x14ac:dyDescent="0.2">
      <c r="A155" s="15">
        <f>+curves!A144</f>
        <v>41000</v>
      </c>
      <c r="B155" s="6">
        <f t="shared" si="12"/>
        <v>0</v>
      </c>
      <c r="C155" s="4">
        <f t="shared" ca="1" si="13"/>
        <v>-3299398.5927873696</v>
      </c>
      <c r="D155" s="15"/>
      <c r="E155" s="6"/>
      <c r="F155" s="4"/>
      <c r="G155" s="4"/>
      <c r="I155" s="6"/>
      <c r="J155" s="6">
        <v>1974.1018664318806</v>
      </c>
      <c r="K155" s="4">
        <f t="shared" ca="1" si="10"/>
        <v>-2350992.8460354349</v>
      </c>
      <c r="M155" s="6"/>
      <c r="N155" s="4"/>
      <c r="O155" s="4"/>
      <c r="Q155" s="6"/>
      <c r="R155" s="6">
        <v>796.36548361044947</v>
      </c>
      <c r="S155" s="4">
        <f t="shared" ca="1" si="11"/>
        <v>-948405.74675193487</v>
      </c>
    </row>
    <row r="156" spans="1:19" x14ac:dyDescent="0.2">
      <c r="A156" s="15">
        <f>+curves!A145</f>
        <v>41030</v>
      </c>
      <c r="B156" s="6">
        <f t="shared" si="12"/>
        <v>0</v>
      </c>
      <c r="C156" s="4">
        <f t="shared" ca="1" si="13"/>
        <v>-3281897.0061096181</v>
      </c>
      <c r="D156" s="15"/>
      <c r="E156" s="6"/>
      <c r="F156" s="4"/>
      <c r="G156" s="4"/>
      <c r="I156" s="6"/>
      <c r="J156" s="6">
        <v>1974.6290116456073</v>
      </c>
      <c r="K156" s="4">
        <f t="shared" ca="1" si="10"/>
        <v>-2337775.4338955553</v>
      </c>
      <c r="M156" s="6"/>
      <c r="N156" s="4"/>
      <c r="O156" s="4"/>
      <c r="Q156" s="6"/>
      <c r="R156" s="6">
        <v>797.46318657638972</v>
      </c>
      <c r="S156" s="4">
        <f t="shared" ca="1" si="11"/>
        <v>-944121.57221406279</v>
      </c>
    </row>
    <row r="157" spans="1:19" x14ac:dyDescent="0.2">
      <c r="A157" s="15">
        <f>+curves!A146</f>
        <v>41061</v>
      </c>
      <c r="B157" s="6">
        <f t="shared" si="12"/>
        <v>0</v>
      </c>
      <c r="C157" s="4">
        <f t="shared" ca="1" si="13"/>
        <v>-3263846.182058448</v>
      </c>
      <c r="D157" s="15"/>
      <c r="E157" s="6"/>
      <c r="F157" s="4"/>
      <c r="G157" s="4"/>
      <c r="I157" s="6"/>
      <c r="J157" s="6">
        <v>1975.1568834714774</v>
      </c>
      <c r="K157" s="4">
        <f t="shared" ca="1" si="10"/>
        <v>-2324174.7228866555</v>
      </c>
      <c r="M157" s="6"/>
      <c r="N157" s="4"/>
      <c r="O157" s="4"/>
      <c r="Q157" s="6"/>
      <c r="R157" s="6">
        <v>798.56240260615118</v>
      </c>
      <c r="S157" s="4">
        <f t="shared" ca="1" si="11"/>
        <v>-939671.45917179249</v>
      </c>
    </row>
    <row r="158" spans="1:19" x14ac:dyDescent="0.2">
      <c r="A158" s="15">
        <f>+curves!A147</f>
        <v>41091</v>
      </c>
      <c r="B158" s="6">
        <f t="shared" si="12"/>
        <v>0</v>
      </c>
      <c r="C158" s="4">
        <f t="shared" ca="1" si="13"/>
        <v>-3246534.0755244438</v>
      </c>
      <c r="D158" s="15"/>
      <c r="E158" s="6"/>
      <c r="F158" s="4"/>
      <c r="G158" s="4"/>
      <c r="I158" s="6"/>
      <c r="J158" s="6">
        <v>1975.6854829111728</v>
      </c>
      <c r="K158" s="4">
        <f t="shared" ca="1" si="10"/>
        <v>-2311107.9466567468</v>
      </c>
      <c r="M158" s="6"/>
      <c r="N158" s="4"/>
      <c r="O158" s="4"/>
      <c r="Q158" s="6"/>
      <c r="R158" s="6">
        <v>799.66313378532664</v>
      </c>
      <c r="S158" s="4">
        <f t="shared" ca="1" si="11"/>
        <v>-935426.1288676972</v>
      </c>
    </row>
    <row r="159" spans="1:19" x14ac:dyDescent="0.2">
      <c r="A159" s="15">
        <f>+curves!A148</f>
        <v>41122</v>
      </c>
      <c r="B159" s="6">
        <f t="shared" si="12"/>
        <v>0</v>
      </c>
      <c r="C159" s="4">
        <f t="shared" ca="1" si="13"/>
        <v>-3228678.5704158344</v>
      </c>
      <c r="D159" s="15"/>
      <c r="E159" s="6"/>
      <c r="F159" s="4"/>
      <c r="G159" s="4"/>
      <c r="I159" s="6"/>
      <c r="J159" s="6">
        <v>1976.2148109675036</v>
      </c>
      <c r="K159" s="4">
        <f t="shared" ca="1" si="10"/>
        <v>-2297662.1966560823</v>
      </c>
      <c r="M159" s="6"/>
      <c r="N159" s="4"/>
      <c r="O159" s="4"/>
      <c r="Q159" s="6"/>
      <c r="R159" s="6">
        <v>800.7653822023849</v>
      </c>
      <c r="S159" s="4">
        <f t="shared" ca="1" si="11"/>
        <v>-931016.37375975202</v>
      </c>
    </row>
    <row r="160" spans="1:19" x14ac:dyDescent="0.2">
      <c r="A160" s="15">
        <f>+curves!A149</f>
        <v>41153</v>
      </c>
      <c r="B160" s="6">
        <f t="shared" si="12"/>
        <v>0</v>
      </c>
      <c r="C160" s="4">
        <f t="shared" ca="1" si="13"/>
        <v>-3210921.6579664941</v>
      </c>
      <c r="D160" s="15"/>
      <c r="E160" s="6"/>
      <c r="F160" s="4"/>
      <c r="G160" s="4"/>
      <c r="I160" s="6"/>
      <c r="J160" s="6">
        <v>1976.7448686447885</v>
      </c>
      <c r="K160" s="4">
        <f t="shared" ca="1" si="10"/>
        <v>-2284294.5686348453</v>
      </c>
      <c r="M160" s="6"/>
      <c r="N160" s="4"/>
      <c r="O160" s="4"/>
      <c r="Q160" s="6"/>
      <c r="R160" s="6">
        <v>801.86914994867243</v>
      </c>
      <c r="S160" s="4">
        <f t="shared" ca="1" si="11"/>
        <v>-926627.08933164866</v>
      </c>
    </row>
    <row r="161" spans="1:19" x14ac:dyDescent="0.2">
      <c r="A161" s="15">
        <f>+curves!A150</f>
        <v>41183</v>
      </c>
      <c r="B161" s="6">
        <f t="shared" si="12"/>
        <v>0</v>
      </c>
      <c r="C161" s="4">
        <f t="shared" ca="1" si="13"/>
        <v>-3193891.5771188606</v>
      </c>
      <c r="D161" s="15"/>
      <c r="E161" s="6"/>
      <c r="F161" s="4"/>
      <c r="G161" s="4"/>
      <c r="I161" s="6"/>
      <c r="J161" s="6">
        <v>1977.2756569488565</v>
      </c>
      <c r="K161" s="4">
        <f t="shared" ca="1" si="10"/>
        <v>-2271451.7932412294</v>
      </c>
      <c r="M161" s="6"/>
      <c r="N161" s="4"/>
      <c r="O161" s="4"/>
      <c r="Q161" s="6"/>
      <c r="R161" s="6">
        <v>802.97443911841947</v>
      </c>
      <c r="S161" s="4">
        <f t="shared" ca="1" si="11"/>
        <v>-922439.7838776313</v>
      </c>
    </row>
    <row r="162" spans="1:19" x14ac:dyDescent="0.2">
      <c r="A162" s="15">
        <f>+curves!A151</f>
        <v>41214</v>
      </c>
      <c r="B162" s="6">
        <f t="shared" si="12"/>
        <v>0</v>
      </c>
      <c r="C162" s="4">
        <f t="shared" ca="1" si="13"/>
        <v>-3176326.7914366219</v>
      </c>
      <c r="D162" s="15"/>
      <c r="E162" s="6"/>
      <c r="F162" s="4"/>
      <c r="G162" s="4"/>
      <c r="I162" s="6"/>
      <c r="J162" s="6">
        <v>1977.807176886671</v>
      </c>
      <c r="K162" s="4">
        <f t="shared" ca="1" si="10"/>
        <v>-2258236.4768621689</v>
      </c>
      <c r="M162" s="6"/>
      <c r="N162" s="4"/>
      <c r="O162" s="4"/>
      <c r="Q162" s="6"/>
      <c r="R162" s="6">
        <v>804.08125180874163</v>
      </c>
      <c r="S162" s="4">
        <f t="shared" ca="1" si="11"/>
        <v>-918090.31457445316</v>
      </c>
    </row>
    <row r="163" spans="1:19" x14ac:dyDescent="0.2">
      <c r="A163" s="15">
        <f>+curves!A152</f>
        <v>41244</v>
      </c>
      <c r="B163" s="6">
        <f t="shared" si="12"/>
        <v>0</v>
      </c>
      <c r="C163" s="4">
        <f t="shared" ca="1" si="13"/>
        <v>-3159481.066974503</v>
      </c>
      <c r="D163" s="15"/>
      <c r="E163" s="6"/>
      <c r="F163" s="4"/>
      <c r="G163" s="4"/>
      <c r="I163" s="6"/>
      <c r="J163" s="6">
        <v>1978.3394294667087</v>
      </c>
      <c r="K163" s="4">
        <f t="shared" ca="1" si="10"/>
        <v>-2245540.0778893493</v>
      </c>
      <c r="M163" s="6"/>
      <c r="N163" s="4"/>
      <c r="O163" s="4"/>
      <c r="Q163" s="6"/>
      <c r="R163" s="6">
        <v>805.1895901196458</v>
      </c>
      <c r="S163" s="4">
        <f t="shared" ca="1" si="11"/>
        <v>-913940.98908515391</v>
      </c>
    </row>
    <row r="164" spans="1:19" x14ac:dyDescent="0.2">
      <c r="A164" s="15">
        <f>+curves!A153</f>
        <v>41275</v>
      </c>
      <c r="B164" s="6">
        <f t="shared" si="12"/>
        <v>0</v>
      </c>
      <c r="C164" s="4">
        <f t="shared" ca="1" si="13"/>
        <v>-3142106.3212751476</v>
      </c>
      <c r="D164" s="15"/>
      <c r="E164" s="6"/>
      <c r="F164" s="4"/>
      <c r="G164" s="4"/>
      <c r="I164" s="6"/>
      <c r="J164" s="6">
        <v>1978.8724156989638</v>
      </c>
      <c r="K164" s="4">
        <f t="shared" ca="1" si="10"/>
        <v>-2232475.3417202807</v>
      </c>
      <c r="M164" s="6"/>
      <c r="N164" s="4"/>
      <c r="O164" s="4"/>
      <c r="Q164" s="6"/>
      <c r="R164" s="6">
        <v>806.29945615403449</v>
      </c>
      <c r="S164" s="4">
        <f t="shared" ca="1" si="11"/>
        <v>-909630.97955486702</v>
      </c>
    </row>
    <row r="165" spans="1:19" x14ac:dyDescent="0.2">
      <c r="A165" s="15">
        <f>+curves!A154</f>
        <v>41306</v>
      </c>
      <c r="B165" s="6">
        <f t="shared" si="12"/>
        <v>0</v>
      </c>
      <c r="C165" s="4">
        <f t="shared" ca="1" si="13"/>
        <v>-3124827.5042399312</v>
      </c>
      <c r="D165" s="15"/>
      <c r="E165" s="6"/>
      <c r="F165" s="4"/>
      <c r="G165" s="4"/>
      <c r="I165" s="6"/>
      <c r="J165" s="6">
        <v>1979.4061365945693</v>
      </c>
      <c r="K165" s="4">
        <f t="shared" ca="1" si="10"/>
        <v>-2219486.5191962412</v>
      </c>
      <c r="M165" s="6"/>
      <c r="N165" s="4"/>
      <c r="O165" s="4"/>
      <c r="Q165" s="6"/>
      <c r="R165" s="6">
        <v>807.41085201770716</v>
      </c>
      <c r="S165" s="4">
        <f t="shared" ca="1" si="11"/>
        <v>-905340.98504368996</v>
      </c>
    </row>
    <row r="166" spans="1:19" x14ac:dyDescent="0.2">
      <c r="A166" s="15">
        <f>+curves!A155</f>
        <v>41334</v>
      </c>
      <c r="B166" s="6">
        <f t="shared" si="12"/>
        <v>0</v>
      </c>
      <c r="C166" s="4">
        <f t="shared" ca="1" si="13"/>
        <v>-3109480.7297222</v>
      </c>
      <c r="D166" s="15"/>
      <c r="E166" s="6"/>
      <c r="F166" s="4"/>
      <c r="G166" s="4"/>
      <c r="I166" s="6"/>
      <c r="J166" s="6">
        <v>1979.9405931661786</v>
      </c>
      <c r="K166" s="4">
        <f t="shared" ca="1" si="10"/>
        <v>-2207877.27470703</v>
      </c>
      <c r="M166" s="6"/>
      <c r="N166" s="4"/>
      <c r="O166" s="4"/>
      <c r="Q166" s="6"/>
      <c r="R166" s="6">
        <v>808.52377981936706</v>
      </c>
      <c r="S166" s="4">
        <f t="shared" ca="1" si="11"/>
        <v>-901603.45501516969</v>
      </c>
    </row>
    <row r="167" spans="1:19" x14ac:dyDescent="0.2">
      <c r="A167" s="15">
        <f>+curves!A156</f>
        <v>41365</v>
      </c>
      <c r="B167" s="6">
        <f t="shared" si="12"/>
        <v>0</v>
      </c>
      <c r="C167" s="4">
        <f t="shared" ca="1" si="13"/>
        <v>-3092382.1817540471</v>
      </c>
      <c r="D167" s="15"/>
      <c r="E167" s="6"/>
      <c r="F167" s="4"/>
      <c r="G167" s="4"/>
      <c r="I167" s="6"/>
      <c r="J167" s="6">
        <v>1980.4757864279673</v>
      </c>
      <c r="K167" s="4">
        <f t="shared" ca="1" si="10"/>
        <v>-2195031.4473415385</v>
      </c>
      <c r="M167" s="6"/>
      <c r="N167" s="4"/>
      <c r="O167" s="4"/>
      <c r="Q167" s="6"/>
      <c r="R167" s="6">
        <v>809.6382416706233</v>
      </c>
      <c r="S167" s="4">
        <f t="shared" ca="1" si="11"/>
        <v>-897350.73441250832</v>
      </c>
    </row>
    <row r="168" spans="1:19" x14ac:dyDescent="0.2">
      <c r="A168" s="15">
        <f>+curves!A157</f>
        <v>41395</v>
      </c>
      <c r="B168" s="6">
        <f t="shared" si="12"/>
        <v>0</v>
      </c>
      <c r="C168" s="4">
        <f t="shared" ca="1" si="13"/>
        <v>-3075983.8367096754</v>
      </c>
      <c r="D168" s="15"/>
      <c r="E168" s="6"/>
      <c r="F168" s="4"/>
      <c r="G168" s="4"/>
      <c r="I168" s="6"/>
      <c r="J168" s="6">
        <v>1981.011717395256</v>
      </c>
      <c r="K168" s="4">
        <f t="shared" ca="1" si="10"/>
        <v>-2182690.1383277145</v>
      </c>
      <c r="M168" s="6"/>
      <c r="N168" s="4"/>
      <c r="O168" s="4"/>
      <c r="Q168" s="6"/>
      <c r="R168" s="6">
        <v>810.75423968599603</v>
      </c>
      <c r="S168" s="4">
        <f t="shared" ca="1" si="11"/>
        <v>-893293.69838196062</v>
      </c>
    </row>
    <row r="169" spans="1:19" x14ac:dyDescent="0.2">
      <c r="A169" s="15">
        <f>+curves!A158</f>
        <v>41426</v>
      </c>
      <c r="B169" s="6">
        <f t="shared" si="12"/>
        <v>0</v>
      </c>
      <c r="C169" s="4">
        <f t="shared" ca="1" si="13"/>
        <v>-3059070.2641939037</v>
      </c>
      <c r="D169" s="15"/>
      <c r="E169" s="6"/>
      <c r="F169" s="4"/>
      <c r="G169" s="4"/>
      <c r="I169" s="6"/>
      <c r="J169" s="6">
        <v>1981.5483870848911</v>
      </c>
      <c r="K169" s="4">
        <f t="shared" ca="1" si="10"/>
        <v>-2169990.6903140768</v>
      </c>
      <c r="M169" s="6"/>
      <c r="N169" s="4"/>
      <c r="O169" s="4"/>
      <c r="Q169" s="6"/>
      <c r="R169" s="6">
        <v>811.87177598292055</v>
      </c>
      <c r="S169" s="4">
        <f t="shared" ca="1" si="11"/>
        <v>-889079.57387982693</v>
      </c>
    </row>
    <row r="170" spans="1:19" x14ac:dyDescent="0.2">
      <c r="A170" s="15">
        <f>+curves!A159</f>
        <v>41456</v>
      </c>
      <c r="B170" s="6">
        <f t="shared" si="12"/>
        <v>0</v>
      </c>
      <c r="C170" s="4">
        <f t="shared" ca="1" si="13"/>
        <v>-3042849.4101360422</v>
      </c>
      <c r="D170" s="15"/>
      <c r="E170" s="6"/>
      <c r="F170" s="4"/>
      <c r="G170" s="4"/>
      <c r="I170" s="6"/>
      <c r="J170" s="6">
        <v>1982.0857965152477</v>
      </c>
      <c r="K170" s="4">
        <f t="shared" ca="1" si="10"/>
        <v>-2157790.0550591922</v>
      </c>
      <c r="M170" s="6"/>
      <c r="N170" s="4"/>
      <c r="O170" s="4"/>
      <c r="Q170" s="6"/>
      <c r="R170" s="6">
        <v>812.99085268174849</v>
      </c>
      <c r="S170" s="4">
        <f t="shared" ca="1" si="11"/>
        <v>-885059.35507685004</v>
      </c>
    </row>
    <row r="171" spans="1:19" x14ac:dyDescent="0.2">
      <c r="A171" s="15">
        <f>+curves!A160</f>
        <v>41487</v>
      </c>
      <c r="B171" s="6">
        <f t="shared" si="12"/>
        <v>0</v>
      </c>
      <c r="C171" s="4">
        <f t="shared" ca="1" si="13"/>
        <v>-3026118.8041859232</v>
      </c>
      <c r="D171" s="15"/>
      <c r="E171" s="6"/>
      <c r="F171" s="4"/>
      <c r="G171" s="4"/>
      <c r="I171" s="6"/>
      <c r="J171" s="6">
        <v>1982.6239467058508</v>
      </c>
      <c r="K171" s="4">
        <f t="shared" ca="1" si="10"/>
        <v>-2145235.3221651232</v>
      </c>
      <c r="M171" s="6"/>
      <c r="N171" s="4"/>
      <c r="O171" s="4"/>
      <c r="Q171" s="6"/>
      <c r="R171" s="6">
        <v>814.11147190575775</v>
      </c>
      <c r="S171" s="4">
        <f t="shared" ca="1" si="11"/>
        <v>-880883.4820208</v>
      </c>
    </row>
    <row r="172" spans="1:19" x14ac:dyDescent="0.2">
      <c r="A172" s="15">
        <f>+curves!A161</f>
        <v>41518</v>
      </c>
      <c r="B172" s="6">
        <f t="shared" si="12"/>
        <v>0</v>
      </c>
      <c r="C172" s="4">
        <f t="shared" ca="1" si="13"/>
        <v>-3009480.5573294349</v>
      </c>
      <c r="D172" s="15"/>
      <c r="E172" s="6"/>
      <c r="F172" s="4"/>
      <c r="G172" s="4"/>
      <c r="I172" s="6"/>
      <c r="J172" s="6">
        <v>1983.1628386777577</v>
      </c>
      <c r="K172" s="4">
        <f t="shared" ca="1" si="10"/>
        <v>-2132753.5463583581</v>
      </c>
      <c r="M172" s="6"/>
      <c r="N172" s="4"/>
      <c r="O172" s="4"/>
      <c r="Q172" s="6"/>
      <c r="R172" s="6">
        <v>815.23363578115027</v>
      </c>
      <c r="S172" s="4">
        <f t="shared" ca="1" si="11"/>
        <v>-876727.01097107679</v>
      </c>
    </row>
    <row r="173" spans="1:19" x14ac:dyDescent="0.2">
      <c r="A173" s="15">
        <f>+curves!A162</f>
        <v>41548</v>
      </c>
      <c r="B173" s="6">
        <f t="shared" si="12"/>
        <v>0</v>
      </c>
      <c r="C173" s="4">
        <f t="shared" ca="1" si="13"/>
        <v>-2993523.886180813</v>
      </c>
      <c r="D173" s="15"/>
      <c r="E173" s="6"/>
      <c r="F173" s="4"/>
      <c r="G173" s="4"/>
      <c r="I173" s="6"/>
      <c r="J173" s="6">
        <v>1983.7024734535596</v>
      </c>
      <c r="K173" s="4">
        <f t="shared" ref="K173:K235" ca="1" si="14">-+J173*VLOOKUP(A173,curves,3,0)*1000</f>
        <v>-2120762.0977151701</v>
      </c>
      <c r="M173" s="6"/>
      <c r="N173" s="4"/>
      <c r="O173" s="4"/>
      <c r="Q173" s="6"/>
      <c r="R173" s="6">
        <v>816.3573464370595</v>
      </c>
      <c r="S173" s="4">
        <f t="shared" ref="S173:S235" ca="1" si="15">-+R173*VLOOKUP(A173,curves,3,0)*1000</f>
        <v>-872761.78846564284</v>
      </c>
    </row>
    <row r="174" spans="1:19" x14ac:dyDescent="0.2">
      <c r="A174" s="15">
        <f>+curves!A163</f>
        <v>41579</v>
      </c>
      <c r="B174" s="6">
        <f t="shared" si="12"/>
        <v>0</v>
      </c>
      <c r="C174" s="4">
        <f t="shared" ca="1" si="13"/>
        <v>-2977065.6161385193</v>
      </c>
      <c r="D174" s="15"/>
      <c r="E174" s="6"/>
      <c r="F174" s="4"/>
      <c r="G174" s="4"/>
      <c r="I174" s="6"/>
      <c r="J174" s="6">
        <v>1984.2428520570043</v>
      </c>
      <c r="K174" s="4">
        <f t="shared" ca="1" si="14"/>
        <v>-2108422.5622208128</v>
      </c>
      <c r="M174" s="6"/>
      <c r="N174" s="4"/>
      <c r="O174" s="4"/>
      <c r="Q174" s="6"/>
      <c r="R174" s="6">
        <v>817.48260600555341</v>
      </c>
      <c r="S174" s="4">
        <f t="shared" ca="1" si="15"/>
        <v>-868643.05391770659</v>
      </c>
    </row>
    <row r="175" spans="1:19" x14ac:dyDescent="0.2">
      <c r="A175" s="15">
        <f>+curves!A164</f>
        <v>41609</v>
      </c>
      <c r="B175" s="6">
        <f t="shared" si="12"/>
        <v>0</v>
      </c>
      <c r="C175" s="4">
        <f t="shared" ca="1" si="13"/>
        <v>-2961281.6372837899</v>
      </c>
      <c r="D175" s="15"/>
      <c r="E175" s="6"/>
      <c r="F175" s="4"/>
      <c r="G175" s="4"/>
      <c r="I175" s="6"/>
      <c r="J175" s="6">
        <v>1984.7839755133764</v>
      </c>
      <c r="K175" s="4">
        <f t="shared" ca="1" si="14"/>
        <v>-2096567.8085538594</v>
      </c>
      <c r="M175" s="6"/>
      <c r="N175" s="4"/>
      <c r="O175" s="4"/>
      <c r="Q175" s="6"/>
      <c r="R175" s="6">
        <v>818.60941662163987</v>
      </c>
      <c r="S175" s="4">
        <f t="shared" ca="1" si="15"/>
        <v>-864713.82872993068</v>
      </c>
    </row>
    <row r="176" spans="1:19" x14ac:dyDescent="0.2">
      <c r="A176" s="15">
        <f>+curves!A165</f>
        <v>41640</v>
      </c>
      <c r="B176" s="6">
        <f t="shared" si="12"/>
        <v>0</v>
      </c>
      <c r="C176" s="4">
        <f t="shared" ca="1" si="13"/>
        <v>-2945001.3896070803</v>
      </c>
      <c r="D176" s="15"/>
      <c r="E176" s="6"/>
      <c r="F176" s="4"/>
      <c r="G176" s="4"/>
      <c r="I176" s="6"/>
      <c r="J176" s="6">
        <v>1985.3258448495019</v>
      </c>
      <c r="K176" s="4">
        <f t="shared" ca="1" si="14"/>
        <v>-2084368.896030328</v>
      </c>
      <c r="M176" s="6"/>
      <c r="N176" s="4"/>
      <c r="O176" s="4"/>
      <c r="Q176" s="6"/>
      <c r="R176" s="6">
        <v>819.73778042326853</v>
      </c>
      <c r="S176" s="4">
        <f t="shared" ca="1" si="15"/>
        <v>-860632.49357675249</v>
      </c>
    </row>
    <row r="177" spans="1:19" x14ac:dyDescent="0.2">
      <c r="A177" s="15">
        <f>+curves!A166</f>
        <v>41671</v>
      </c>
      <c r="B177" s="6">
        <f t="shared" si="12"/>
        <v>0</v>
      </c>
      <c r="C177" s="4">
        <f t="shared" ca="1" si="13"/>
        <v>-2928811.0059241285</v>
      </c>
      <c r="D177" s="15"/>
      <c r="E177" s="6"/>
      <c r="F177" s="4"/>
      <c r="G177" s="4"/>
      <c r="I177" s="6"/>
      <c r="J177" s="6">
        <v>1985.8684610933674</v>
      </c>
      <c r="K177" s="4">
        <f t="shared" ca="1" si="14"/>
        <v>-2072240.8777574187</v>
      </c>
      <c r="M177" s="6"/>
      <c r="N177" s="4"/>
      <c r="O177" s="4"/>
      <c r="Q177" s="6"/>
      <c r="R177" s="6">
        <v>820.86769955133559</v>
      </c>
      <c r="S177" s="4">
        <f t="shared" ca="1" si="15"/>
        <v>-856570.12816670991</v>
      </c>
    </row>
    <row r="178" spans="1:19" x14ac:dyDescent="0.2">
      <c r="A178" s="15">
        <f>+curves!A167</f>
        <v>41699</v>
      </c>
      <c r="B178" s="6">
        <f t="shared" si="12"/>
        <v>0</v>
      </c>
      <c r="C178" s="4">
        <f t="shared" ca="1" si="13"/>
        <v>-2914432.5643250505</v>
      </c>
      <c r="D178" s="15"/>
      <c r="E178" s="6"/>
      <c r="F178" s="4"/>
      <c r="G178" s="4"/>
      <c r="I178" s="6"/>
      <c r="J178" s="6">
        <v>1986.4118252745043</v>
      </c>
      <c r="K178" s="4">
        <f t="shared" ca="1" si="14"/>
        <v>-2061401.7345767915</v>
      </c>
      <c r="M178" s="6"/>
      <c r="N178" s="4"/>
      <c r="O178" s="4"/>
      <c r="Q178" s="6"/>
      <c r="R178" s="6">
        <v>821.9991761496899</v>
      </c>
      <c r="S178" s="4">
        <f t="shared" ca="1" si="15"/>
        <v>-853030.82974825916</v>
      </c>
    </row>
    <row r="179" spans="1:19" x14ac:dyDescent="0.2">
      <c r="A179" s="15">
        <f>+curves!A168</f>
        <v>41730</v>
      </c>
      <c r="B179" s="6">
        <f t="shared" si="12"/>
        <v>0</v>
      </c>
      <c r="C179" s="4">
        <f t="shared" ca="1" si="13"/>
        <v>-2898411.0447096368</v>
      </c>
      <c r="D179" s="15"/>
      <c r="E179" s="6"/>
      <c r="F179" s="4"/>
      <c r="G179" s="4"/>
      <c r="I179" s="6"/>
      <c r="J179" s="6">
        <v>1986.9559384239888</v>
      </c>
      <c r="K179" s="4">
        <f t="shared" ca="1" si="14"/>
        <v>-2049407.2528159858</v>
      </c>
      <c r="M179" s="6"/>
      <c r="N179" s="4"/>
      <c r="O179" s="4"/>
      <c r="Q179" s="6"/>
      <c r="R179" s="6">
        <v>823.13221236513391</v>
      </c>
      <c r="S179" s="4">
        <f t="shared" ca="1" si="15"/>
        <v>-849003.79189365089</v>
      </c>
    </row>
    <row r="180" spans="1:19" x14ac:dyDescent="0.2">
      <c r="A180" s="15">
        <f>+curves!A169</f>
        <v>41760</v>
      </c>
      <c r="B180" s="6">
        <f t="shared" si="12"/>
        <v>0</v>
      </c>
      <c r="C180" s="4">
        <f t="shared" ca="1" si="13"/>
        <v>-2883046.1372508896</v>
      </c>
      <c r="D180" s="15"/>
      <c r="E180" s="6"/>
      <c r="F180" s="4"/>
      <c r="G180" s="4"/>
      <c r="I180" s="6"/>
      <c r="J180" s="6">
        <v>1987.5008015740657</v>
      </c>
      <c r="K180" s="4">
        <f t="shared" ca="1" si="14"/>
        <v>-2037884.0998333334</v>
      </c>
      <c r="M180" s="6"/>
      <c r="N180" s="4"/>
      <c r="O180" s="4"/>
      <c r="Q180" s="6"/>
      <c r="R180" s="6">
        <v>824.2668103474291</v>
      </c>
      <c r="S180" s="4">
        <f t="shared" ca="1" si="15"/>
        <v>-845162.03741755628</v>
      </c>
    </row>
    <row r="181" spans="1:19" x14ac:dyDescent="0.2">
      <c r="A181" s="15">
        <f>+curves!A170</f>
        <v>41791</v>
      </c>
      <c r="B181" s="6">
        <f t="shared" si="12"/>
        <v>0</v>
      </c>
      <c r="C181" s="4">
        <f t="shared" ca="1" si="13"/>
        <v>-2867197.8966774619</v>
      </c>
      <c r="D181" s="15"/>
      <c r="E181" s="6"/>
      <c r="F181" s="4"/>
      <c r="G181" s="4"/>
      <c r="I181" s="6"/>
      <c r="J181" s="6">
        <v>1988.0464157585286</v>
      </c>
      <c r="K181" s="4">
        <f t="shared" ca="1" si="14"/>
        <v>-2026026.3170386043</v>
      </c>
      <c r="M181" s="6"/>
      <c r="N181" s="4"/>
      <c r="O181" s="4"/>
      <c r="Q181" s="6"/>
      <c r="R181" s="6">
        <v>825.40297224930214</v>
      </c>
      <c r="S181" s="4">
        <f t="shared" ca="1" si="15"/>
        <v>-841171.57963885774</v>
      </c>
    </row>
    <row r="182" spans="1:19" x14ac:dyDescent="0.2">
      <c r="A182" s="15">
        <f>+curves!A171</f>
        <v>41821</v>
      </c>
      <c r="B182" s="6">
        <f t="shared" si="12"/>
        <v>0</v>
      </c>
      <c r="C182" s="4">
        <f t="shared" ca="1" si="13"/>
        <v>-2851999.2517148866</v>
      </c>
      <c r="D182" s="15"/>
      <c r="E182" s="6"/>
      <c r="F182" s="4"/>
      <c r="G182" s="4"/>
      <c r="I182" s="6"/>
      <c r="J182" s="6">
        <v>1988.5927820127238</v>
      </c>
      <c r="K182" s="4">
        <f t="shared" ca="1" si="14"/>
        <v>-2014634.5322690727</v>
      </c>
      <c r="M182" s="6"/>
      <c r="N182" s="4"/>
      <c r="O182" s="4"/>
      <c r="Q182" s="6"/>
      <c r="R182" s="6">
        <v>826.54070022644441</v>
      </c>
      <c r="S182" s="4">
        <f t="shared" ca="1" si="15"/>
        <v>-837364.7194458138</v>
      </c>
    </row>
    <row r="183" spans="1:19" x14ac:dyDescent="0.2">
      <c r="A183" s="15">
        <f>+curves!A172</f>
        <v>41852</v>
      </c>
      <c r="B183" s="6">
        <f t="shared" si="12"/>
        <v>0</v>
      </c>
      <c r="C183" s="4">
        <f t="shared" ca="1" si="13"/>
        <v>-2836322.408684813</v>
      </c>
      <c r="D183" s="15"/>
      <c r="E183" s="6"/>
      <c r="F183" s="4"/>
      <c r="G183" s="4"/>
      <c r="I183" s="6"/>
      <c r="J183" s="6">
        <v>1989.1399013731702</v>
      </c>
      <c r="K183" s="4">
        <f t="shared" ca="1" si="14"/>
        <v>-2002911.8938909851</v>
      </c>
      <c r="M183" s="6"/>
      <c r="N183" s="4"/>
      <c r="O183" s="4"/>
      <c r="Q183" s="6"/>
      <c r="R183" s="6">
        <v>827.67999643752046</v>
      </c>
      <c r="S183" s="4">
        <f t="shared" ca="1" si="15"/>
        <v>-833410.5147938279</v>
      </c>
    </row>
    <row r="184" spans="1:19" x14ac:dyDescent="0.2">
      <c r="A184" s="15">
        <f>+curves!A173</f>
        <v>41883</v>
      </c>
      <c r="B184" s="6">
        <f t="shared" si="12"/>
        <v>0</v>
      </c>
      <c r="C184" s="4">
        <f t="shared" ca="1" si="13"/>
        <v>-2820732.0864069024</v>
      </c>
      <c r="D184" s="15"/>
      <c r="E184" s="6"/>
      <c r="F184" s="4"/>
      <c r="G184" s="4"/>
      <c r="I184" s="6"/>
      <c r="J184" s="6">
        <v>1989.687774877943</v>
      </c>
      <c r="K184" s="4">
        <f t="shared" ca="1" si="14"/>
        <v>-1991257.3880445424</v>
      </c>
      <c r="M184" s="6"/>
      <c r="N184" s="4"/>
      <c r="O184" s="4"/>
      <c r="Q184" s="6"/>
      <c r="R184" s="6">
        <v>828.82086304416953</v>
      </c>
      <c r="S184" s="4">
        <f t="shared" ca="1" si="15"/>
        <v>-829474.69836235978</v>
      </c>
    </row>
    <row r="185" spans="1:19" x14ac:dyDescent="0.2">
      <c r="A185" s="15">
        <f>+curves!A174</f>
        <v>41913</v>
      </c>
      <c r="B185" s="6">
        <f t="shared" si="12"/>
        <v>0</v>
      </c>
      <c r="C185" s="4">
        <f t="shared" ca="1" si="13"/>
        <v>-2805780.9135283059</v>
      </c>
      <c r="D185" s="15"/>
      <c r="E185" s="6"/>
      <c r="F185" s="4"/>
      <c r="G185" s="4"/>
      <c r="I185" s="6"/>
      <c r="J185" s="6">
        <v>1990.2364035666742</v>
      </c>
      <c r="K185" s="4">
        <f t="shared" ca="1" si="14"/>
        <v>-1980060.9521008127</v>
      </c>
      <c r="M185" s="6"/>
      <c r="N185" s="4"/>
      <c r="O185" s="4"/>
      <c r="Q185" s="6"/>
      <c r="R185" s="6">
        <v>829.96330221101016</v>
      </c>
      <c r="S185" s="4">
        <f t="shared" ca="1" si="15"/>
        <v>-825719.96142749337</v>
      </c>
    </row>
    <row r="186" spans="1:19" x14ac:dyDescent="0.2">
      <c r="A186" s="15">
        <f>+curves!A175</f>
        <v>41944</v>
      </c>
      <c r="B186" s="6">
        <f t="shared" si="12"/>
        <v>0</v>
      </c>
      <c r="C186" s="4">
        <f t="shared" ca="1" si="13"/>
        <v>-2790359.1886112634</v>
      </c>
      <c r="D186" s="15"/>
      <c r="E186" s="6"/>
      <c r="F186" s="4"/>
      <c r="G186" s="4"/>
      <c r="I186" s="6"/>
      <c r="J186" s="6">
        <v>1990.7857884801763</v>
      </c>
      <c r="K186" s="4">
        <f t="shared" ca="1" si="14"/>
        <v>-1968539.2789737524</v>
      </c>
      <c r="M186" s="6"/>
      <c r="N186" s="4"/>
      <c r="O186" s="4"/>
      <c r="Q186" s="6"/>
      <c r="R186" s="6">
        <v>831.10731610564631</v>
      </c>
      <c r="S186" s="4">
        <f t="shared" ca="1" si="15"/>
        <v>-821819.90963751089</v>
      </c>
    </row>
    <row r="187" spans="1:19" x14ac:dyDescent="0.2">
      <c r="A187" s="15">
        <f>+curves!A176</f>
        <v>41974</v>
      </c>
      <c r="B187" s="6">
        <f t="shared" si="12"/>
        <v>0</v>
      </c>
      <c r="C187" s="4">
        <f t="shared" ca="1" si="13"/>
        <v>-2775569.7839496266</v>
      </c>
      <c r="D187" s="15"/>
      <c r="E187" s="6"/>
      <c r="F187" s="4"/>
      <c r="G187" s="4"/>
      <c r="I187" s="6"/>
      <c r="J187" s="6">
        <v>1991.335930660822</v>
      </c>
      <c r="K187" s="4">
        <f t="shared" ca="1" si="14"/>
        <v>-1957470.4947525621</v>
      </c>
      <c r="M187" s="6"/>
      <c r="N187" s="4"/>
      <c r="O187" s="4"/>
      <c r="Q187" s="6"/>
      <c r="R187" s="6">
        <v>832.25290689866756</v>
      </c>
      <c r="S187" s="4">
        <f t="shared" ca="1" si="15"/>
        <v>-818099.28919706424</v>
      </c>
    </row>
    <row r="188" spans="1:19" x14ac:dyDescent="0.2">
      <c r="A188" s="15">
        <f>+curves!A177</f>
        <v>42005</v>
      </c>
      <c r="B188" s="6">
        <f t="shared" si="12"/>
        <v>0</v>
      </c>
      <c r="C188" s="4">
        <f t="shared" ca="1" si="13"/>
        <v>-2760314.8258758471</v>
      </c>
      <c r="D188" s="15"/>
      <c r="E188" s="6"/>
      <c r="F188" s="4"/>
      <c r="G188" s="4"/>
      <c r="I188" s="6"/>
      <c r="J188" s="6">
        <v>1991.8868311525489</v>
      </c>
      <c r="K188" s="4">
        <f t="shared" ca="1" si="14"/>
        <v>-1946080.1436100779</v>
      </c>
      <c r="M188" s="6"/>
      <c r="N188" s="4"/>
      <c r="O188" s="4"/>
      <c r="Q188" s="6"/>
      <c r="R188" s="6">
        <v>833.40007676365622</v>
      </c>
      <c r="S188" s="4">
        <f t="shared" ca="1" si="15"/>
        <v>-814234.68226576934</v>
      </c>
    </row>
    <row r="189" spans="1:19" x14ac:dyDescent="0.2">
      <c r="A189" s="15">
        <f>+curves!A178</f>
        <v>42036</v>
      </c>
      <c r="B189" s="6">
        <f t="shared" si="12"/>
        <v>0</v>
      </c>
      <c r="C189" s="4">
        <f t="shared" ca="1" si="13"/>
        <v>-2745144.0516256224</v>
      </c>
      <c r="D189" s="15"/>
      <c r="E189" s="6"/>
      <c r="F189" s="4"/>
      <c r="G189" s="4"/>
      <c r="I189" s="6"/>
      <c r="J189" s="6">
        <v>1992.4384910004787</v>
      </c>
      <c r="K189" s="4">
        <f t="shared" ca="1" si="14"/>
        <v>-1934755.998117222</v>
      </c>
      <c r="M189" s="6"/>
      <c r="N189" s="4"/>
      <c r="O189" s="4"/>
      <c r="Q189" s="6"/>
      <c r="R189" s="6">
        <v>834.54882787719134</v>
      </c>
      <c r="S189" s="4">
        <f t="shared" ca="1" si="15"/>
        <v>-810388.05350840057</v>
      </c>
    </row>
    <row r="190" spans="1:19" x14ac:dyDescent="0.2">
      <c r="A190" s="15">
        <f>+curves!A179</f>
        <v>42064</v>
      </c>
      <c r="B190" s="6">
        <f t="shared" si="12"/>
        <v>0</v>
      </c>
      <c r="C190" s="4">
        <f t="shared" ca="1" si="13"/>
        <v>-2731672.6168418638</v>
      </c>
      <c r="D190" s="15"/>
      <c r="E190" s="6"/>
      <c r="F190" s="4"/>
      <c r="G190" s="4"/>
      <c r="I190" s="6"/>
      <c r="J190" s="6">
        <v>1992.9909112513019</v>
      </c>
      <c r="K190" s="4">
        <f t="shared" ca="1" si="14"/>
        <v>-1924635.9820594222</v>
      </c>
      <c r="M190" s="6"/>
      <c r="N190" s="4"/>
      <c r="O190" s="4"/>
      <c r="Q190" s="6"/>
      <c r="R190" s="6">
        <v>835.6991624188513</v>
      </c>
      <c r="S190" s="4">
        <f t="shared" ca="1" si="15"/>
        <v>-807036.63478244166</v>
      </c>
    </row>
    <row r="191" spans="1:19" x14ac:dyDescent="0.2">
      <c r="A191" s="15">
        <f>+curves!A180</f>
        <v>42095</v>
      </c>
      <c r="B191" s="6">
        <f t="shared" si="12"/>
        <v>0</v>
      </c>
      <c r="C191" s="4">
        <f t="shared" ca="1" si="13"/>
        <v>-2716660.0252252687</v>
      </c>
      <c r="D191" s="15"/>
      <c r="E191" s="6"/>
      <c r="F191" s="4"/>
      <c r="G191" s="4"/>
      <c r="I191" s="6"/>
      <c r="J191" s="6">
        <v>1993.5440929532774</v>
      </c>
      <c r="K191" s="4">
        <f t="shared" ca="1" si="14"/>
        <v>-1913436.5380079993</v>
      </c>
      <c r="M191" s="6"/>
      <c r="N191" s="4"/>
      <c r="O191" s="4"/>
      <c r="Q191" s="6"/>
      <c r="R191" s="6">
        <v>836.85108257121919</v>
      </c>
      <c r="S191" s="4">
        <f t="shared" ca="1" si="15"/>
        <v>-803223.48721726949</v>
      </c>
    </row>
    <row r="192" spans="1:19" x14ac:dyDescent="0.2">
      <c r="A192" s="15">
        <f>+curves!A181</f>
        <v>42125</v>
      </c>
      <c r="B192" s="6">
        <f t="shared" si="12"/>
        <v>0</v>
      </c>
      <c r="C192" s="4">
        <f t="shared" ca="1" si="13"/>
        <v>-2702263.1800992424</v>
      </c>
      <c r="D192" s="15"/>
      <c r="E192" s="6"/>
      <c r="F192" s="4"/>
      <c r="G192" s="4"/>
      <c r="I192" s="6"/>
      <c r="J192" s="6">
        <v>1994.0980371558553</v>
      </c>
      <c r="K192" s="4">
        <f t="shared" ca="1" si="14"/>
        <v>-1902677.413825484</v>
      </c>
      <c r="M192" s="6"/>
      <c r="N192" s="4"/>
      <c r="O192" s="4"/>
      <c r="Q192" s="6"/>
      <c r="R192" s="6">
        <v>838.00459051988673</v>
      </c>
      <c r="S192" s="4">
        <f t="shared" ca="1" si="15"/>
        <v>-799585.76627375826</v>
      </c>
    </row>
    <row r="193" spans="1:19" x14ac:dyDescent="0.2">
      <c r="A193" s="15">
        <f>+curves!A182</f>
        <v>42156</v>
      </c>
      <c r="B193" s="6">
        <f t="shared" si="12"/>
        <v>0</v>
      </c>
      <c r="C193" s="4">
        <f t="shared" ca="1" si="13"/>
        <v>-2687412.9128069305</v>
      </c>
      <c r="D193" s="15"/>
      <c r="E193" s="6"/>
      <c r="F193" s="4"/>
      <c r="G193" s="4"/>
      <c r="I193" s="6"/>
      <c r="J193" s="6">
        <v>1994.6527449100599</v>
      </c>
      <c r="K193" s="4">
        <f t="shared" ca="1" si="14"/>
        <v>-1891605.6264438913</v>
      </c>
      <c r="M193" s="6"/>
      <c r="N193" s="4"/>
      <c r="O193" s="4"/>
      <c r="Q193" s="6"/>
      <c r="R193" s="6">
        <v>839.15968845345697</v>
      </c>
      <c r="S193" s="4">
        <f t="shared" ca="1" si="15"/>
        <v>-795807.28636303928</v>
      </c>
    </row>
    <row r="194" spans="1:19" x14ac:dyDescent="0.2">
      <c r="A194" s="15">
        <f>+curves!A183</f>
        <v>42186</v>
      </c>
      <c r="B194" s="6">
        <f t="shared" si="12"/>
        <v>0</v>
      </c>
      <c r="C194" s="4">
        <f t="shared" ca="1" si="13"/>
        <v>-2673171.8140230235</v>
      </c>
      <c r="D194" s="15"/>
      <c r="E194" s="6"/>
      <c r="F194" s="4"/>
      <c r="G194" s="4"/>
      <c r="I194" s="6"/>
      <c r="J194" s="6">
        <v>1995.2082172684911</v>
      </c>
      <c r="K194" s="4">
        <f t="shared" ca="1" si="14"/>
        <v>-1880969.1784543339</v>
      </c>
      <c r="M194" s="6"/>
      <c r="N194" s="4"/>
      <c r="O194" s="4"/>
      <c r="Q194" s="6"/>
      <c r="R194" s="6">
        <v>840.31637856355178</v>
      </c>
      <c r="S194" s="4">
        <f t="shared" ca="1" si="15"/>
        <v>-792202.63556868944</v>
      </c>
    </row>
    <row r="195" spans="1:19" x14ac:dyDescent="0.2">
      <c r="A195" s="15">
        <f>+curves!A184</f>
        <v>42217</v>
      </c>
      <c r="B195" s="6">
        <f t="shared" si="12"/>
        <v>0</v>
      </c>
      <c r="C195" s="4">
        <f t="shared" ca="1" si="13"/>
        <v>-2658482.1088540768</v>
      </c>
      <c r="D195" s="15"/>
      <c r="E195" s="6"/>
      <c r="F195" s="4"/>
      <c r="G195" s="4"/>
      <c r="I195" s="6"/>
      <c r="J195" s="6">
        <v>1995.7644552849451</v>
      </c>
      <c r="K195" s="4">
        <f t="shared" ca="1" si="14"/>
        <v>-1870023.5956796347</v>
      </c>
      <c r="M195" s="6"/>
      <c r="N195" s="4"/>
      <c r="O195" s="4"/>
      <c r="Q195" s="6"/>
      <c r="R195" s="6">
        <v>841.47466304481213</v>
      </c>
      <c r="S195" s="4">
        <f t="shared" ca="1" si="15"/>
        <v>-788458.51317444234</v>
      </c>
    </row>
    <row r="196" spans="1:19" x14ac:dyDescent="0.2">
      <c r="A196" s="15">
        <f>+curves!A185</f>
        <v>42248</v>
      </c>
      <c r="B196" s="6">
        <f t="shared" si="12"/>
        <v>0</v>
      </c>
      <c r="C196" s="4">
        <f t="shared" ca="1" si="13"/>
        <v>-2643873.4562234688</v>
      </c>
      <c r="D196" s="15"/>
      <c r="E196" s="6"/>
      <c r="F196" s="4"/>
      <c r="G196" s="4"/>
      <c r="I196" s="6"/>
      <c r="J196" s="6">
        <v>1996.3214600147978</v>
      </c>
      <c r="K196" s="4">
        <f t="shared" ca="1" si="14"/>
        <v>-1859141.6388918618</v>
      </c>
      <c r="M196" s="6"/>
      <c r="N196" s="4"/>
      <c r="O196" s="4"/>
      <c r="Q196" s="6"/>
      <c r="R196" s="6">
        <v>842.63454409490555</v>
      </c>
      <c r="S196" s="4">
        <f t="shared" ca="1" si="15"/>
        <v>-784731.8173316071</v>
      </c>
    </row>
    <row r="197" spans="1:19" x14ac:dyDescent="0.2">
      <c r="A197" s="15">
        <f>+curves!A186</f>
        <v>42278</v>
      </c>
      <c r="B197" s="6">
        <f t="shared" si="12"/>
        <v>0</v>
      </c>
      <c r="C197" s="4">
        <f t="shared" ca="1" si="13"/>
        <v>-2629864.1787337037</v>
      </c>
      <c r="D197" s="15"/>
      <c r="E197" s="6"/>
      <c r="F197" s="4"/>
      <c r="G197" s="4"/>
      <c r="I197" s="6"/>
      <c r="J197" s="6">
        <v>1996.8792325150075</v>
      </c>
      <c r="K197" s="4">
        <f t="shared" ca="1" si="14"/>
        <v>-1848687.6143136274</v>
      </c>
      <c r="M197" s="6"/>
      <c r="N197" s="4"/>
      <c r="O197" s="4"/>
      <c r="Q197" s="6"/>
      <c r="R197" s="6">
        <v>843.79602391452727</v>
      </c>
      <c r="S197" s="4">
        <f t="shared" ca="1" si="15"/>
        <v>-781176.5644200762</v>
      </c>
    </row>
    <row r="198" spans="1:19" x14ac:dyDescent="0.2">
      <c r="A198" s="15">
        <f>+curves!A187</f>
        <v>42309</v>
      </c>
      <c r="B198" s="6">
        <f t="shared" si="12"/>
        <v>0</v>
      </c>
      <c r="C198" s="4">
        <f t="shared" ca="1" si="13"/>
        <v>-2615413.4655742501</v>
      </c>
      <c r="D198" s="15"/>
      <c r="E198" s="6"/>
      <c r="F198" s="4"/>
      <c r="G198" s="4"/>
      <c r="I198" s="6"/>
      <c r="J198" s="6">
        <v>1997.4377738437345</v>
      </c>
      <c r="K198" s="4">
        <f t="shared" ca="1" si="14"/>
        <v>-1837929.7028430656</v>
      </c>
      <c r="M198" s="6"/>
      <c r="N198" s="4"/>
      <c r="O198" s="4"/>
      <c r="Q198" s="6"/>
      <c r="R198" s="6">
        <v>844.95910470740705</v>
      </c>
      <c r="S198" s="4">
        <f t="shared" ca="1" si="15"/>
        <v>-777483.76273118448</v>
      </c>
    </row>
    <row r="199" spans="1:19" x14ac:dyDescent="0.2">
      <c r="A199" s="15">
        <f>+curves!A188</f>
        <v>42339</v>
      </c>
      <c r="B199" s="6">
        <f t="shared" si="12"/>
        <v>0</v>
      </c>
      <c r="C199" s="4">
        <f t="shared" ca="1" si="13"/>
        <v>-2601555.7252205517</v>
      </c>
      <c r="D199" s="15"/>
      <c r="E199" s="6"/>
      <c r="F199" s="4"/>
      <c r="G199" s="4"/>
      <c r="I199" s="6"/>
      <c r="J199" s="6">
        <v>1997.9970850607249</v>
      </c>
      <c r="K199" s="4">
        <f t="shared" ca="1" si="14"/>
        <v>-1827594.8830460932</v>
      </c>
      <c r="M199" s="6"/>
      <c r="N199" s="4"/>
      <c r="O199" s="4"/>
      <c r="Q199" s="6"/>
      <c r="R199" s="6">
        <v>846.12378868031169</v>
      </c>
      <c r="S199" s="4">
        <f t="shared" ca="1" si="15"/>
        <v>-773960.84217445832</v>
      </c>
    </row>
    <row r="200" spans="1:19" x14ac:dyDescent="0.2">
      <c r="A200" s="15">
        <f>+curves!A189</f>
        <v>42370</v>
      </c>
      <c r="B200" s="6">
        <f t="shared" si="12"/>
        <v>0</v>
      </c>
      <c r="C200" s="4">
        <f t="shared" ca="1" si="13"/>
        <v>-2587261.2370748078</v>
      </c>
      <c r="D200" s="15"/>
      <c r="E200" s="6"/>
      <c r="F200" s="4"/>
      <c r="G200" s="4"/>
      <c r="I200" s="6"/>
      <c r="J200" s="6">
        <v>1998.5571672273134</v>
      </c>
      <c r="K200" s="4">
        <f t="shared" ca="1" si="14"/>
        <v>-1816959.6057690098</v>
      </c>
      <c r="M200" s="6"/>
      <c r="N200" s="4"/>
      <c r="O200" s="4"/>
      <c r="Q200" s="6"/>
      <c r="R200" s="6">
        <v>847.29007804305024</v>
      </c>
      <c r="S200" s="4">
        <f t="shared" ca="1" si="15"/>
        <v>-770301.63130579807</v>
      </c>
    </row>
    <row r="201" spans="1:19" x14ac:dyDescent="0.2">
      <c r="A201" s="15">
        <f>+curves!A190</f>
        <v>42401</v>
      </c>
      <c r="B201" s="6">
        <f t="shared" si="12"/>
        <v>0</v>
      </c>
      <c r="C201" s="4">
        <f t="shared" ca="1" si="13"/>
        <v>-2573045.6126670265</v>
      </c>
      <c r="D201" s="15"/>
      <c r="E201" s="6"/>
      <c r="F201" s="4"/>
      <c r="G201" s="4"/>
      <c r="I201" s="6"/>
      <c r="J201" s="6">
        <v>1999.1180214060423</v>
      </c>
      <c r="K201" s="4">
        <f t="shared" ca="1" si="14"/>
        <v>-1806386.1546308738</v>
      </c>
      <c r="M201" s="6"/>
      <c r="N201" s="4"/>
      <c r="O201" s="4"/>
      <c r="Q201" s="6"/>
      <c r="R201" s="6">
        <v>848.45797500847766</v>
      </c>
      <c r="S201" s="4">
        <f t="shared" ca="1" si="15"/>
        <v>-766659.45803615253</v>
      </c>
    </row>
    <row r="202" spans="1:19" x14ac:dyDescent="0.2">
      <c r="A202" s="15">
        <f>+curves!A191</f>
        <v>42430</v>
      </c>
      <c r="B202" s="6">
        <f t="shared" si="12"/>
        <v>0</v>
      </c>
      <c r="C202" s="4">
        <f t="shared" ca="1" si="13"/>
        <v>-2559918.5417503575</v>
      </c>
      <c r="D202" s="15"/>
      <c r="E202" s="6"/>
      <c r="F202" s="4"/>
      <c r="G202" s="4"/>
      <c r="I202" s="6"/>
      <c r="J202" s="6">
        <v>1999.679648661046</v>
      </c>
      <c r="K202" s="4">
        <f t="shared" ca="1" si="14"/>
        <v>-1796583.0904839733</v>
      </c>
      <c r="M202" s="6"/>
      <c r="N202" s="4"/>
      <c r="O202" s="4"/>
      <c r="Q202" s="6"/>
      <c r="R202" s="6">
        <v>849.62748179249911</v>
      </c>
      <c r="S202" s="4">
        <f t="shared" ca="1" si="15"/>
        <v>-763335.4512663841</v>
      </c>
    </row>
    <row r="203" spans="1:19" x14ac:dyDescent="0.2">
      <c r="A203" s="15">
        <f>+curves!A192</f>
        <v>42461</v>
      </c>
      <c r="B203" s="6">
        <f t="shared" si="12"/>
        <v>0</v>
      </c>
      <c r="C203" s="4">
        <f t="shared" ca="1" si="13"/>
        <v>-2545853.8437090996</v>
      </c>
      <c r="D203" s="15"/>
      <c r="E203" s="6"/>
      <c r="F203" s="4"/>
      <c r="G203" s="4"/>
      <c r="I203" s="6"/>
      <c r="J203" s="6">
        <v>2000.242050058054</v>
      </c>
      <c r="K203" s="4">
        <f t="shared" ca="1" si="14"/>
        <v>-1786128.1319466142</v>
      </c>
      <c r="M203" s="6"/>
      <c r="N203" s="4"/>
      <c r="O203" s="4"/>
      <c r="Q203" s="6"/>
      <c r="R203" s="6">
        <v>850.79860061407294</v>
      </c>
      <c r="S203" s="4">
        <f t="shared" ca="1" si="15"/>
        <v>-759725.71176248521</v>
      </c>
    </row>
    <row r="204" spans="1:19" x14ac:dyDescent="0.2">
      <c r="A204" s="15">
        <f>+curves!A193</f>
        <v>42491</v>
      </c>
      <c r="B204" s="6">
        <f t="shared" ref="B204:B235" si="16">+SUMIF($E$11:$BY$11,"POS",$E204:$BY204)</f>
        <v>0</v>
      </c>
      <c r="C204" s="4">
        <f t="shared" ref="C204:C235" ca="1" si="17">+SUMIF($E$11:$BY$11,"P&amp;l",$E204:$BY204)</f>
        <v>-2532366.4678947758</v>
      </c>
      <c r="D204" s="15"/>
      <c r="E204" s="6"/>
      <c r="F204" s="4"/>
      <c r="G204" s="4"/>
      <c r="I204" s="6"/>
      <c r="J204" s="6">
        <v>2000.8052266640084</v>
      </c>
      <c r="K204" s="4">
        <f t="shared" ca="1" si="14"/>
        <v>-1776084.4418023841</v>
      </c>
      <c r="M204" s="6"/>
      <c r="N204" s="4"/>
      <c r="O204" s="4"/>
      <c r="Q204" s="6"/>
      <c r="R204" s="6">
        <v>851.97133369521771</v>
      </c>
      <c r="S204" s="4">
        <f t="shared" ca="1" si="15"/>
        <v>-756282.02609239193</v>
      </c>
    </row>
    <row r="205" spans="1:19" x14ac:dyDescent="0.2">
      <c r="A205" s="15">
        <f>+curves!A194</f>
        <v>42522</v>
      </c>
      <c r="B205" s="6">
        <f t="shared" si="16"/>
        <v>0</v>
      </c>
      <c r="C205" s="4">
        <f t="shared" ca="1" si="17"/>
        <v>-2518453.8046476343</v>
      </c>
      <c r="D205" s="15"/>
      <c r="E205" s="6"/>
      <c r="F205" s="4"/>
      <c r="G205" s="4"/>
      <c r="I205" s="6"/>
      <c r="J205" s="6">
        <v>2001.3691795474504</v>
      </c>
      <c r="K205" s="4">
        <f t="shared" ca="1" si="14"/>
        <v>-1765748.6707834997</v>
      </c>
      <c r="M205" s="6"/>
      <c r="N205" s="4"/>
      <c r="O205" s="4"/>
      <c r="Q205" s="6"/>
      <c r="R205" s="6">
        <v>853.14568326101448</v>
      </c>
      <c r="S205" s="4">
        <f t="shared" ca="1" si="15"/>
        <v>-752705.13386413467</v>
      </c>
    </row>
    <row r="206" spans="1:19" x14ac:dyDescent="0.2">
      <c r="A206" s="15">
        <f>+curves!A195</f>
        <v>42552</v>
      </c>
      <c r="B206" s="6">
        <f t="shared" si="16"/>
        <v>0</v>
      </c>
      <c r="C206" s="4">
        <f t="shared" ca="1" si="17"/>
        <v>-2505112.2978902101</v>
      </c>
      <c r="D206" s="15"/>
      <c r="E206" s="6"/>
      <c r="F206" s="4"/>
      <c r="G206" s="4"/>
      <c r="I206" s="6"/>
      <c r="J206" s="6">
        <v>2001.9339097785214</v>
      </c>
      <c r="K206" s="4">
        <f t="shared" ca="1" si="14"/>
        <v>-1755819.5158962603</v>
      </c>
      <c r="M206" s="6"/>
      <c r="N206" s="4"/>
      <c r="O206" s="4"/>
      <c r="Q206" s="6"/>
      <c r="R206" s="6">
        <v>854.32165153961114</v>
      </c>
      <c r="S206" s="4">
        <f t="shared" ca="1" si="15"/>
        <v>-749292.7819939499</v>
      </c>
    </row>
    <row r="207" spans="1:19" x14ac:dyDescent="0.2">
      <c r="A207" s="15">
        <f>+curves!A196</f>
        <v>42583</v>
      </c>
      <c r="B207" s="6">
        <f t="shared" si="16"/>
        <v>0</v>
      </c>
      <c r="C207" s="4">
        <f t="shared" ca="1" si="17"/>
        <v>-2491350.0192732746</v>
      </c>
      <c r="D207" s="15"/>
      <c r="E207" s="6"/>
      <c r="F207" s="4"/>
      <c r="G207" s="4"/>
      <c r="I207" s="6"/>
      <c r="J207" s="6">
        <v>2002.4994184285829</v>
      </c>
      <c r="K207" s="4">
        <f t="shared" ca="1" si="14"/>
        <v>-1745601.5763524876</v>
      </c>
      <c r="M207" s="6"/>
      <c r="N207" s="4"/>
      <c r="O207" s="4"/>
      <c r="Q207" s="6"/>
      <c r="R207" s="6">
        <v>855.49924076222578</v>
      </c>
      <c r="S207" s="4">
        <f t="shared" ca="1" si="15"/>
        <v>-745748.44292078726</v>
      </c>
    </row>
    <row r="208" spans="1:19" x14ac:dyDescent="0.2">
      <c r="A208" s="15">
        <f>+curves!A197</f>
        <v>42614</v>
      </c>
      <c r="B208" s="6">
        <f t="shared" si="16"/>
        <v>0</v>
      </c>
      <c r="C208" s="4">
        <f t="shared" ca="1" si="17"/>
        <v>-2477663.6569227022</v>
      </c>
      <c r="D208" s="15"/>
      <c r="E208" s="6"/>
      <c r="F208" s="4"/>
      <c r="G208" s="4"/>
      <c r="I208" s="6"/>
      <c r="J208" s="6">
        <v>2003.0657065706002</v>
      </c>
      <c r="K208" s="4">
        <f t="shared" ca="1" si="14"/>
        <v>-1735443.0418909309</v>
      </c>
      <c r="M208" s="6"/>
      <c r="N208" s="4"/>
      <c r="O208" s="4"/>
      <c r="Q208" s="6"/>
      <c r="R208" s="6">
        <v>856.67845316315356</v>
      </c>
      <c r="S208" s="4">
        <f t="shared" ca="1" si="15"/>
        <v>-742220.61503177136</v>
      </c>
    </row>
    <row r="209" spans="1:19" x14ac:dyDescent="0.2">
      <c r="A209" s="15">
        <f>+curves!A198</f>
        <v>42644</v>
      </c>
      <c r="B209" s="6">
        <f t="shared" si="16"/>
        <v>0</v>
      </c>
      <c r="C209" s="4">
        <f t="shared" ca="1" si="17"/>
        <v>-2464539.2713656412</v>
      </c>
      <c r="D209" s="15"/>
      <c r="E209" s="6"/>
      <c r="F209" s="4"/>
      <c r="G209" s="4"/>
      <c r="I209" s="6"/>
      <c r="J209" s="6">
        <v>2003.6327752791462</v>
      </c>
      <c r="K209" s="4">
        <f t="shared" ca="1" si="14"/>
        <v>-1725684.2045089835</v>
      </c>
      <c r="M209" s="6"/>
      <c r="N209" s="4"/>
      <c r="O209" s="4"/>
      <c r="Q209" s="6"/>
      <c r="R209" s="6">
        <v>857.85929097976941</v>
      </c>
      <c r="S209" s="4">
        <f t="shared" ca="1" si="15"/>
        <v>-738855.06685665774</v>
      </c>
    </row>
    <row r="210" spans="1:19" x14ac:dyDescent="0.2">
      <c r="A210" s="15">
        <f>+curves!A199</f>
        <v>42675</v>
      </c>
      <c r="B210" s="6">
        <f t="shared" si="16"/>
        <v>0</v>
      </c>
      <c r="C210" s="4">
        <f t="shared" ca="1" si="17"/>
        <v>-2451000.837719331</v>
      </c>
      <c r="D210" s="15"/>
      <c r="E210" s="6"/>
      <c r="F210" s="4"/>
      <c r="G210" s="4"/>
      <c r="I210" s="6"/>
      <c r="J210" s="6">
        <v>2004.200625629976</v>
      </c>
      <c r="K210" s="4">
        <f t="shared" ca="1" si="14"/>
        <v>-1715641.4850229498</v>
      </c>
      <c r="M210" s="6"/>
      <c r="N210" s="4"/>
      <c r="O210" s="4"/>
      <c r="Q210" s="6"/>
      <c r="R210" s="6">
        <v>859.04175645253008</v>
      </c>
      <c r="S210" s="4">
        <f t="shared" ca="1" si="15"/>
        <v>-735359.35269638139</v>
      </c>
    </row>
    <row r="211" spans="1:19" x14ac:dyDescent="0.2">
      <c r="A211" s="15">
        <f>+curves!A200</f>
        <v>42705</v>
      </c>
      <c r="B211" s="6">
        <f t="shared" si="16"/>
        <v>0</v>
      </c>
      <c r="C211" s="4">
        <f t="shared" ca="1" si="17"/>
        <v>-2438018.3797294158</v>
      </c>
      <c r="D211" s="15"/>
      <c r="E211" s="6"/>
      <c r="F211" s="4"/>
      <c r="G211" s="4"/>
      <c r="I211" s="6"/>
      <c r="J211" s="6">
        <v>2004.7692587007114</v>
      </c>
      <c r="K211" s="4">
        <f t="shared" ca="1" si="14"/>
        <v>-1705993.9410968199</v>
      </c>
      <c r="M211" s="6"/>
      <c r="N211" s="4"/>
      <c r="O211" s="4"/>
      <c r="Q211" s="6"/>
      <c r="R211" s="6">
        <v>860.22585182498369</v>
      </c>
      <c r="S211" s="4">
        <f t="shared" ca="1" si="15"/>
        <v>-732024.4386325957</v>
      </c>
    </row>
    <row r="212" spans="1:19" x14ac:dyDescent="0.2">
      <c r="A212" s="15">
        <f>+curves!A201</f>
        <v>42736</v>
      </c>
      <c r="B212" s="6">
        <f t="shared" si="16"/>
        <v>0</v>
      </c>
      <c r="C212" s="4">
        <f t="shared" ca="1" si="17"/>
        <v>-2424626.2693265039</v>
      </c>
      <c r="D212" s="15"/>
      <c r="E212" s="6"/>
      <c r="F212" s="4"/>
      <c r="G212" s="4"/>
      <c r="I212" s="6"/>
      <c r="J212" s="6">
        <v>2005.338675569948</v>
      </c>
      <c r="K212" s="4">
        <f t="shared" ca="1" si="14"/>
        <v>-1696065.7187870934</v>
      </c>
      <c r="M212" s="6"/>
      <c r="N212" s="4"/>
      <c r="O212" s="4"/>
      <c r="Q212" s="6"/>
      <c r="R212" s="6">
        <v>861.41157934376815</v>
      </c>
      <c r="S212" s="4">
        <f t="shared" ca="1" si="15"/>
        <v>-728560.55053941044</v>
      </c>
    </row>
    <row r="213" spans="1:19" x14ac:dyDescent="0.2">
      <c r="A213" s="15">
        <f>+curves!A202</f>
        <v>42767</v>
      </c>
      <c r="B213" s="6">
        <f t="shared" si="16"/>
        <v>0</v>
      </c>
      <c r="C213" s="4">
        <f t="shared" ca="1" si="17"/>
        <v>-2411308.0255050538</v>
      </c>
      <c r="D213" s="15"/>
      <c r="E213" s="6"/>
      <c r="F213" s="4"/>
      <c r="G213" s="4"/>
      <c r="I213" s="6"/>
      <c r="J213" s="6">
        <v>2005.9088773183223</v>
      </c>
      <c r="K213" s="4">
        <f t="shared" ca="1" si="14"/>
        <v>-1686195.2207294512</v>
      </c>
      <c r="M213" s="6"/>
      <c r="N213" s="4"/>
      <c r="O213" s="4"/>
      <c r="Q213" s="6"/>
      <c r="R213" s="6">
        <v>862.59894125861933</v>
      </c>
      <c r="S213" s="4">
        <f t="shared" ca="1" si="15"/>
        <v>-725112.80477560242</v>
      </c>
    </row>
    <row r="214" spans="1:19" x14ac:dyDescent="0.2">
      <c r="A214" s="15">
        <f>+curves!A203</f>
        <v>42795</v>
      </c>
      <c r="B214" s="6">
        <f t="shared" si="16"/>
        <v>0</v>
      </c>
      <c r="C214" s="4">
        <f t="shared" ca="1" si="17"/>
        <v>-2399484.267334057</v>
      </c>
      <c r="D214" s="15"/>
      <c r="E214" s="6"/>
      <c r="F214" s="4"/>
      <c r="G214" s="4"/>
      <c r="I214" s="6"/>
      <c r="J214" s="6">
        <v>2006.4798650277048</v>
      </c>
      <c r="K214" s="4">
        <f t="shared" ca="1" si="14"/>
        <v>-1677375.491137495</v>
      </c>
      <c r="M214" s="6"/>
      <c r="N214" s="4"/>
      <c r="O214" s="4"/>
      <c r="Q214" s="6"/>
      <c r="R214" s="6">
        <v>863.78793982237357</v>
      </c>
      <c r="S214" s="4">
        <f t="shared" ca="1" si="15"/>
        <v>-722108.77619656199</v>
      </c>
    </row>
    <row r="215" spans="1:19" x14ac:dyDescent="0.2">
      <c r="A215" s="15">
        <f>+curves!A204</f>
        <v>42826</v>
      </c>
      <c r="B215" s="6">
        <f t="shared" si="16"/>
        <v>0</v>
      </c>
      <c r="C215" s="4">
        <f t="shared" ca="1" si="17"/>
        <v>-2386304.806148719</v>
      </c>
      <c r="D215" s="15"/>
      <c r="E215" s="6"/>
      <c r="F215" s="4"/>
      <c r="G215" s="4"/>
      <c r="I215" s="6"/>
      <c r="J215" s="6">
        <v>2007.0516397812007</v>
      </c>
      <c r="K215" s="4">
        <f t="shared" ca="1" si="14"/>
        <v>-1667613.7130204111</v>
      </c>
      <c r="M215" s="6"/>
      <c r="N215" s="4"/>
      <c r="O215" s="4"/>
      <c r="Q215" s="6"/>
      <c r="R215" s="6">
        <v>864.97857729097404</v>
      </c>
      <c r="S215" s="4">
        <f t="shared" ca="1" si="15"/>
        <v>-718691.09312830784</v>
      </c>
    </row>
    <row r="216" spans="1:19" x14ac:dyDescent="0.2">
      <c r="A216" s="15">
        <f>+curves!A205</f>
        <v>42856</v>
      </c>
      <c r="B216" s="6">
        <f t="shared" si="16"/>
        <v>0</v>
      </c>
      <c r="C216" s="4">
        <f t="shared" ca="1" si="17"/>
        <v>-2373666.7565301023</v>
      </c>
      <c r="D216" s="15"/>
      <c r="E216" s="6"/>
      <c r="F216" s="4"/>
      <c r="G216" s="4"/>
      <c r="I216" s="6"/>
      <c r="J216" s="6">
        <v>2007.6242026639211</v>
      </c>
      <c r="K216" s="4">
        <f t="shared" ca="1" si="14"/>
        <v>-1658236.141519096</v>
      </c>
      <c r="M216" s="6"/>
      <c r="N216" s="4"/>
      <c r="O216" s="4"/>
      <c r="Q216" s="6"/>
      <c r="R216" s="6">
        <v>866.17085592347166</v>
      </c>
      <c r="S216" s="4">
        <f t="shared" ca="1" si="15"/>
        <v>-715430.61501100648</v>
      </c>
    </row>
    <row r="217" spans="1:19" x14ac:dyDescent="0.2">
      <c r="A217" s="15">
        <f>+curves!A206</f>
        <v>42887</v>
      </c>
      <c r="B217" s="6">
        <f t="shared" si="16"/>
        <v>0</v>
      </c>
      <c r="C217" s="4">
        <f t="shared" ca="1" si="17"/>
        <v>-2360629.7223194353</v>
      </c>
      <c r="D217" s="15"/>
      <c r="E217" s="6"/>
      <c r="F217" s="4"/>
      <c r="G217" s="4"/>
      <c r="I217" s="6"/>
      <c r="J217" s="6">
        <v>2008.197554762216</v>
      </c>
      <c r="K217" s="4">
        <f t="shared" ca="1" si="14"/>
        <v>-1648585.6634297932</v>
      </c>
      <c r="M217" s="6"/>
      <c r="N217" s="4"/>
      <c r="O217" s="4"/>
      <c r="Q217" s="6"/>
      <c r="R217" s="6">
        <v>867.36477798203168</v>
      </c>
      <c r="S217" s="4">
        <f t="shared" ca="1" si="15"/>
        <v>-712044.05888964236</v>
      </c>
    </row>
    <row r="218" spans="1:19" x14ac:dyDescent="0.2">
      <c r="A218" s="15">
        <f>+curves!A207</f>
        <v>42917</v>
      </c>
      <c r="B218" s="6">
        <f t="shared" si="16"/>
        <v>0</v>
      </c>
      <c r="C218" s="4">
        <f t="shared" ca="1" si="17"/>
        <v>-2348128.3191376566</v>
      </c>
      <c r="D218" s="15"/>
      <c r="E218" s="6"/>
      <c r="F218" s="4"/>
      <c r="G218" s="4"/>
      <c r="I218" s="6"/>
      <c r="J218" s="6">
        <v>2008.771697163676</v>
      </c>
      <c r="K218" s="4">
        <f t="shared" ca="1" si="14"/>
        <v>-1639315.0454910365</v>
      </c>
      <c r="M218" s="6"/>
      <c r="N218" s="4"/>
      <c r="O218" s="4"/>
      <c r="Q218" s="6"/>
      <c r="R218" s="6">
        <v>868.56034573193801</v>
      </c>
      <c r="S218" s="4">
        <f t="shared" ca="1" si="15"/>
        <v>-708813.27364662022</v>
      </c>
    </row>
    <row r="219" spans="1:19" x14ac:dyDescent="0.2">
      <c r="A219" s="15">
        <f>+curves!A208</f>
        <v>42948</v>
      </c>
      <c r="B219" s="6">
        <f t="shared" si="16"/>
        <v>0</v>
      </c>
      <c r="C219" s="4">
        <f t="shared" ca="1" si="17"/>
        <v>-2335232.1663434869</v>
      </c>
      <c r="D219" s="15"/>
      <c r="E219" s="6"/>
      <c r="F219" s="4"/>
      <c r="G219" s="4"/>
      <c r="I219" s="6"/>
      <c r="J219" s="6">
        <v>2009.3466309579053</v>
      </c>
      <c r="K219" s="4">
        <f t="shared" ca="1" si="14"/>
        <v>-1629774.6008407457</v>
      </c>
      <c r="M219" s="6"/>
      <c r="N219" s="4"/>
      <c r="O219" s="4"/>
      <c r="Q219" s="6"/>
      <c r="R219" s="6">
        <v>869.75756144159641</v>
      </c>
      <c r="S219" s="4">
        <f t="shared" ca="1" si="15"/>
        <v>-705457.56550274102</v>
      </c>
    </row>
    <row r="220" spans="1:19" x14ac:dyDescent="0.2">
      <c r="A220" s="15">
        <f>+curves!A209</f>
        <v>42979</v>
      </c>
      <c r="B220" s="6">
        <f t="shared" si="16"/>
        <v>0</v>
      </c>
      <c r="C220" s="4">
        <f t="shared" ca="1" si="17"/>
        <v>-2322407.1337597864</v>
      </c>
      <c r="D220" s="15"/>
      <c r="E220" s="6"/>
      <c r="F220" s="4"/>
      <c r="G220" s="4"/>
      <c r="I220" s="6"/>
      <c r="J220" s="6">
        <v>2009.9223572357519</v>
      </c>
      <c r="K220" s="4">
        <f t="shared" ca="1" si="14"/>
        <v>-1620289.6302581071</v>
      </c>
      <c r="M220" s="6"/>
      <c r="N220" s="4"/>
      <c r="O220" s="4"/>
      <c r="Q220" s="6"/>
      <c r="R220" s="6">
        <v>870.95642738253946</v>
      </c>
      <c r="S220" s="4">
        <f t="shared" ca="1" si="15"/>
        <v>-702117.5035016794</v>
      </c>
    </row>
    <row r="221" spans="1:19" x14ac:dyDescent="0.2">
      <c r="A221" s="15">
        <f>+curves!A210</f>
        <v>43009</v>
      </c>
      <c r="B221" s="6">
        <f t="shared" si="16"/>
        <v>0</v>
      </c>
      <c r="C221" s="4">
        <f t="shared" ca="1" si="17"/>
        <v>-2310109.1259243395</v>
      </c>
      <c r="D221" s="15"/>
      <c r="E221" s="6"/>
      <c r="F221" s="4"/>
      <c r="G221" s="4"/>
      <c r="I221" s="6"/>
      <c r="J221" s="6">
        <v>2010.4988770893115</v>
      </c>
      <c r="K221" s="4">
        <f t="shared" ca="1" si="14"/>
        <v>-1611178.0555619854</v>
      </c>
      <c r="M221" s="6"/>
      <c r="N221" s="4"/>
      <c r="O221" s="4"/>
      <c r="Q221" s="6"/>
      <c r="R221" s="6">
        <v>872.15694582943206</v>
      </c>
      <c r="S221" s="4">
        <f t="shared" ca="1" si="15"/>
        <v>-698931.0703623544</v>
      </c>
    </row>
    <row r="222" spans="1:19" x14ac:dyDescent="0.2">
      <c r="A222" s="15">
        <f>+curves!A211</f>
        <v>43040</v>
      </c>
      <c r="B222" s="6">
        <f t="shared" si="16"/>
        <v>0</v>
      </c>
      <c r="C222" s="4">
        <f t="shared" ca="1" si="17"/>
        <v>-2297422.6744998819</v>
      </c>
      <c r="D222" s="15"/>
      <c r="E222" s="6"/>
      <c r="F222" s="4"/>
      <c r="G222" s="4"/>
      <c r="I222" s="6"/>
      <c r="J222" s="6">
        <v>2011.0761916126983</v>
      </c>
      <c r="K222" s="4">
        <f t="shared" ca="1" si="14"/>
        <v>-1601801.2349461347</v>
      </c>
      <c r="M222" s="6"/>
      <c r="N222" s="4"/>
      <c r="O222" s="4"/>
      <c r="Q222" s="6"/>
      <c r="R222" s="6">
        <v>873.35911906007254</v>
      </c>
      <c r="S222" s="4">
        <f t="shared" ca="1" si="15"/>
        <v>-695621.43955374707</v>
      </c>
    </row>
    <row r="223" spans="1:19" x14ac:dyDescent="0.2">
      <c r="A223" s="15">
        <f>+curves!A212</f>
        <v>43070</v>
      </c>
      <c r="B223" s="6">
        <f t="shared" si="16"/>
        <v>0</v>
      </c>
      <c r="C223" s="4">
        <f t="shared" ca="1" si="17"/>
        <v>-2285257.6215653834</v>
      </c>
      <c r="D223" s="15"/>
      <c r="E223" s="6"/>
      <c r="F223" s="4"/>
      <c r="G223" s="4"/>
      <c r="I223" s="6"/>
      <c r="J223" s="6">
        <v>2011.6543019012781</v>
      </c>
      <c r="K223" s="4">
        <f t="shared" ca="1" si="14"/>
        <v>-1592793.5859204838</v>
      </c>
      <c r="M223" s="6"/>
      <c r="N223" s="4"/>
      <c r="O223" s="4"/>
      <c r="Q223" s="6"/>
      <c r="R223" s="6">
        <v>874.56294935539995</v>
      </c>
      <c r="S223" s="4">
        <f t="shared" ca="1" si="15"/>
        <v>-692464.03564489947</v>
      </c>
    </row>
    <row r="224" spans="1:19" x14ac:dyDescent="0.2">
      <c r="A224" s="15">
        <f>+curves!A213</f>
        <v>43101</v>
      </c>
      <c r="B224" s="6">
        <f t="shared" si="16"/>
        <v>0</v>
      </c>
      <c r="C224" s="4">
        <f t="shared" ca="1" si="17"/>
        <v>-2272708.2476066072</v>
      </c>
      <c r="D224" s="15"/>
      <c r="E224" s="6"/>
      <c r="F224" s="4"/>
      <c r="G224" s="4"/>
      <c r="I224" s="6"/>
      <c r="J224" s="6">
        <v>2012.2332090516695</v>
      </c>
      <c r="K224" s="4">
        <f t="shared" ca="1" si="14"/>
        <v>-1583523.6844153684</v>
      </c>
      <c r="M224" s="6"/>
      <c r="N224" s="4"/>
      <c r="O224" s="4"/>
      <c r="Q224" s="6"/>
      <c r="R224" s="6">
        <v>875.76843899949722</v>
      </c>
      <c r="S224" s="4">
        <f t="shared" ca="1" si="15"/>
        <v>-689184.56319123879</v>
      </c>
    </row>
    <row r="225" spans="1:19" x14ac:dyDescent="0.2">
      <c r="A225" s="15">
        <f>+curves!A214</f>
        <v>43132</v>
      </c>
      <c r="B225" s="6">
        <f t="shared" si="16"/>
        <v>0</v>
      </c>
      <c r="C225" s="4">
        <f t="shared" ca="1" si="17"/>
        <v>-2260228.0740636578</v>
      </c>
      <c r="D225" s="15"/>
      <c r="E225" s="6"/>
      <c r="F225" s="4"/>
      <c r="G225" s="4"/>
      <c r="I225" s="6"/>
      <c r="J225" s="6">
        <v>2012.812914162517</v>
      </c>
      <c r="K225" s="4">
        <f t="shared" ca="1" si="14"/>
        <v>-1574307.6870278746</v>
      </c>
      <c r="M225" s="6"/>
      <c r="N225" s="4"/>
      <c r="O225" s="4"/>
      <c r="Q225" s="6"/>
      <c r="R225" s="6">
        <v>876.97559027959619</v>
      </c>
      <c r="S225" s="4">
        <f t="shared" ca="1" si="15"/>
        <v>-685920.38703578315</v>
      </c>
    </row>
    <row r="226" spans="1:19" x14ac:dyDescent="0.2">
      <c r="A226" s="15">
        <f>+curves!A215</f>
        <v>43160</v>
      </c>
      <c r="B226" s="6">
        <f t="shared" si="16"/>
        <v>0</v>
      </c>
      <c r="C226" s="4">
        <f t="shared" ca="1" si="17"/>
        <v>-2249149.5922753746</v>
      </c>
      <c r="D226" s="15"/>
      <c r="E226" s="6"/>
      <c r="F226" s="4"/>
      <c r="G226" s="4"/>
      <c r="I226" s="6"/>
      <c r="J226" s="6">
        <v>2013.3934183337215</v>
      </c>
      <c r="K226" s="4">
        <f t="shared" ca="1" si="14"/>
        <v>-1566073.3557408194</v>
      </c>
      <c r="M226" s="6"/>
      <c r="N226" s="4"/>
      <c r="O226" s="4"/>
      <c r="Q226" s="6"/>
      <c r="R226" s="6">
        <v>878.18440548607987</v>
      </c>
      <c r="S226" s="4">
        <f t="shared" ca="1" si="15"/>
        <v>-683076.23653455509</v>
      </c>
    </row>
    <row r="227" spans="1:19" x14ac:dyDescent="0.2">
      <c r="A227" s="15">
        <f>+curves!A216</f>
        <v>43191</v>
      </c>
      <c r="B227" s="6">
        <f t="shared" si="16"/>
        <v>0</v>
      </c>
      <c r="C227" s="4">
        <f t="shared" ca="1" si="17"/>
        <v>-2236799.4279658957</v>
      </c>
      <c r="D227" s="15"/>
      <c r="E227" s="6"/>
      <c r="F227" s="4"/>
      <c r="G227" s="4"/>
      <c r="I227" s="6"/>
      <c r="J227" s="6">
        <v>2013.9747226664435</v>
      </c>
      <c r="K227" s="4">
        <f t="shared" ca="1" si="14"/>
        <v>-1556958.8802910172</v>
      </c>
      <c r="M227" s="6"/>
      <c r="N227" s="4"/>
      <c r="O227" s="4"/>
      <c r="Q227" s="6"/>
      <c r="R227" s="6">
        <v>879.39488691249016</v>
      </c>
      <c r="S227" s="4">
        <f t="shared" ca="1" si="15"/>
        <v>-679840.5476748785</v>
      </c>
    </row>
    <row r="228" spans="1:19" x14ac:dyDescent="0.2">
      <c r="A228" s="15">
        <f>+curves!A217</f>
        <v>43221</v>
      </c>
      <c r="B228" s="6">
        <f t="shared" si="16"/>
        <v>0</v>
      </c>
      <c r="C228" s="4">
        <f t="shared" ca="1" si="17"/>
        <v>-2224957.0079246103</v>
      </c>
      <c r="D228" s="15"/>
      <c r="E228" s="6"/>
      <c r="F228" s="4"/>
      <c r="G228" s="4"/>
      <c r="I228" s="6"/>
      <c r="J228" s="6">
        <v>2014.5568282638756</v>
      </c>
      <c r="K228" s="4">
        <f t="shared" ca="1" si="14"/>
        <v>-1548203.32863032</v>
      </c>
      <c r="M228" s="6"/>
      <c r="N228" s="4"/>
      <c r="O228" s="4"/>
      <c r="Q228" s="6"/>
      <c r="R228" s="6">
        <v>880.60703685552926</v>
      </c>
      <c r="S228" s="4">
        <f t="shared" ca="1" si="15"/>
        <v>-676753.67929429025</v>
      </c>
    </row>
    <row r="229" spans="1:19" x14ac:dyDescent="0.2">
      <c r="A229" s="15">
        <f>+curves!A218</f>
        <v>43252</v>
      </c>
      <c r="B229" s="6">
        <f t="shared" si="16"/>
        <v>0</v>
      </c>
      <c r="C229" s="4">
        <f t="shared" ca="1" si="17"/>
        <v>-2212740.2718149587</v>
      </c>
      <c r="D229" s="15"/>
      <c r="E229" s="6"/>
      <c r="F229" s="4"/>
      <c r="G229" s="4"/>
      <c r="I229" s="6"/>
      <c r="J229" s="6">
        <v>2015.1397362304742</v>
      </c>
      <c r="K229" s="4">
        <f t="shared" ca="1" si="14"/>
        <v>-1539192.7861099129</v>
      </c>
      <c r="M229" s="6"/>
      <c r="N229" s="4"/>
      <c r="O229" s="4"/>
      <c r="Q229" s="6"/>
      <c r="R229" s="6">
        <v>881.82085761506505</v>
      </c>
      <c r="S229" s="4">
        <f t="shared" ca="1" si="15"/>
        <v>-673547.48570504563</v>
      </c>
    </row>
    <row r="230" spans="1:19" x14ac:dyDescent="0.2">
      <c r="A230" s="15">
        <f>+curves!A219</f>
        <v>43282</v>
      </c>
      <c r="B230" s="6">
        <f t="shared" si="16"/>
        <v>0</v>
      </c>
      <c r="C230" s="4">
        <f t="shared" ca="1" si="17"/>
        <v>-2201025.8604809451</v>
      </c>
      <c r="D230" s="15"/>
      <c r="E230" s="6"/>
      <c r="F230" s="4"/>
      <c r="G230" s="4"/>
      <c r="I230" s="6"/>
      <c r="J230" s="6">
        <v>2015.72344767196</v>
      </c>
      <c r="K230" s="4">
        <f t="shared" ca="1" si="14"/>
        <v>-1530537.1066550987</v>
      </c>
      <c r="M230" s="6"/>
      <c r="N230" s="4"/>
      <c r="O230" s="4"/>
      <c r="Q230" s="6"/>
      <c r="R230" s="6">
        <v>883.03635149413685</v>
      </c>
      <c r="S230" s="4">
        <f t="shared" ca="1" si="15"/>
        <v>-670488.75382584624</v>
      </c>
    </row>
    <row r="231" spans="1:19" x14ac:dyDescent="0.2">
      <c r="A231" s="15">
        <f>+curves!A220</f>
        <v>43313</v>
      </c>
      <c r="B231" s="6">
        <f t="shared" si="16"/>
        <v>0</v>
      </c>
      <c r="C231" s="4">
        <f t="shared" ca="1" si="17"/>
        <v>-2188941.1049757381</v>
      </c>
      <c r="D231" s="15"/>
      <c r="E231" s="6"/>
      <c r="F231" s="4"/>
      <c r="G231" s="4"/>
      <c r="I231" s="6"/>
      <c r="J231" s="6">
        <v>2016.3079636960929</v>
      </c>
      <c r="K231" s="4">
        <f t="shared" ca="1" si="14"/>
        <v>-1521629.3140542249</v>
      </c>
      <c r="M231" s="6"/>
      <c r="N231" s="4"/>
      <c r="O231" s="4"/>
      <c r="Q231" s="6"/>
      <c r="R231" s="6">
        <v>884.25352079895629</v>
      </c>
      <c r="S231" s="4">
        <f t="shared" ca="1" si="15"/>
        <v>-667311.79092151322</v>
      </c>
    </row>
    <row r="232" spans="1:19" x14ac:dyDescent="0.2">
      <c r="A232" s="15">
        <f>+curves!A221</f>
        <v>43344</v>
      </c>
      <c r="B232" s="6">
        <f t="shared" si="16"/>
        <v>0</v>
      </c>
      <c r="C232" s="4">
        <f t="shared" ca="1" si="17"/>
        <v>-2176922.9775697486</v>
      </c>
      <c r="D232" s="15"/>
      <c r="E232" s="6"/>
      <c r="F232" s="4"/>
      <c r="G232" s="4"/>
      <c r="I232" s="6"/>
      <c r="J232" s="6">
        <v>2016.8932854119025</v>
      </c>
      <c r="K232" s="4">
        <f t="shared" ca="1" si="14"/>
        <v>-1512773.323857923</v>
      </c>
      <c r="M232" s="6"/>
      <c r="N232" s="4"/>
      <c r="O232" s="4"/>
      <c r="Q232" s="6"/>
      <c r="R232" s="6">
        <v>885.47236783891549</v>
      </c>
      <c r="S232" s="4">
        <f t="shared" ca="1" si="15"/>
        <v>-664149.65371182573</v>
      </c>
    </row>
    <row r="233" spans="1:19" x14ac:dyDescent="0.2">
      <c r="A233" s="15">
        <f>+curves!A222</f>
        <v>43374</v>
      </c>
      <c r="B233" s="6">
        <f t="shared" si="16"/>
        <v>0</v>
      </c>
      <c r="C233" s="4">
        <f t="shared" ca="1" si="17"/>
        <v>-2165399.1061218539</v>
      </c>
      <c r="D233" s="15"/>
      <c r="E233" s="6"/>
      <c r="F233" s="4"/>
      <c r="G233" s="4"/>
      <c r="I233" s="6"/>
      <c r="J233" s="6">
        <v>2017.4794139296891</v>
      </c>
      <c r="K233" s="4">
        <f t="shared" ca="1" si="14"/>
        <v>-1504266.1574247472</v>
      </c>
      <c r="M233" s="6"/>
      <c r="N233" s="4"/>
      <c r="O233" s="4"/>
      <c r="Q233" s="6"/>
      <c r="R233" s="6">
        <v>886.69289492658936</v>
      </c>
      <c r="S233" s="4">
        <f t="shared" ca="1" si="15"/>
        <v>-661132.94869710645</v>
      </c>
    </row>
    <row r="234" spans="1:19" x14ac:dyDescent="0.2">
      <c r="A234" s="15">
        <f>+curves!A223</f>
        <v>43405</v>
      </c>
      <c r="B234" s="6">
        <f t="shared" si="16"/>
        <v>0</v>
      </c>
      <c r="C234" s="4">
        <f t="shared" ca="1" si="17"/>
        <v>-2153510.804846243</v>
      </c>
      <c r="D234" s="15"/>
      <c r="E234" s="6"/>
      <c r="F234" s="4"/>
      <c r="G234" s="4"/>
      <c r="I234" s="6"/>
      <c r="J234" s="6">
        <v>2018.0663503617991</v>
      </c>
      <c r="K234" s="4">
        <f t="shared" ca="1" si="14"/>
        <v>-1495511.1579644543</v>
      </c>
      <c r="M234" s="6"/>
      <c r="N234" s="4"/>
      <c r="O234" s="4"/>
      <c r="Q234" s="6"/>
      <c r="R234" s="6">
        <v>887.91510437774036</v>
      </c>
      <c r="S234" s="4">
        <f t="shared" ca="1" si="15"/>
        <v>-657999.64688178862</v>
      </c>
    </row>
    <row r="235" spans="1:19" x14ac:dyDescent="0.2">
      <c r="A235" s="15">
        <f>+curves!A224</f>
        <v>43435</v>
      </c>
      <c r="B235" s="6">
        <f t="shared" si="16"/>
        <v>0</v>
      </c>
      <c r="C235" s="4">
        <f t="shared" ca="1" si="17"/>
        <v>-2142111.4846435329</v>
      </c>
      <c r="D235" s="15"/>
      <c r="E235" s="6"/>
      <c r="F235" s="4"/>
      <c r="G235" s="4"/>
      <c r="I235" s="6"/>
      <c r="J235" s="6">
        <v>2018.6540958218543</v>
      </c>
      <c r="K235" s="4">
        <f t="shared" ca="1" si="14"/>
        <v>-1487101.0356994926</v>
      </c>
      <c r="M235" s="6"/>
      <c r="N235" s="4"/>
      <c r="O235" s="4"/>
      <c r="Q235" s="6"/>
      <c r="R235" s="6">
        <v>889.13899851132328</v>
      </c>
      <c r="S235" s="4">
        <f t="shared" ca="1" si="15"/>
        <v>-655010.44894404022</v>
      </c>
    </row>
    <row r="236" spans="1:19" x14ac:dyDescent="0.2">
      <c r="A236" s="15">
        <f>+curves!A225</f>
        <v>43466</v>
      </c>
      <c r="B236" s="15"/>
      <c r="C236" s="15"/>
      <c r="D236" s="15"/>
      <c r="E236" s="1"/>
      <c r="F236" s="1"/>
      <c r="G236" s="1"/>
      <c r="M236" s="1"/>
      <c r="N236" s="1"/>
      <c r="O236" s="1"/>
    </row>
    <row r="237" spans="1:19" x14ac:dyDescent="0.2">
      <c r="A237" s="15"/>
      <c r="B237" s="15"/>
      <c r="C237" s="15"/>
      <c r="D237" s="15"/>
      <c r="E237" s="1"/>
      <c r="F237" s="1"/>
      <c r="G237" s="1"/>
      <c r="M237" s="1"/>
      <c r="N237" s="1"/>
      <c r="O237" s="1"/>
    </row>
    <row r="238" spans="1:19" x14ac:dyDescent="0.2">
      <c r="A238" s="15"/>
      <c r="B238" s="15"/>
      <c r="C238" s="15"/>
      <c r="D238" s="15"/>
      <c r="E238" s="1"/>
      <c r="F238" s="1"/>
      <c r="G238" s="1"/>
      <c r="M238" s="1"/>
      <c r="N238" s="1"/>
      <c r="O238" s="1"/>
    </row>
    <row r="239" spans="1:19" x14ac:dyDescent="0.2">
      <c r="A239" s="15"/>
      <c r="B239" s="15"/>
      <c r="C239" s="15"/>
      <c r="D239" s="15"/>
      <c r="E239" s="1"/>
      <c r="F239" s="1"/>
      <c r="G239" s="1"/>
      <c r="M239" s="1"/>
      <c r="N239" s="1"/>
      <c r="O239" s="1"/>
    </row>
    <row r="240" spans="1:19" x14ac:dyDescent="0.2">
      <c r="A240" s="15"/>
      <c r="B240" s="15"/>
      <c r="C240" s="15"/>
      <c r="D240" s="15"/>
      <c r="E240" s="1"/>
      <c r="F240" s="1"/>
      <c r="G240" s="1"/>
      <c r="M240" s="1"/>
      <c r="N240" s="1"/>
      <c r="O240" s="1"/>
    </row>
    <row r="241" spans="1:15" x14ac:dyDescent="0.2">
      <c r="A241" s="15"/>
      <c r="B241" s="15"/>
      <c r="C241" s="15"/>
      <c r="D241" s="15"/>
      <c r="E241" s="1"/>
      <c r="F241" s="1"/>
      <c r="G241" s="1"/>
      <c r="M241" s="1"/>
      <c r="N241" s="1"/>
      <c r="O241" s="1"/>
    </row>
    <row r="242" spans="1:15" x14ac:dyDescent="0.2">
      <c r="A242" s="15"/>
      <c r="B242" s="15"/>
      <c r="C242" s="15"/>
      <c r="D242" s="15"/>
      <c r="E242" s="1"/>
      <c r="F242" s="1"/>
      <c r="G242" s="1"/>
      <c r="M242" s="1"/>
      <c r="N242" s="1"/>
      <c r="O242" s="1"/>
    </row>
    <row r="243" spans="1:15" x14ac:dyDescent="0.2">
      <c r="A243" s="15"/>
      <c r="B243" s="15"/>
      <c r="C243" s="15"/>
      <c r="D243" s="15"/>
      <c r="E243" s="1"/>
      <c r="F243" s="1"/>
      <c r="G243" s="1"/>
      <c r="M243" s="1"/>
      <c r="N243" s="1"/>
      <c r="O243" s="1"/>
    </row>
    <row r="244" spans="1:15" x14ac:dyDescent="0.2">
      <c r="A244" s="15"/>
      <c r="B244" s="15"/>
      <c r="C244" s="15"/>
      <c r="D244" s="15"/>
      <c r="E244" s="1"/>
      <c r="F244" s="1"/>
      <c r="G244" s="1"/>
      <c r="M244" s="1"/>
      <c r="N244" s="1"/>
      <c r="O244" s="1"/>
    </row>
    <row r="245" spans="1:15" x14ac:dyDescent="0.2">
      <c r="A245" s="15"/>
      <c r="B245" s="15"/>
      <c r="C245" s="15"/>
      <c r="D245" s="15"/>
      <c r="E245" s="1"/>
      <c r="F245" s="1"/>
      <c r="G245" s="1"/>
      <c r="M245" s="1"/>
      <c r="N245" s="1"/>
      <c r="O245" s="1"/>
    </row>
    <row r="246" spans="1:15" x14ac:dyDescent="0.2">
      <c r="A246" s="15"/>
      <c r="B246" s="15"/>
      <c r="C246" s="15"/>
      <c r="D246" s="15"/>
      <c r="E246" s="1"/>
      <c r="F246" s="1"/>
      <c r="G246" s="1"/>
      <c r="M246" s="1"/>
      <c r="N246" s="1"/>
      <c r="O246" s="1"/>
    </row>
    <row r="247" spans="1:15" x14ac:dyDescent="0.2">
      <c r="A247" s="15"/>
      <c r="B247" s="15"/>
      <c r="C247" s="15"/>
      <c r="D247" s="15"/>
      <c r="E247" s="1"/>
      <c r="F247" s="1"/>
      <c r="G247" s="1"/>
      <c r="M247" s="1"/>
      <c r="N247" s="1"/>
      <c r="O247" s="1"/>
    </row>
    <row r="248" spans="1:15" x14ac:dyDescent="0.2">
      <c r="A248" s="15"/>
      <c r="B248" s="15"/>
      <c r="C248" s="15"/>
      <c r="D248" s="15"/>
      <c r="E248" s="1"/>
      <c r="F248" s="1"/>
      <c r="G248" s="1"/>
      <c r="M248" s="1"/>
      <c r="N248" s="1"/>
      <c r="O248" s="1"/>
    </row>
    <row r="249" spans="1:15" x14ac:dyDescent="0.2">
      <c r="A249" s="15"/>
      <c r="B249" s="15"/>
      <c r="C249" s="15"/>
      <c r="D249" s="15"/>
      <c r="E249" s="1"/>
      <c r="F249" s="1"/>
      <c r="G249" s="1"/>
      <c r="M249" s="1"/>
      <c r="N249" s="1"/>
      <c r="O249" s="1"/>
    </row>
    <row r="250" spans="1:15" x14ac:dyDescent="0.2">
      <c r="A250" s="15"/>
      <c r="B250" s="15"/>
      <c r="C250" s="15"/>
      <c r="D250" s="15"/>
      <c r="E250" s="1"/>
      <c r="F250" s="1"/>
      <c r="G250" s="1"/>
      <c r="M250" s="1"/>
      <c r="N250" s="1"/>
      <c r="O250" s="1"/>
    </row>
    <row r="251" spans="1:15" x14ac:dyDescent="0.2">
      <c r="A251" s="15"/>
      <c r="B251" s="15"/>
      <c r="C251" s="15"/>
      <c r="D251" s="15"/>
      <c r="E251" s="1"/>
      <c r="F251" s="1"/>
      <c r="G251" s="1"/>
      <c r="M251" s="1"/>
      <c r="N251" s="1"/>
      <c r="O251" s="1"/>
    </row>
    <row r="252" spans="1:15" x14ac:dyDescent="0.2">
      <c r="A252" s="15"/>
      <c r="B252" s="15"/>
      <c r="C252" s="15"/>
      <c r="D252" s="15"/>
      <c r="E252" s="1"/>
      <c r="F252" s="1"/>
      <c r="G252" s="1"/>
      <c r="M252" s="1"/>
      <c r="N252" s="1"/>
      <c r="O252" s="1"/>
    </row>
    <row r="253" spans="1:15" x14ac:dyDescent="0.2">
      <c r="A253" s="15"/>
      <c r="B253" s="15"/>
      <c r="C253" s="15"/>
      <c r="D253" s="15"/>
      <c r="E253" s="1"/>
      <c r="F253" s="1"/>
      <c r="G253" s="1"/>
      <c r="M253" s="1"/>
      <c r="N253" s="1"/>
      <c r="O253" s="1"/>
    </row>
    <row r="254" spans="1:15" x14ac:dyDescent="0.2">
      <c r="A254" s="15"/>
      <c r="B254" s="15"/>
      <c r="C254" s="15"/>
      <c r="D254" s="15"/>
      <c r="E254" s="1"/>
      <c r="F254" s="1"/>
      <c r="G254" s="1"/>
      <c r="M254" s="1"/>
      <c r="N254" s="1"/>
      <c r="O254" s="1"/>
    </row>
    <row r="255" spans="1:15" x14ac:dyDescent="0.2">
      <c r="A255" s="15"/>
      <c r="B255" s="15"/>
      <c r="C255" s="15"/>
      <c r="D255" s="15"/>
      <c r="E255" s="1"/>
      <c r="F255" s="1"/>
      <c r="G255" s="1"/>
      <c r="M255" s="1"/>
      <c r="N255" s="1"/>
      <c r="O255" s="1"/>
    </row>
    <row r="256" spans="1:15" x14ac:dyDescent="0.2">
      <c r="A256" s="15"/>
      <c r="B256" s="15"/>
      <c r="C256" s="15"/>
      <c r="D256" s="15"/>
      <c r="E256" s="1"/>
      <c r="F256" s="1"/>
      <c r="G256" s="1"/>
      <c r="M256" s="1"/>
      <c r="N256" s="1"/>
      <c r="O256" s="1"/>
    </row>
    <row r="257" spans="1:15" x14ac:dyDescent="0.2">
      <c r="A257" s="15"/>
      <c r="B257" s="15"/>
      <c r="C257" s="15"/>
      <c r="D257" s="15"/>
      <c r="E257" s="1"/>
      <c r="F257" s="1"/>
      <c r="G257" s="1"/>
      <c r="M257" s="1"/>
      <c r="N257" s="1"/>
      <c r="O257" s="1"/>
    </row>
    <row r="258" spans="1:15" x14ac:dyDescent="0.2">
      <c r="A258" s="15"/>
      <c r="B258" s="15"/>
      <c r="C258" s="15"/>
      <c r="D258" s="15"/>
      <c r="E258" s="1"/>
      <c r="F258" s="1"/>
      <c r="G258" s="1"/>
      <c r="M258" s="1"/>
      <c r="N258" s="1"/>
      <c r="O258" s="1"/>
    </row>
    <row r="259" spans="1:15" x14ac:dyDescent="0.2">
      <c r="A259" s="15"/>
      <c r="B259" s="15"/>
      <c r="C259" s="15"/>
      <c r="D259" s="15"/>
      <c r="E259" s="1"/>
      <c r="F259" s="1"/>
      <c r="G259" s="1"/>
      <c r="M259" s="1"/>
      <c r="N259" s="1"/>
      <c r="O259" s="1"/>
    </row>
    <row r="260" spans="1:15" x14ac:dyDescent="0.2">
      <c r="E260" s="1"/>
      <c r="F260" s="1"/>
      <c r="G260" s="1"/>
      <c r="M260" s="1"/>
      <c r="N260" s="1"/>
      <c r="O260" s="1"/>
    </row>
    <row r="261" spans="1:15" x14ac:dyDescent="0.2">
      <c r="E261" s="1"/>
      <c r="F261" s="1"/>
      <c r="G261" s="1"/>
      <c r="M261" s="1"/>
      <c r="N261" s="1"/>
      <c r="O261" s="1"/>
    </row>
    <row r="262" spans="1:15" x14ac:dyDescent="0.2">
      <c r="E262" s="1"/>
      <c r="F262" s="1"/>
      <c r="G262" s="1"/>
      <c r="M262" s="1"/>
      <c r="N262" s="1"/>
      <c r="O262" s="1"/>
    </row>
    <row r="263" spans="1:15" x14ac:dyDescent="0.2">
      <c r="E263" s="1"/>
      <c r="F263" s="1"/>
      <c r="G263" s="1"/>
      <c r="M263" s="1"/>
      <c r="N263" s="1"/>
      <c r="O263" s="1"/>
    </row>
    <row r="264" spans="1:15" x14ac:dyDescent="0.2">
      <c r="E264" s="1"/>
      <c r="F264" s="1"/>
      <c r="G264" s="1"/>
      <c r="M264" s="1"/>
      <c r="N264" s="1"/>
      <c r="O264" s="1"/>
    </row>
    <row r="265" spans="1:15" x14ac:dyDescent="0.2">
      <c r="E265" s="1"/>
      <c r="F265" s="1"/>
      <c r="G265" s="1"/>
      <c r="M265" s="1"/>
      <c r="N265" s="1"/>
      <c r="O265" s="1"/>
    </row>
    <row r="266" spans="1:15" x14ac:dyDescent="0.2">
      <c r="E266" s="1"/>
      <c r="F266" s="1"/>
      <c r="G266" s="1"/>
      <c r="M266" s="1"/>
      <c r="N266" s="1"/>
      <c r="O266" s="1"/>
    </row>
    <row r="267" spans="1:15" x14ac:dyDescent="0.2">
      <c r="E267" s="1"/>
      <c r="F267" s="1"/>
      <c r="G267" s="1"/>
      <c r="M267" s="1"/>
      <c r="N267" s="1"/>
      <c r="O267" s="1"/>
    </row>
    <row r="268" spans="1:15" x14ac:dyDescent="0.2">
      <c r="E268" s="1"/>
      <c r="F268" s="1"/>
      <c r="G268" s="1"/>
      <c r="M268" s="1"/>
      <c r="N268" s="1"/>
      <c r="O268" s="1"/>
    </row>
    <row r="269" spans="1:15" x14ac:dyDescent="0.2">
      <c r="E269" s="1"/>
      <c r="F269" s="1"/>
      <c r="G269" s="1"/>
      <c r="M269" s="1"/>
      <c r="N269" s="1"/>
      <c r="O269" s="1"/>
    </row>
    <row r="270" spans="1:15" x14ac:dyDescent="0.2">
      <c r="E270" s="1"/>
      <c r="F270" s="1"/>
      <c r="G270" s="1"/>
      <c r="M270" s="1"/>
      <c r="N270" s="1"/>
      <c r="O270" s="1"/>
    </row>
    <row r="271" spans="1:15" x14ac:dyDescent="0.2">
      <c r="E271" s="1"/>
      <c r="F271" s="1"/>
      <c r="G271" s="1"/>
      <c r="M271" s="1"/>
      <c r="N271" s="1"/>
      <c r="O271" s="1"/>
    </row>
    <row r="272" spans="1:15" x14ac:dyDescent="0.2">
      <c r="E272" s="1"/>
      <c r="F272" s="1"/>
      <c r="G272" s="1"/>
      <c r="M272" s="1"/>
      <c r="N272" s="1"/>
      <c r="O272" s="1"/>
    </row>
    <row r="273" spans="5:15" x14ac:dyDescent="0.2">
      <c r="E273" s="1"/>
      <c r="F273" s="1"/>
      <c r="G273" s="1"/>
      <c r="M273" s="1"/>
      <c r="N273" s="1"/>
      <c r="O273" s="1"/>
    </row>
    <row r="274" spans="5:15" x14ac:dyDescent="0.2">
      <c r="E274" s="1"/>
      <c r="F274" s="1"/>
      <c r="G274" s="1"/>
      <c r="M274" s="1"/>
      <c r="N274" s="1"/>
      <c r="O274" s="1"/>
    </row>
    <row r="275" spans="5:15" x14ac:dyDescent="0.2">
      <c r="E275" s="1"/>
      <c r="F275" s="1"/>
      <c r="G275" s="1"/>
      <c r="M275" s="1"/>
      <c r="N275" s="1"/>
      <c r="O275" s="1"/>
    </row>
    <row r="276" spans="5:15" x14ac:dyDescent="0.2">
      <c r="E276" s="1"/>
      <c r="F276" s="1"/>
      <c r="G276" s="1"/>
      <c r="M276" s="1"/>
      <c r="N276" s="1"/>
      <c r="O276" s="1"/>
    </row>
    <row r="277" spans="5:15" x14ac:dyDescent="0.2">
      <c r="E277" s="1"/>
      <c r="F277" s="1"/>
      <c r="G277" s="1"/>
      <c r="M277" s="1"/>
      <c r="N277" s="1"/>
      <c r="O277" s="1"/>
    </row>
    <row r="278" spans="5:15" x14ac:dyDescent="0.2">
      <c r="E278" s="1"/>
      <c r="F278" s="1"/>
      <c r="G278" s="1"/>
      <c r="M278" s="1"/>
      <c r="N278" s="1"/>
      <c r="O278" s="1"/>
    </row>
    <row r="279" spans="5:15" x14ac:dyDescent="0.2">
      <c r="E279" s="1"/>
      <c r="F279" s="1"/>
      <c r="G279" s="1"/>
      <c r="M279" s="1"/>
      <c r="N279" s="1"/>
      <c r="O279" s="1"/>
    </row>
    <row r="280" spans="5:15" x14ac:dyDescent="0.2">
      <c r="E280" s="1"/>
      <c r="F280" s="1"/>
      <c r="G280" s="1"/>
      <c r="M280" s="1"/>
      <c r="N280" s="1"/>
      <c r="O280" s="1"/>
    </row>
    <row r="281" spans="5:15" x14ac:dyDescent="0.2">
      <c r="E281" s="1"/>
      <c r="F281" s="1"/>
      <c r="G281" s="1"/>
      <c r="M281" s="1"/>
      <c r="N281" s="1"/>
      <c r="O281" s="1"/>
    </row>
    <row r="282" spans="5:15" x14ac:dyDescent="0.2">
      <c r="E282" s="1"/>
      <c r="F282" s="1"/>
      <c r="G282" s="1"/>
      <c r="M282" s="1"/>
      <c r="N282" s="1"/>
      <c r="O282" s="1"/>
    </row>
    <row r="283" spans="5:15" x14ac:dyDescent="0.2">
      <c r="E283" s="1"/>
      <c r="F283" s="1"/>
      <c r="G283" s="1"/>
      <c r="M283" s="1"/>
      <c r="N283" s="1"/>
      <c r="O283" s="1"/>
    </row>
    <row r="284" spans="5:15" x14ac:dyDescent="0.2">
      <c r="E284" s="1"/>
      <c r="F284" s="1"/>
      <c r="G284" s="1"/>
      <c r="M284" s="1"/>
      <c r="N284" s="1"/>
      <c r="O284" s="1"/>
    </row>
    <row r="285" spans="5:15" x14ac:dyDescent="0.2">
      <c r="E285" s="1"/>
      <c r="F285" s="1"/>
      <c r="G285" s="1"/>
      <c r="M285" s="1"/>
      <c r="N285" s="1"/>
      <c r="O285" s="1"/>
    </row>
    <row r="286" spans="5:15" x14ac:dyDescent="0.2">
      <c r="E286" s="1"/>
      <c r="F286" s="1"/>
      <c r="G286" s="1"/>
      <c r="M286" s="1"/>
      <c r="N286" s="1"/>
      <c r="O286" s="1"/>
    </row>
    <row r="287" spans="5:15" x14ac:dyDescent="0.2">
      <c r="E287" s="1"/>
      <c r="F287" s="1"/>
      <c r="G287" s="1"/>
      <c r="M287" s="1"/>
      <c r="N287" s="1"/>
      <c r="O287" s="1"/>
    </row>
    <row r="288" spans="5:15" x14ac:dyDescent="0.2">
      <c r="E288" s="1"/>
      <c r="F288" s="1"/>
      <c r="G288" s="1"/>
      <c r="M288" s="1"/>
      <c r="N288" s="1"/>
      <c r="O288" s="1"/>
    </row>
    <row r="289" spans="5:15" x14ac:dyDescent="0.2">
      <c r="E289" s="1"/>
      <c r="F289" s="1"/>
      <c r="G289" s="1"/>
      <c r="M289" s="1"/>
      <c r="N289" s="1"/>
      <c r="O289" s="1"/>
    </row>
    <row r="290" spans="5:15" x14ac:dyDescent="0.2">
      <c r="E290" s="1"/>
      <c r="F290" s="1"/>
      <c r="G290" s="1"/>
      <c r="M290" s="1"/>
      <c r="N290" s="1"/>
      <c r="O290" s="1"/>
    </row>
    <row r="291" spans="5:15" x14ac:dyDescent="0.2">
      <c r="E291" s="1"/>
      <c r="F291" s="1"/>
      <c r="G291" s="1"/>
      <c r="M291" s="1"/>
      <c r="N291" s="1"/>
      <c r="O291" s="1"/>
    </row>
    <row r="292" spans="5:15" x14ac:dyDescent="0.2">
      <c r="E292" s="1"/>
      <c r="F292" s="1"/>
      <c r="G292" s="1"/>
      <c r="M292" s="1"/>
      <c r="N292" s="1"/>
      <c r="O292" s="1"/>
    </row>
    <row r="293" spans="5:15" x14ac:dyDescent="0.2">
      <c r="E293" s="1"/>
      <c r="F293" s="1"/>
      <c r="G293" s="1"/>
      <c r="M293" s="1"/>
      <c r="N293" s="1"/>
      <c r="O293" s="1"/>
    </row>
    <row r="294" spans="5:15" x14ac:dyDescent="0.2">
      <c r="E294" s="1"/>
      <c r="F294" s="1"/>
      <c r="G294" s="1"/>
      <c r="M294" s="1"/>
      <c r="N294" s="1"/>
      <c r="O294" s="1"/>
    </row>
    <row r="295" spans="5:15" x14ac:dyDescent="0.2">
      <c r="E295" s="1"/>
      <c r="F295" s="1"/>
      <c r="G295" s="1"/>
      <c r="M295" s="1"/>
      <c r="N295" s="1"/>
      <c r="O295" s="1"/>
    </row>
    <row r="296" spans="5:15" x14ac:dyDescent="0.2">
      <c r="E296" s="1"/>
      <c r="F296" s="1"/>
      <c r="G296" s="1"/>
      <c r="M296" s="1"/>
      <c r="N296" s="1"/>
      <c r="O296" s="1"/>
    </row>
    <row r="297" spans="5:15" x14ac:dyDescent="0.2">
      <c r="E297" s="1"/>
      <c r="F297" s="1"/>
      <c r="G297" s="1"/>
      <c r="M297" s="1"/>
      <c r="N297" s="1"/>
      <c r="O297" s="1"/>
    </row>
    <row r="298" spans="5:15" x14ac:dyDescent="0.2">
      <c r="E298" s="1"/>
      <c r="F298" s="1"/>
      <c r="G298" s="1"/>
      <c r="M298" s="1"/>
      <c r="N298" s="1"/>
      <c r="O298" s="1"/>
    </row>
    <row r="299" spans="5:15" x14ac:dyDescent="0.2">
      <c r="E299" s="1"/>
      <c r="F299" s="1"/>
      <c r="G299" s="1"/>
      <c r="M299" s="1"/>
      <c r="N299" s="1"/>
      <c r="O299" s="1"/>
    </row>
    <row r="300" spans="5:15" x14ac:dyDescent="0.2">
      <c r="E300" s="1"/>
      <c r="F300" s="1"/>
      <c r="G300" s="1"/>
      <c r="M300" s="1"/>
      <c r="N300" s="1"/>
      <c r="O300" s="1"/>
    </row>
    <row r="301" spans="5:15" x14ac:dyDescent="0.2">
      <c r="E301" s="1"/>
      <c r="F301" s="1"/>
      <c r="G301" s="1"/>
      <c r="M301" s="1"/>
      <c r="N301" s="1"/>
      <c r="O301" s="1"/>
    </row>
    <row r="302" spans="5:15" x14ac:dyDescent="0.2">
      <c r="E302" s="1"/>
      <c r="F302" s="1"/>
      <c r="G302" s="1"/>
      <c r="M302" s="1"/>
      <c r="N302" s="1"/>
      <c r="O302" s="1"/>
    </row>
    <row r="303" spans="5:15" x14ac:dyDescent="0.2">
      <c r="E303" s="1"/>
      <c r="F303" s="1"/>
      <c r="G303" s="1"/>
      <c r="M303" s="1"/>
      <c r="N303" s="1"/>
      <c r="O303" s="1"/>
    </row>
    <row r="304" spans="5:15" x14ac:dyDescent="0.2">
      <c r="E304" s="1"/>
      <c r="F304" s="1"/>
      <c r="G304" s="1"/>
      <c r="M304" s="1"/>
      <c r="N304" s="1"/>
      <c r="O304" s="1"/>
    </row>
  </sheetData>
  <pageMargins left="0.75" right="0.23" top="0.17" bottom="0.2" header="0.17" footer="0.2"/>
  <pageSetup paperSize="5" scale="6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4"/>
  <sheetViews>
    <sheetView showGridLines="0" zoomScale="75" workbookViewId="0">
      <selection activeCell="G16" sqref="G16"/>
    </sheetView>
  </sheetViews>
  <sheetFormatPr defaultRowHeight="12.75" x14ac:dyDescent="0.2"/>
  <cols>
    <col min="1" max="1" width="21.7109375" customWidth="1"/>
    <col min="2" max="3" width="17.140625" customWidth="1"/>
    <col min="4" max="4" width="5.42578125" customWidth="1"/>
    <col min="5" max="7" width="16" customWidth="1"/>
    <col min="8" max="8" width="5.140625" customWidth="1"/>
    <col min="9" max="10" width="15.85546875" customWidth="1"/>
    <col min="11" max="11" width="15.140625" bestFit="1" customWidth="1"/>
    <col min="13" max="15" width="16" customWidth="1"/>
    <col min="17" max="19" width="14.85546875" customWidth="1"/>
  </cols>
  <sheetData>
    <row r="1" spans="1:19" x14ac:dyDescent="0.2">
      <c r="E1" s="51" t="s">
        <v>66</v>
      </c>
      <c r="F1" s="63"/>
      <c r="G1" s="52"/>
      <c r="I1" s="51" t="s">
        <v>67</v>
      </c>
      <c r="J1" s="63"/>
      <c r="K1" s="52"/>
      <c r="M1" s="51" t="s">
        <v>66</v>
      </c>
      <c r="N1" s="63"/>
      <c r="O1" s="52"/>
      <c r="Q1" s="51" t="s">
        <v>67</v>
      </c>
      <c r="R1" s="63"/>
      <c r="S1" s="52"/>
    </row>
    <row r="3" spans="1:19" x14ac:dyDescent="0.2">
      <c r="B3" s="40" t="s">
        <v>50</v>
      </c>
      <c r="C3" s="40"/>
      <c r="E3" s="40" t="s">
        <v>83</v>
      </c>
      <c r="F3" s="40"/>
      <c r="G3" s="40"/>
      <c r="I3" s="40" t="s">
        <v>68</v>
      </c>
      <c r="J3" s="40"/>
      <c r="K3" s="40"/>
      <c r="M3" s="40" t="s">
        <v>85</v>
      </c>
      <c r="N3" s="40"/>
      <c r="O3" s="40"/>
      <c r="Q3" s="40" t="s">
        <v>86</v>
      </c>
      <c r="R3" s="40"/>
      <c r="S3" s="40"/>
    </row>
    <row r="4" spans="1:19" x14ac:dyDescent="0.2">
      <c r="A4" s="28" t="s">
        <v>33</v>
      </c>
      <c r="B4" s="41"/>
      <c r="C4" s="42"/>
      <c r="D4" s="28"/>
      <c r="E4" s="30"/>
      <c r="F4" s="64"/>
      <c r="G4" s="31"/>
      <c r="H4" s="27"/>
      <c r="I4" s="30"/>
      <c r="J4" s="64"/>
      <c r="K4" s="31"/>
      <c r="M4" s="30"/>
      <c r="N4" s="64"/>
      <c r="O4" s="31"/>
      <c r="P4" s="27"/>
      <c r="Q4" s="30"/>
      <c r="R4" s="64"/>
      <c r="S4" s="31"/>
    </row>
    <row r="5" spans="1:19" x14ac:dyDescent="0.2">
      <c r="A5" s="28" t="s">
        <v>34</v>
      </c>
      <c r="B5" s="43"/>
      <c r="C5" s="44"/>
      <c r="D5" s="28"/>
      <c r="E5" s="32">
        <v>36684</v>
      </c>
      <c r="F5" s="65"/>
      <c r="G5" s="33"/>
      <c r="H5" s="27"/>
      <c r="I5" s="32">
        <v>36684</v>
      </c>
      <c r="J5" s="65"/>
      <c r="K5" s="33"/>
      <c r="M5" s="32">
        <v>36684</v>
      </c>
      <c r="N5" s="65"/>
      <c r="O5" s="33"/>
      <c r="P5" s="27"/>
      <c r="Q5" s="32">
        <v>36684</v>
      </c>
      <c r="R5" s="65"/>
      <c r="S5" s="33"/>
    </row>
    <row r="6" spans="1:19" x14ac:dyDescent="0.2">
      <c r="A6" s="28" t="s">
        <v>35</v>
      </c>
      <c r="B6" s="45"/>
      <c r="C6" s="44"/>
      <c r="D6" s="28"/>
      <c r="E6" s="34" t="s">
        <v>69</v>
      </c>
      <c r="F6" s="66"/>
      <c r="G6" s="33"/>
      <c r="H6" s="27"/>
      <c r="I6" s="34" t="s">
        <v>72</v>
      </c>
      <c r="J6" s="66"/>
      <c r="K6" s="33"/>
      <c r="M6" s="34" t="s">
        <v>69</v>
      </c>
      <c r="N6" s="66"/>
      <c r="O6" s="33"/>
      <c r="P6" s="27"/>
      <c r="Q6" s="34" t="s">
        <v>72</v>
      </c>
      <c r="R6" s="66"/>
      <c r="S6" s="33"/>
    </row>
    <row r="7" spans="1:19" x14ac:dyDescent="0.2">
      <c r="A7" s="28" t="s">
        <v>38</v>
      </c>
      <c r="B7" s="46"/>
      <c r="C7" s="44"/>
      <c r="D7" s="28"/>
      <c r="E7" s="35">
        <v>36831</v>
      </c>
      <c r="F7" s="67"/>
      <c r="G7" s="33"/>
      <c r="H7" s="27"/>
      <c r="I7" s="35">
        <v>37622</v>
      </c>
      <c r="J7" s="67"/>
      <c r="K7" s="33"/>
      <c r="M7" s="35">
        <v>36831</v>
      </c>
      <c r="N7" s="67"/>
      <c r="O7" s="33"/>
      <c r="P7" s="27"/>
      <c r="Q7" s="35">
        <v>37622</v>
      </c>
      <c r="R7" s="67"/>
      <c r="S7" s="33"/>
    </row>
    <row r="8" spans="1:19" x14ac:dyDescent="0.2">
      <c r="A8" s="28" t="s">
        <v>39</v>
      </c>
      <c r="B8" s="46"/>
      <c r="C8" s="44"/>
      <c r="D8" s="28"/>
      <c r="E8" s="35">
        <v>46022</v>
      </c>
      <c r="F8" s="67"/>
      <c r="G8" s="33"/>
      <c r="H8" s="27"/>
      <c r="I8" s="35">
        <v>46022</v>
      </c>
      <c r="J8" s="67"/>
      <c r="K8" s="33"/>
      <c r="M8" s="35">
        <v>46022</v>
      </c>
      <c r="N8" s="67"/>
      <c r="O8" s="33"/>
      <c r="P8" s="27"/>
      <c r="Q8" s="35">
        <v>46022</v>
      </c>
      <c r="R8" s="67"/>
      <c r="S8" s="33"/>
    </row>
    <row r="9" spans="1:19" x14ac:dyDescent="0.2">
      <c r="A9" s="28" t="s">
        <v>36</v>
      </c>
      <c r="B9" s="47"/>
      <c r="C9" s="44"/>
      <c r="D9" s="28"/>
      <c r="E9" s="36">
        <v>2048000</v>
      </c>
      <c r="F9" s="68"/>
      <c r="G9" s="33"/>
      <c r="H9" s="27"/>
      <c r="I9" s="36">
        <v>3211000</v>
      </c>
      <c r="J9" s="68"/>
      <c r="K9" s="33"/>
      <c r="M9" s="36">
        <v>2048000</v>
      </c>
      <c r="N9" s="68"/>
      <c r="O9" s="33"/>
      <c r="P9" s="27"/>
      <c r="Q9" s="36">
        <v>3211000</v>
      </c>
      <c r="R9" s="68"/>
      <c r="S9" s="33"/>
    </row>
    <row r="10" spans="1:19" x14ac:dyDescent="0.2">
      <c r="A10" s="28" t="s">
        <v>70</v>
      </c>
      <c r="B10" s="48"/>
      <c r="C10" s="44"/>
      <c r="D10" s="28"/>
      <c r="E10" s="37" t="s">
        <v>71</v>
      </c>
      <c r="F10" s="69"/>
      <c r="G10" s="33"/>
      <c r="H10" s="27"/>
      <c r="I10" s="37" t="s">
        <v>71</v>
      </c>
      <c r="J10" s="69"/>
      <c r="K10" s="33"/>
      <c r="M10" s="37" t="s">
        <v>71</v>
      </c>
      <c r="N10" s="69"/>
      <c r="O10" s="33"/>
      <c r="P10" s="27"/>
      <c r="Q10" s="37" t="s">
        <v>71</v>
      </c>
      <c r="R10" s="69"/>
      <c r="S10" s="33"/>
    </row>
    <row r="11" spans="1:19" x14ac:dyDescent="0.2">
      <c r="A11" s="7"/>
      <c r="B11" s="29" t="s">
        <v>41</v>
      </c>
      <c r="C11" s="29" t="s">
        <v>42</v>
      </c>
      <c r="D11" s="7"/>
      <c r="E11" s="29" t="s">
        <v>41</v>
      </c>
      <c r="F11" s="29" t="s">
        <v>82</v>
      </c>
      <c r="G11" s="29" t="s">
        <v>42</v>
      </c>
      <c r="I11" s="29" t="s">
        <v>41</v>
      </c>
      <c r="J11" s="29" t="s">
        <v>82</v>
      </c>
      <c r="K11" s="29" t="s">
        <v>42</v>
      </c>
      <c r="M11" s="29" t="s">
        <v>41</v>
      </c>
      <c r="N11" s="29" t="s">
        <v>82</v>
      </c>
      <c r="O11" s="29" t="s">
        <v>42</v>
      </c>
      <c r="Q11" s="29" t="s">
        <v>41</v>
      </c>
      <c r="R11" s="29" t="s">
        <v>82</v>
      </c>
      <c r="S11" s="29" t="s">
        <v>42</v>
      </c>
    </row>
    <row r="12" spans="1:19" x14ac:dyDescent="0.2">
      <c r="A12" s="7" t="s">
        <v>43</v>
      </c>
      <c r="B12" s="38">
        <f t="shared" ref="B12:B75" si="0">+SUMIF($E$11:$BZ$11,"POS",$E12:$BZ12)</f>
        <v>0</v>
      </c>
      <c r="C12" s="49">
        <f t="shared" ref="C12:C75" ca="1" si="1">+SUMIF($E$11:$BZ$11,"P&amp;l",$E12:$BZ12)</f>
        <v>-242795415.89679068</v>
      </c>
      <c r="D12" s="7"/>
      <c r="E12" s="38">
        <f>SUM(E13:E235)</f>
        <v>0</v>
      </c>
      <c r="F12" s="38">
        <f>SUM(F18:F235)</f>
        <v>191294.69152309108</v>
      </c>
      <c r="G12" s="39">
        <f ca="1">SUM(G13:G235)</f>
        <v>-279882828.54850286</v>
      </c>
      <c r="I12" s="38">
        <f>SUM(I13:I235)</f>
        <v>0</v>
      </c>
      <c r="J12" s="38">
        <f>SUM(J13:J235)</f>
        <v>377686.12025145994</v>
      </c>
      <c r="K12" s="38">
        <f ca="1">SUM(K13:K235)</f>
        <v>-518897728.16937</v>
      </c>
      <c r="M12" s="38">
        <f>SUM(M13:M235)</f>
        <v>0</v>
      </c>
      <c r="N12" s="38">
        <f>SUM(N18:N235)</f>
        <v>-16194.019428698417</v>
      </c>
      <c r="O12" s="39">
        <f ca="1">SUM(O13:O235)</f>
        <v>37087412.651712179</v>
      </c>
      <c r="Q12" s="38">
        <f>SUM(Q13:Q235)</f>
        <v>0</v>
      </c>
      <c r="R12" s="38">
        <f>SUM(R13:R235)</f>
        <v>-377686.12025145994</v>
      </c>
      <c r="S12" s="38">
        <f ca="1">SUM(S13:S235)</f>
        <v>518897728.16937</v>
      </c>
    </row>
    <row r="13" spans="1:19" x14ac:dyDescent="0.2">
      <c r="A13" s="15">
        <f>+curves!A2</f>
        <v>36678</v>
      </c>
      <c r="B13" s="6">
        <f t="shared" si="0"/>
        <v>0</v>
      </c>
      <c r="C13" s="4">
        <f t="shared" si="1"/>
        <v>0</v>
      </c>
      <c r="D13" s="15"/>
      <c r="E13" s="6"/>
      <c r="F13" s="6"/>
      <c r="G13" s="4"/>
      <c r="I13" s="6"/>
      <c r="J13" s="6"/>
      <c r="K13" s="4">
        <f t="shared" ref="K13:K43" si="2">+IF(AND(I$7&lt;$A13+1,I$8&gt;$A13-1),-(52329)*($A14-$A13)*VLOOKUP(A13,curves,3,0),0)</f>
        <v>0</v>
      </c>
      <c r="M13" s="6"/>
      <c r="N13" s="6"/>
      <c r="O13" s="4"/>
      <c r="Q13" s="6"/>
      <c r="R13" s="6"/>
      <c r="S13" s="4">
        <f t="shared" ref="S13:S43" si="3">+IF(AND(Q$7&lt;$A13+1,Q$8&gt;$A13-1),-(52329)*($A14-$A13)*VLOOKUP(I13,curves,3,0),0)</f>
        <v>0</v>
      </c>
    </row>
    <row r="14" spans="1:19" x14ac:dyDescent="0.2">
      <c r="A14" s="15">
        <f>+curves!A3</f>
        <v>36708</v>
      </c>
      <c r="B14" s="6">
        <f t="shared" si="0"/>
        <v>0</v>
      </c>
      <c r="C14" s="4">
        <f t="shared" si="1"/>
        <v>0</v>
      </c>
      <c r="D14" s="15"/>
      <c r="E14" s="6"/>
      <c r="F14" s="6"/>
      <c r="G14" s="4"/>
      <c r="I14" s="6"/>
      <c r="J14" s="6"/>
      <c r="K14" s="4">
        <f t="shared" si="2"/>
        <v>0</v>
      </c>
      <c r="M14" s="6"/>
      <c r="N14" s="6"/>
      <c r="O14" s="4"/>
      <c r="Q14" s="6"/>
      <c r="R14" s="6"/>
      <c r="S14" s="4">
        <f t="shared" si="3"/>
        <v>0</v>
      </c>
    </row>
    <row r="15" spans="1:19" x14ac:dyDescent="0.2">
      <c r="A15" s="15">
        <f>+curves!A4</f>
        <v>36739</v>
      </c>
      <c r="B15" s="6">
        <f t="shared" si="0"/>
        <v>0</v>
      </c>
      <c r="C15" s="4">
        <f t="shared" si="1"/>
        <v>0</v>
      </c>
      <c r="D15" s="15"/>
      <c r="E15" s="6"/>
      <c r="F15" s="6"/>
      <c r="G15" s="4"/>
      <c r="I15" s="6"/>
      <c r="J15" s="6"/>
      <c r="K15" s="4">
        <f t="shared" si="2"/>
        <v>0</v>
      </c>
      <c r="M15" s="6"/>
      <c r="N15" s="6"/>
      <c r="O15" s="4"/>
      <c r="Q15" s="6"/>
      <c r="R15" s="6"/>
      <c r="S15" s="4">
        <f t="shared" si="3"/>
        <v>0</v>
      </c>
    </row>
    <row r="16" spans="1:19" x14ac:dyDescent="0.2">
      <c r="A16" s="15">
        <f>+curves!A5</f>
        <v>36770</v>
      </c>
      <c r="B16" s="6">
        <f t="shared" si="0"/>
        <v>0</v>
      </c>
      <c r="C16" s="4">
        <f t="shared" si="1"/>
        <v>0</v>
      </c>
      <c r="D16" s="15"/>
      <c r="E16" s="6"/>
      <c r="F16" s="6"/>
      <c r="G16" s="4"/>
      <c r="I16" s="6"/>
      <c r="J16" s="6"/>
      <c r="K16" s="4">
        <f t="shared" si="2"/>
        <v>0</v>
      </c>
      <c r="M16" s="6"/>
      <c r="N16" s="6"/>
      <c r="O16" s="4"/>
      <c r="Q16" s="6"/>
      <c r="R16" s="6"/>
      <c r="S16" s="4">
        <f t="shared" si="3"/>
        <v>0</v>
      </c>
    </row>
    <row r="17" spans="1:19" x14ac:dyDescent="0.2">
      <c r="A17" s="15">
        <f>+curves!A6</f>
        <v>36800</v>
      </c>
      <c r="B17" s="6">
        <f t="shared" si="0"/>
        <v>0</v>
      </c>
      <c r="C17" s="4">
        <f t="shared" si="1"/>
        <v>0</v>
      </c>
      <c r="D17" s="15"/>
      <c r="E17" s="6"/>
      <c r="F17" s="6"/>
      <c r="G17" s="4"/>
      <c r="I17" s="6"/>
      <c r="J17" s="6"/>
      <c r="K17" s="4">
        <f t="shared" si="2"/>
        <v>0</v>
      </c>
      <c r="M17" s="6"/>
      <c r="N17" s="6"/>
      <c r="O17" s="4"/>
      <c r="Q17" s="6"/>
      <c r="R17" s="6"/>
      <c r="S17" s="4">
        <f t="shared" si="3"/>
        <v>0</v>
      </c>
    </row>
    <row r="18" spans="1:19" x14ac:dyDescent="0.2">
      <c r="A18" s="15">
        <f>+curves!A7</f>
        <v>36831</v>
      </c>
      <c r="B18" s="6">
        <f t="shared" si="0"/>
        <v>0</v>
      </c>
      <c r="C18" s="4">
        <f t="shared" ca="1" si="1"/>
        <v>-1563867.5134424863</v>
      </c>
      <c r="D18" s="15"/>
      <c r="E18" s="6"/>
      <c r="F18" s="4">
        <v>603.77083333333326</v>
      </c>
      <c r="G18" s="4">
        <f ca="1">-+F18*VLOOKUP(A18,curves,3,0)*1000</f>
        <v>-1563867.5134424863</v>
      </c>
      <c r="I18" s="6"/>
      <c r="J18" s="6"/>
      <c r="K18" s="4">
        <f t="shared" si="2"/>
        <v>0</v>
      </c>
      <c r="M18" s="6"/>
      <c r="N18" s="4"/>
      <c r="O18" s="4"/>
      <c r="Q18" s="6"/>
      <c r="R18" s="6"/>
      <c r="S18" s="4">
        <f t="shared" si="3"/>
        <v>0</v>
      </c>
    </row>
    <row r="19" spans="1:19" x14ac:dyDescent="0.2">
      <c r="A19" s="15">
        <f>+curves!A8</f>
        <v>36861</v>
      </c>
      <c r="B19" s="6">
        <f t="shared" si="0"/>
        <v>0</v>
      </c>
      <c r="C19" s="4">
        <f t="shared" ca="1" si="1"/>
        <v>-1563146.4722894439</v>
      </c>
      <c r="D19" s="15"/>
      <c r="E19" s="6"/>
      <c r="F19" s="4">
        <v>603.77083333333326</v>
      </c>
      <c r="G19" s="4">
        <f t="shared" ref="G19:G82" ca="1" si="4">-+F19*VLOOKUP(A19,curves,3,0)*1000</f>
        <v>-1563146.4722894439</v>
      </c>
      <c r="I19" s="6"/>
      <c r="J19" s="6"/>
      <c r="K19" s="4">
        <f t="shared" si="2"/>
        <v>0</v>
      </c>
      <c r="M19" s="6"/>
      <c r="N19" s="4"/>
      <c r="O19" s="4"/>
      <c r="Q19" s="6"/>
      <c r="R19" s="6"/>
      <c r="S19" s="4">
        <f t="shared" si="3"/>
        <v>0</v>
      </c>
    </row>
    <row r="20" spans="1:19" x14ac:dyDescent="0.2">
      <c r="A20" s="15">
        <f>+curves!A9</f>
        <v>36892</v>
      </c>
      <c r="B20" s="6">
        <f t="shared" si="0"/>
        <v>0</v>
      </c>
      <c r="C20" s="4">
        <f t="shared" ca="1" si="1"/>
        <v>-1685481.0503994711</v>
      </c>
      <c r="D20" s="15"/>
      <c r="E20" s="6"/>
      <c r="F20" s="4">
        <v>651.58583333333343</v>
      </c>
      <c r="G20" s="4">
        <f t="shared" ca="1" si="4"/>
        <v>-1685481.0503994711</v>
      </c>
      <c r="I20" s="6"/>
      <c r="J20" s="6"/>
      <c r="K20" s="4">
        <f t="shared" si="2"/>
        <v>0</v>
      </c>
      <c r="M20" s="6"/>
      <c r="N20" s="4"/>
      <c r="O20" s="4"/>
      <c r="Q20" s="6"/>
      <c r="R20" s="6"/>
      <c r="S20" s="4">
        <f t="shared" si="3"/>
        <v>0</v>
      </c>
    </row>
    <row r="21" spans="1:19" x14ac:dyDescent="0.2">
      <c r="A21" s="15">
        <f>+curves!A10</f>
        <v>36923</v>
      </c>
      <c r="B21" s="6">
        <f t="shared" si="0"/>
        <v>0</v>
      </c>
      <c r="C21" s="4">
        <f t="shared" ca="1" si="1"/>
        <v>-1683067.3351190034</v>
      </c>
      <c r="D21" s="15"/>
      <c r="E21" s="6"/>
      <c r="F21" s="4">
        <v>651.5858333333332</v>
      </c>
      <c r="G21" s="4">
        <f t="shared" ca="1" si="4"/>
        <v>-1683067.3351190034</v>
      </c>
      <c r="I21" s="6"/>
      <c r="J21" s="6"/>
      <c r="K21" s="4">
        <f t="shared" si="2"/>
        <v>0</v>
      </c>
      <c r="M21" s="6"/>
      <c r="N21" s="4"/>
      <c r="O21" s="4"/>
      <c r="Q21" s="6"/>
      <c r="R21" s="6"/>
      <c r="S21" s="4">
        <f t="shared" si="3"/>
        <v>0</v>
      </c>
    </row>
    <row r="22" spans="1:19" x14ac:dyDescent="0.2">
      <c r="A22" s="15">
        <f>+curves!A11</f>
        <v>36951</v>
      </c>
      <c r="B22" s="6">
        <f t="shared" si="0"/>
        <v>0</v>
      </c>
      <c r="C22" s="4">
        <f t="shared" ca="1" si="1"/>
        <v>-1680808.5497539628</v>
      </c>
      <c r="D22" s="15"/>
      <c r="E22" s="6"/>
      <c r="F22" s="4">
        <v>651.58583333333354</v>
      </c>
      <c r="G22" s="4">
        <f t="shared" ca="1" si="4"/>
        <v>-1680808.5497539628</v>
      </c>
      <c r="I22" s="6"/>
      <c r="J22" s="6"/>
      <c r="K22" s="4">
        <f t="shared" si="2"/>
        <v>0</v>
      </c>
      <c r="M22" s="6"/>
      <c r="N22" s="4"/>
      <c r="O22" s="4"/>
      <c r="Q22" s="6"/>
      <c r="R22" s="6"/>
      <c r="S22" s="4">
        <f t="shared" si="3"/>
        <v>0</v>
      </c>
    </row>
    <row r="23" spans="1:19" x14ac:dyDescent="0.2">
      <c r="A23" s="15">
        <f>+curves!A12</f>
        <v>36982</v>
      </c>
      <c r="B23" s="6">
        <f t="shared" si="0"/>
        <v>0</v>
      </c>
      <c r="C23" s="4">
        <f t="shared" ca="1" si="1"/>
        <v>-1676918.6556380694</v>
      </c>
      <c r="D23" s="15"/>
      <c r="E23" s="6"/>
      <c r="F23" s="4">
        <v>651.5858333333332</v>
      </c>
      <c r="G23" s="4">
        <f t="shared" ca="1" si="4"/>
        <v>-1676918.6556380694</v>
      </c>
      <c r="I23" s="6"/>
      <c r="J23" s="6"/>
      <c r="K23" s="4">
        <f t="shared" si="2"/>
        <v>0</v>
      </c>
      <c r="M23" s="6"/>
      <c r="N23" s="4"/>
      <c r="O23" s="4"/>
      <c r="Q23" s="6"/>
      <c r="R23" s="6"/>
      <c r="S23" s="4">
        <f t="shared" si="3"/>
        <v>0</v>
      </c>
    </row>
    <row r="24" spans="1:19" x14ac:dyDescent="0.2">
      <c r="A24" s="15">
        <f>+curves!A13</f>
        <v>37012</v>
      </c>
      <c r="B24" s="6">
        <f t="shared" si="0"/>
        <v>0</v>
      </c>
      <c r="C24" s="4">
        <f t="shared" ca="1" si="1"/>
        <v>-1670888.6698668539</v>
      </c>
      <c r="D24" s="15"/>
      <c r="E24" s="6"/>
      <c r="F24" s="4">
        <v>651.58583333333354</v>
      </c>
      <c r="G24" s="4">
        <f t="shared" ca="1" si="4"/>
        <v>-1670888.6698668539</v>
      </c>
      <c r="I24" s="6"/>
      <c r="J24" s="6"/>
      <c r="K24" s="4">
        <f t="shared" si="2"/>
        <v>0</v>
      </c>
      <c r="M24" s="6"/>
      <c r="N24" s="4"/>
      <c r="O24" s="4"/>
      <c r="Q24" s="6"/>
      <c r="R24" s="6"/>
      <c r="S24" s="4">
        <f t="shared" si="3"/>
        <v>0</v>
      </c>
    </row>
    <row r="25" spans="1:19" x14ac:dyDescent="0.2">
      <c r="A25" s="15">
        <f>+curves!A14</f>
        <v>37043</v>
      </c>
      <c r="B25" s="6">
        <f t="shared" si="0"/>
        <v>0</v>
      </c>
      <c r="C25" s="4">
        <f t="shared" ca="1" si="1"/>
        <v>-1664633.2465086069</v>
      </c>
      <c r="D25" s="15"/>
      <c r="E25" s="6"/>
      <c r="F25" s="4">
        <v>651.58583333333274</v>
      </c>
      <c r="G25" s="4">
        <f t="shared" ca="1" si="4"/>
        <v>-1664633.2465086069</v>
      </c>
      <c r="I25" s="6"/>
      <c r="J25" s="6"/>
      <c r="K25" s="4">
        <f t="shared" si="2"/>
        <v>0</v>
      </c>
      <c r="M25" s="6"/>
      <c r="N25" s="4"/>
      <c r="O25" s="4"/>
      <c r="Q25" s="6"/>
      <c r="R25" s="6"/>
      <c r="S25" s="4">
        <f t="shared" si="3"/>
        <v>0</v>
      </c>
    </row>
    <row r="26" spans="1:19" x14ac:dyDescent="0.2">
      <c r="A26" s="15">
        <f>+curves!A15</f>
        <v>37073</v>
      </c>
      <c r="B26" s="6">
        <f t="shared" si="0"/>
        <v>0</v>
      </c>
      <c r="C26" s="4">
        <f t="shared" ca="1" si="1"/>
        <v>-1658184.5261684374</v>
      </c>
      <c r="D26" s="15"/>
      <c r="E26" s="6"/>
      <c r="F26" s="4">
        <v>651.58583333333354</v>
      </c>
      <c r="G26" s="4">
        <f t="shared" ca="1" si="4"/>
        <v>-1658184.5261684374</v>
      </c>
      <c r="I26" s="6"/>
      <c r="J26" s="6"/>
      <c r="K26" s="4">
        <f t="shared" si="2"/>
        <v>0</v>
      </c>
      <c r="M26" s="6"/>
      <c r="N26" s="4"/>
      <c r="O26" s="4"/>
      <c r="Q26" s="6"/>
      <c r="R26" s="6"/>
      <c r="S26" s="4">
        <f t="shared" si="3"/>
        <v>0</v>
      </c>
    </row>
    <row r="27" spans="1:19" x14ac:dyDescent="0.2">
      <c r="A27" s="15">
        <f>+curves!A16</f>
        <v>37104</v>
      </c>
      <c r="B27" s="6">
        <f t="shared" si="0"/>
        <v>0</v>
      </c>
      <c r="C27" s="4">
        <f t="shared" ca="1" si="1"/>
        <v>-1650811.9197149049</v>
      </c>
      <c r="D27" s="15"/>
      <c r="E27" s="6"/>
      <c r="F27" s="4">
        <v>651.58583333333354</v>
      </c>
      <c r="G27" s="4">
        <f t="shared" ca="1" si="4"/>
        <v>-1650811.9197149049</v>
      </c>
      <c r="I27" s="6"/>
      <c r="J27" s="6"/>
      <c r="K27" s="4">
        <f t="shared" si="2"/>
        <v>0</v>
      </c>
      <c r="M27" s="6"/>
      <c r="N27" s="4"/>
      <c r="O27" s="4"/>
      <c r="Q27" s="6"/>
      <c r="R27" s="6"/>
      <c r="S27" s="4">
        <f t="shared" si="3"/>
        <v>0</v>
      </c>
    </row>
    <row r="28" spans="1:19" x14ac:dyDescent="0.2">
      <c r="A28" s="15">
        <f>+curves!A17</f>
        <v>37135</v>
      </c>
      <c r="B28" s="6">
        <f t="shared" si="0"/>
        <v>0</v>
      </c>
      <c r="C28" s="4">
        <f t="shared" ca="1" si="1"/>
        <v>-1643438.7323640459</v>
      </c>
      <c r="D28" s="15"/>
      <c r="E28" s="6"/>
      <c r="F28" s="4">
        <v>651.58583333333274</v>
      </c>
      <c r="G28" s="4">
        <f t="shared" ca="1" si="4"/>
        <v>-1643438.7323640459</v>
      </c>
      <c r="I28" s="6"/>
      <c r="J28" s="6"/>
      <c r="K28" s="4">
        <f t="shared" si="2"/>
        <v>0</v>
      </c>
      <c r="M28" s="6"/>
      <c r="N28" s="4"/>
      <c r="O28" s="4"/>
      <c r="Q28" s="6"/>
      <c r="R28" s="6"/>
      <c r="S28" s="4">
        <f t="shared" si="3"/>
        <v>0</v>
      </c>
    </row>
    <row r="29" spans="1:19" x14ac:dyDescent="0.2">
      <c r="A29" s="15">
        <f>+curves!A18</f>
        <v>37165</v>
      </c>
      <c r="B29" s="6">
        <f t="shared" si="0"/>
        <v>0</v>
      </c>
      <c r="C29" s="4">
        <f t="shared" ca="1" si="1"/>
        <v>-1635991.7959499271</v>
      </c>
      <c r="D29" s="15"/>
      <c r="E29" s="6"/>
      <c r="F29" s="4">
        <v>651.58583333333354</v>
      </c>
      <c r="G29" s="4">
        <f t="shared" ca="1" si="4"/>
        <v>-1635991.7959499271</v>
      </c>
      <c r="I29" s="6"/>
      <c r="J29" s="6"/>
      <c r="K29" s="4">
        <f t="shared" si="2"/>
        <v>0</v>
      </c>
      <c r="M29" s="6"/>
      <c r="N29" s="4"/>
      <c r="O29" s="4"/>
      <c r="Q29" s="6"/>
      <c r="R29" s="6"/>
      <c r="S29" s="4">
        <f t="shared" si="3"/>
        <v>0</v>
      </c>
    </row>
    <row r="30" spans="1:19" x14ac:dyDescent="0.2">
      <c r="A30" s="15">
        <f>+curves!A19</f>
        <v>37196</v>
      </c>
      <c r="B30" s="6">
        <f t="shared" si="0"/>
        <v>0</v>
      </c>
      <c r="C30" s="4">
        <f t="shared" ca="1" si="1"/>
        <v>-1627799.0484310291</v>
      </c>
      <c r="D30" s="15"/>
      <c r="E30" s="6"/>
      <c r="F30" s="4">
        <v>651.58583333333274</v>
      </c>
      <c r="G30" s="4">
        <f t="shared" ca="1" si="4"/>
        <v>-1627799.0484310291</v>
      </c>
      <c r="I30" s="6"/>
      <c r="J30" s="6"/>
      <c r="K30" s="4">
        <f t="shared" si="2"/>
        <v>0</v>
      </c>
      <c r="M30" s="6"/>
      <c r="N30" s="4"/>
      <c r="O30" s="4"/>
      <c r="Q30" s="6"/>
      <c r="R30" s="6"/>
      <c r="S30" s="4">
        <f t="shared" si="3"/>
        <v>0</v>
      </c>
    </row>
    <row r="31" spans="1:19" x14ac:dyDescent="0.2">
      <c r="A31" s="15">
        <f>+curves!A20</f>
        <v>37226</v>
      </c>
      <c r="B31" s="6">
        <f t="shared" si="0"/>
        <v>0</v>
      </c>
      <c r="C31" s="4">
        <f t="shared" ca="1" si="1"/>
        <v>-1619888.7261548829</v>
      </c>
      <c r="D31" s="15"/>
      <c r="E31" s="6"/>
      <c r="F31" s="4">
        <v>651.58583333333445</v>
      </c>
      <c r="G31" s="4">
        <f t="shared" ca="1" si="4"/>
        <v>-1619888.7261548829</v>
      </c>
      <c r="I31" s="6"/>
      <c r="J31" s="6"/>
      <c r="K31" s="4">
        <f t="shared" si="2"/>
        <v>0</v>
      </c>
      <c r="M31" s="6"/>
      <c r="N31" s="4"/>
      <c r="O31" s="4"/>
      <c r="Q31" s="6"/>
      <c r="R31" s="6"/>
      <c r="S31" s="4">
        <f t="shared" si="3"/>
        <v>0</v>
      </c>
    </row>
    <row r="32" spans="1:19" x14ac:dyDescent="0.2">
      <c r="A32" s="15">
        <f>+curves!A21</f>
        <v>37257</v>
      </c>
      <c r="B32" s="6">
        <f t="shared" si="0"/>
        <v>0</v>
      </c>
      <c r="C32" s="4">
        <f t="shared" ca="1" si="1"/>
        <v>-1611739.5025062065</v>
      </c>
      <c r="D32" s="15"/>
      <c r="E32" s="6"/>
      <c r="F32" s="4">
        <v>651.60248365847542</v>
      </c>
      <c r="G32" s="4">
        <f t="shared" ca="1" si="4"/>
        <v>-1611739.5025062065</v>
      </c>
      <c r="I32" s="6"/>
      <c r="J32" s="6"/>
      <c r="K32" s="4">
        <f t="shared" si="2"/>
        <v>0</v>
      </c>
      <c r="M32" s="6"/>
      <c r="N32" s="4"/>
      <c r="O32" s="4"/>
      <c r="Q32" s="6"/>
      <c r="R32" s="6"/>
      <c r="S32" s="4">
        <f t="shared" si="3"/>
        <v>0</v>
      </c>
    </row>
    <row r="33" spans="1:19" x14ac:dyDescent="0.2">
      <c r="A33" s="15">
        <f>+curves!A22</f>
        <v>37288</v>
      </c>
      <c r="B33" s="6">
        <f t="shared" si="0"/>
        <v>0</v>
      </c>
      <c r="C33" s="4">
        <f t="shared" ca="1" si="1"/>
        <v>-1604750.8585940141</v>
      </c>
      <c r="D33" s="15"/>
      <c r="E33" s="6"/>
      <c r="F33" s="4">
        <v>652.10234906900041</v>
      </c>
      <c r="G33" s="4">
        <f t="shared" ca="1" si="4"/>
        <v>-1604750.8585940141</v>
      </c>
      <c r="I33" s="6"/>
      <c r="J33" s="6"/>
      <c r="K33" s="4">
        <f t="shared" si="2"/>
        <v>0</v>
      </c>
      <c r="M33" s="6"/>
      <c r="N33" s="4"/>
      <c r="O33" s="4"/>
      <c r="Q33" s="6"/>
      <c r="R33" s="6"/>
      <c r="S33" s="4">
        <f t="shared" si="3"/>
        <v>0</v>
      </c>
    </row>
    <row r="34" spans="1:19" x14ac:dyDescent="0.2">
      <c r="A34" s="15">
        <f>+curves!A23</f>
        <v>37316</v>
      </c>
      <c r="B34" s="6">
        <f t="shared" si="0"/>
        <v>0</v>
      </c>
      <c r="C34" s="4">
        <f t="shared" ca="1" si="1"/>
        <v>-1598566.290218849</v>
      </c>
      <c r="D34" s="15"/>
      <c r="E34" s="6"/>
      <c r="F34" s="4">
        <v>652.60290348947933</v>
      </c>
      <c r="G34" s="4">
        <f t="shared" ca="1" si="4"/>
        <v>-1598566.290218849</v>
      </c>
      <c r="I34" s="6"/>
      <c r="J34" s="6"/>
      <c r="K34" s="4">
        <f t="shared" si="2"/>
        <v>0</v>
      </c>
      <c r="M34" s="6"/>
      <c r="N34" s="4"/>
      <c r="O34" s="4"/>
      <c r="Q34" s="6"/>
      <c r="R34" s="6"/>
      <c r="S34" s="4">
        <f t="shared" si="3"/>
        <v>0</v>
      </c>
    </row>
    <row r="35" spans="1:19" x14ac:dyDescent="0.2">
      <c r="A35" s="15">
        <f>+curves!A24</f>
        <v>37347</v>
      </c>
      <c r="B35" s="6">
        <f t="shared" si="0"/>
        <v>0</v>
      </c>
      <c r="C35" s="4">
        <f t="shared" ca="1" si="1"/>
        <v>0</v>
      </c>
      <c r="D35" s="15"/>
      <c r="E35" s="6"/>
      <c r="F35" s="4">
        <v>653.10414786963179</v>
      </c>
      <c r="G35" s="4">
        <f t="shared" ca="1" si="4"/>
        <v>-1591205.2379954203</v>
      </c>
      <c r="I35" s="6"/>
      <c r="J35" s="6"/>
      <c r="K35" s="4">
        <f t="shared" si="2"/>
        <v>0</v>
      </c>
      <c r="M35" s="6"/>
      <c r="N35" s="4">
        <f t="shared" ref="N35:N55" si="5">-F35</f>
        <v>-653.10414786963179</v>
      </c>
      <c r="O35" s="4">
        <f t="shared" ref="O35:O55" ca="1" si="6">-+N35*VLOOKUP($A35,curves,3,0)*1000</f>
        <v>1591205.2379954203</v>
      </c>
      <c r="Q35" s="6"/>
      <c r="R35" s="6"/>
      <c r="S35" s="4">
        <f t="shared" si="3"/>
        <v>0</v>
      </c>
    </row>
    <row r="36" spans="1:19" x14ac:dyDescent="0.2">
      <c r="A36" s="15">
        <f>+curves!A25</f>
        <v>37377</v>
      </c>
      <c r="B36" s="6">
        <f t="shared" si="0"/>
        <v>0</v>
      </c>
      <c r="C36" s="4">
        <f t="shared" ca="1" si="1"/>
        <v>0</v>
      </c>
      <c r="D36" s="15"/>
      <c r="E36" s="6"/>
      <c r="F36" s="4">
        <v>653.60608316049729</v>
      </c>
      <c r="G36" s="4">
        <f t="shared" ca="1" si="4"/>
        <v>-1583570.0845407126</v>
      </c>
      <c r="I36" s="6"/>
      <c r="J36" s="6"/>
      <c r="K36" s="4">
        <f t="shared" si="2"/>
        <v>0</v>
      </c>
      <c r="M36" s="6"/>
      <c r="N36" s="4">
        <f t="shared" si="5"/>
        <v>-653.60608316049729</v>
      </c>
      <c r="O36" s="4">
        <f t="shared" ca="1" si="6"/>
        <v>1583570.0845407126</v>
      </c>
      <c r="Q36" s="6"/>
      <c r="R36" s="6"/>
      <c r="S36" s="4">
        <f t="shared" si="3"/>
        <v>0</v>
      </c>
    </row>
    <row r="37" spans="1:19" x14ac:dyDescent="0.2">
      <c r="A37" s="15">
        <f>+curves!A26</f>
        <v>37408</v>
      </c>
      <c r="B37" s="6">
        <f t="shared" si="0"/>
        <v>0</v>
      </c>
      <c r="C37" s="4">
        <f t="shared" ca="1" si="1"/>
        <v>0</v>
      </c>
      <c r="D37" s="15"/>
      <c r="E37" s="6"/>
      <c r="F37" s="4">
        <v>654.10871031442093</v>
      </c>
      <c r="G37" s="4">
        <f t="shared" ca="1" si="4"/>
        <v>-1575672.5474593875</v>
      </c>
      <c r="I37" s="6"/>
      <c r="J37" s="6"/>
      <c r="K37" s="4">
        <f t="shared" si="2"/>
        <v>0</v>
      </c>
      <c r="M37" s="6"/>
      <c r="N37" s="4">
        <f t="shared" si="5"/>
        <v>-654.10871031442093</v>
      </c>
      <c r="O37" s="4">
        <f t="shared" ca="1" si="6"/>
        <v>1575672.5474593875</v>
      </c>
      <c r="Q37" s="6"/>
      <c r="R37" s="6"/>
      <c r="S37" s="4">
        <f t="shared" si="3"/>
        <v>0</v>
      </c>
    </row>
    <row r="38" spans="1:19" x14ac:dyDescent="0.2">
      <c r="A38" s="15">
        <f>+curves!A27</f>
        <v>37438</v>
      </c>
      <c r="B38" s="6">
        <f t="shared" si="0"/>
        <v>0</v>
      </c>
      <c r="C38" s="4">
        <f t="shared" ca="1" si="1"/>
        <v>0</v>
      </c>
      <c r="D38" s="15"/>
      <c r="E38" s="6"/>
      <c r="F38" s="4">
        <v>654.61203028505531</v>
      </c>
      <c r="G38" s="4">
        <f t="shared" ca="1" si="4"/>
        <v>-1568023.3046784042</v>
      </c>
      <c r="I38" s="6"/>
      <c r="J38" s="6"/>
      <c r="K38" s="4">
        <f t="shared" si="2"/>
        <v>0</v>
      </c>
      <c r="M38" s="6"/>
      <c r="N38" s="4">
        <f t="shared" si="5"/>
        <v>-654.61203028505531</v>
      </c>
      <c r="O38" s="4">
        <f t="shared" ca="1" si="6"/>
        <v>1568023.3046784042</v>
      </c>
      <c r="Q38" s="6"/>
      <c r="R38" s="6"/>
      <c r="S38" s="4">
        <f t="shared" si="3"/>
        <v>0</v>
      </c>
    </row>
    <row r="39" spans="1:19" x14ac:dyDescent="0.2">
      <c r="A39" s="15">
        <f>+curves!A28</f>
        <v>37469</v>
      </c>
      <c r="B39" s="6">
        <f t="shared" si="0"/>
        <v>0</v>
      </c>
      <c r="C39" s="4">
        <f t="shared" ca="1" si="1"/>
        <v>0</v>
      </c>
      <c r="D39" s="15"/>
      <c r="E39" s="6"/>
      <c r="F39" s="4">
        <v>655.11604402737794</v>
      </c>
      <c r="G39" s="4">
        <f t="shared" ca="1" si="4"/>
        <v>-1559987.7803931322</v>
      </c>
      <c r="I39" s="6"/>
      <c r="J39" s="6"/>
      <c r="K39" s="4">
        <f t="shared" si="2"/>
        <v>0</v>
      </c>
      <c r="M39" s="6"/>
      <c r="N39" s="4">
        <f t="shared" si="5"/>
        <v>-655.11604402737794</v>
      </c>
      <c r="O39" s="4">
        <f t="shared" ca="1" si="6"/>
        <v>1559987.7803931322</v>
      </c>
      <c r="Q39" s="6"/>
      <c r="R39" s="6"/>
      <c r="S39" s="4">
        <f t="shared" si="3"/>
        <v>0</v>
      </c>
    </row>
    <row r="40" spans="1:19" x14ac:dyDescent="0.2">
      <c r="A40" s="15">
        <f>+curves!A29</f>
        <v>37500</v>
      </c>
      <c r="B40" s="6">
        <f t="shared" si="0"/>
        <v>0</v>
      </c>
      <c r="C40" s="4">
        <f t="shared" ca="1" si="1"/>
        <v>0</v>
      </c>
      <c r="D40" s="15"/>
      <c r="E40" s="6"/>
      <c r="F40" s="4">
        <v>655.62075249767713</v>
      </c>
      <c r="G40" s="4">
        <f t="shared" ca="1" si="4"/>
        <v>-1551990.2565341706</v>
      </c>
      <c r="I40" s="6"/>
      <c r="J40" s="6"/>
      <c r="K40" s="4">
        <f t="shared" si="2"/>
        <v>0</v>
      </c>
      <c r="M40" s="6"/>
      <c r="N40" s="4">
        <f t="shared" si="5"/>
        <v>-655.62075249767713</v>
      </c>
      <c r="O40" s="4">
        <f t="shared" ca="1" si="6"/>
        <v>1551990.2565341706</v>
      </c>
      <c r="Q40" s="6"/>
      <c r="R40" s="6"/>
      <c r="S40" s="4">
        <f t="shared" si="3"/>
        <v>0</v>
      </c>
    </row>
    <row r="41" spans="1:19" x14ac:dyDescent="0.2">
      <c r="A41" s="15">
        <f>+curves!A30</f>
        <v>37530</v>
      </c>
      <c r="B41" s="6">
        <f t="shared" si="0"/>
        <v>0</v>
      </c>
      <c r="C41" s="4">
        <f t="shared" ca="1" si="1"/>
        <v>0</v>
      </c>
      <c r="D41" s="15"/>
      <c r="E41" s="6"/>
      <c r="F41" s="4">
        <v>656.12615665355474</v>
      </c>
      <c r="G41" s="4">
        <f t="shared" ca="1" si="4"/>
        <v>-1544255.0424360784</v>
      </c>
      <c r="I41" s="6"/>
      <c r="J41" s="6"/>
      <c r="K41" s="4">
        <f t="shared" si="2"/>
        <v>0</v>
      </c>
      <c r="M41" s="6"/>
      <c r="N41" s="4">
        <f t="shared" si="5"/>
        <v>-656.12615665355474</v>
      </c>
      <c r="O41" s="4">
        <f t="shared" ca="1" si="6"/>
        <v>1544255.0424360784</v>
      </c>
      <c r="Q41" s="6"/>
      <c r="R41" s="6"/>
      <c r="S41" s="4">
        <f t="shared" si="3"/>
        <v>0</v>
      </c>
    </row>
    <row r="42" spans="1:19" x14ac:dyDescent="0.2">
      <c r="A42" s="15">
        <f>+curves!A31</f>
        <v>37561</v>
      </c>
      <c r="B42" s="6">
        <f t="shared" si="0"/>
        <v>0</v>
      </c>
      <c r="C42" s="4">
        <f t="shared" ca="1" si="1"/>
        <v>0</v>
      </c>
      <c r="D42" s="15"/>
      <c r="E42" s="6"/>
      <c r="F42" s="4">
        <v>656.63225745394425</v>
      </c>
      <c r="G42" s="4">
        <f t="shared" ca="1" si="4"/>
        <v>-1536161.5274848512</v>
      </c>
      <c r="I42" s="6"/>
      <c r="J42" s="6"/>
      <c r="K42" s="4">
        <f t="shared" si="2"/>
        <v>0</v>
      </c>
      <c r="M42" s="6"/>
      <c r="N42" s="4">
        <f t="shared" si="5"/>
        <v>-656.63225745394425</v>
      </c>
      <c r="O42" s="4">
        <f t="shared" ca="1" si="6"/>
        <v>1536161.5274848512</v>
      </c>
      <c r="Q42" s="6"/>
      <c r="R42" s="6"/>
      <c r="S42" s="4">
        <f t="shared" si="3"/>
        <v>0</v>
      </c>
    </row>
    <row r="43" spans="1:19" x14ac:dyDescent="0.2">
      <c r="A43" s="15">
        <f>+curves!A32</f>
        <v>37591</v>
      </c>
      <c r="B43" s="6">
        <f t="shared" si="0"/>
        <v>0</v>
      </c>
      <c r="C43" s="4">
        <f t="shared" ca="1" si="1"/>
        <v>0</v>
      </c>
      <c r="D43" s="15"/>
      <c r="E43" s="6"/>
      <c r="F43" s="4">
        <v>657.1390558590856</v>
      </c>
      <c r="G43" s="4">
        <f t="shared" ca="1" si="4"/>
        <v>-1528406.875317547</v>
      </c>
      <c r="I43" s="6"/>
      <c r="J43" s="6"/>
      <c r="K43" s="4">
        <f t="shared" si="2"/>
        <v>0</v>
      </c>
      <c r="M43" s="6"/>
      <c r="N43" s="4">
        <f t="shared" si="5"/>
        <v>-657.1390558590856</v>
      </c>
      <c r="O43" s="4">
        <f t="shared" ca="1" si="6"/>
        <v>1528406.875317547</v>
      </c>
      <c r="Q43" s="6"/>
      <c r="R43" s="6"/>
      <c r="S43" s="4">
        <f t="shared" si="3"/>
        <v>0</v>
      </c>
    </row>
    <row r="44" spans="1:19" x14ac:dyDescent="0.2">
      <c r="A44" s="15">
        <f>+curves!A33</f>
        <v>37622</v>
      </c>
      <c r="B44" s="6">
        <f t="shared" si="0"/>
        <v>0</v>
      </c>
      <c r="C44" s="4">
        <f t="shared" ca="1" si="1"/>
        <v>9.3132257461547852E-10</v>
      </c>
      <c r="D44" s="15"/>
      <c r="E44" s="6"/>
      <c r="F44" s="4">
        <v>855.35488616389671</v>
      </c>
      <c r="G44" s="4">
        <f t="shared" ca="1" si="4"/>
        <v>-1977556.2124516326</v>
      </c>
      <c r="I44" s="6"/>
      <c r="J44" s="6">
        <v>1919.8797965149765</v>
      </c>
      <c r="K44" s="4">
        <f ca="1">-+J44*VLOOKUP(A44,curves,3,0)*1000</f>
        <v>-4438707.5822830787</v>
      </c>
      <c r="M44" s="6"/>
      <c r="N44" s="4">
        <f t="shared" si="5"/>
        <v>-855.35488616389671</v>
      </c>
      <c r="O44" s="4">
        <f t="shared" ca="1" si="6"/>
        <v>1977556.2124516326</v>
      </c>
      <c r="Q44" s="6"/>
      <c r="R44" s="6">
        <f>-J44</f>
        <v>-1919.8797965149765</v>
      </c>
      <c r="S44" s="4">
        <f t="shared" ref="S44:S107" ca="1" si="7">-+R44*VLOOKUP($A44,curves,3,0)*1000</f>
        <v>4438707.5822830787</v>
      </c>
    </row>
    <row r="45" spans="1:19" x14ac:dyDescent="0.2">
      <c r="A45" s="15">
        <f>+curves!A34</f>
        <v>37653</v>
      </c>
      <c r="B45" s="6">
        <f t="shared" si="0"/>
        <v>0</v>
      </c>
      <c r="C45" s="4">
        <f t="shared" ca="1" si="1"/>
        <v>0</v>
      </c>
      <c r="D45" s="15"/>
      <c r="E45" s="6"/>
      <c r="F45" s="4">
        <v>855.86308266459707</v>
      </c>
      <c r="G45" s="4">
        <f t="shared" ca="1" si="4"/>
        <v>-1967022.4577105921</v>
      </c>
      <c r="I45" s="6"/>
      <c r="J45" s="6">
        <v>1920.3322025188904</v>
      </c>
      <c r="K45" s="4">
        <f t="shared" ref="K45:K108" ca="1" si="8">-+J45*VLOOKUP(A45,curves,3,0)*1000</f>
        <v>-4413482.3024020968</v>
      </c>
      <c r="M45" s="6"/>
      <c r="N45" s="4">
        <f t="shared" si="5"/>
        <v>-855.86308266459707</v>
      </c>
      <c r="O45" s="4">
        <f t="shared" ca="1" si="6"/>
        <v>1967022.4577105921</v>
      </c>
      <c r="Q45" s="6"/>
      <c r="R45" s="6">
        <f t="shared" ref="R45:R108" si="9">-J45</f>
        <v>-1920.3322025188904</v>
      </c>
      <c r="S45" s="4">
        <f t="shared" ca="1" si="7"/>
        <v>4413482.3024020968</v>
      </c>
    </row>
    <row r="46" spans="1:19" x14ac:dyDescent="0.2">
      <c r="A46" s="15">
        <f>+curves!A35</f>
        <v>37681</v>
      </c>
      <c r="B46" s="6">
        <f t="shared" si="0"/>
        <v>0</v>
      </c>
      <c r="C46" s="4">
        <f t="shared" ca="1" si="1"/>
        <v>0</v>
      </c>
      <c r="D46" s="15"/>
      <c r="E46" s="6"/>
      <c r="F46" s="4">
        <v>856.37197965874407</v>
      </c>
      <c r="G46" s="4">
        <f t="shared" ca="1" si="4"/>
        <v>-1957665.9021095794</v>
      </c>
      <c r="I46" s="6"/>
      <c r="J46" s="6">
        <v>1920.7852321151299</v>
      </c>
      <c r="K46" s="4">
        <f t="shared" ca="1" si="8"/>
        <v>-4390914.0461202962</v>
      </c>
      <c r="M46" s="6"/>
      <c r="N46" s="4">
        <f t="shared" si="5"/>
        <v>-856.37197965874407</v>
      </c>
      <c r="O46" s="4">
        <f t="shared" ca="1" si="6"/>
        <v>1957665.9021095794</v>
      </c>
      <c r="Q46" s="6"/>
      <c r="R46" s="6">
        <f t="shared" si="9"/>
        <v>-1920.7852321151299</v>
      </c>
      <c r="S46" s="4">
        <f t="shared" ca="1" si="7"/>
        <v>4390914.0461202962</v>
      </c>
    </row>
    <row r="47" spans="1:19" x14ac:dyDescent="0.2">
      <c r="A47" s="15">
        <f>+curves!A36</f>
        <v>37712</v>
      </c>
      <c r="B47" s="6">
        <f t="shared" si="0"/>
        <v>0</v>
      </c>
      <c r="C47" s="4">
        <f t="shared" ca="1" si="1"/>
        <v>0</v>
      </c>
      <c r="D47" s="15"/>
      <c r="E47" s="6"/>
      <c r="F47" s="4">
        <v>856.88157811190536</v>
      </c>
      <c r="G47" s="4">
        <f t="shared" ca="1" si="4"/>
        <v>-1947036.046553246</v>
      </c>
      <c r="I47" s="6"/>
      <c r="J47" s="6">
        <v>1921.2388861632803</v>
      </c>
      <c r="K47" s="4">
        <f t="shared" ca="1" si="8"/>
        <v>-4365505.6438979618</v>
      </c>
      <c r="M47" s="6"/>
      <c r="N47" s="4">
        <f t="shared" si="5"/>
        <v>-856.88157811190536</v>
      </c>
      <c r="O47" s="4">
        <f t="shared" ca="1" si="6"/>
        <v>1947036.046553246</v>
      </c>
      <c r="Q47" s="6"/>
      <c r="R47" s="6">
        <f t="shared" si="9"/>
        <v>-1921.2388861632803</v>
      </c>
      <c r="S47" s="4">
        <f t="shared" ca="1" si="7"/>
        <v>4365505.6438979618</v>
      </c>
    </row>
    <row r="48" spans="1:19" x14ac:dyDescent="0.2">
      <c r="A48" s="15">
        <f>+curves!A37</f>
        <v>37742</v>
      </c>
      <c r="B48" s="6">
        <f t="shared" si="0"/>
        <v>0</v>
      </c>
      <c r="C48" s="4">
        <f t="shared" ca="1" si="1"/>
        <v>0</v>
      </c>
      <c r="D48" s="15"/>
      <c r="E48" s="6"/>
      <c r="F48" s="4">
        <v>857.39187899095214</v>
      </c>
      <c r="G48" s="4">
        <f t="shared" ca="1" si="4"/>
        <v>-1936585.5047257836</v>
      </c>
      <c r="I48" s="6"/>
      <c r="J48" s="6">
        <v>1921.6931655240492</v>
      </c>
      <c r="K48" s="4">
        <f t="shared" ca="1" si="8"/>
        <v>-4340515.9531768225</v>
      </c>
      <c r="M48" s="6"/>
      <c r="N48" s="4">
        <f t="shared" si="5"/>
        <v>-857.39187899095214</v>
      </c>
      <c r="O48" s="4">
        <f t="shared" ca="1" si="6"/>
        <v>1936585.5047257836</v>
      </c>
      <c r="Q48" s="6"/>
      <c r="R48" s="6">
        <f t="shared" si="9"/>
        <v>-1921.6931655240492</v>
      </c>
      <c r="S48" s="4">
        <f t="shared" ca="1" si="7"/>
        <v>4340515.9531768225</v>
      </c>
    </row>
    <row r="49" spans="1:19" x14ac:dyDescent="0.2">
      <c r="A49" s="15">
        <f>+curves!A38</f>
        <v>37773</v>
      </c>
      <c r="B49" s="6">
        <f t="shared" si="0"/>
        <v>0</v>
      </c>
      <c r="C49" s="4">
        <f t="shared" ca="1" si="1"/>
        <v>-9.3132257461547852E-10</v>
      </c>
      <c r="D49" s="15"/>
      <c r="E49" s="6"/>
      <c r="F49" s="4">
        <v>857.90288326410132</v>
      </c>
      <c r="G49" s="4">
        <f t="shared" ca="1" si="4"/>
        <v>-1925810.5427320511</v>
      </c>
      <c r="I49" s="6"/>
      <c r="J49" s="6">
        <v>1922.1480710593619</v>
      </c>
      <c r="K49" s="4">
        <f t="shared" ca="1" si="8"/>
        <v>-4314815.9216509433</v>
      </c>
      <c r="M49" s="6"/>
      <c r="N49" s="4">
        <f t="shared" si="5"/>
        <v>-857.90288326410132</v>
      </c>
      <c r="O49" s="4">
        <f t="shared" ca="1" si="6"/>
        <v>1925810.5427320511</v>
      </c>
      <c r="Q49" s="6"/>
      <c r="R49" s="6">
        <f t="shared" si="9"/>
        <v>-1922.1480710593619</v>
      </c>
      <c r="S49" s="4">
        <f t="shared" ca="1" si="7"/>
        <v>4314815.9216509433</v>
      </c>
    </row>
    <row r="50" spans="1:19" x14ac:dyDescent="0.2">
      <c r="A50" s="15">
        <f>+curves!A39</f>
        <v>37803</v>
      </c>
      <c r="B50" s="6">
        <f t="shared" si="0"/>
        <v>0</v>
      </c>
      <c r="C50" s="4">
        <f t="shared" ca="1" si="1"/>
        <v>0</v>
      </c>
      <c r="D50" s="15"/>
      <c r="E50" s="6"/>
      <c r="F50" s="4">
        <v>858.4145919009195</v>
      </c>
      <c r="G50" s="4">
        <f t="shared" ca="1" si="4"/>
        <v>-1915494.3055297446</v>
      </c>
      <c r="I50" s="6"/>
      <c r="J50" s="6">
        <v>1922.603603632363</v>
      </c>
      <c r="K50" s="4">
        <f t="shared" ca="1" si="8"/>
        <v>-4290160.3599182861</v>
      </c>
      <c r="M50" s="6"/>
      <c r="N50" s="4">
        <f t="shared" si="5"/>
        <v>-858.4145919009195</v>
      </c>
      <c r="O50" s="4">
        <f t="shared" ca="1" si="6"/>
        <v>1915494.3055297446</v>
      </c>
      <c r="Q50" s="6"/>
      <c r="R50" s="6">
        <f t="shared" si="9"/>
        <v>-1922.603603632363</v>
      </c>
      <c r="S50" s="4">
        <f t="shared" ca="1" si="7"/>
        <v>4290160.3599182861</v>
      </c>
    </row>
    <row r="51" spans="1:19" x14ac:dyDescent="0.2">
      <c r="A51" s="15">
        <f>+curves!A40</f>
        <v>37834</v>
      </c>
      <c r="B51" s="6">
        <f t="shared" si="0"/>
        <v>0</v>
      </c>
      <c r="C51" s="4">
        <f t="shared" ca="1" si="1"/>
        <v>0</v>
      </c>
      <c r="D51" s="15"/>
      <c r="E51" s="6"/>
      <c r="F51" s="4">
        <v>858.92700587228069</v>
      </c>
      <c r="G51" s="4">
        <f t="shared" ca="1" si="4"/>
        <v>-1904877.3909662433</v>
      </c>
      <c r="I51" s="6"/>
      <c r="J51" s="6">
        <v>1923.0597641073241</v>
      </c>
      <c r="K51" s="4">
        <f t="shared" ca="1" si="8"/>
        <v>-4264847.9336201269</v>
      </c>
      <c r="M51" s="6"/>
      <c r="N51" s="4">
        <f t="shared" si="5"/>
        <v>-858.92700587228069</v>
      </c>
      <c r="O51" s="4">
        <f t="shared" ca="1" si="6"/>
        <v>1904877.3909662433</v>
      </c>
      <c r="Q51" s="6"/>
      <c r="R51" s="6">
        <f t="shared" si="9"/>
        <v>-1923.0597641073241</v>
      </c>
      <c r="S51" s="4">
        <f t="shared" ca="1" si="7"/>
        <v>4264847.9336201269</v>
      </c>
    </row>
    <row r="52" spans="1:19" x14ac:dyDescent="0.2">
      <c r="A52" s="15">
        <f>+curves!A41</f>
        <v>37865</v>
      </c>
      <c r="B52" s="6">
        <f t="shared" si="0"/>
        <v>0</v>
      </c>
      <c r="C52" s="4">
        <f t="shared" ca="1" si="1"/>
        <v>0</v>
      </c>
      <c r="D52" s="15"/>
      <c r="E52" s="6"/>
      <c r="F52" s="4">
        <v>859.44012615041186</v>
      </c>
      <c r="G52" s="4">
        <f t="shared" ca="1" si="4"/>
        <v>-1894322.009098633</v>
      </c>
      <c r="I52" s="6"/>
      <c r="J52" s="6">
        <v>1923.5165533497402</v>
      </c>
      <c r="K52" s="4">
        <f t="shared" ca="1" si="8"/>
        <v>-4239690.0389059307</v>
      </c>
      <c r="M52" s="6"/>
      <c r="N52" s="4">
        <f t="shared" si="5"/>
        <v>-859.44012615041186</v>
      </c>
      <c r="O52" s="4">
        <f t="shared" ca="1" si="6"/>
        <v>1894322.009098633</v>
      </c>
      <c r="Q52" s="6"/>
      <c r="R52" s="6">
        <f t="shared" si="9"/>
        <v>-1923.5165533497402</v>
      </c>
      <c r="S52" s="4">
        <f t="shared" ca="1" si="7"/>
        <v>4239690.0389059307</v>
      </c>
    </row>
    <row r="53" spans="1:19" x14ac:dyDescent="0.2">
      <c r="A53" s="15">
        <f>+curves!A42</f>
        <v>37895</v>
      </c>
      <c r="B53" s="6">
        <f t="shared" si="0"/>
        <v>0</v>
      </c>
      <c r="C53" s="4">
        <f t="shared" ca="1" si="1"/>
        <v>0</v>
      </c>
      <c r="D53" s="15"/>
      <c r="E53" s="6"/>
      <c r="F53" s="4">
        <v>859.95395370889378</v>
      </c>
      <c r="G53" s="4">
        <f t="shared" ca="1" si="4"/>
        <v>-1884205.968750085</v>
      </c>
      <c r="I53" s="6"/>
      <c r="J53" s="6">
        <v>1923.9739722263289</v>
      </c>
      <c r="K53" s="4">
        <f t="shared" ca="1" si="8"/>
        <v>-4215531.804410805</v>
      </c>
      <c r="M53" s="6"/>
      <c r="N53" s="4">
        <f t="shared" si="5"/>
        <v>-859.95395370889378</v>
      </c>
      <c r="O53" s="4">
        <f t="shared" ca="1" si="6"/>
        <v>1884205.968750085</v>
      </c>
      <c r="Q53" s="6"/>
      <c r="R53" s="6">
        <f t="shared" si="9"/>
        <v>-1923.9739722263289</v>
      </c>
      <c r="S53" s="4">
        <f t="shared" ca="1" si="7"/>
        <v>4215531.804410805</v>
      </c>
    </row>
    <row r="54" spans="1:19" x14ac:dyDescent="0.2">
      <c r="A54" s="15">
        <f>+curves!A43</f>
        <v>37926</v>
      </c>
      <c r="B54" s="6">
        <f t="shared" si="0"/>
        <v>0</v>
      </c>
      <c r="C54" s="4">
        <f t="shared" ca="1" si="1"/>
        <v>0</v>
      </c>
      <c r="D54" s="15"/>
      <c r="E54" s="6"/>
      <c r="F54" s="4">
        <v>860.46848952262144</v>
      </c>
      <c r="G54" s="4">
        <f t="shared" ca="1" si="4"/>
        <v>-1873779.9970325443</v>
      </c>
      <c r="I54" s="6"/>
      <c r="J54" s="6">
        <v>1924.4320216049418</v>
      </c>
      <c r="K54" s="4">
        <f t="shared" ca="1" si="8"/>
        <v>-4190696.4306534799</v>
      </c>
      <c r="M54" s="6"/>
      <c r="N54" s="4">
        <f t="shared" si="5"/>
        <v>-860.46848952262144</v>
      </c>
      <c r="O54" s="4">
        <f t="shared" ca="1" si="6"/>
        <v>1873779.9970325443</v>
      </c>
      <c r="Q54" s="6"/>
      <c r="R54" s="6">
        <f t="shared" si="9"/>
        <v>-1924.4320216049418</v>
      </c>
      <c r="S54" s="4">
        <f t="shared" ca="1" si="7"/>
        <v>4190696.4306534799</v>
      </c>
    </row>
    <row r="55" spans="1:19" x14ac:dyDescent="0.2">
      <c r="A55" s="15">
        <f>+curves!A44</f>
        <v>37956</v>
      </c>
      <c r="B55" s="6">
        <f t="shared" si="0"/>
        <v>0</v>
      </c>
      <c r="C55" s="4">
        <f t="shared" ca="1" si="1"/>
        <v>-4.6566128730773926E-10</v>
      </c>
      <c r="D55" s="15"/>
      <c r="E55" s="6"/>
      <c r="F55" s="4">
        <v>860.98373456784725</v>
      </c>
      <c r="G55" s="4">
        <f t="shared" ca="1" si="4"/>
        <v>-1863783.6572123379</v>
      </c>
      <c r="I55" s="6"/>
      <c r="J55" s="6">
        <v>1924.8907023546569</v>
      </c>
      <c r="K55" s="4">
        <f t="shared" ca="1" si="8"/>
        <v>-4166838.104983828</v>
      </c>
      <c r="M55" s="6"/>
      <c r="N55" s="4">
        <f t="shared" si="5"/>
        <v>-860.98373456784725</v>
      </c>
      <c r="O55" s="4">
        <f t="shared" ca="1" si="6"/>
        <v>1863783.6572123379</v>
      </c>
      <c r="Q55" s="6"/>
      <c r="R55" s="6">
        <f t="shared" si="9"/>
        <v>-1924.8907023546569</v>
      </c>
      <c r="S55" s="4">
        <f t="shared" ca="1" si="7"/>
        <v>4166838.104983828</v>
      </c>
    </row>
    <row r="56" spans="1:19" x14ac:dyDescent="0.2">
      <c r="A56" s="15">
        <f>+curves!A45</f>
        <v>37987</v>
      </c>
      <c r="B56" s="6">
        <f t="shared" si="0"/>
        <v>0</v>
      </c>
      <c r="C56" s="4">
        <f t="shared" ca="1" si="1"/>
        <v>-1853593.5498574921</v>
      </c>
      <c r="D56" s="15"/>
      <c r="E56" s="6"/>
      <c r="F56" s="4">
        <v>861.49968982218365</v>
      </c>
      <c r="G56" s="4">
        <f t="shared" ca="1" si="4"/>
        <v>-1853593.5498574921</v>
      </c>
      <c r="I56" s="6"/>
      <c r="J56" s="6">
        <v>1925.3500153457817</v>
      </c>
      <c r="K56" s="4">
        <f t="shared" ca="1" si="8"/>
        <v>-4142562.570625626</v>
      </c>
      <c r="M56" s="6"/>
      <c r="N56" s="4"/>
      <c r="O56" s="4"/>
      <c r="Q56" s="6"/>
      <c r="R56" s="6">
        <f t="shared" si="9"/>
        <v>-1925.3500153457817</v>
      </c>
      <c r="S56" s="4">
        <f t="shared" ca="1" si="7"/>
        <v>4142562.570625626</v>
      </c>
    </row>
    <row r="57" spans="1:19" x14ac:dyDescent="0.2">
      <c r="A57" s="15">
        <f>+curves!A46</f>
        <v>38018</v>
      </c>
      <c r="B57" s="6">
        <f t="shared" si="0"/>
        <v>0</v>
      </c>
      <c r="C57" s="4">
        <f t="shared" ca="1" si="1"/>
        <v>-1843583.8994692792</v>
      </c>
      <c r="D57" s="15"/>
      <c r="E57" s="6"/>
      <c r="F57" s="4">
        <v>862.01635626456243</v>
      </c>
      <c r="G57" s="4">
        <f t="shared" ca="1" si="4"/>
        <v>-1843583.8994692792</v>
      </c>
      <c r="I57" s="6"/>
      <c r="J57" s="6">
        <v>1925.8099614497607</v>
      </c>
      <c r="K57" s="4">
        <f t="shared" ca="1" si="8"/>
        <v>-4118706.3476979746</v>
      </c>
      <c r="M57" s="6"/>
      <c r="N57" s="4"/>
      <c r="O57" s="4"/>
      <c r="Q57" s="6"/>
      <c r="R57" s="6">
        <f t="shared" si="9"/>
        <v>-1925.8099614497607</v>
      </c>
      <c r="S57" s="4">
        <f t="shared" ca="1" si="7"/>
        <v>4118706.3476979746</v>
      </c>
    </row>
    <row r="58" spans="1:19" x14ac:dyDescent="0.2">
      <c r="A58" s="15">
        <f>+curves!A47</f>
        <v>38047</v>
      </c>
      <c r="B58" s="6">
        <f t="shared" si="0"/>
        <v>0</v>
      </c>
      <c r="C58" s="4">
        <f t="shared" ca="1" si="1"/>
        <v>-1834338.7570457673</v>
      </c>
      <c r="D58" s="15"/>
      <c r="E58" s="6"/>
      <c r="F58" s="4">
        <v>862.5337348752787</v>
      </c>
      <c r="G58" s="4">
        <f t="shared" ca="1" si="4"/>
        <v>-1834338.7570457677</v>
      </c>
      <c r="I58" s="6"/>
      <c r="J58" s="6">
        <v>1926.2705415392711</v>
      </c>
      <c r="K58" s="4">
        <f t="shared" ca="1" si="8"/>
        <v>-4096573.3489971319</v>
      </c>
      <c r="M58" s="6"/>
      <c r="N58" s="4"/>
      <c r="O58" s="4"/>
      <c r="Q58" s="6"/>
      <c r="R58" s="6">
        <f t="shared" si="9"/>
        <v>-1926.2705415392711</v>
      </c>
      <c r="S58" s="4">
        <f t="shared" ca="1" si="7"/>
        <v>4096573.3489971319</v>
      </c>
    </row>
    <row r="59" spans="1:19" x14ac:dyDescent="0.2">
      <c r="A59" s="15">
        <f>+curves!A48</f>
        <v>38078</v>
      </c>
      <c r="B59" s="6">
        <f t="shared" si="0"/>
        <v>0</v>
      </c>
      <c r="C59" s="4">
        <f t="shared" ca="1" si="1"/>
        <v>-1824512.27983191</v>
      </c>
      <c r="D59" s="15"/>
      <c r="E59" s="6"/>
      <c r="F59" s="4">
        <v>863.05182663599271</v>
      </c>
      <c r="G59" s="4">
        <f t="shared" ca="1" si="4"/>
        <v>-1824512.27983191</v>
      </c>
      <c r="I59" s="6"/>
      <c r="J59" s="6">
        <v>1926.7317564882237</v>
      </c>
      <c r="K59" s="4">
        <f t="shared" ca="1" si="8"/>
        <v>-4073157.1861182428</v>
      </c>
      <c r="M59" s="6"/>
      <c r="N59" s="4"/>
      <c r="O59" s="4"/>
      <c r="Q59" s="6"/>
      <c r="R59" s="6">
        <f t="shared" si="9"/>
        <v>-1926.7317564882237</v>
      </c>
      <c r="S59" s="4">
        <f t="shared" ca="1" si="7"/>
        <v>4073157.1861182428</v>
      </c>
    </row>
    <row r="60" spans="1:19" x14ac:dyDescent="0.2">
      <c r="A60" s="15">
        <f>+curves!A49</f>
        <v>38108</v>
      </c>
      <c r="B60" s="6">
        <f t="shared" si="0"/>
        <v>0</v>
      </c>
      <c r="C60" s="4">
        <f t="shared" ca="1" si="1"/>
        <v>-1815168.8868292333</v>
      </c>
      <c r="D60" s="15"/>
      <c r="E60" s="6"/>
      <c r="F60" s="4">
        <v>863.5706325296901</v>
      </c>
      <c r="G60" s="4">
        <f t="shared" ca="1" si="4"/>
        <v>-1815168.8868292335</v>
      </c>
      <c r="I60" s="6"/>
      <c r="J60" s="6">
        <v>1927.1936071716723</v>
      </c>
      <c r="K60" s="4">
        <f t="shared" ca="1" si="8"/>
        <v>-4050834.6889783214</v>
      </c>
      <c r="M60" s="6"/>
      <c r="N60" s="4"/>
      <c r="O60" s="4"/>
      <c r="Q60" s="6"/>
      <c r="R60" s="6">
        <f t="shared" si="9"/>
        <v>-1927.1936071716723</v>
      </c>
      <c r="S60" s="4">
        <f t="shared" ca="1" si="7"/>
        <v>4050834.6889783214</v>
      </c>
    </row>
    <row r="61" spans="1:19" x14ac:dyDescent="0.2">
      <c r="A61" s="15">
        <f>+curves!A50</f>
        <v>38139</v>
      </c>
      <c r="B61" s="6">
        <f t="shared" si="0"/>
        <v>0</v>
      </c>
      <c r="C61" s="4">
        <f t="shared" ca="1" si="1"/>
        <v>-1805524.1397019676</v>
      </c>
      <c r="D61" s="15"/>
      <c r="E61" s="6"/>
      <c r="F61" s="4">
        <v>864.0901535407254</v>
      </c>
      <c r="G61" s="4">
        <f t="shared" ca="1" si="4"/>
        <v>-1805524.1397019676</v>
      </c>
      <c r="I61" s="6"/>
      <c r="J61" s="6">
        <v>1927.656094465907</v>
      </c>
      <c r="K61" s="4">
        <f t="shared" ca="1" si="8"/>
        <v>-4027854.7294403068</v>
      </c>
      <c r="M61" s="6"/>
      <c r="N61" s="4"/>
      <c r="O61" s="4"/>
      <c r="Q61" s="6"/>
      <c r="R61" s="6">
        <f t="shared" si="9"/>
        <v>-1927.656094465907</v>
      </c>
      <c r="S61" s="4">
        <f t="shared" ca="1" si="7"/>
        <v>4027854.7294403068</v>
      </c>
    </row>
    <row r="62" spans="1:19" x14ac:dyDescent="0.2">
      <c r="A62" s="15">
        <f>+curves!A51</f>
        <v>38169</v>
      </c>
      <c r="B62" s="6">
        <f t="shared" si="0"/>
        <v>0</v>
      </c>
      <c r="C62" s="4">
        <f t="shared" ca="1" si="1"/>
        <v>-1796270.3306941795</v>
      </c>
      <c r="D62" s="15"/>
      <c r="E62" s="6"/>
      <c r="F62" s="4">
        <v>864.6103906548235</v>
      </c>
      <c r="G62" s="4">
        <f t="shared" ca="1" si="4"/>
        <v>-1796270.3306941795</v>
      </c>
      <c r="I62" s="6"/>
      <c r="J62" s="6">
        <v>1928.119219248458</v>
      </c>
      <c r="K62" s="4">
        <f t="shared" ca="1" si="8"/>
        <v>-4005761.8842102555</v>
      </c>
      <c r="M62" s="6"/>
      <c r="N62" s="4"/>
      <c r="O62" s="4"/>
      <c r="Q62" s="6"/>
      <c r="R62" s="6">
        <f t="shared" si="9"/>
        <v>-1928.119219248458</v>
      </c>
      <c r="S62" s="4">
        <f t="shared" ca="1" si="7"/>
        <v>4005761.8842102555</v>
      </c>
    </row>
    <row r="63" spans="1:19" x14ac:dyDescent="0.2">
      <c r="A63" s="15">
        <f>+curves!A52</f>
        <v>38200</v>
      </c>
      <c r="B63" s="6">
        <f t="shared" si="0"/>
        <v>0</v>
      </c>
      <c r="C63" s="4">
        <f t="shared" ca="1" si="1"/>
        <v>-1786718.0762113417</v>
      </c>
      <c r="D63" s="15"/>
      <c r="E63" s="6"/>
      <c r="F63" s="4">
        <v>865.13134485904084</v>
      </c>
      <c r="G63" s="4">
        <f t="shared" ca="1" si="4"/>
        <v>-1786718.0762113419</v>
      </c>
      <c r="I63" s="6"/>
      <c r="J63" s="6">
        <v>1928.5829823980018</v>
      </c>
      <c r="K63" s="4">
        <f t="shared" ca="1" si="8"/>
        <v>-3983018.412869473</v>
      </c>
      <c r="M63" s="6"/>
      <c r="N63" s="4"/>
      <c r="O63" s="4"/>
      <c r="Q63" s="6"/>
      <c r="R63" s="6">
        <f t="shared" si="9"/>
        <v>-1928.5829823980018</v>
      </c>
      <c r="S63" s="4">
        <f t="shared" ca="1" si="7"/>
        <v>3983018.412869473</v>
      </c>
    </row>
    <row r="64" spans="1:19" x14ac:dyDescent="0.2">
      <c r="A64" s="15">
        <f>+curves!A53</f>
        <v>38231</v>
      </c>
      <c r="B64" s="6">
        <f t="shared" si="0"/>
        <v>0</v>
      </c>
      <c r="C64" s="4">
        <f t="shared" ca="1" si="1"/>
        <v>-1777212.6005250509</v>
      </c>
      <c r="D64" s="15"/>
      <c r="E64" s="6"/>
      <c r="F64" s="4">
        <v>865.6530171418076</v>
      </c>
      <c r="G64" s="4">
        <f t="shared" ca="1" si="4"/>
        <v>-1777212.6005250507</v>
      </c>
      <c r="I64" s="6"/>
      <c r="J64" s="6">
        <v>1929.0473847944581</v>
      </c>
      <c r="K64" s="4">
        <f t="shared" ca="1" si="8"/>
        <v>-3960394.351291209</v>
      </c>
      <c r="M64" s="6"/>
      <c r="N64" s="4"/>
      <c r="O64" s="4"/>
      <c r="Q64" s="6"/>
      <c r="R64" s="6">
        <f t="shared" si="9"/>
        <v>-1929.0473847944581</v>
      </c>
      <c r="S64" s="4">
        <f t="shared" ca="1" si="7"/>
        <v>3960394.351291209</v>
      </c>
    </row>
    <row r="65" spans="1:19" x14ac:dyDescent="0.2">
      <c r="A65" s="15">
        <f>+curves!A54</f>
        <v>38261</v>
      </c>
      <c r="B65" s="6">
        <f t="shared" si="0"/>
        <v>0</v>
      </c>
      <c r="C65" s="4">
        <f t="shared" ca="1" si="1"/>
        <v>-1768092.5198372961</v>
      </c>
      <c r="D65" s="15"/>
      <c r="E65" s="6"/>
      <c r="F65" s="4">
        <v>866.17540849293084</v>
      </c>
      <c r="G65" s="4">
        <f t="shared" ca="1" si="4"/>
        <v>-1768092.5198372959</v>
      </c>
      <c r="I65" s="6"/>
      <c r="J65" s="6">
        <v>1929.5124273189899</v>
      </c>
      <c r="K65" s="4">
        <f t="shared" ca="1" si="8"/>
        <v>-3938643.9007909712</v>
      </c>
      <c r="M65" s="6"/>
      <c r="N65" s="4"/>
      <c r="O65" s="4"/>
      <c r="Q65" s="6"/>
      <c r="R65" s="6">
        <f t="shared" si="9"/>
        <v>-1929.5124273189899</v>
      </c>
      <c r="S65" s="4">
        <f t="shared" ca="1" si="7"/>
        <v>3938643.9007909712</v>
      </c>
    </row>
    <row r="66" spans="1:19" x14ac:dyDescent="0.2">
      <c r="A66" s="15">
        <f>+curves!A55</f>
        <v>38292</v>
      </c>
      <c r="B66" s="6">
        <f t="shared" si="0"/>
        <v>0</v>
      </c>
      <c r="C66" s="4">
        <f t="shared" ca="1" si="1"/>
        <v>-1758678.3358094301</v>
      </c>
      <c r="D66" s="15"/>
      <c r="E66" s="6"/>
      <c r="F66" s="4">
        <v>866.69851990354925</v>
      </c>
      <c r="G66" s="4">
        <f t="shared" ca="1" si="4"/>
        <v>-1758678.3358094303</v>
      </c>
      <c r="I66" s="6"/>
      <c r="J66" s="6">
        <v>1929.9781108539025</v>
      </c>
      <c r="K66" s="4">
        <f t="shared" ca="1" si="8"/>
        <v>-3916253.0155501999</v>
      </c>
      <c r="M66" s="6"/>
      <c r="N66" s="4"/>
      <c r="O66" s="4"/>
      <c r="Q66" s="6"/>
      <c r="R66" s="6">
        <f t="shared" si="9"/>
        <v>-1929.9781108539025</v>
      </c>
      <c r="S66" s="4">
        <f t="shared" ca="1" si="7"/>
        <v>3916253.0155501999</v>
      </c>
    </row>
    <row r="67" spans="1:19" x14ac:dyDescent="0.2">
      <c r="A67" s="15">
        <f>+curves!A56</f>
        <v>38322</v>
      </c>
      <c r="B67" s="6">
        <f t="shared" si="0"/>
        <v>0</v>
      </c>
      <c r="C67" s="4">
        <f t="shared" ca="1" si="1"/>
        <v>-1749645.9126658286</v>
      </c>
      <c r="D67" s="15"/>
      <c r="E67" s="6"/>
      <c r="F67" s="4">
        <v>867.22235236620963</v>
      </c>
      <c r="G67" s="4">
        <f t="shared" ca="1" si="4"/>
        <v>-1749645.9126658286</v>
      </c>
      <c r="I67" s="6"/>
      <c r="J67" s="6">
        <v>1930.4444362828108</v>
      </c>
      <c r="K67" s="4">
        <f t="shared" ca="1" si="8"/>
        <v>-3894726.8925379622</v>
      </c>
      <c r="M67" s="6"/>
      <c r="N67" s="4"/>
      <c r="O67" s="4"/>
      <c r="Q67" s="6"/>
      <c r="R67" s="6">
        <f t="shared" si="9"/>
        <v>-1930.4444362828108</v>
      </c>
      <c r="S67" s="4">
        <f t="shared" ca="1" si="7"/>
        <v>3894726.8925379622</v>
      </c>
    </row>
    <row r="68" spans="1:19" x14ac:dyDescent="0.2">
      <c r="A68" s="15">
        <f>+curves!A57</f>
        <v>38353</v>
      </c>
      <c r="B68" s="6">
        <f t="shared" si="0"/>
        <v>0</v>
      </c>
      <c r="C68" s="4">
        <f t="shared" ca="1" si="1"/>
        <v>-1740322.231789194</v>
      </c>
      <c r="D68" s="15"/>
      <c r="E68" s="6"/>
      <c r="F68" s="4">
        <v>867.74690687477096</v>
      </c>
      <c r="G68" s="4">
        <f t="shared" ca="1" si="4"/>
        <v>-1740322.2317891938</v>
      </c>
      <c r="I68" s="6"/>
      <c r="J68" s="6">
        <v>1930.9114044904231</v>
      </c>
      <c r="K68" s="4">
        <f t="shared" ca="1" si="8"/>
        <v>-3872567.0102963997</v>
      </c>
      <c r="M68" s="6"/>
      <c r="N68" s="4"/>
      <c r="O68" s="4"/>
      <c r="Q68" s="6"/>
      <c r="R68" s="6">
        <f t="shared" si="9"/>
        <v>-1930.9114044904231</v>
      </c>
      <c r="S68" s="4">
        <f t="shared" ca="1" si="7"/>
        <v>3872567.0102963997</v>
      </c>
    </row>
    <row r="69" spans="1:19" x14ac:dyDescent="0.2">
      <c r="A69" s="15">
        <f>+curves!A58</f>
        <v>38384</v>
      </c>
      <c r="B69" s="6">
        <f t="shared" si="0"/>
        <v>0</v>
      </c>
      <c r="C69" s="4">
        <f t="shared" ca="1" si="1"/>
        <v>-1731044.3227572534</v>
      </c>
      <c r="D69" s="15"/>
      <c r="E69" s="6"/>
      <c r="F69" s="4">
        <v>868.27218442452272</v>
      </c>
      <c r="G69" s="4">
        <f t="shared" ca="1" si="4"/>
        <v>-1731044.3227572539</v>
      </c>
      <c r="I69" s="6"/>
      <c r="J69" s="6">
        <v>1931.3790163628018</v>
      </c>
      <c r="K69" s="4">
        <f t="shared" ca="1" si="8"/>
        <v>-3850523.7658663522</v>
      </c>
      <c r="M69" s="6"/>
      <c r="N69" s="4"/>
      <c r="O69" s="4"/>
      <c r="Q69" s="6"/>
      <c r="R69" s="6">
        <f t="shared" si="9"/>
        <v>-1931.3790163628018</v>
      </c>
      <c r="S69" s="4">
        <f t="shared" ca="1" si="7"/>
        <v>3850523.7658663522</v>
      </c>
    </row>
    <row r="70" spans="1:19" x14ac:dyDescent="0.2">
      <c r="A70" s="15">
        <f>+curves!A59</f>
        <v>38412</v>
      </c>
      <c r="B70" s="6">
        <f t="shared" si="0"/>
        <v>0</v>
      </c>
      <c r="C70" s="4">
        <f t="shared" ca="1" si="1"/>
        <v>-1722804.452631373</v>
      </c>
      <c r="D70" s="15"/>
      <c r="E70" s="6"/>
      <c r="F70" s="4">
        <v>868.7981860120982</v>
      </c>
      <c r="G70" s="4">
        <f t="shared" ca="1" si="4"/>
        <v>-1722804.4526313727</v>
      </c>
      <c r="I70" s="6"/>
      <c r="J70" s="6">
        <v>1931.8472727871685</v>
      </c>
      <c r="K70" s="4">
        <f t="shared" ca="1" si="8"/>
        <v>-3830803.4442824703</v>
      </c>
      <c r="M70" s="6"/>
      <c r="N70" s="4"/>
      <c r="O70" s="4"/>
      <c r="Q70" s="6"/>
      <c r="R70" s="6">
        <f t="shared" si="9"/>
        <v>-1931.8472727871685</v>
      </c>
      <c r="S70" s="4">
        <f t="shared" ca="1" si="7"/>
        <v>3830803.4442824703</v>
      </c>
    </row>
    <row r="71" spans="1:19" x14ac:dyDescent="0.2">
      <c r="A71" s="15">
        <f>+curves!A60</f>
        <v>38443</v>
      </c>
      <c r="B71" s="6">
        <f t="shared" si="0"/>
        <v>0</v>
      </c>
      <c r="C71" s="4">
        <f t="shared" ca="1" si="1"/>
        <v>-1713612.6389759788</v>
      </c>
      <c r="D71" s="15"/>
      <c r="E71" s="6"/>
      <c r="F71" s="4">
        <v>869.32491263547672</v>
      </c>
      <c r="G71" s="4">
        <f t="shared" ca="1" si="4"/>
        <v>-1713612.6389759788</v>
      </c>
      <c r="I71" s="6"/>
      <c r="J71" s="6">
        <v>1932.3161746519058</v>
      </c>
      <c r="K71" s="4">
        <f t="shared" ca="1" si="8"/>
        <v>-3808980.2457665019</v>
      </c>
      <c r="M71" s="6"/>
      <c r="N71" s="4"/>
      <c r="O71" s="4"/>
      <c r="Q71" s="6"/>
      <c r="R71" s="6">
        <f t="shared" si="9"/>
        <v>-1932.3161746519058</v>
      </c>
      <c r="S71" s="4">
        <f t="shared" ca="1" si="7"/>
        <v>3808980.2457665019</v>
      </c>
    </row>
    <row r="72" spans="1:19" x14ac:dyDescent="0.2">
      <c r="A72" s="15">
        <f>+curves!A61</f>
        <v>38473</v>
      </c>
      <c r="B72" s="6">
        <f t="shared" si="0"/>
        <v>0</v>
      </c>
      <c r="C72" s="4">
        <f t="shared" ca="1" si="1"/>
        <v>-1704793.7323436383</v>
      </c>
      <c r="D72" s="15"/>
      <c r="E72" s="6"/>
      <c r="F72" s="4">
        <v>869.85236529406916</v>
      </c>
      <c r="G72" s="4">
        <f t="shared" ca="1" si="4"/>
        <v>-1704793.7323436388</v>
      </c>
      <c r="I72" s="6"/>
      <c r="J72" s="6">
        <v>1932.7857228467451</v>
      </c>
      <c r="K72" s="4">
        <f t="shared" ca="1" si="8"/>
        <v>-3788000.2604332361</v>
      </c>
      <c r="M72" s="6"/>
      <c r="N72" s="4"/>
      <c r="O72" s="4"/>
      <c r="Q72" s="6"/>
      <c r="R72" s="6">
        <f t="shared" si="9"/>
        <v>-1932.7857228467451</v>
      </c>
      <c r="S72" s="4">
        <f t="shared" ca="1" si="7"/>
        <v>3788000.2604332361</v>
      </c>
    </row>
    <row r="73" spans="1:19" x14ac:dyDescent="0.2">
      <c r="A73" s="15">
        <f>+curves!A62</f>
        <v>38504</v>
      </c>
      <c r="B73" s="6">
        <f t="shared" si="0"/>
        <v>0</v>
      </c>
      <c r="C73" s="4">
        <f t="shared" ca="1" si="1"/>
        <v>-1695690.4968693885</v>
      </c>
      <c r="D73" s="15"/>
      <c r="E73" s="6"/>
      <c r="F73" s="4">
        <v>870.38054498863562</v>
      </c>
      <c r="G73" s="4">
        <f t="shared" ca="1" si="4"/>
        <v>-1695690.4968693885</v>
      </c>
      <c r="I73" s="6"/>
      <c r="J73" s="6">
        <v>1933.2559182625816</v>
      </c>
      <c r="K73" s="4">
        <f t="shared" ca="1" si="8"/>
        <v>-3766402.761974839</v>
      </c>
      <c r="M73" s="6"/>
      <c r="N73" s="4"/>
      <c r="O73" s="4"/>
      <c r="Q73" s="6"/>
      <c r="R73" s="6">
        <f t="shared" si="9"/>
        <v>-1933.2559182625816</v>
      </c>
      <c r="S73" s="4">
        <f t="shared" ca="1" si="7"/>
        <v>3766402.761974839</v>
      </c>
    </row>
    <row r="74" spans="1:19" x14ac:dyDescent="0.2">
      <c r="A74" s="15">
        <f>+curves!A63</f>
        <v>38534</v>
      </c>
      <c r="B74" s="6">
        <f t="shared" si="0"/>
        <v>0</v>
      </c>
      <c r="C74" s="4">
        <f t="shared" ca="1" si="1"/>
        <v>-1686898.1948081609</v>
      </c>
      <c r="D74" s="15"/>
      <c r="E74" s="6"/>
      <c r="F74" s="4">
        <v>870.90945272128806</v>
      </c>
      <c r="G74" s="4">
        <f t="shared" ca="1" si="4"/>
        <v>-1686898.1948081604</v>
      </c>
      <c r="I74" s="6"/>
      <c r="J74" s="6">
        <v>1933.7267617914772</v>
      </c>
      <c r="K74" s="4">
        <f t="shared" ca="1" si="8"/>
        <v>-3745510.1371625494</v>
      </c>
      <c r="M74" s="6"/>
      <c r="N74" s="4"/>
      <c r="O74" s="4"/>
      <c r="Q74" s="6"/>
      <c r="R74" s="6">
        <f t="shared" si="9"/>
        <v>-1933.7267617914772</v>
      </c>
      <c r="S74" s="4">
        <f t="shared" ca="1" si="7"/>
        <v>3745510.1371625494</v>
      </c>
    </row>
    <row r="75" spans="1:19" x14ac:dyDescent="0.2">
      <c r="A75" s="15">
        <f>+curves!A64</f>
        <v>38565</v>
      </c>
      <c r="B75" s="6">
        <f t="shared" si="0"/>
        <v>0</v>
      </c>
      <c r="C75" s="4">
        <f t="shared" ca="1" si="1"/>
        <v>-1677805.9947381564</v>
      </c>
      <c r="D75" s="15"/>
      <c r="E75" s="6"/>
      <c r="F75" s="4">
        <v>871.43908949557567</v>
      </c>
      <c r="G75" s="4">
        <f t="shared" ca="1" si="4"/>
        <v>-1677805.9947381564</v>
      </c>
      <c r="I75" s="6"/>
      <c r="J75" s="6">
        <v>1934.1982543268468</v>
      </c>
      <c r="K75" s="4">
        <f t="shared" ca="1" si="8"/>
        <v>-3723965.8689170345</v>
      </c>
      <c r="M75" s="6"/>
      <c r="N75" s="4"/>
      <c r="O75" s="4"/>
      <c r="Q75" s="6"/>
      <c r="R75" s="6">
        <f t="shared" si="9"/>
        <v>-1934.1982543268468</v>
      </c>
      <c r="S75" s="4">
        <f t="shared" ca="1" si="7"/>
        <v>3723965.8689170345</v>
      </c>
    </row>
    <row r="76" spans="1:19" x14ac:dyDescent="0.2">
      <c r="A76" s="15">
        <f>+curves!A65</f>
        <v>38596</v>
      </c>
      <c r="B76" s="6">
        <f t="shared" ref="B76:B139" si="10">+SUMIF($E$11:$BZ$11,"POS",$E76:$BZ76)</f>
        <v>0</v>
      </c>
      <c r="C76" s="4">
        <f t="shared" ref="C76:C139" ca="1" si="11">+SUMIF($E$11:$BZ$11,"P&amp;l",$E76:$BZ76)</f>
        <v>-1668760.4715655306</v>
      </c>
      <c r="D76" s="15"/>
      <c r="E76" s="6"/>
      <c r="F76" s="4">
        <v>871.96945631640256</v>
      </c>
      <c r="G76" s="4">
        <f t="shared" ca="1" si="4"/>
        <v>-1668760.4715655304</v>
      </c>
      <c r="I76" s="6"/>
      <c r="J76" s="6">
        <v>1934.6703967632752</v>
      </c>
      <c r="K76" s="4">
        <f t="shared" ca="1" si="8"/>
        <v>-3702539.64773631</v>
      </c>
      <c r="M76" s="6"/>
      <c r="N76" s="4"/>
      <c r="O76" s="4"/>
      <c r="Q76" s="6"/>
      <c r="R76" s="6">
        <f t="shared" si="9"/>
        <v>-1934.6703967632752</v>
      </c>
      <c r="S76" s="4">
        <f t="shared" ca="1" si="7"/>
        <v>3702539.64773631</v>
      </c>
    </row>
    <row r="77" spans="1:19" x14ac:dyDescent="0.2">
      <c r="A77" s="15">
        <f>+curves!A66</f>
        <v>38626</v>
      </c>
      <c r="B77" s="6">
        <f t="shared" si="10"/>
        <v>0</v>
      </c>
      <c r="C77" s="4">
        <f t="shared" ca="1" si="11"/>
        <v>-1660083.5876037735</v>
      </c>
      <c r="D77" s="15"/>
      <c r="E77" s="6"/>
      <c r="F77" s="4">
        <v>872.50055419003047</v>
      </c>
      <c r="G77" s="4">
        <f t="shared" ca="1" si="4"/>
        <v>-1660083.5876037737</v>
      </c>
      <c r="I77" s="6"/>
      <c r="J77" s="6">
        <v>1935.1431899965182</v>
      </c>
      <c r="K77" s="4">
        <f t="shared" ca="1" si="8"/>
        <v>-3681945.4543025414</v>
      </c>
      <c r="M77" s="6"/>
      <c r="N77" s="4"/>
      <c r="O77" s="4"/>
      <c r="Q77" s="6"/>
      <c r="R77" s="6">
        <f t="shared" si="9"/>
        <v>-1935.1431899965182</v>
      </c>
      <c r="S77" s="4">
        <f t="shared" ca="1" si="7"/>
        <v>3681945.4543025414</v>
      </c>
    </row>
    <row r="78" spans="1:19" x14ac:dyDescent="0.2">
      <c r="A78" s="15">
        <f>+curves!A67</f>
        <v>38657</v>
      </c>
      <c r="B78" s="6">
        <f t="shared" si="10"/>
        <v>0</v>
      </c>
      <c r="C78" s="4">
        <f t="shared" ca="1" si="11"/>
        <v>-1651129.1016501831</v>
      </c>
      <c r="D78" s="15"/>
      <c r="E78" s="6"/>
      <c r="F78" s="4">
        <v>873.03238412416397</v>
      </c>
      <c r="G78" s="4">
        <f t="shared" ca="1" si="4"/>
        <v>-1651129.1016501831</v>
      </c>
      <c r="I78" s="6"/>
      <c r="J78" s="6">
        <v>1935.6166349236901</v>
      </c>
      <c r="K78" s="4">
        <f t="shared" ca="1" si="8"/>
        <v>-3660749.6052588234</v>
      </c>
      <c r="M78" s="6"/>
      <c r="N78" s="4"/>
      <c r="O78" s="4"/>
      <c r="Q78" s="6"/>
      <c r="R78" s="6">
        <f t="shared" si="9"/>
        <v>-1935.6166349236901</v>
      </c>
      <c r="S78" s="4">
        <f t="shared" ca="1" si="7"/>
        <v>3660749.6052588234</v>
      </c>
    </row>
    <row r="79" spans="1:19" x14ac:dyDescent="0.2">
      <c r="A79" s="15">
        <f>+curves!A68</f>
        <v>38687</v>
      </c>
      <c r="B79" s="6">
        <f t="shared" si="10"/>
        <v>0</v>
      </c>
      <c r="C79" s="4">
        <f t="shared" ca="1" si="11"/>
        <v>-1642539.6025180449</v>
      </c>
      <c r="D79" s="15"/>
      <c r="E79" s="6"/>
      <c r="F79" s="4">
        <v>873.56494712786866</v>
      </c>
      <c r="G79" s="4">
        <f t="shared" ca="1" si="4"/>
        <v>-1642539.6025180453</v>
      </c>
      <c r="I79" s="6"/>
      <c r="J79" s="6">
        <v>1936.0907324430798</v>
      </c>
      <c r="K79" s="4">
        <f t="shared" ca="1" si="8"/>
        <v>-3640376.9548693183</v>
      </c>
      <c r="M79" s="6"/>
      <c r="N79" s="4"/>
      <c r="O79" s="4"/>
      <c r="Q79" s="6"/>
      <c r="R79" s="6">
        <f t="shared" si="9"/>
        <v>-1936.0907324430798</v>
      </c>
      <c r="S79" s="4">
        <f t="shared" ca="1" si="7"/>
        <v>3640376.9548693183</v>
      </c>
    </row>
    <row r="80" spans="1:19" x14ac:dyDescent="0.2">
      <c r="A80" s="15">
        <f>+curves!A69</f>
        <v>38718</v>
      </c>
      <c r="B80" s="6">
        <f t="shared" si="10"/>
        <v>0</v>
      </c>
      <c r="C80" s="4">
        <f t="shared" ca="1" si="11"/>
        <v>-1633675.2877636575</v>
      </c>
      <c r="D80" s="15"/>
      <c r="E80" s="6"/>
      <c r="F80" s="4">
        <v>874.09824421157259</v>
      </c>
      <c r="G80" s="4">
        <f t="shared" ca="1" si="4"/>
        <v>-1633675.287763657</v>
      </c>
      <c r="I80" s="6"/>
      <c r="J80" s="6">
        <v>1936.5654834541524</v>
      </c>
      <c r="K80" s="4">
        <f t="shared" ca="1" si="8"/>
        <v>-3619409.1389678619</v>
      </c>
      <c r="M80" s="6"/>
      <c r="N80" s="4"/>
      <c r="O80" s="4"/>
      <c r="Q80" s="6"/>
      <c r="R80" s="6">
        <f t="shared" si="9"/>
        <v>-1936.5654834541524</v>
      </c>
      <c r="S80" s="4">
        <f t="shared" ca="1" si="7"/>
        <v>3619409.1389678619</v>
      </c>
    </row>
    <row r="81" spans="1:19" x14ac:dyDescent="0.2">
      <c r="A81" s="15">
        <f>+curves!A70</f>
        <v>38749</v>
      </c>
      <c r="B81" s="6">
        <f t="shared" si="10"/>
        <v>0</v>
      </c>
      <c r="C81" s="4">
        <f t="shared" ca="1" si="11"/>
        <v>-1624856.5440899734</v>
      </c>
      <c r="D81" s="15"/>
      <c r="E81" s="6"/>
      <c r="F81" s="4">
        <v>874.63227638715352</v>
      </c>
      <c r="G81" s="4">
        <f t="shared" ca="1" si="4"/>
        <v>-1624856.5440899737</v>
      </c>
      <c r="I81" s="6"/>
      <c r="J81" s="6">
        <v>1937.0408888577374</v>
      </c>
      <c r="K81" s="4">
        <f t="shared" ca="1" si="8"/>
        <v>-3598556.3869554247</v>
      </c>
      <c r="M81" s="6"/>
      <c r="N81" s="4"/>
      <c r="O81" s="4"/>
      <c r="Q81" s="6"/>
      <c r="R81" s="6">
        <f t="shared" si="9"/>
        <v>-1937.0408888577374</v>
      </c>
      <c r="S81" s="4">
        <f t="shared" ca="1" si="7"/>
        <v>3598556.3869554247</v>
      </c>
    </row>
    <row r="82" spans="1:19" x14ac:dyDescent="0.2">
      <c r="A82" s="15">
        <f>+curves!A71</f>
        <v>38777</v>
      </c>
      <c r="B82" s="6">
        <f t="shared" si="10"/>
        <v>0</v>
      </c>
      <c r="C82" s="4">
        <f t="shared" ca="1" si="11"/>
        <v>-1617025.8924728599</v>
      </c>
      <c r="D82" s="15"/>
      <c r="E82" s="6"/>
      <c r="F82" s="4">
        <v>875.16704466785529</v>
      </c>
      <c r="G82" s="4">
        <f t="shared" ca="1" si="4"/>
        <v>-1617025.8924728602</v>
      </c>
      <c r="I82" s="6"/>
      <c r="J82" s="6">
        <v>1937.5169495558434</v>
      </c>
      <c r="K82" s="4">
        <f t="shared" ca="1" si="8"/>
        <v>-3579905.2233803873</v>
      </c>
      <c r="M82" s="6"/>
      <c r="N82" s="4"/>
      <c r="O82" s="4"/>
      <c r="Q82" s="6"/>
      <c r="R82" s="6">
        <f t="shared" si="9"/>
        <v>-1937.5169495558434</v>
      </c>
      <c r="S82" s="4">
        <f t="shared" ca="1" si="7"/>
        <v>3579905.2233803873</v>
      </c>
    </row>
    <row r="83" spans="1:19" x14ac:dyDescent="0.2">
      <c r="A83" s="15">
        <f>+curves!A72</f>
        <v>38808</v>
      </c>
      <c r="B83" s="6">
        <f t="shared" si="10"/>
        <v>0</v>
      </c>
      <c r="C83" s="4">
        <f t="shared" ca="1" si="11"/>
        <v>-1608292.8264201046</v>
      </c>
      <c r="D83" s="15"/>
      <c r="E83" s="6"/>
      <c r="F83" s="4">
        <v>875.70255006829029</v>
      </c>
      <c r="G83" s="4">
        <f t="shared" ref="G83:G146" ca="1" si="12">-+F83*VLOOKUP(A83,curves,3,0)*1000</f>
        <v>-1608292.8264201046</v>
      </c>
      <c r="I83" s="6"/>
      <c r="J83" s="6">
        <v>1937.9936664516599</v>
      </c>
      <c r="K83" s="4">
        <f t="shared" ca="1" si="8"/>
        <v>-3559269.4244852182</v>
      </c>
      <c r="M83" s="6"/>
      <c r="N83" s="4"/>
      <c r="O83" s="4"/>
      <c r="Q83" s="6"/>
      <c r="R83" s="6">
        <f t="shared" si="9"/>
        <v>-1937.9936664516599</v>
      </c>
      <c r="S83" s="4">
        <f t="shared" ca="1" si="7"/>
        <v>3559269.4244852182</v>
      </c>
    </row>
    <row r="84" spans="1:19" x14ac:dyDescent="0.2">
      <c r="A84" s="15">
        <f>+curves!A73</f>
        <v>38838</v>
      </c>
      <c r="B84" s="6">
        <f t="shared" si="10"/>
        <v>0</v>
      </c>
      <c r="C84" s="4">
        <f t="shared" ca="1" si="11"/>
        <v>-1599915.8624462788</v>
      </c>
      <c r="D84" s="15"/>
      <c r="E84" s="6"/>
      <c r="F84" s="4">
        <v>876.23879360452588</v>
      </c>
      <c r="G84" s="4">
        <f t="shared" ca="1" si="12"/>
        <v>-1599915.862446279</v>
      </c>
      <c r="I84" s="6"/>
      <c r="J84" s="6">
        <v>1938.4710404497464</v>
      </c>
      <c r="K84" s="4">
        <f t="shared" ca="1" si="8"/>
        <v>-3539435.3561433931</v>
      </c>
      <c r="M84" s="6"/>
      <c r="N84" s="4"/>
      <c r="O84" s="4"/>
      <c r="Q84" s="6"/>
      <c r="R84" s="6">
        <f t="shared" si="9"/>
        <v>-1938.4710404497464</v>
      </c>
      <c r="S84" s="4">
        <f t="shared" ca="1" si="7"/>
        <v>3539435.3561433931</v>
      </c>
    </row>
    <row r="85" spans="1:19" x14ac:dyDescent="0.2">
      <c r="A85" s="15">
        <f>+curves!A74</f>
        <v>38869</v>
      </c>
      <c r="B85" s="6">
        <f t="shared" si="10"/>
        <v>0</v>
      </c>
      <c r="C85" s="4">
        <f t="shared" ca="1" si="11"/>
        <v>-1591270.8586520911</v>
      </c>
      <c r="D85" s="15"/>
      <c r="E85" s="6"/>
      <c r="F85" s="4">
        <v>876.77577629400173</v>
      </c>
      <c r="G85" s="4">
        <f t="shared" ca="1" si="12"/>
        <v>-1591270.8586520914</v>
      </c>
      <c r="I85" s="6"/>
      <c r="J85" s="6">
        <v>1938.9490724558466</v>
      </c>
      <c r="K85" s="4">
        <f t="shared" ca="1" si="8"/>
        <v>-3519021.896853698</v>
      </c>
      <c r="M85" s="6"/>
      <c r="N85" s="4"/>
      <c r="O85" s="4"/>
      <c r="Q85" s="6"/>
      <c r="R85" s="6">
        <f t="shared" si="9"/>
        <v>-1938.9490724558466</v>
      </c>
      <c r="S85" s="4">
        <f t="shared" ca="1" si="7"/>
        <v>3519021.896853698</v>
      </c>
    </row>
    <row r="86" spans="1:19" x14ac:dyDescent="0.2">
      <c r="A86" s="15">
        <f>+curves!A75</f>
        <v>38899</v>
      </c>
      <c r="B86" s="6">
        <f t="shared" si="10"/>
        <v>0</v>
      </c>
      <c r="C86" s="4">
        <f t="shared" ca="1" si="11"/>
        <v>-1582978.4217306287</v>
      </c>
      <c r="D86" s="15"/>
      <c r="E86" s="6"/>
      <c r="F86" s="4">
        <v>877.31349915553187</v>
      </c>
      <c r="G86" s="4">
        <f t="shared" ca="1" si="12"/>
        <v>-1582978.4217306292</v>
      </c>
      <c r="I86" s="6"/>
      <c r="J86" s="6">
        <v>1939.4277633768907</v>
      </c>
      <c r="K86" s="4">
        <f t="shared" ca="1" si="8"/>
        <v>-3499401.6424984313</v>
      </c>
      <c r="M86" s="6"/>
      <c r="N86" s="4"/>
      <c r="O86" s="4"/>
      <c r="Q86" s="6"/>
      <c r="R86" s="6">
        <f t="shared" si="9"/>
        <v>-1939.4277633768907</v>
      </c>
      <c r="S86" s="4">
        <f t="shared" ca="1" si="7"/>
        <v>3499401.6424984313</v>
      </c>
    </row>
    <row r="87" spans="1:19" x14ac:dyDescent="0.2">
      <c r="A87" s="15">
        <f>+curves!A76</f>
        <v>38930</v>
      </c>
      <c r="B87" s="6">
        <f t="shared" si="10"/>
        <v>0</v>
      </c>
      <c r="C87" s="4">
        <f t="shared" ca="1" si="11"/>
        <v>-1574420.6406179881</v>
      </c>
      <c r="D87" s="15"/>
      <c r="E87" s="6"/>
      <c r="F87" s="4">
        <v>877.85196320939076</v>
      </c>
      <c r="G87" s="4">
        <f t="shared" ca="1" si="12"/>
        <v>-1574420.6406179878</v>
      </c>
      <c r="I87" s="6"/>
      <c r="J87" s="6">
        <v>1939.9071141211834</v>
      </c>
      <c r="K87" s="4">
        <f t="shared" ca="1" si="8"/>
        <v>-3479208.2598846471</v>
      </c>
      <c r="M87" s="6"/>
      <c r="N87" s="4"/>
      <c r="O87" s="4"/>
      <c r="Q87" s="6"/>
      <c r="R87" s="6">
        <f t="shared" si="9"/>
        <v>-1939.9071141211834</v>
      </c>
      <c r="S87" s="4">
        <f t="shared" ca="1" si="7"/>
        <v>3479208.2598846471</v>
      </c>
    </row>
    <row r="88" spans="1:19" x14ac:dyDescent="0.2">
      <c r="A88" s="15">
        <f>+curves!A77</f>
        <v>38961</v>
      </c>
      <c r="B88" s="6">
        <f t="shared" si="10"/>
        <v>0</v>
      </c>
      <c r="C88" s="4">
        <f t="shared" ca="1" si="11"/>
        <v>-1565906.9400684787</v>
      </c>
      <c r="D88" s="15"/>
      <c r="E88" s="6"/>
      <c r="F88" s="4">
        <v>878.39116947723141</v>
      </c>
      <c r="G88" s="4">
        <f t="shared" ca="1" si="12"/>
        <v>-1565906.9400684787</v>
      </c>
      <c r="I88" s="6"/>
      <c r="J88" s="6">
        <v>1940.3871255982185</v>
      </c>
      <c r="K88" s="4">
        <f t="shared" ca="1" si="8"/>
        <v>-3459125.9247313468</v>
      </c>
      <c r="M88" s="6"/>
      <c r="N88" s="4"/>
      <c r="O88" s="4"/>
      <c r="Q88" s="6"/>
      <c r="R88" s="6">
        <f t="shared" si="9"/>
        <v>-1940.3871255982185</v>
      </c>
      <c r="S88" s="4">
        <f t="shared" ca="1" si="7"/>
        <v>3459125.9247313468</v>
      </c>
    </row>
    <row r="89" spans="1:19" x14ac:dyDescent="0.2">
      <c r="A89" s="15">
        <f>+curves!A78</f>
        <v>38991</v>
      </c>
      <c r="B89" s="6">
        <f t="shared" si="10"/>
        <v>0</v>
      </c>
      <c r="C89" s="4">
        <f t="shared" ca="1" si="11"/>
        <v>-1557740.5337276035</v>
      </c>
      <c r="D89" s="15"/>
      <c r="E89" s="6"/>
      <c r="F89" s="4">
        <v>878.93111898208667</v>
      </c>
      <c r="G89" s="4">
        <f t="shared" ca="1" si="12"/>
        <v>-1557740.5337276035</v>
      </c>
      <c r="I89" s="6"/>
      <c r="J89" s="6">
        <v>1940.8677987186825</v>
      </c>
      <c r="K89" s="4">
        <f t="shared" ca="1" si="8"/>
        <v>-3439824.0947165485</v>
      </c>
      <c r="M89" s="6"/>
      <c r="N89" s="4"/>
      <c r="O89" s="4"/>
      <c r="Q89" s="6"/>
      <c r="R89" s="6">
        <f t="shared" si="9"/>
        <v>-1940.8677987186825</v>
      </c>
      <c r="S89" s="4">
        <f t="shared" ca="1" si="7"/>
        <v>3439824.0947165485</v>
      </c>
    </row>
    <row r="90" spans="1:19" x14ac:dyDescent="0.2">
      <c r="A90" s="15">
        <f>+curves!A79</f>
        <v>39022</v>
      </c>
      <c r="B90" s="6">
        <f t="shared" si="10"/>
        <v>0</v>
      </c>
      <c r="C90" s="4">
        <f t="shared" ca="1" si="11"/>
        <v>-1549312.8031189716</v>
      </c>
      <c r="D90" s="15"/>
      <c r="E90" s="6"/>
      <c r="F90" s="4">
        <v>879.4718127484557</v>
      </c>
      <c r="G90" s="4">
        <f t="shared" ca="1" si="12"/>
        <v>-1549312.8031189719</v>
      </c>
      <c r="I90" s="6"/>
      <c r="J90" s="6">
        <v>1941.3491343946405</v>
      </c>
      <c r="K90" s="4">
        <f t="shared" ca="1" si="8"/>
        <v>-3419958.4632984954</v>
      </c>
      <c r="M90" s="6"/>
      <c r="N90" s="4"/>
      <c r="O90" s="4"/>
      <c r="Q90" s="6"/>
      <c r="R90" s="6">
        <f t="shared" si="9"/>
        <v>-1941.3491343946405</v>
      </c>
      <c r="S90" s="4">
        <f t="shared" ca="1" si="7"/>
        <v>3419958.4632984954</v>
      </c>
    </row>
    <row r="91" spans="1:19" x14ac:dyDescent="0.2">
      <c r="A91" s="15">
        <f>+curves!A80</f>
        <v>39052</v>
      </c>
      <c r="B91" s="6">
        <f t="shared" si="10"/>
        <v>0</v>
      </c>
      <c r="C91" s="4">
        <f t="shared" ca="1" si="11"/>
        <v>-1541228.913990851</v>
      </c>
      <c r="D91" s="15"/>
      <c r="E91" s="6"/>
      <c r="F91" s="4">
        <v>880.01325180222193</v>
      </c>
      <c r="G91" s="4">
        <f t="shared" ca="1" si="12"/>
        <v>-1541228.913990851</v>
      </c>
      <c r="I91" s="6"/>
      <c r="J91" s="6">
        <v>1941.831133539353</v>
      </c>
      <c r="K91" s="4">
        <f t="shared" ca="1" si="8"/>
        <v>-3400865.0244406736</v>
      </c>
      <c r="M91" s="6"/>
      <c r="N91" s="4"/>
      <c r="O91" s="4"/>
      <c r="Q91" s="6"/>
      <c r="R91" s="6">
        <f t="shared" si="9"/>
        <v>-1941.831133539353</v>
      </c>
      <c r="S91" s="4">
        <f t="shared" ca="1" si="7"/>
        <v>3400865.0244406736</v>
      </c>
    </row>
    <row r="92" spans="1:19" x14ac:dyDescent="0.2">
      <c r="A92" s="15">
        <f>+curves!A81</f>
        <v>39083</v>
      </c>
      <c r="B92" s="6">
        <f t="shared" si="10"/>
        <v>0</v>
      </c>
      <c r="C92" s="4">
        <f t="shared" ca="1" si="11"/>
        <v>-1532886.3323833775</v>
      </c>
      <c r="D92" s="15"/>
      <c r="E92" s="6"/>
      <c r="F92" s="4">
        <v>880.5554371706545</v>
      </c>
      <c r="G92" s="4">
        <f t="shared" ca="1" si="12"/>
        <v>-1532886.3323833777</v>
      </c>
      <c r="I92" s="6"/>
      <c r="J92" s="6">
        <v>1942.3137970672774</v>
      </c>
      <c r="K92" s="4">
        <f t="shared" ca="1" si="8"/>
        <v>-3381213.8873285633</v>
      </c>
      <c r="M92" s="6"/>
      <c r="N92" s="4"/>
      <c r="O92" s="4"/>
      <c r="Q92" s="6"/>
      <c r="R92" s="6">
        <f t="shared" si="9"/>
        <v>-1942.3137970672774</v>
      </c>
      <c r="S92" s="4">
        <f t="shared" ca="1" si="7"/>
        <v>3381213.8873285633</v>
      </c>
    </row>
    <row r="93" spans="1:19" x14ac:dyDescent="0.2">
      <c r="A93" s="15">
        <f>+curves!A82</f>
        <v>39114</v>
      </c>
      <c r="B93" s="6">
        <f t="shared" si="10"/>
        <v>0</v>
      </c>
      <c r="C93" s="4">
        <f t="shared" ca="1" si="11"/>
        <v>-1524586.7830680609</v>
      </c>
      <c r="D93" s="15"/>
      <c r="E93" s="6"/>
      <c r="F93" s="4">
        <v>881.09836988249504</v>
      </c>
      <c r="G93" s="4">
        <f t="shared" ca="1" si="12"/>
        <v>-1524586.7830680613</v>
      </c>
      <c r="I93" s="6"/>
      <c r="J93" s="6">
        <v>1942.7971258942553</v>
      </c>
      <c r="K93" s="4">
        <f t="shared" ca="1" si="8"/>
        <v>-3361670.9797295518</v>
      </c>
      <c r="M93" s="6"/>
      <c r="N93" s="4"/>
      <c r="O93" s="4"/>
      <c r="Q93" s="6"/>
      <c r="R93" s="6">
        <f t="shared" si="9"/>
        <v>-1942.7971258942553</v>
      </c>
      <c r="S93" s="4">
        <f t="shared" ca="1" si="7"/>
        <v>3361670.9797295518</v>
      </c>
    </row>
    <row r="94" spans="1:19" x14ac:dyDescent="0.2">
      <c r="A94" s="15">
        <f>+curves!A83</f>
        <v>39142</v>
      </c>
      <c r="B94" s="6">
        <f t="shared" si="10"/>
        <v>0</v>
      </c>
      <c r="C94" s="4">
        <f t="shared" ca="1" si="11"/>
        <v>-1517217.8288835841</v>
      </c>
      <c r="D94" s="15"/>
      <c r="E94" s="6"/>
      <c r="F94" s="4">
        <v>881.64205096787509</v>
      </c>
      <c r="G94" s="4">
        <f t="shared" ca="1" si="12"/>
        <v>-1517217.8288835839</v>
      </c>
      <c r="I94" s="6"/>
      <c r="J94" s="6">
        <v>1943.2811209373294</v>
      </c>
      <c r="K94" s="4">
        <f t="shared" ca="1" si="8"/>
        <v>-3344192.5325388364</v>
      </c>
      <c r="M94" s="6"/>
      <c r="N94" s="4"/>
      <c r="O94" s="4"/>
      <c r="Q94" s="6"/>
      <c r="R94" s="6">
        <f t="shared" si="9"/>
        <v>-1943.2811209373294</v>
      </c>
      <c r="S94" s="4">
        <f t="shared" ca="1" si="7"/>
        <v>3344192.5325388364</v>
      </c>
    </row>
    <row r="95" spans="1:19" x14ac:dyDescent="0.2">
      <c r="A95" s="15">
        <f>+curves!A84</f>
        <v>39173</v>
      </c>
      <c r="B95" s="6">
        <f t="shared" si="10"/>
        <v>0</v>
      </c>
      <c r="C95" s="4">
        <f t="shared" ca="1" si="11"/>
        <v>-1508999.1786942608</v>
      </c>
      <c r="D95" s="15"/>
      <c r="E95" s="6"/>
      <c r="F95" s="4">
        <v>882.1864814583173</v>
      </c>
      <c r="G95" s="4">
        <f t="shared" ca="1" si="12"/>
        <v>-1508999.1786942603</v>
      </c>
      <c r="I95" s="6"/>
      <c r="J95" s="6">
        <v>1943.7657831147433</v>
      </c>
      <c r="K95" s="4">
        <f t="shared" ca="1" si="8"/>
        <v>-3324853.6811009184</v>
      </c>
      <c r="M95" s="6"/>
      <c r="N95" s="4"/>
      <c r="O95" s="4"/>
      <c r="Q95" s="6"/>
      <c r="R95" s="6">
        <f t="shared" si="9"/>
        <v>-1943.7657831147433</v>
      </c>
      <c r="S95" s="4">
        <f t="shared" ca="1" si="7"/>
        <v>3324853.6811009184</v>
      </c>
    </row>
    <row r="96" spans="1:19" x14ac:dyDescent="0.2">
      <c r="A96" s="15">
        <f>+curves!A85</f>
        <v>39203</v>
      </c>
      <c r="B96" s="6">
        <f t="shared" si="10"/>
        <v>0</v>
      </c>
      <c r="C96" s="4">
        <f t="shared" ca="1" si="11"/>
        <v>-1501115.9715348114</v>
      </c>
      <c r="D96" s="15"/>
      <c r="E96" s="6"/>
      <c r="F96" s="4">
        <v>882.73166238682347</v>
      </c>
      <c r="G96" s="4">
        <f t="shared" ca="1" si="12"/>
        <v>-1501115.9715348114</v>
      </c>
      <c r="I96" s="6"/>
      <c r="J96" s="6">
        <v>1944.2511133461312</v>
      </c>
      <c r="K96" s="4">
        <f t="shared" ca="1" si="8"/>
        <v>-3306266.8116228445</v>
      </c>
      <c r="M96" s="6"/>
      <c r="N96" s="4"/>
      <c r="O96" s="4"/>
      <c r="Q96" s="6"/>
      <c r="R96" s="6">
        <f t="shared" si="9"/>
        <v>-1944.2511133461312</v>
      </c>
      <c r="S96" s="4">
        <f t="shared" ca="1" si="7"/>
        <v>3306266.8116228445</v>
      </c>
    </row>
    <row r="97" spans="1:19" x14ac:dyDescent="0.2">
      <c r="A97" s="15">
        <f>+curves!A86</f>
        <v>39234</v>
      </c>
      <c r="B97" s="6">
        <f t="shared" si="10"/>
        <v>0</v>
      </c>
      <c r="C97" s="4">
        <f t="shared" ca="1" si="11"/>
        <v>-1492980.4713447429</v>
      </c>
      <c r="D97" s="15"/>
      <c r="E97" s="6"/>
      <c r="F97" s="4">
        <v>883.27759478779046</v>
      </c>
      <c r="G97" s="4">
        <f t="shared" ca="1" si="12"/>
        <v>-1492980.4713447434</v>
      </c>
      <c r="I97" s="6"/>
      <c r="J97" s="6">
        <v>1944.7371125523327</v>
      </c>
      <c r="K97" s="4">
        <f t="shared" ca="1" si="8"/>
        <v>-3287137.0768071599</v>
      </c>
      <c r="M97" s="6"/>
      <c r="N97" s="4"/>
      <c r="O97" s="4"/>
      <c r="Q97" s="6"/>
      <c r="R97" s="6">
        <f t="shared" si="9"/>
        <v>-1944.7371125523327</v>
      </c>
      <c r="S97" s="4">
        <f t="shared" ca="1" si="7"/>
        <v>3287137.0768071599</v>
      </c>
    </row>
    <row r="98" spans="1:19" x14ac:dyDescent="0.2">
      <c r="A98" s="15">
        <f>+curves!A87</f>
        <v>39264</v>
      </c>
      <c r="B98" s="6">
        <f t="shared" si="10"/>
        <v>0</v>
      </c>
      <c r="C98" s="4">
        <f t="shared" ca="1" si="11"/>
        <v>-1485009.3559641317</v>
      </c>
      <c r="D98" s="15"/>
      <c r="E98" s="6"/>
      <c r="F98" s="4">
        <v>883.8242796970128</v>
      </c>
      <c r="G98" s="4">
        <f t="shared" ca="1" si="12"/>
        <v>-1485009.3559641321</v>
      </c>
      <c r="I98" s="6"/>
      <c r="J98" s="6">
        <v>1945.2237816553945</v>
      </c>
      <c r="K98" s="4">
        <f t="shared" ca="1" si="8"/>
        <v>-3268382.1677680872</v>
      </c>
      <c r="M98" s="6"/>
      <c r="N98" s="4"/>
      <c r="O98" s="4"/>
      <c r="Q98" s="6"/>
      <c r="R98" s="6">
        <f t="shared" si="9"/>
        <v>-1945.2237816553945</v>
      </c>
      <c r="S98" s="4">
        <f t="shared" ca="1" si="7"/>
        <v>3268382.1677680872</v>
      </c>
    </row>
    <row r="99" spans="1:19" x14ac:dyDescent="0.2">
      <c r="A99" s="15">
        <f>+curves!A88</f>
        <v>39295</v>
      </c>
      <c r="B99" s="6">
        <f t="shared" si="10"/>
        <v>0</v>
      </c>
      <c r="C99" s="4">
        <f t="shared" ca="1" si="11"/>
        <v>-1476736.949687297</v>
      </c>
      <c r="D99" s="15"/>
      <c r="E99" s="6"/>
      <c r="F99" s="4">
        <v>884.37171815176953</v>
      </c>
      <c r="G99" s="4">
        <f t="shared" ca="1" si="12"/>
        <v>-1476736.9496872965</v>
      </c>
      <c r="I99" s="6"/>
      <c r="J99" s="6">
        <v>1945.7111215787586</v>
      </c>
      <c r="K99" s="4">
        <f t="shared" ca="1" si="8"/>
        <v>-3248977.1525685186</v>
      </c>
      <c r="M99" s="6"/>
      <c r="N99" s="4"/>
      <c r="O99" s="4"/>
      <c r="Q99" s="6"/>
      <c r="R99" s="6">
        <f t="shared" si="9"/>
        <v>-1945.7111215787586</v>
      </c>
      <c r="S99" s="4">
        <f t="shared" ca="1" si="7"/>
        <v>3248977.1525685186</v>
      </c>
    </row>
    <row r="100" spans="1:19" x14ac:dyDescent="0.2">
      <c r="A100" s="15">
        <f>+curves!A89</f>
        <v>39326</v>
      </c>
      <c r="B100" s="6">
        <f t="shared" si="10"/>
        <v>0</v>
      </c>
      <c r="C100" s="4">
        <f t="shared" ca="1" si="11"/>
        <v>-1468513.8628077242</v>
      </c>
      <c r="D100" s="15"/>
      <c r="E100" s="6"/>
      <c r="F100" s="4">
        <v>884.91991119074078</v>
      </c>
      <c r="G100" s="4">
        <f t="shared" ca="1" si="12"/>
        <v>-1468513.8628077237</v>
      </c>
      <c r="I100" s="6"/>
      <c r="J100" s="6">
        <v>1946.1991332470775</v>
      </c>
      <c r="K100" s="4">
        <f t="shared" ca="1" si="8"/>
        <v>-3229693.8636084949</v>
      </c>
      <c r="M100" s="6"/>
      <c r="N100" s="4"/>
      <c r="O100" s="4"/>
      <c r="Q100" s="6"/>
      <c r="R100" s="6">
        <f t="shared" si="9"/>
        <v>-1946.1991332470775</v>
      </c>
      <c r="S100" s="4">
        <f t="shared" ca="1" si="7"/>
        <v>3229693.8636084949</v>
      </c>
    </row>
    <row r="101" spans="1:19" x14ac:dyDescent="0.2">
      <c r="A101" s="15">
        <f>+curves!A90</f>
        <v>39356</v>
      </c>
      <c r="B101" s="6">
        <f t="shared" si="10"/>
        <v>0</v>
      </c>
      <c r="C101" s="4">
        <f t="shared" ca="1" si="11"/>
        <v>-1460631.9326729546</v>
      </c>
      <c r="D101" s="15"/>
      <c r="E101" s="6"/>
      <c r="F101" s="4">
        <v>885.46885985401025</v>
      </c>
      <c r="G101" s="4">
        <f t="shared" ca="1" si="12"/>
        <v>-1460631.9326729542</v>
      </c>
      <c r="I101" s="6"/>
      <c r="J101" s="6">
        <v>1946.6878175862162</v>
      </c>
      <c r="K101" s="4">
        <f t="shared" ca="1" si="8"/>
        <v>-3211173.784000319</v>
      </c>
      <c r="M101" s="6"/>
      <c r="N101" s="4"/>
      <c r="O101" s="4"/>
      <c r="Q101" s="6"/>
      <c r="R101" s="6">
        <f t="shared" si="9"/>
        <v>-1946.6878175862162</v>
      </c>
      <c r="S101" s="4">
        <f t="shared" ca="1" si="7"/>
        <v>3211173.784000319</v>
      </c>
    </row>
    <row r="102" spans="1:19" x14ac:dyDescent="0.2">
      <c r="A102" s="15">
        <f>+curves!A91</f>
        <v>39387</v>
      </c>
      <c r="B102" s="6">
        <f t="shared" si="10"/>
        <v>0</v>
      </c>
      <c r="C102" s="4">
        <f t="shared" ca="1" si="11"/>
        <v>-1452504.8478273274</v>
      </c>
      <c r="D102" s="15"/>
      <c r="E102" s="6"/>
      <c r="F102" s="4">
        <v>886.01856518315219</v>
      </c>
      <c r="G102" s="4">
        <f t="shared" ca="1" si="12"/>
        <v>-1452504.8478273274</v>
      </c>
      <c r="I102" s="6"/>
      <c r="J102" s="6">
        <v>1947.1771755234402</v>
      </c>
      <c r="K102" s="4">
        <f t="shared" ca="1" si="8"/>
        <v>-3192127.5672613867</v>
      </c>
      <c r="M102" s="6"/>
      <c r="N102" s="4"/>
      <c r="O102" s="4"/>
      <c r="Q102" s="6"/>
      <c r="R102" s="6">
        <f t="shared" si="9"/>
        <v>-1947.1771755234402</v>
      </c>
      <c r="S102" s="4">
        <f t="shared" ca="1" si="7"/>
        <v>3192127.5672613867</v>
      </c>
    </row>
    <row r="103" spans="1:19" x14ac:dyDescent="0.2">
      <c r="A103" s="15">
        <f>+curves!A92</f>
        <v>39417</v>
      </c>
      <c r="B103" s="6">
        <f t="shared" si="10"/>
        <v>0</v>
      </c>
      <c r="C103" s="4">
        <f t="shared" ca="1" si="11"/>
        <v>-1444714.9724258236</v>
      </c>
      <c r="D103" s="15"/>
      <c r="E103" s="6"/>
      <c r="F103" s="4">
        <v>886.56902822114785</v>
      </c>
      <c r="G103" s="4">
        <f t="shared" ca="1" si="12"/>
        <v>-1444714.9724258233</v>
      </c>
      <c r="I103" s="6"/>
      <c r="J103" s="6">
        <v>1947.667207987231</v>
      </c>
      <c r="K103" s="4">
        <f t="shared" ca="1" si="8"/>
        <v>-3173835.18610811</v>
      </c>
      <c r="M103" s="6"/>
      <c r="N103" s="4"/>
      <c r="O103" s="4"/>
      <c r="Q103" s="6"/>
      <c r="R103" s="6">
        <f t="shared" si="9"/>
        <v>-1947.667207987231</v>
      </c>
      <c r="S103" s="4">
        <f t="shared" ca="1" si="7"/>
        <v>3173835.18610811</v>
      </c>
    </row>
    <row r="104" spans="1:19" x14ac:dyDescent="0.2">
      <c r="A104" s="15">
        <f>+curves!A93</f>
        <v>39448</v>
      </c>
      <c r="B104" s="6">
        <f t="shared" si="10"/>
        <v>0</v>
      </c>
      <c r="C104" s="4">
        <f t="shared" ca="1" si="11"/>
        <v>-1436682.7051061266</v>
      </c>
      <c r="D104" s="15"/>
      <c r="E104" s="6"/>
      <c r="F104" s="4">
        <v>887.1202500123876</v>
      </c>
      <c r="G104" s="4">
        <f t="shared" ca="1" si="12"/>
        <v>-1436682.7051061261</v>
      </c>
      <c r="I104" s="6"/>
      <c r="J104" s="6">
        <v>1948.1579159072876</v>
      </c>
      <c r="K104" s="4">
        <f t="shared" ca="1" si="8"/>
        <v>-3155022.9910325143</v>
      </c>
      <c r="M104" s="6"/>
      <c r="N104" s="4"/>
      <c r="O104" s="4"/>
      <c r="Q104" s="6"/>
      <c r="R104" s="6">
        <f t="shared" si="9"/>
        <v>-1948.1579159072876</v>
      </c>
      <c r="S104" s="4">
        <f t="shared" ca="1" si="7"/>
        <v>3155022.9910325143</v>
      </c>
    </row>
    <row r="105" spans="1:19" x14ac:dyDescent="0.2">
      <c r="A105" s="15">
        <f>+curves!A94</f>
        <v>39479</v>
      </c>
      <c r="B105" s="6">
        <f t="shared" si="10"/>
        <v>0</v>
      </c>
      <c r="C105" s="4">
        <f t="shared" ca="1" si="11"/>
        <v>-1428698.245100731</v>
      </c>
      <c r="D105" s="15"/>
      <c r="E105" s="6"/>
      <c r="F105" s="4">
        <v>887.67223160275887</v>
      </c>
      <c r="G105" s="4">
        <f t="shared" ca="1" si="12"/>
        <v>-1428698.2451007308</v>
      </c>
      <c r="I105" s="6"/>
      <c r="J105" s="6">
        <v>1948.6493002147154</v>
      </c>
      <c r="K105" s="4">
        <f t="shared" ca="1" si="8"/>
        <v>-3136328.6316918498</v>
      </c>
      <c r="M105" s="6"/>
      <c r="N105" s="4"/>
      <c r="O105" s="4"/>
      <c r="Q105" s="6"/>
      <c r="R105" s="6">
        <f t="shared" si="9"/>
        <v>-1948.6493002147154</v>
      </c>
      <c r="S105" s="4">
        <f t="shared" ca="1" si="7"/>
        <v>3136328.6316918498</v>
      </c>
    </row>
    <row r="106" spans="1:19" x14ac:dyDescent="0.2">
      <c r="A106" s="15">
        <f>+curves!A95</f>
        <v>39508</v>
      </c>
      <c r="B106" s="6">
        <f t="shared" si="10"/>
        <v>0</v>
      </c>
      <c r="C106" s="4">
        <f t="shared" ca="1" si="11"/>
        <v>-1421329.0262929997</v>
      </c>
      <c r="D106" s="15"/>
      <c r="E106" s="6"/>
      <c r="F106" s="4">
        <v>888.22497403956163</v>
      </c>
      <c r="G106" s="4">
        <f t="shared" ca="1" si="12"/>
        <v>-1421329.0262929995</v>
      </c>
      <c r="I106" s="6"/>
      <c r="J106" s="6">
        <v>1949.1413618418403</v>
      </c>
      <c r="K106" s="4">
        <f t="shared" ca="1" si="8"/>
        <v>-3118997.1852904479</v>
      </c>
      <c r="M106" s="6"/>
      <c r="N106" s="4"/>
      <c r="O106" s="4"/>
      <c r="Q106" s="6"/>
      <c r="R106" s="6">
        <f t="shared" si="9"/>
        <v>-1949.1413618418403</v>
      </c>
      <c r="S106" s="4">
        <f t="shared" ca="1" si="7"/>
        <v>3118997.1852904479</v>
      </c>
    </row>
    <row r="107" spans="1:19" x14ac:dyDescent="0.2">
      <c r="A107" s="15">
        <f>+curves!A96</f>
        <v>39539</v>
      </c>
      <c r="B107" s="6">
        <f t="shared" si="10"/>
        <v>0</v>
      </c>
      <c r="C107" s="4">
        <f t="shared" ca="1" si="11"/>
        <v>-1413435.96988296</v>
      </c>
      <c r="D107" s="15"/>
      <c r="E107" s="6"/>
      <c r="F107" s="4">
        <v>888.77847837151148</v>
      </c>
      <c r="G107" s="4">
        <f t="shared" ca="1" si="12"/>
        <v>-1413435.9698829595</v>
      </c>
      <c r="I107" s="6"/>
      <c r="J107" s="6">
        <v>1949.6341017222112</v>
      </c>
      <c r="K107" s="4">
        <f t="shared" ca="1" si="8"/>
        <v>-3100528.4607406347</v>
      </c>
      <c r="M107" s="6"/>
      <c r="N107" s="4"/>
      <c r="O107" s="4"/>
      <c r="Q107" s="6"/>
      <c r="R107" s="6">
        <f t="shared" si="9"/>
        <v>-1949.6341017222112</v>
      </c>
      <c r="S107" s="4">
        <f t="shared" ca="1" si="7"/>
        <v>3100528.4607406347</v>
      </c>
    </row>
    <row r="108" spans="1:19" x14ac:dyDescent="0.2">
      <c r="A108" s="15">
        <f>+curves!A97</f>
        <v>39569</v>
      </c>
      <c r="B108" s="6">
        <f t="shared" si="10"/>
        <v>0</v>
      </c>
      <c r="C108" s="4">
        <f t="shared" ca="1" si="11"/>
        <v>-1405870.4995832522</v>
      </c>
      <c r="D108" s="15"/>
      <c r="E108" s="6"/>
      <c r="F108" s="4">
        <v>889.33274564882606</v>
      </c>
      <c r="G108" s="4">
        <f t="shared" ca="1" si="12"/>
        <v>-1405870.4995832527</v>
      </c>
      <c r="I108" s="6"/>
      <c r="J108" s="6">
        <v>1950.127520790789</v>
      </c>
      <c r="K108" s="4">
        <f t="shared" ca="1" si="8"/>
        <v>-3082790.7386958986</v>
      </c>
      <c r="M108" s="6"/>
      <c r="N108" s="4"/>
      <c r="O108" s="4"/>
      <c r="Q108" s="6"/>
      <c r="R108" s="6">
        <f t="shared" si="9"/>
        <v>-1950.127520790789</v>
      </c>
      <c r="S108" s="4">
        <f t="shared" ref="S108:S171" ca="1" si="13">-+R108*VLOOKUP($A108,curves,3,0)*1000</f>
        <v>3082790.7386958986</v>
      </c>
    </row>
    <row r="109" spans="1:19" x14ac:dyDescent="0.2">
      <c r="A109" s="15">
        <f>+curves!A98</f>
        <v>39600</v>
      </c>
      <c r="B109" s="6">
        <f t="shared" si="10"/>
        <v>0</v>
      </c>
      <c r="C109" s="4">
        <f t="shared" ca="1" si="11"/>
        <v>-1398069.3760172469</v>
      </c>
      <c r="D109" s="15"/>
      <c r="E109" s="6"/>
      <c r="F109" s="4">
        <v>889.8877769231425</v>
      </c>
      <c r="G109" s="4">
        <f t="shared" ca="1" si="12"/>
        <v>-1398069.3760172471</v>
      </c>
      <c r="I109" s="6"/>
      <c r="J109" s="6">
        <v>1950.6216199837604</v>
      </c>
      <c r="K109" s="4">
        <f t="shared" ref="K109:K172" ca="1" si="14">-+J109*VLOOKUP(A109,curves,3,0)*1000</f>
        <v>-3064548.6114278664</v>
      </c>
      <c r="M109" s="6"/>
      <c r="N109" s="4"/>
      <c r="O109" s="4"/>
      <c r="Q109" s="6"/>
      <c r="R109" s="6">
        <f t="shared" ref="R109:R172" si="15">-J109</f>
        <v>-1950.6216199837604</v>
      </c>
      <c r="S109" s="4">
        <f t="shared" ca="1" si="13"/>
        <v>3064548.6114278664</v>
      </c>
    </row>
    <row r="110" spans="1:19" x14ac:dyDescent="0.2">
      <c r="A110" s="15">
        <f>+curves!A99</f>
        <v>39630</v>
      </c>
      <c r="B110" s="6">
        <f t="shared" si="10"/>
        <v>0</v>
      </c>
      <c r="C110" s="4">
        <f t="shared" ca="1" si="11"/>
        <v>-1390592.0576320598</v>
      </c>
      <c r="D110" s="15"/>
      <c r="E110" s="6"/>
      <c r="F110" s="4">
        <v>890.44357324751866</v>
      </c>
      <c r="G110" s="4">
        <f t="shared" ca="1" si="12"/>
        <v>-1390592.0576320596</v>
      </c>
      <c r="I110" s="6"/>
      <c r="J110" s="6">
        <v>1951.1164002385401</v>
      </c>
      <c r="K110" s="4">
        <f t="shared" ca="1" si="14"/>
        <v>-3047028.5273575354</v>
      </c>
      <c r="M110" s="6"/>
      <c r="N110" s="4"/>
      <c r="O110" s="4"/>
      <c r="Q110" s="6"/>
      <c r="R110" s="6">
        <f t="shared" si="15"/>
        <v>-1951.1164002385401</v>
      </c>
      <c r="S110" s="4">
        <f t="shared" ca="1" si="13"/>
        <v>3047028.5273575354</v>
      </c>
    </row>
    <row r="111" spans="1:19" x14ac:dyDescent="0.2">
      <c r="A111" s="15">
        <f>+curves!A100</f>
        <v>39661</v>
      </c>
      <c r="B111" s="6">
        <f t="shared" si="10"/>
        <v>0</v>
      </c>
      <c r="C111" s="4">
        <f t="shared" ca="1" si="11"/>
        <v>-1382881.7349763936</v>
      </c>
      <c r="D111" s="15"/>
      <c r="E111" s="6"/>
      <c r="F111" s="4">
        <v>891.00013567652127</v>
      </c>
      <c r="G111" s="4">
        <f t="shared" ca="1" si="12"/>
        <v>-1382881.7349763934</v>
      </c>
      <c r="I111" s="6"/>
      <c r="J111" s="6">
        <v>1951.6118624939602</v>
      </c>
      <c r="K111" s="4">
        <f t="shared" ca="1" si="14"/>
        <v>-3029010.0869142613</v>
      </c>
      <c r="M111" s="6"/>
      <c r="N111" s="4"/>
      <c r="O111" s="4"/>
      <c r="Q111" s="6"/>
      <c r="R111" s="6">
        <f t="shared" si="15"/>
        <v>-1951.6118624939602</v>
      </c>
      <c r="S111" s="4">
        <f t="shared" ca="1" si="13"/>
        <v>3029010.0869142613</v>
      </c>
    </row>
    <row r="112" spans="1:19" x14ac:dyDescent="0.2">
      <c r="A112" s="15">
        <f>+curves!A101</f>
        <v>39692</v>
      </c>
      <c r="B112" s="6">
        <f t="shared" si="10"/>
        <v>0</v>
      </c>
      <c r="C112" s="4">
        <f t="shared" ca="1" si="11"/>
        <v>-1375217.1958799148</v>
      </c>
      <c r="D112" s="15"/>
      <c r="E112" s="6"/>
      <c r="F112" s="4">
        <v>891.55746526614189</v>
      </c>
      <c r="G112" s="4">
        <f t="shared" ca="1" si="12"/>
        <v>-1375217.1958799146</v>
      </c>
      <c r="I112" s="6"/>
      <c r="J112" s="6">
        <v>1952.1080076900842</v>
      </c>
      <c r="K112" s="4">
        <f t="shared" ca="1" si="14"/>
        <v>-3011104.2809662335</v>
      </c>
      <c r="M112" s="6"/>
      <c r="N112" s="4"/>
      <c r="O112" s="4"/>
      <c r="Q112" s="6"/>
      <c r="R112" s="6">
        <f t="shared" si="15"/>
        <v>-1952.1080076900842</v>
      </c>
      <c r="S112" s="4">
        <f t="shared" ca="1" si="13"/>
        <v>3011104.2809662335</v>
      </c>
    </row>
    <row r="113" spans="1:19" x14ac:dyDescent="0.2">
      <c r="A113" s="15">
        <f>+curves!A102</f>
        <v>39722</v>
      </c>
      <c r="B113" s="6">
        <f t="shared" si="10"/>
        <v>0</v>
      </c>
      <c r="C113" s="4">
        <f t="shared" ca="1" si="11"/>
        <v>-1367870.8437851924</v>
      </c>
      <c r="D113" s="15"/>
      <c r="E113" s="6"/>
      <c r="F113" s="4">
        <v>892.11556307379942</v>
      </c>
      <c r="G113" s="4">
        <f t="shared" ca="1" si="12"/>
        <v>-1367870.8437851921</v>
      </c>
      <c r="I113" s="6"/>
      <c r="J113" s="6">
        <v>1952.6048367682088</v>
      </c>
      <c r="K113" s="4">
        <f t="shared" ca="1" si="14"/>
        <v>-2993907.2203230117</v>
      </c>
      <c r="M113" s="6"/>
      <c r="N113" s="4"/>
      <c r="O113" s="4"/>
      <c r="Q113" s="6"/>
      <c r="R113" s="6">
        <f t="shared" si="15"/>
        <v>-1952.6048367682088</v>
      </c>
      <c r="S113" s="4">
        <f t="shared" ca="1" si="13"/>
        <v>2993907.2203230117</v>
      </c>
    </row>
    <row r="114" spans="1:19" x14ac:dyDescent="0.2">
      <c r="A114" s="15">
        <f>+curves!A103</f>
        <v>39753</v>
      </c>
      <c r="B114" s="6">
        <f t="shared" si="10"/>
        <v>0</v>
      </c>
      <c r="C114" s="4">
        <f t="shared" ca="1" si="11"/>
        <v>-1360295.4253002843</v>
      </c>
      <c r="D114" s="15"/>
      <c r="E114" s="6"/>
      <c r="F114" s="4">
        <v>892.67443015843651</v>
      </c>
      <c r="G114" s="4">
        <f t="shared" ca="1" si="12"/>
        <v>-1360295.4253002843</v>
      </c>
      <c r="I114" s="6"/>
      <c r="J114" s="6">
        <v>1953.102350671074</v>
      </c>
      <c r="K114" s="4">
        <f t="shared" ca="1" si="14"/>
        <v>-2976220.7844236689</v>
      </c>
      <c r="M114" s="6"/>
      <c r="N114" s="4"/>
      <c r="O114" s="4"/>
      <c r="Q114" s="6"/>
      <c r="R114" s="6">
        <f t="shared" si="15"/>
        <v>-1953.102350671074</v>
      </c>
      <c r="S114" s="4">
        <f t="shared" ca="1" si="13"/>
        <v>2976220.7844236689</v>
      </c>
    </row>
    <row r="115" spans="1:19" x14ac:dyDescent="0.2">
      <c r="A115" s="15">
        <f>+curves!A104</f>
        <v>39783</v>
      </c>
      <c r="B115" s="6">
        <f t="shared" si="10"/>
        <v>0</v>
      </c>
      <c r="C115" s="4">
        <f t="shared" ca="1" si="11"/>
        <v>-1353034.5278896121</v>
      </c>
      <c r="D115" s="15"/>
      <c r="E115" s="6"/>
      <c r="F115" s="4">
        <v>893.23406758037004</v>
      </c>
      <c r="G115" s="4">
        <f t="shared" ca="1" si="12"/>
        <v>-1353034.5278896124</v>
      </c>
      <c r="I115" s="6"/>
      <c r="J115" s="6">
        <v>1953.600550342532</v>
      </c>
      <c r="K115" s="4">
        <f t="shared" ca="1" si="14"/>
        <v>-2959234.4204670191</v>
      </c>
      <c r="M115" s="6"/>
      <c r="N115" s="4"/>
      <c r="O115" s="4"/>
      <c r="Q115" s="6"/>
      <c r="R115" s="6">
        <f t="shared" si="15"/>
        <v>-1953.600550342532</v>
      </c>
      <c r="S115" s="4">
        <f t="shared" ca="1" si="13"/>
        <v>2959234.4204670191</v>
      </c>
    </row>
    <row r="116" spans="1:19" x14ac:dyDescent="0.2">
      <c r="A116" s="15">
        <f>+curves!A105</f>
        <v>39814</v>
      </c>
      <c r="B116" s="6">
        <f t="shared" si="10"/>
        <v>0</v>
      </c>
      <c r="C116" s="4">
        <f t="shared" ca="1" si="11"/>
        <v>-1345547.1343551609</v>
      </c>
      <c r="D116" s="15"/>
      <c r="E116" s="6"/>
      <c r="F116" s="4">
        <v>893.7944764014926</v>
      </c>
      <c r="G116" s="4">
        <f t="shared" ca="1" si="12"/>
        <v>-1345547.1343551609</v>
      </c>
      <c r="I116" s="6"/>
      <c r="J116" s="6">
        <v>1954.0994367279854</v>
      </c>
      <c r="K116" s="4">
        <f t="shared" ca="1" si="14"/>
        <v>-2941764.5406809137</v>
      </c>
      <c r="M116" s="6"/>
      <c r="N116" s="4"/>
      <c r="O116" s="4"/>
      <c r="Q116" s="6"/>
      <c r="R116" s="6">
        <f t="shared" si="15"/>
        <v>-1954.0994367279854</v>
      </c>
      <c r="S116" s="4">
        <f t="shared" ca="1" si="13"/>
        <v>2941764.5406809137</v>
      </c>
    </row>
    <row r="117" spans="1:19" x14ac:dyDescent="0.2">
      <c r="A117" s="15">
        <f>+curves!A106</f>
        <v>39845</v>
      </c>
      <c r="B117" s="6">
        <f t="shared" si="10"/>
        <v>0</v>
      </c>
      <c r="C117" s="4">
        <f t="shared" ca="1" si="11"/>
        <v>-1338104.1256870781</v>
      </c>
      <c r="D117" s="15"/>
      <c r="E117" s="6"/>
      <c r="F117" s="4">
        <v>894.3556576850367</v>
      </c>
      <c r="G117" s="4">
        <f t="shared" ca="1" si="12"/>
        <v>-1338104.1256870779</v>
      </c>
      <c r="I117" s="6"/>
      <c r="J117" s="6">
        <v>1954.5990107738703</v>
      </c>
      <c r="K117" s="4">
        <f t="shared" ca="1" si="14"/>
        <v>-2924403.7066308544</v>
      </c>
      <c r="M117" s="6"/>
      <c r="N117" s="4"/>
      <c r="O117" s="4"/>
      <c r="Q117" s="6"/>
      <c r="R117" s="6">
        <f t="shared" si="15"/>
        <v>-1954.5990107738703</v>
      </c>
      <c r="S117" s="4">
        <f t="shared" ca="1" si="13"/>
        <v>2924403.7066308544</v>
      </c>
    </row>
    <row r="118" spans="1:19" x14ac:dyDescent="0.2">
      <c r="A118" s="15">
        <f>+curves!A107</f>
        <v>39873</v>
      </c>
      <c r="B118" s="6">
        <f t="shared" si="10"/>
        <v>0</v>
      </c>
      <c r="C118" s="4">
        <f t="shared" ca="1" si="11"/>
        <v>-1331500.2900093696</v>
      </c>
      <c r="D118" s="15"/>
      <c r="E118" s="6"/>
      <c r="F118" s="4">
        <v>894.91761249575757</v>
      </c>
      <c r="G118" s="4">
        <f t="shared" ca="1" si="12"/>
        <v>-1331500.2900093694</v>
      </c>
      <c r="I118" s="6"/>
      <c r="J118" s="6">
        <v>1955.0992734280512</v>
      </c>
      <c r="K118" s="4">
        <f t="shared" ca="1" si="14"/>
        <v>-2908888.1626842474</v>
      </c>
      <c r="M118" s="6"/>
      <c r="N118" s="4"/>
      <c r="O118" s="4"/>
      <c r="Q118" s="6"/>
      <c r="R118" s="6">
        <f t="shared" si="15"/>
        <v>-1955.0992734280512</v>
      </c>
      <c r="S118" s="4">
        <f t="shared" ca="1" si="13"/>
        <v>2908888.1626842474</v>
      </c>
    </row>
    <row r="119" spans="1:19" x14ac:dyDescent="0.2">
      <c r="A119" s="15">
        <f>+curves!A108</f>
        <v>39904</v>
      </c>
      <c r="B119" s="6">
        <f t="shared" si="10"/>
        <v>0</v>
      </c>
      <c r="C119" s="4">
        <f t="shared" ca="1" si="11"/>
        <v>-1324140.6015831507</v>
      </c>
      <c r="D119" s="15"/>
      <c r="E119" s="6"/>
      <c r="F119" s="4">
        <v>895.48034189993518</v>
      </c>
      <c r="G119" s="4">
        <f t="shared" ca="1" si="12"/>
        <v>-1324140.6015831502</v>
      </c>
      <c r="I119" s="6"/>
      <c r="J119" s="6">
        <v>1955.6002256398247</v>
      </c>
      <c r="K119" s="4">
        <f t="shared" ca="1" si="14"/>
        <v>-2891732.5574571048</v>
      </c>
      <c r="M119" s="6"/>
      <c r="N119" s="4"/>
      <c r="O119" s="4"/>
      <c r="Q119" s="6"/>
      <c r="R119" s="6">
        <f t="shared" si="15"/>
        <v>-1955.6002256398247</v>
      </c>
      <c r="S119" s="4">
        <f t="shared" ca="1" si="13"/>
        <v>2891732.5574571048</v>
      </c>
    </row>
    <row r="120" spans="1:19" x14ac:dyDescent="0.2">
      <c r="A120" s="15">
        <f>+curves!A109</f>
        <v>39934</v>
      </c>
      <c r="B120" s="6">
        <f t="shared" si="10"/>
        <v>0</v>
      </c>
      <c r="C120" s="4">
        <f t="shared" ca="1" si="11"/>
        <v>-1317086.560207142</v>
      </c>
      <c r="D120" s="15"/>
      <c r="E120" s="6"/>
      <c r="F120" s="4">
        <v>896.04384696520503</v>
      </c>
      <c r="G120" s="4">
        <f t="shared" ca="1" si="12"/>
        <v>-1317086.5602071418</v>
      </c>
      <c r="I120" s="6"/>
      <c r="J120" s="6">
        <v>1956.1018683595453</v>
      </c>
      <c r="K120" s="4">
        <f t="shared" ca="1" si="14"/>
        <v>-2875256.0379028874</v>
      </c>
      <c r="M120" s="6"/>
      <c r="N120" s="4"/>
      <c r="O120" s="4"/>
      <c r="Q120" s="6"/>
      <c r="R120" s="6">
        <f t="shared" si="15"/>
        <v>-1956.1018683595453</v>
      </c>
      <c r="S120" s="4">
        <f t="shared" ca="1" si="13"/>
        <v>2875256.0379028874</v>
      </c>
    </row>
    <row r="121" spans="1:19" x14ac:dyDescent="0.2">
      <c r="A121" s="15">
        <f>+curves!A110</f>
        <v>39965</v>
      </c>
      <c r="B121" s="6">
        <f t="shared" si="10"/>
        <v>0</v>
      </c>
      <c r="C121" s="4">
        <f t="shared" ca="1" si="11"/>
        <v>-1309812.2468313449</v>
      </c>
      <c r="D121" s="15"/>
      <c r="E121" s="6"/>
      <c r="F121" s="4">
        <v>896.60812876073123</v>
      </c>
      <c r="G121" s="4">
        <f t="shared" ca="1" si="12"/>
        <v>-1309812.2468313451</v>
      </c>
      <c r="I121" s="6"/>
      <c r="J121" s="6">
        <v>1956.6042025390034</v>
      </c>
      <c r="K121" s="4">
        <f t="shared" ca="1" si="14"/>
        <v>-2858310.1853308859</v>
      </c>
      <c r="M121" s="6"/>
      <c r="N121" s="4"/>
      <c r="O121" s="4"/>
      <c r="Q121" s="6"/>
      <c r="R121" s="6">
        <f t="shared" si="15"/>
        <v>-1956.6042025390034</v>
      </c>
      <c r="S121" s="4">
        <f t="shared" ca="1" si="13"/>
        <v>2858310.1853308859</v>
      </c>
    </row>
    <row r="122" spans="1:19" x14ac:dyDescent="0.2">
      <c r="A122" s="15">
        <f>+curves!A111</f>
        <v>39995</v>
      </c>
      <c r="B122" s="6">
        <f t="shared" si="10"/>
        <v>0</v>
      </c>
      <c r="C122" s="4">
        <f t="shared" ca="1" si="11"/>
        <v>-1302840.0677541024</v>
      </c>
      <c r="D122" s="15"/>
      <c r="E122" s="6"/>
      <c r="F122" s="4">
        <v>897.17318835720914</v>
      </c>
      <c r="G122" s="4">
        <f t="shared" ca="1" si="12"/>
        <v>-1302840.0677541024</v>
      </c>
      <c r="I122" s="6"/>
      <c r="J122" s="6">
        <v>1957.1072291314258</v>
      </c>
      <c r="K122" s="4">
        <f t="shared" ca="1" si="14"/>
        <v>-2842035.1255396963</v>
      </c>
      <c r="M122" s="6"/>
      <c r="N122" s="4"/>
      <c r="O122" s="4"/>
      <c r="Q122" s="6"/>
      <c r="R122" s="6">
        <f t="shared" si="15"/>
        <v>-1957.1072291314258</v>
      </c>
      <c r="S122" s="4">
        <f t="shared" ca="1" si="13"/>
        <v>2842035.1255396963</v>
      </c>
    </row>
    <row r="123" spans="1:19" x14ac:dyDescent="0.2">
      <c r="A123" s="15">
        <f>+curves!A112</f>
        <v>40026</v>
      </c>
      <c r="B123" s="6">
        <f t="shared" si="10"/>
        <v>0</v>
      </c>
      <c r="C123" s="4">
        <f t="shared" ca="1" si="11"/>
        <v>-1295650.0820065327</v>
      </c>
      <c r="D123" s="15"/>
      <c r="E123" s="6"/>
      <c r="F123" s="4">
        <v>897.73902682669518</v>
      </c>
      <c r="G123" s="4">
        <f t="shared" ca="1" si="12"/>
        <v>-1295650.0820065325</v>
      </c>
      <c r="I123" s="6"/>
      <c r="J123" s="6">
        <v>1957.6109490911028</v>
      </c>
      <c r="K123" s="4">
        <f t="shared" ca="1" si="14"/>
        <v>-2825296.3399533825</v>
      </c>
      <c r="M123" s="6"/>
      <c r="N123" s="4"/>
      <c r="O123" s="4"/>
      <c r="Q123" s="6"/>
      <c r="R123" s="6">
        <f t="shared" si="15"/>
        <v>-1957.6109490911028</v>
      </c>
      <c r="S123" s="4">
        <f t="shared" ca="1" si="13"/>
        <v>2825296.3399533825</v>
      </c>
    </row>
    <row r="124" spans="1:19" x14ac:dyDescent="0.2">
      <c r="A124" s="15">
        <f>+curves!A113</f>
        <v>40057</v>
      </c>
      <c r="B124" s="6">
        <f t="shared" si="10"/>
        <v>0</v>
      </c>
      <c r="C124" s="4">
        <f t="shared" ca="1" si="11"/>
        <v>-1288502.6181577933</v>
      </c>
      <c r="D124" s="15"/>
      <c r="E124" s="6"/>
      <c r="F124" s="4">
        <v>898.30564524278066</v>
      </c>
      <c r="G124" s="4">
        <f t="shared" ca="1" si="12"/>
        <v>-1288502.6181577935</v>
      </c>
      <c r="I124" s="6"/>
      <c r="J124" s="6">
        <v>1958.1153633737658</v>
      </c>
      <c r="K124" s="4">
        <f t="shared" ca="1" si="14"/>
        <v>-2808661.824317276</v>
      </c>
      <c r="M124" s="6"/>
      <c r="N124" s="4"/>
      <c r="O124" s="4"/>
      <c r="Q124" s="6"/>
      <c r="R124" s="6">
        <f t="shared" si="15"/>
        <v>-1958.1153633737658</v>
      </c>
      <c r="S124" s="4">
        <f t="shared" ca="1" si="13"/>
        <v>2808661.824317276</v>
      </c>
    </row>
    <row r="125" spans="1:19" x14ac:dyDescent="0.2">
      <c r="A125" s="15">
        <f>+curves!A114</f>
        <v>40087</v>
      </c>
      <c r="B125" s="6">
        <f t="shared" si="10"/>
        <v>0</v>
      </c>
      <c r="C125" s="4">
        <f t="shared" ca="1" si="11"/>
        <v>-1281652.0685781362</v>
      </c>
      <c r="D125" s="15"/>
      <c r="E125" s="6"/>
      <c r="F125" s="4">
        <v>898.8730446805946</v>
      </c>
      <c r="G125" s="4">
        <f t="shared" ca="1" si="12"/>
        <v>-1281652.0685781359</v>
      </c>
      <c r="I125" s="6"/>
      <c r="J125" s="6">
        <v>1958.6204729365888</v>
      </c>
      <c r="K125" s="4">
        <f t="shared" ca="1" si="14"/>
        <v>-2792685.7920082193</v>
      </c>
      <c r="M125" s="6"/>
      <c r="N125" s="4"/>
      <c r="O125" s="4"/>
      <c r="Q125" s="6"/>
      <c r="R125" s="6">
        <f t="shared" si="15"/>
        <v>-1958.6204729365888</v>
      </c>
      <c r="S125" s="4">
        <f t="shared" ca="1" si="13"/>
        <v>2792685.7920082193</v>
      </c>
    </row>
    <row r="126" spans="1:19" x14ac:dyDescent="0.2">
      <c r="A126" s="15">
        <f>+curves!A115</f>
        <v>40118</v>
      </c>
      <c r="B126" s="6">
        <f t="shared" si="10"/>
        <v>0</v>
      </c>
      <c r="C126" s="4">
        <f t="shared" ca="1" si="11"/>
        <v>-1274587.3774204333</v>
      </c>
      <c r="D126" s="15"/>
      <c r="E126" s="6"/>
      <c r="F126" s="4">
        <v>899.44122621663257</v>
      </c>
      <c r="G126" s="4">
        <f t="shared" ca="1" si="12"/>
        <v>-1274587.3774204333</v>
      </c>
      <c r="I126" s="6"/>
      <c r="J126" s="6">
        <v>1959.1262787378139</v>
      </c>
      <c r="K126" s="4">
        <f t="shared" ca="1" si="14"/>
        <v>-2776254.3597823209</v>
      </c>
      <c r="M126" s="6"/>
      <c r="N126" s="4"/>
      <c r="O126" s="4"/>
      <c r="Q126" s="6"/>
      <c r="R126" s="6">
        <f t="shared" si="15"/>
        <v>-1959.1262787378139</v>
      </c>
      <c r="S126" s="4">
        <f t="shared" ca="1" si="13"/>
        <v>2776254.3597823209</v>
      </c>
    </row>
    <row r="127" spans="1:19" x14ac:dyDescent="0.2">
      <c r="A127" s="15">
        <f>+curves!A116</f>
        <v>40148</v>
      </c>
      <c r="B127" s="6">
        <f t="shared" si="10"/>
        <v>0</v>
      </c>
      <c r="C127" s="4">
        <f t="shared" ca="1" si="11"/>
        <v>-1267816.1942300084</v>
      </c>
      <c r="D127" s="15"/>
      <c r="E127" s="6"/>
      <c r="F127" s="4">
        <v>900.01019092893193</v>
      </c>
      <c r="G127" s="4">
        <f t="shared" ca="1" si="12"/>
        <v>-1267816.1942300084</v>
      </c>
      <c r="I127" s="6"/>
      <c r="J127" s="6">
        <v>1959.63278173713</v>
      </c>
      <c r="K127" s="4">
        <f t="shared" ca="1" si="14"/>
        <v>-2760473.381824756</v>
      </c>
      <c r="M127" s="6"/>
      <c r="N127" s="4"/>
      <c r="O127" s="4"/>
      <c r="Q127" s="6"/>
      <c r="R127" s="6">
        <f t="shared" si="15"/>
        <v>-1959.63278173713</v>
      </c>
      <c r="S127" s="4">
        <f t="shared" ca="1" si="13"/>
        <v>2760473.381824756</v>
      </c>
    </row>
    <row r="128" spans="1:19" x14ac:dyDescent="0.2">
      <c r="A128" s="15">
        <f>+curves!A117</f>
        <v>40179</v>
      </c>
      <c r="B128" s="6">
        <f t="shared" si="10"/>
        <v>0</v>
      </c>
      <c r="C128" s="4">
        <f t="shared" ca="1" si="11"/>
        <v>-1260833.261797491</v>
      </c>
      <c r="D128" s="15"/>
      <c r="E128" s="6"/>
      <c r="F128" s="4">
        <v>900.5799398970729</v>
      </c>
      <c r="G128" s="4">
        <f t="shared" ca="1" si="12"/>
        <v>-1260833.2617974908</v>
      </c>
      <c r="I128" s="6"/>
      <c r="J128" s="6">
        <v>1960.1399828956739</v>
      </c>
      <c r="K128" s="4">
        <f t="shared" ca="1" si="14"/>
        <v>-2744242.4361534049</v>
      </c>
      <c r="M128" s="6"/>
      <c r="N128" s="4"/>
      <c r="O128" s="4"/>
      <c r="Q128" s="6"/>
      <c r="R128" s="6">
        <f t="shared" si="15"/>
        <v>-1960.1399828956739</v>
      </c>
      <c r="S128" s="4">
        <f t="shared" ca="1" si="13"/>
        <v>2744242.4361534049</v>
      </c>
    </row>
    <row r="129" spans="1:19" x14ac:dyDescent="0.2">
      <c r="A129" s="15">
        <f>+curves!A118</f>
        <v>40210</v>
      </c>
      <c r="B129" s="6">
        <f t="shared" si="10"/>
        <v>0</v>
      </c>
      <c r="C129" s="4">
        <f t="shared" ca="1" si="11"/>
        <v>-1253891.5568356984</v>
      </c>
      <c r="D129" s="15"/>
      <c r="E129" s="6"/>
      <c r="F129" s="4">
        <v>901.15047420200949</v>
      </c>
      <c r="G129" s="4">
        <f t="shared" ca="1" si="12"/>
        <v>-1253891.5568356984</v>
      </c>
      <c r="I129" s="6"/>
      <c r="J129" s="6">
        <v>1960.6478831756569</v>
      </c>
      <c r="K129" s="4">
        <f t="shared" ca="1" si="14"/>
        <v>-2728112.4484995119</v>
      </c>
      <c r="M129" s="6"/>
      <c r="N129" s="4"/>
      <c r="O129" s="4"/>
      <c r="Q129" s="6"/>
      <c r="R129" s="6">
        <f t="shared" si="15"/>
        <v>-1960.6478831756569</v>
      </c>
      <c r="S129" s="4">
        <f t="shared" ca="1" si="13"/>
        <v>2728112.4484995119</v>
      </c>
    </row>
    <row r="130" spans="1:19" x14ac:dyDescent="0.2">
      <c r="A130" s="15">
        <f>+curves!A119</f>
        <v>40238</v>
      </c>
      <c r="B130" s="6">
        <f t="shared" si="10"/>
        <v>0</v>
      </c>
      <c r="C130" s="4">
        <f t="shared" ca="1" si="11"/>
        <v>-1247733.403900255</v>
      </c>
      <c r="D130" s="15"/>
      <c r="E130" s="6"/>
      <c r="F130" s="4">
        <v>901.72179492624241</v>
      </c>
      <c r="G130" s="4">
        <f t="shared" ca="1" si="12"/>
        <v>-1247733.403900255</v>
      </c>
      <c r="I130" s="6"/>
      <c r="J130" s="6">
        <v>1961.1564835407414</v>
      </c>
      <c r="K130" s="4">
        <f t="shared" ca="1" si="14"/>
        <v>-2713697.8040876784</v>
      </c>
      <c r="M130" s="6"/>
      <c r="N130" s="4"/>
      <c r="O130" s="4"/>
      <c r="Q130" s="6"/>
      <c r="R130" s="6">
        <f t="shared" si="15"/>
        <v>-1961.1564835407414</v>
      </c>
      <c r="S130" s="4">
        <f t="shared" ca="1" si="13"/>
        <v>2713697.8040876784</v>
      </c>
    </row>
    <row r="131" spans="1:19" x14ac:dyDescent="0.2">
      <c r="A131" s="15">
        <f>+curves!A120</f>
        <v>40269</v>
      </c>
      <c r="B131" s="6">
        <f t="shared" si="10"/>
        <v>0</v>
      </c>
      <c r="C131" s="4">
        <f t="shared" ca="1" si="11"/>
        <v>-1240869.0897099883</v>
      </c>
      <c r="D131" s="15"/>
      <c r="E131" s="6"/>
      <c r="F131" s="4">
        <v>902.29390315382284</v>
      </c>
      <c r="G131" s="4">
        <f t="shared" ca="1" si="12"/>
        <v>-1240869.0897099886</v>
      </c>
      <c r="I131" s="6"/>
      <c r="J131" s="6">
        <v>1961.6657849560438</v>
      </c>
      <c r="K131" s="4">
        <f t="shared" ca="1" si="14"/>
        <v>-2697757.8241251395</v>
      </c>
      <c r="M131" s="6"/>
      <c r="N131" s="4"/>
      <c r="O131" s="4"/>
      <c r="Q131" s="6"/>
      <c r="R131" s="6">
        <f t="shared" si="15"/>
        <v>-1961.6657849560438</v>
      </c>
      <c r="S131" s="4">
        <f t="shared" ca="1" si="13"/>
        <v>2697757.8241251395</v>
      </c>
    </row>
    <row r="132" spans="1:19" x14ac:dyDescent="0.2">
      <c r="A132" s="15">
        <f>+curves!A121</f>
        <v>40299</v>
      </c>
      <c r="B132" s="6">
        <f t="shared" si="10"/>
        <v>0</v>
      </c>
      <c r="C132" s="4">
        <f t="shared" ca="1" si="11"/>
        <v>-1234290.0373878055</v>
      </c>
      <c r="D132" s="15"/>
      <c r="E132" s="6"/>
      <c r="F132" s="4">
        <v>902.86679997018064</v>
      </c>
      <c r="G132" s="4">
        <f t="shared" ca="1" si="12"/>
        <v>-1234290.0373878055</v>
      </c>
      <c r="I132" s="6"/>
      <c r="J132" s="6">
        <v>1962.1757883877599</v>
      </c>
      <c r="K132" s="4">
        <f t="shared" ca="1" si="14"/>
        <v>-2682448.8698560675</v>
      </c>
      <c r="M132" s="6"/>
      <c r="N132" s="4"/>
      <c r="O132" s="4"/>
      <c r="Q132" s="6"/>
      <c r="R132" s="6">
        <f t="shared" si="15"/>
        <v>-1962.1757883877599</v>
      </c>
      <c r="S132" s="4">
        <f t="shared" ca="1" si="13"/>
        <v>2682448.8698560675</v>
      </c>
    </row>
    <row r="133" spans="1:19" x14ac:dyDescent="0.2">
      <c r="A133" s="15">
        <f>+curves!A122</f>
        <v>40330</v>
      </c>
      <c r="B133" s="6">
        <f t="shared" si="10"/>
        <v>0</v>
      </c>
      <c r="C133" s="4">
        <f t="shared" ca="1" si="11"/>
        <v>-1227505.0294504096</v>
      </c>
      <c r="D133" s="15"/>
      <c r="E133" s="6"/>
      <c r="F133" s="4">
        <v>903.44048646229908</v>
      </c>
      <c r="G133" s="4">
        <f t="shared" ca="1" si="12"/>
        <v>-1227505.0294504098</v>
      </c>
      <c r="I133" s="6"/>
      <c r="J133" s="6">
        <v>1962.6864948035427</v>
      </c>
      <c r="K133" s="4">
        <f t="shared" ca="1" si="14"/>
        <v>-2666703.0974444621</v>
      </c>
      <c r="M133" s="6"/>
      <c r="N133" s="4"/>
      <c r="O133" s="4"/>
      <c r="Q133" s="6"/>
      <c r="R133" s="6">
        <f t="shared" si="15"/>
        <v>-1962.6864948035427</v>
      </c>
      <c r="S133" s="4">
        <f t="shared" ca="1" si="13"/>
        <v>2666703.0974444621</v>
      </c>
    </row>
    <row r="134" spans="1:19" x14ac:dyDescent="0.2">
      <c r="A134" s="15">
        <f>+curves!A123</f>
        <v>40360</v>
      </c>
      <c r="B134" s="6">
        <f t="shared" si="10"/>
        <v>0</v>
      </c>
      <c r="C134" s="4">
        <f t="shared" ca="1" si="11"/>
        <v>-1221048.3886389653</v>
      </c>
      <c r="D134" s="15"/>
      <c r="E134" s="6"/>
      <c r="F134" s="4">
        <v>904.01496371871815</v>
      </c>
      <c r="G134" s="4">
        <f t="shared" ca="1" si="12"/>
        <v>-1221048.3886389653</v>
      </c>
      <c r="I134" s="6"/>
      <c r="J134" s="6">
        <v>1963.1979051725048</v>
      </c>
      <c r="K134" s="4">
        <f t="shared" ca="1" si="14"/>
        <v>-2651681.3713231292</v>
      </c>
      <c r="M134" s="6"/>
      <c r="N134" s="4"/>
      <c r="O134" s="4"/>
      <c r="Q134" s="6"/>
      <c r="R134" s="6">
        <f t="shared" si="15"/>
        <v>-1963.1979051725048</v>
      </c>
      <c r="S134" s="4">
        <f t="shared" ca="1" si="13"/>
        <v>2651681.3713231292</v>
      </c>
    </row>
    <row r="135" spans="1:19" x14ac:dyDescent="0.2">
      <c r="A135" s="15">
        <f>+curves!A124</f>
        <v>40391</v>
      </c>
      <c r="B135" s="6">
        <f t="shared" si="10"/>
        <v>0</v>
      </c>
      <c r="C135" s="4">
        <f t="shared" ca="1" si="11"/>
        <v>-1214401.422687402</v>
      </c>
      <c r="D135" s="15"/>
      <c r="E135" s="6"/>
      <c r="F135" s="4">
        <v>904.59023282936209</v>
      </c>
      <c r="G135" s="4">
        <f t="shared" ca="1" si="12"/>
        <v>-1214401.422687402</v>
      </c>
      <c r="I135" s="6"/>
      <c r="J135" s="6">
        <v>1963.7100204648432</v>
      </c>
      <c r="K135" s="4">
        <f t="shared" ca="1" si="14"/>
        <v>-2636256.8995898701</v>
      </c>
      <c r="M135" s="6"/>
      <c r="N135" s="4"/>
      <c r="O135" s="4"/>
      <c r="Q135" s="6"/>
      <c r="R135" s="6">
        <f t="shared" si="15"/>
        <v>-1963.7100204648432</v>
      </c>
      <c r="S135" s="4">
        <f t="shared" ca="1" si="13"/>
        <v>2636256.8995898701</v>
      </c>
    </row>
    <row r="136" spans="1:19" x14ac:dyDescent="0.2">
      <c r="A136" s="15">
        <f>+curves!A125</f>
        <v>40422</v>
      </c>
      <c r="B136" s="6">
        <f t="shared" si="10"/>
        <v>0</v>
      </c>
      <c r="C136" s="4">
        <f t="shared" ca="1" si="11"/>
        <v>-1207790.7960759359</v>
      </c>
      <c r="D136" s="15"/>
      <c r="E136" s="6"/>
      <c r="F136" s="4">
        <v>905.16629488571607</v>
      </c>
      <c r="G136" s="4">
        <f t="shared" ca="1" si="12"/>
        <v>-1207790.7960759359</v>
      </c>
      <c r="I136" s="6"/>
      <c r="J136" s="6">
        <v>1964.222841652218</v>
      </c>
      <c r="K136" s="4">
        <f t="shared" ca="1" si="14"/>
        <v>-2620922.0150969042</v>
      </c>
      <c r="M136" s="6"/>
      <c r="N136" s="4"/>
      <c r="O136" s="4"/>
      <c r="Q136" s="6"/>
      <c r="R136" s="6">
        <f t="shared" si="15"/>
        <v>-1964.222841652218</v>
      </c>
      <c r="S136" s="4">
        <f t="shared" ca="1" si="13"/>
        <v>2620922.0150969042</v>
      </c>
    </row>
    <row r="137" spans="1:19" x14ac:dyDescent="0.2">
      <c r="A137" s="15">
        <f>+curves!A126</f>
        <v>40452</v>
      </c>
      <c r="B137" s="6">
        <f t="shared" si="10"/>
        <v>0</v>
      </c>
      <c r="C137" s="4">
        <f t="shared" ca="1" si="11"/>
        <v>-1201452.5274941805</v>
      </c>
      <c r="D137" s="15"/>
      <c r="E137" s="6"/>
      <c r="F137" s="4">
        <v>905.74315098082661</v>
      </c>
      <c r="G137" s="4">
        <f t="shared" ca="1" si="12"/>
        <v>-1201452.5274941805</v>
      </c>
      <c r="I137" s="6"/>
      <c r="J137" s="6">
        <v>1964.736369707754</v>
      </c>
      <c r="K137" s="4">
        <f t="shared" ca="1" si="14"/>
        <v>-2606188.6029045898</v>
      </c>
      <c r="M137" s="6"/>
      <c r="N137" s="4"/>
      <c r="O137" s="4"/>
      <c r="Q137" s="6"/>
      <c r="R137" s="6">
        <f t="shared" si="15"/>
        <v>-1964.736369707754</v>
      </c>
      <c r="S137" s="4">
        <f t="shared" ca="1" si="13"/>
        <v>2606188.6029045898</v>
      </c>
    </row>
    <row r="138" spans="1:19" x14ac:dyDescent="0.2">
      <c r="A138" s="15">
        <f>+curves!A127</f>
        <v>40483</v>
      </c>
      <c r="B138" s="6">
        <f t="shared" si="10"/>
        <v>0</v>
      </c>
      <c r="C138" s="4">
        <f t="shared" ca="1" si="11"/>
        <v>-1194912.7097175992</v>
      </c>
      <c r="D138" s="15"/>
      <c r="E138" s="6"/>
      <c r="F138" s="4">
        <v>906.3208022091319</v>
      </c>
      <c r="G138" s="4">
        <f t="shared" ca="1" si="12"/>
        <v>-1194912.7097175994</v>
      </c>
      <c r="I138" s="6"/>
      <c r="J138" s="6">
        <v>1965.2506056056661</v>
      </c>
      <c r="K138" s="4">
        <f t="shared" ca="1" si="14"/>
        <v>-2591028.3871830995</v>
      </c>
      <c r="M138" s="6"/>
      <c r="N138" s="4"/>
      <c r="O138" s="4"/>
      <c r="Q138" s="6"/>
      <c r="R138" s="6">
        <f t="shared" si="15"/>
        <v>-1965.2506056056661</v>
      </c>
      <c r="S138" s="4">
        <f t="shared" ca="1" si="13"/>
        <v>2591028.3871830995</v>
      </c>
    </row>
    <row r="139" spans="1:19" x14ac:dyDescent="0.2">
      <c r="A139" s="15">
        <f>+curves!A128</f>
        <v>40513</v>
      </c>
      <c r="B139" s="6">
        <f t="shared" si="10"/>
        <v>0</v>
      </c>
      <c r="C139" s="4">
        <f t="shared" ca="1" si="11"/>
        <v>-1188642.3684870577</v>
      </c>
      <c r="D139" s="15"/>
      <c r="E139" s="6"/>
      <c r="F139" s="4">
        <v>906.89924966663625</v>
      </c>
      <c r="G139" s="4">
        <f t="shared" ca="1" si="12"/>
        <v>-1188642.3684870575</v>
      </c>
      <c r="I139" s="6"/>
      <c r="J139" s="6">
        <v>1965.7655503216381</v>
      </c>
      <c r="K139" s="4">
        <f t="shared" ca="1" si="14"/>
        <v>-2576462.843566664</v>
      </c>
      <c r="M139" s="6"/>
      <c r="N139" s="4"/>
      <c r="O139" s="4"/>
      <c r="Q139" s="6"/>
      <c r="R139" s="6">
        <f t="shared" si="15"/>
        <v>-1965.7655503216381</v>
      </c>
      <c r="S139" s="4">
        <f t="shared" ca="1" si="13"/>
        <v>2576462.843566664</v>
      </c>
    </row>
    <row r="140" spans="1:19" x14ac:dyDescent="0.2">
      <c r="A140" s="15">
        <f>+curves!A129</f>
        <v>40544</v>
      </c>
      <c r="B140" s="6">
        <f t="shared" ref="B140:B203" si="16">+SUMIF($E$11:$BZ$11,"POS",$E140:$BZ140)</f>
        <v>0</v>
      </c>
      <c r="C140" s="4">
        <f t="shared" ref="C140:C203" ca="1" si="17">+SUMIF($E$11:$BZ$11,"P&amp;l",$E140:$BZ140)</f>
        <v>-1182172.5977129778</v>
      </c>
      <c r="D140" s="15"/>
      <c r="E140" s="6"/>
      <c r="F140" s="4">
        <v>907.47849445091288</v>
      </c>
      <c r="G140" s="4">
        <f t="shared" ca="1" si="12"/>
        <v>-1182172.5977129778</v>
      </c>
      <c r="I140" s="6"/>
      <c r="J140" s="6">
        <v>1966.281204832824</v>
      </c>
      <c r="K140" s="4">
        <f t="shared" ca="1" si="14"/>
        <v>-2561475.3120490164</v>
      </c>
      <c r="M140" s="6"/>
      <c r="N140" s="4"/>
      <c r="O140" s="4"/>
      <c r="Q140" s="6"/>
      <c r="R140" s="6">
        <f t="shared" si="15"/>
        <v>-1966.281204832824</v>
      </c>
      <c r="S140" s="4">
        <f t="shared" ca="1" si="13"/>
        <v>2561475.3120490164</v>
      </c>
    </row>
    <row r="141" spans="1:19" x14ac:dyDescent="0.2">
      <c r="A141" s="15">
        <f>+curves!A130</f>
        <v>40575</v>
      </c>
      <c r="B141" s="6">
        <f t="shared" si="16"/>
        <v>0</v>
      </c>
      <c r="C141" s="4">
        <f t="shared" ca="1" si="17"/>
        <v>-1175738.1935592815</v>
      </c>
      <c r="D141" s="15"/>
      <c r="E141" s="6"/>
      <c r="F141" s="4">
        <v>908.05853766093173</v>
      </c>
      <c r="G141" s="4">
        <f t="shared" ca="1" si="12"/>
        <v>-1175738.1935592815</v>
      </c>
      <c r="I141" s="6"/>
      <c r="J141" s="6">
        <v>1966.7975701174732</v>
      </c>
      <c r="K141" s="4">
        <f t="shared" ca="1" si="14"/>
        <v>-2546574.836621563</v>
      </c>
      <c r="M141" s="6"/>
      <c r="N141" s="4"/>
      <c r="O141" s="4"/>
      <c r="Q141" s="6"/>
      <c r="R141" s="6">
        <f t="shared" si="15"/>
        <v>-1966.7975701174732</v>
      </c>
      <c r="S141" s="4">
        <f t="shared" ca="1" si="13"/>
        <v>2546574.836621563</v>
      </c>
    </row>
    <row r="142" spans="1:19" x14ac:dyDescent="0.2">
      <c r="A142" s="15">
        <f>+curves!A131</f>
        <v>40603</v>
      </c>
      <c r="B142" s="6">
        <f t="shared" si="16"/>
        <v>0</v>
      </c>
      <c r="C142" s="4">
        <f t="shared" ca="1" si="17"/>
        <v>-1170029.1363854273</v>
      </c>
      <c r="D142" s="15"/>
      <c r="E142" s="6"/>
      <c r="F142" s="4">
        <v>908.63938039723553</v>
      </c>
      <c r="G142" s="4">
        <f t="shared" ca="1" si="12"/>
        <v>-1170029.1363854273</v>
      </c>
      <c r="I142" s="6"/>
      <c r="J142" s="6">
        <v>1967.3146471553098</v>
      </c>
      <c r="K142" s="4">
        <f t="shared" ca="1" si="14"/>
        <v>-2533255.2245349851</v>
      </c>
      <c r="M142" s="6"/>
      <c r="N142" s="4"/>
      <c r="O142" s="4"/>
      <c r="Q142" s="6"/>
      <c r="R142" s="6">
        <f t="shared" si="15"/>
        <v>-1967.3146471553098</v>
      </c>
      <c r="S142" s="4">
        <f t="shared" ca="1" si="13"/>
        <v>2533255.2245349851</v>
      </c>
    </row>
    <row r="143" spans="1:19" x14ac:dyDescent="0.2">
      <c r="A143" s="15">
        <f>+curves!A132</f>
        <v>40634</v>
      </c>
      <c r="B143" s="6">
        <f t="shared" si="16"/>
        <v>0</v>
      </c>
      <c r="C143" s="4">
        <f t="shared" ca="1" si="17"/>
        <v>-1163661.1665082849</v>
      </c>
      <c r="D143" s="15"/>
      <c r="E143" s="6"/>
      <c r="F143" s="4">
        <v>909.22102376194221</v>
      </c>
      <c r="G143" s="4">
        <f t="shared" ca="1" si="12"/>
        <v>-1163661.1665082849</v>
      </c>
      <c r="I143" s="6"/>
      <c r="J143" s="6">
        <v>1967.8324369275333</v>
      </c>
      <c r="K143" s="4">
        <f t="shared" ca="1" si="14"/>
        <v>-2518518.7420913479</v>
      </c>
      <c r="M143" s="6"/>
      <c r="N143" s="4"/>
      <c r="O143" s="4"/>
      <c r="Q143" s="6"/>
      <c r="R143" s="6">
        <f t="shared" si="15"/>
        <v>-1967.8324369275333</v>
      </c>
      <c r="S143" s="4">
        <f t="shared" ca="1" si="13"/>
        <v>2518518.7420913479</v>
      </c>
    </row>
    <row r="144" spans="1:19" x14ac:dyDescent="0.2">
      <c r="A144" s="15">
        <f>+curves!A133</f>
        <v>40664</v>
      </c>
      <c r="B144" s="6">
        <f t="shared" si="16"/>
        <v>0</v>
      </c>
      <c r="C144" s="4">
        <f t="shared" ca="1" si="17"/>
        <v>-1157555.679358948</v>
      </c>
      <c r="D144" s="15"/>
      <c r="E144" s="6"/>
      <c r="F144" s="4">
        <v>909.80346885857239</v>
      </c>
      <c r="G144" s="4">
        <f t="shared" ca="1" si="12"/>
        <v>-1157555.679358948</v>
      </c>
      <c r="I144" s="6"/>
      <c r="J144" s="6">
        <v>1968.3509404164447</v>
      </c>
      <c r="K144" s="4">
        <f t="shared" ca="1" si="14"/>
        <v>-2504360.4339178088</v>
      </c>
      <c r="M144" s="6"/>
      <c r="N144" s="4"/>
      <c r="O144" s="4"/>
      <c r="Q144" s="6"/>
      <c r="R144" s="6">
        <f t="shared" si="15"/>
        <v>-1968.3509404164447</v>
      </c>
      <c r="S144" s="4">
        <f t="shared" ca="1" si="13"/>
        <v>2504360.4339178088</v>
      </c>
    </row>
    <row r="145" spans="1:19" x14ac:dyDescent="0.2">
      <c r="A145" s="15">
        <f>+curves!A134</f>
        <v>40695</v>
      </c>
      <c r="B145" s="6">
        <f t="shared" si="16"/>
        <v>0</v>
      </c>
      <c r="C145" s="4">
        <f t="shared" ca="1" si="17"/>
        <v>-1151255.9074031659</v>
      </c>
      <c r="D145" s="15"/>
      <c r="E145" s="6"/>
      <c r="F145" s="4">
        <v>910.38671679222648</v>
      </c>
      <c r="G145" s="4">
        <f t="shared" ca="1" si="12"/>
        <v>-1151255.9074031659</v>
      </c>
      <c r="I145" s="6"/>
      <c r="J145" s="6">
        <v>1968.8701586058244</v>
      </c>
      <c r="K145" s="4">
        <f t="shared" ca="1" si="14"/>
        <v>-2489791.8205479225</v>
      </c>
      <c r="M145" s="6"/>
      <c r="N145" s="4"/>
      <c r="O145" s="4"/>
      <c r="Q145" s="6"/>
      <c r="R145" s="6">
        <f t="shared" si="15"/>
        <v>-1968.8701586058244</v>
      </c>
      <c r="S145" s="4">
        <f t="shared" ca="1" si="13"/>
        <v>2489791.8205479225</v>
      </c>
    </row>
    <row r="146" spans="1:19" x14ac:dyDescent="0.2">
      <c r="A146" s="15">
        <f>+curves!A135</f>
        <v>40725</v>
      </c>
      <c r="B146" s="6">
        <f t="shared" si="16"/>
        <v>0</v>
      </c>
      <c r="C146" s="4">
        <f t="shared" ca="1" si="17"/>
        <v>-1145215.8416664321</v>
      </c>
      <c r="D146" s="15"/>
      <c r="E146" s="6"/>
      <c r="F146" s="4">
        <v>910.97076866958548</v>
      </c>
      <c r="G146" s="4">
        <f t="shared" ca="1" si="12"/>
        <v>-1145215.8416664321</v>
      </c>
      <c r="I146" s="6"/>
      <c r="J146" s="6">
        <v>1969.3900924809352</v>
      </c>
      <c r="K146" s="4">
        <f t="shared" ca="1" si="14"/>
        <v>-2475794.8442450245</v>
      </c>
      <c r="M146" s="6"/>
      <c r="N146" s="4"/>
      <c r="O146" s="4"/>
      <c r="Q146" s="6"/>
      <c r="R146" s="6">
        <f t="shared" si="15"/>
        <v>-1969.3900924809352</v>
      </c>
      <c r="S146" s="4">
        <f t="shared" ca="1" si="13"/>
        <v>2475794.8442450245</v>
      </c>
    </row>
    <row r="147" spans="1:19" x14ac:dyDescent="0.2">
      <c r="A147" s="15">
        <f>+curves!A136</f>
        <v>40756</v>
      </c>
      <c r="B147" s="6">
        <f t="shared" si="16"/>
        <v>0</v>
      </c>
      <c r="C147" s="4">
        <f t="shared" ca="1" si="17"/>
        <v>-1138983.533993348</v>
      </c>
      <c r="D147" s="15"/>
      <c r="E147" s="6"/>
      <c r="F147" s="4">
        <v>911.55562559874033</v>
      </c>
      <c r="G147" s="4">
        <f t="shared" ref="G147:G210" ca="1" si="18">-+F147*VLOOKUP(A147,curves,3,0)*1000</f>
        <v>-1138983.5339933482</v>
      </c>
      <c r="I147" s="6"/>
      <c r="J147" s="6">
        <v>1969.910743028146</v>
      </c>
      <c r="K147" s="4">
        <f t="shared" ca="1" si="14"/>
        <v>-2461392.1923546088</v>
      </c>
      <c r="M147" s="6"/>
      <c r="N147" s="4"/>
      <c r="O147" s="4"/>
      <c r="Q147" s="6"/>
      <c r="R147" s="6">
        <f t="shared" si="15"/>
        <v>-1969.910743028146</v>
      </c>
      <c r="S147" s="4">
        <f t="shared" ca="1" si="13"/>
        <v>2461392.1923546088</v>
      </c>
    </row>
    <row r="148" spans="1:19" x14ac:dyDescent="0.2">
      <c r="A148" s="15">
        <f>+curves!A137</f>
        <v>40787</v>
      </c>
      <c r="B148" s="6">
        <f t="shared" si="16"/>
        <v>0</v>
      </c>
      <c r="C148" s="4">
        <f t="shared" ca="1" si="17"/>
        <v>-1132785.2893068665</v>
      </c>
      <c r="D148" s="15"/>
      <c r="E148" s="6"/>
      <c r="F148" s="4">
        <v>912.141288689367</v>
      </c>
      <c r="G148" s="4">
        <f t="shared" ca="1" si="18"/>
        <v>-1132785.2893068665</v>
      </c>
      <c r="I148" s="6"/>
      <c r="J148" s="6">
        <v>1970.4321112353109</v>
      </c>
      <c r="K148" s="4">
        <f t="shared" ca="1" si="14"/>
        <v>-2447073.2076961957</v>
      </c>
      <c r="M148" s="6"/>
      <c r="N148" s="4"/>
      <c r="O148" s="4"/>
      <c r="Q148" s="6"/>
      <c r="R148" s="6">
        <f t="shared" si="15"/>
        <v>-1970.4321112353109</v>
      </c>
      <c r="S148" s="4">
        <f t="shared" ca="1" si="13"/>
        <v>2447073.2076961957</v>
      </c>
    </row>
    <row r="149" spans="1:19" x14ac:dyDescent="0.2">
      <c r="A149" s="15">
        <f>+curves!A138</f>
        <v>40817</v>
      </c>
      <c r="B149" s="6">
        <f t="shared" si="16"/>
        <v>0</v>
      </c>
      <c r="C149" s="4">
        <f t="shared" ca="1" si="17"/>
        <v>-1126842.6164298574</v>
      </c>
      <c r="D149" s="15"/>
      <c r="E149" s="6"/>
      <c r="F149" s="4">
        <v>912.72775905272908</v>
      </c>
      <c r="G149" s="4">
        <f t="shared" ca="1" si="18"/>
        <v>-1126842.6164298574</v>
      </c>
      <c r="I149" s="6"/>
      <c r="J149" s="6">
        <v>1970.9541980917718</v>
      </c>
      <c r="K149" s="4">
        <f t="shared" ca="1" si="14"/>
        <v>-2433316.1377124689</v>
      </c>
      <c r="M149" s="6"/>
      <c r="N149" s="4"/>
      <c r="O149" s="4"/>
      <c r="Q149" s="6"/>
      <c r="R149" s="6">
        <f t="shared" si="15"/>
        <v>-1970.9541980917718</v>
      </c>
      <c r="S149" s="4">
        <f t="shared" ca="1" si="13"/>
        <v>2433316.1377124689</v>
      </c>
    </row>
    <row r="150" spans="1:19" x14ac:dyDescent="0.2">
      <c r="A150" s="15">
        <f>+curves!A139</f>
        <v>40848</v>
      </c>
      <c r="B150" s="6">
        <f t="shared" si="16"/>
        <v>0</v>
      </c>
      <c r="C150" s="4">
        <f t="shared" ca="1" si="17"/>
        <v>-1120710.7439968539</v>
      </c>
      <c r="D150" s="15"/>
      <c r="E150" s="6"/>
      <c r="F150" s="4">
        <v>913.31503780150626</v>
      </c>
      <c r="G150" s="4">
        <f t="shared" ca="1" si="18"/>
        <v>-1120710.7439968537</v>
      </c>
      <c r="I150" s="6"/>
      <c r="J150" s="6">
        <v>1971.4770045879825</v>
      </c>
      <c r="K150" s="4">
        <f t="shared" ca="1" si="14"/>
        <v>-2419160.277819355</v>
      </c>
      <c r="M150" s="6"/>
      <c r="N150" s="4"/>
      <c r="O150" s="4"/>
      <c r="Q150" s="6"/>
      <c r="R150" s="6">
        <f t="shared" si="15"/>
        <v>-1971.4770045879825</v>
      </c>
      <c r="S150" s="4">
        <f t="shared" ca="1" si="13"/>
        <v>2419160.277819355</v>
      </c>
    </row>
    <row r="151" spans="1:19" x14ac:dyDescent="0.2">
      <c r="A151" s="15">
        <f>+curves!A140</f>
        <v>40878</v>
      </c>
      <c r="B151" s="6">
        <f t="shared" si="16"/>
        <v>0</v>
      </c>
      <c r="C151" s="4">
        <f t="shared" ca="1" si="17"/>
        <v>-1114831.7403047513</v>
      </c>
      <c r="D151" s="15"/>
      <c r="E151" s="6"/>
      <c r="F151" s="4">
        <v>913.90312604996916</v>
      </c>
      <c r="G151" s="4">
        <f t="shared" ca="1" si="18"/>
        <v>-1114831.7403047516</v>
      </c>
      <c r="I151" s="6"/>
      <c r="J151" s="6">
        <v>1972.000531715888</v>
      </c>
      <c r="K151" s="4">
        <f t="shared" ca="1" si="14"/>
        <v>-2405559.9789408259</v>
      </c>
      <c r="M151" s="6"/>
      <c r="N151" s="4"/>
      <c r="O151" s="4"/>
      <c r="Q151" s="6"/>
      <c r="R151" s="6">
        <f t="shared" si="15"/>
        <v>-1972.000531715888</v>
      </c>
      <c r="S151" s="4">
        <f t="shared" ca="1" si="13"/>
        <v>2405559.9789408259</v>
      </c>
    </row>
    <row r="152" spans="1:19" x14ac:dyDescent="0.2">
      <c r="A152" s="15">
        <f>+curves!A141</f>
        <v>40909</v>
      </c>
      <c r="B152" s="6">
        <f t="shared" si="16"/>
        <v>0</v>
      </c>
      <c r="C152" s="4">
        <f t="shared" ca="1" si="17"/>
        <v>-1108765.5261961431</v>
      </c>
      <c r="D152" s="15"/>
      <c r="E152" s="6"/>
      <c r="F152" s="4">
        <v>914.49202491398364</v>
      </c>
      <c r="G152" s="4">
        <f t="shared" ca="1" si="18"/>
        <v>-1108765.5261961431</v>
      </c>
      <c r="I152" s="6"/>
      <c r="J152" s="6">
        <v>1972.5247804689263</v>
      </c>
      <c r="K152" s="4">
        <f t="shared" ca="1" si="14"/>
        <v>-2391565.3899302999</v>
      </c>
      <c r="M152" s="6"/>
      <c r="N152" s="4"/>
      <c r="O152" s="4"/>
      <c r="Q152" s="6"/>
      <c r="R152" s="6">
        <f t="shared" si="15"/>
        <v>-1972.5247804689263</v>
      </c>
      <c r="S152" s="4">
        <f t="shared" ca="1" si="13"/>
        <v>2391565.3899302999</v>
      </c>
    </row>
    <row r="153" spans="1:19" x14ac:dyDescent="0.2">
      <c r="A153" s="15">
        <f>+curves!A142</f>
        <v>40940</v>
      </c>
      <c r="B153" s="6">
        <f t="shared" si="16"/>
        <v>0</v>
      </c>
      <c r="C153" s="4">
        <f t="shared" ca="1" si="17"/>
        <v>-1102732.463500639</v>
      </c>
      <c r="D153" s="15"/>
      <c r="E153" s="6"/>
      <c r="F153" s="4">
        <v>915.0817355108361</v>
      </c>
      <c r="G153" s="4">
        <f t="shared" ca="1" si="18"/>
        <v>-1102732.4635006387</v>
      </c>
      <c r="I153" s="6"/>
      <c r="J153" s="6">
        <v>1973.0497518416532</v>
      </c>
      <c r="K153" s="4">
        <f t="shared" ca="1" si="14"/>
        <v>-2377652.1036594394</v>
      </c>
      <c r="M153" s="6"/>
      <c r="N153" s="4"/>
      <c r="O153" s="4"/>
      <c r="Q153" s="6"/>
      <c r="R153" s="6">
        <f t="shared" si="15"/>
        <v>-1973.0497518416532</v>
      </c>
      <c r="S153" s="4">
        <f t="shared" ca="1" si="13"/>
        <v>2377652.1036594394</v>
      </c>
    </row>
    <row r="154" spans="1:19" x14ac:dyDescent="0.2">
      <c r="A154" s="15">
        <f>+curves!A143</f>
        <v>40969</v>
      </c>
      <c r="B154" s="6">
        <f t="shared" si="16"/>
        <v>0</v>
      </c>
      <c r="C154" s="4">
        <f t="shared" ca="1" si="17"/>
        <v>-1097164.1607358358</v>
      </c>
      <c r="D154" s="15"/>
      <c r="E154" s="6"/>
      <c r="F154" s="4">
        <v>915.67225895941169</v>
      </c>
      <c r="G154" s="4">
        <f t="shared" ca="1" si="18"/>
        <v>-1097164.1607358356</v>
      </c>
      <c r="I154" s="6"/>
      <c r="J154" s="6">
        <v>1973.5754468301207</v>
      </c>
      <c r="K154" s="4">
        <f t="shared" ca="1" si="14"/>
        <v>-2364750.2996661193</v>
      </c>
      <c r="M154" s="6"/>
      <c r="N154" s="4"/>
      <c r="O154" s="4"/>
      <c r="Q154" s="6"/>
      <c r="R154" s="6">
        <f t="shared" si="15"/>
        <v>-1973.5754468301207</v>
      </c>
      <c r="S154" s="4">
        <f t="shared" ca="1" si="13"/>
        <v>2364750.2996661193</v>
      </c>
    </row>
    <row r="155" spans="1:19" x14ac:dyDescent="0.2">
      <c r="A155" s="15">
        <f>+curves!A144</f>
        <v>41000</v>
      </c>
      <c r="B155" s="6">
        <f t="shared" si="16"/>
        <v>0</v>
      </c>
      <c r="C155" s="4">
        <f t="shared" ca="1" si="17"/>
        <v>-1091194.5309418375</v>
      </c>
      <c r="D155" s="15"/>
      <c r="E155" s="6"/>
      <c r="F155" s="4">
        <v>916.26359638019665</v>
      </c>
      <c r="G155" s="4">
        <f t="shared" ca="1" si="18"/>
        <v>-1091194.5309418375</v>
      </c>
      <c r="I155" s="6"/>
      <c r="J155" s="6">
        <v>1974.1018664318806</v>
      </c>
      <c r="K155" s="4">
        <f t="shared" ca="1" si="14"/>
        <v>-2350992.8460354349</v>
      </c>
      <c r="M155" s="6"/>
      <c r="N155" s="4"/>
      <c r="O155" s="4"/>
      <c r="Q155" s="6"/>
      <c r="R155" s="6">
        <f t="shared" si="15"/>
        <v>-1974.1018664318806</v>
      </c>
      <c r="S155" s="4">
        <f t="shared" ca="1" si="13"/>
        <v>2350992.8460354349</v>
      </c>
    </row>
    <row r="156" spans="1:19" x14ac:dyDescent="0.2">
      <c r="A156" s="15">
        <f>+curves!A145</f>
        <v>41030</v>
      </c>
      <c r="B156" s="6">
        <f t="shared" si="16"/>
        <v>0</v>
      </c>
      <c r="C156" s="4">
        <f t="shared" ca="1" si="17"/>
        <v>-1085471.1611912493</v>
      </c>
      <c r="D156" s="15"/>
      <c r="E156" s="6"/>
      <c r="F156" s="4">
        <v>916.85574889510406</v>
      </c>
      <c r="G156" s="4">
        <f t="shared" ca="1" si="18"/>
        <v>-1085471.1611912493</v>
      </c>
      <c r="I156" s="6"/>
      <c r="J156" s="6">
        <v>1974.6290116456073</v>
      </c>
      <c r="K156" s="4">
        <f t="shared" ca="1" si="14"/>
        <v>-2337775.4338955553</v>
      </c>
      <c r="M156" s="6"/>
      <c r="N156" s="4"/>
      <c r="O156" s="4"/>
      <c r="Q156" s="6"/>
      <c r="R156" s="6">
        <f t="shared" si="15"/>
        <v>-1974.6290116456073</v>
      </c>
      <c r="S156" s="4">
        <f t="shared" ca="1" si="13"/>
        <v>2337775.4338955553</v>
      </c>
    </row>
    <row r="157" spans="1:19" x14ac:dyDescent="0.2">
      <c r="A157" s="15">
        <f>+curves!A146</f>
        <v>41061</v>
      </c>
      <c r="B157" s="6">
        <f t="shared" si="16"/>
        <v>0</v>
      </c>
      <c r="C157" s="4">
        <f t="shared" ca="1" si="17"/>
        <v>-1079565.4445976363</v>
      </c>
      <c r="D157" s="15"/>
      <c r="E157" s="6"/>
      <c r="F157" s="4">
        <v>917.44871762765251</v>
      </c>
      <c r="G157" s="4">
        <f t="shared" ca="1" si="18"/>
        <v>-1079565.4445976361</v>
      </c>
      <c r="I157" s="6"/>
      <c r="J157" s="6">
        <v>1975.1568834714774</v>
      </c>
      <c r="K157" s="4">
        <f t="shared" ca="1" si="14"/>
        <v>-2324174.7228866555</v>
      </c>
      <c r="M157" s="6"/>
      <c r="N157" s="4"/>
      <c r="O157" s="4"/>
      <c r="Q157" s="6"/>
      <c r="R157" s="6">
        <f t="shared" si="15"/>
        <v>-1975.1568834714774</v>
      </c>
      <c r="S157" s="4">
        <f t="shared" ca="1" si="13"/>
        <v>2324174.7228866555</v>
      </c>
    </row>
    <row r="158" spans="1:19" x14ac:dyDescent="0.2">
      <c r="A158" s="15">
        <f>+curves!A147</f>
        <v>41091</v>
      </c>
      <c r="B158" s="6">
        <f t="shared" si="16"/>
        <v>0</v>
      </c>
      <c r="C158" s="4">
        <f t="shared" ca="1" si="17"/>
        <v>-1073903.3839284303</v>
      </c>
      <c r="D158" s="15"/>
      <c r="E158" s="6"/>
      <c r="F158" s="4">
        <v>918.04250370296745</v>
      </c>
      <c r="G158" s="4">
        <f t="shared" ca="1" si="18"/>
        <v>-1073903.3839284305</v>
      </c>
      <c r="I158" s="6"/>
      <c r="J158" s="6">
        <v>1975.6854829111728</v>
      </c>
      <c r="K158" s="4">
        <f t="shared" ca="1" si="14"/>
        <v>-2311107.9466567468</v>
      </c>
      <c r="M158" s="6"/>
      <c r="N158" s="4"/>
      <c r="O158" s="4"/>
      <c r="Q158" s="6"/>
      <c r="R158" s="6">
        <f t="shared" si="15"/>
        <v>-1975.6854829111728</v>
      </c>
      <c r="S158" s="4">
        <f t="shared" ca="1" si="13"/>
        <v>2311107.9466567468</v>
      </c>
    </row>
    <row r="159" spans="1:19" x14ac:dyDescent="0.2">
      <c r="A159" s="15">
        <f>+curves!A148</f>
        <v>41122</v>
      </c>
      <c r="B159" s="6">
        <f t="shared" si="16"/>
        <v>0</v>
      </c>
      <c r="C159" s="4">
        <f t="shared" ca="1" si="17"/>
        <v>-1068060.8931539371</v>
      </c>
      <c r="D159" s="15"/>
      <c r="E159" s="6"/>
      <c r="F159" s="4">
        <v>918.63710824760824</v>
      </c>
      <c r="G159" s="4">
        <f t="shared" ca="1" si="18"/>
        <v>-1068060.8931539371</v>
      </c>
      <c r="I159" s="6"/>
      <c r="J159" s="6">
        <v>1976.2148109675036</v>
      </c>
      <c r="K159" s="4">
        <f t="shared" ca="1" si="14"/>
        <v>-2297662.1966560823</v>
      </c>
      <c r="M159" s="6"/>
      <c r="N159" s="4"/>
      <c r="O159" s="4"/>
      <c r="Q159" s="6"/>
      <c r="R159" s="6">
        <f t="shared" si="15"/>
        <v>-1976.2148109675036</v>
      </c>
      <c r="S159" s="4">
        <f t="shared" ca="1" si="13"/>
        <v>2297662.1966560823</v>
      </c>
    </row>
    <row r="160" spans="1:19" x14ac:dyDescent="0.2">
      <c r="A160" s="15">
        <f>+curves!A149</f>
        <v>41153</v>
      </c>
      <c r="B160" s="6">
        <f t="shared" si="16"/>
        <v>0</v>
      </c>
      <c r="C160" s="4">
        <f t="shared" ca="1" si="17"/>
        <v>-1062250.3259562897</v>
      </c>
      <c r="D160" s="15"/>
      <c r="E160" s="6"/>
      <c r="F160" s="4">
        <v>919.2325323897453</v>
      </c>
      <c r="G160" s="4">
        <f t="shared" ca="1" si="18"/>
        <v>-1062250.3259562897</v>
      </c>
      <c r="I160" s="6"/>
      <c r="J160" s="6">
        <v>1976.7448686447885</v>
      </c>
      <c r="K160" s="4">
        <f t="shared" ca="1" si="14"/>
        <v>-2284294.5686348453</v>
      </c>
      <c r="M160" s="6"/>
      <c r="N160" s="4"/>
      <c r="O160" s="4"/>
      <c r="Q160" s="6"/>
      <c r="R160" s="6">
        <f t="shared" si="15"/>
        <v>-1976.7448686447885</v>
      </c>
      <c r="S160" s="4">
        <f t="shared" ca="1" si="13"/>
        <v>2284294.5686348453</v>
      </c>
    </row>
    <row r="161" spans="1:19" x14ac:dyDescent="0.2">
      <c r="A161" s="15">
        <f>+curves!A150</f>
        <v>41183</v>
      </c>
      <c r="B161" s="6">
        <f t="shared" si="16"/>
        <v>0</v>
      </c>
      <c r="C161" s="4">
        <f t="shared" ca="1" si="17"/>
        <v>-1056679.5369363395</v>
      </c>
      <c r="D161" s="15"/>
      <c r="E161" s="6"/>
      <c r="F161" s="4">
        <v>919.82877725916342</v>
      </c>
      <c r="G161" s="4">
        <f t="shared" ca="1" si="18"/>
        <v>-1056679.5369363397</v>
      </c>
      <c r="I161" s="6"/>
      <c r="J161" s="6">
        <v>1977.2756569488565</v>
      </c>
      <c r="K161" s="4">
        <f t="shared" ca="1" si="14"/>
        <v>-2271451.7932412294</v>
      </c>
      <c r="M161" s="6"/>
      <c r="N161" s="4"/>
      <c r="O161" s="4"/>
      <c r="Q161" s="6"/>
      <c r="R161" s="6">
        <f t="shared" si="15"/>
        <v>-1977.2756569488565</v>
      </c>
      <c r="S161" s="4">
        <f t="shared" ca="1" si="13"/>
        <v>2271451.7932412294</v>
      </c>
    </row>
    <row r="162" spans="1:19" x14ac:dyDescent="0.2">
      <c r="A162" s="15">
        <f>+curves!A151</f>
        <v>41214</v>
      </c>
      <c r="B162" s="6">
        <f t="shared" si="16"/>
        <v>0</v>
      </c>
      <c r="C162" s="4">
        <f t="shared" ca="1" si="17"/>
        <v>-1050931.1723755505</v>
      </c>
      <c r="D162" s="15"/>
      <c r="E162" s="6"/>
      <c r="F162" s="4">
        <v>920.42584398708686</v>
      </c>
      <c r="G162" s="4">
        <f t="shared" ca="1" si="18"/>
        <v>-1050931.1723755507</v>
      </c>
      <c r="I162" s="6"/>
      <c r="J162" s="6">
        <v>1977.807176886671</v>
      </c>
      <c r="K162" s="4">
        <f t="shared" ca="1" si="14"/>
        <v>-2258236.4768621689</v>
      </c>
      <c r="M162" s="6"/>
      <c r="N162" s="4"/>
      <c r="O162" s="4"/>
      <c r="Q162" s="6"/>
      <c r="R162" s="6">
        <f t="shared" si="15"/>
        <v>-1977.807176886671</v>
      </c>
      <c r="S162" s="4">
        <f t="shared" ca="1" si="13"/>
        <v>2258236.4768621689</v>
      </c>
    </row>
    <row r="163" spans="1:19" x14ac:dyDescent="0.2">
      <c r="A163" s="15">
        <f>+curves!A152</f>
        <v>41244</v>
      </c>
      <c r="B163" s="6">
        <f t="shared" si="16"/>
        <v>0</v>
      </c>
      <c r="C163" s="4">
        <f t="shared" ca="1" si="17"/>
        <v>-1045420.0507353926</v>
      </c>
      <c r="D163" s="15"/>
      <c r="E163" s="6"/>
      <c r="F163" s="4">
        <v>921.02373370635769</v>
      </c>
      <c r="G163" s="4">
        <f t="shared" ca="1" si="18"/>
        <v>-1045420.0507353924</v>
      </c>
      <c r="I163" s="6"/>
      <c r="J163" s="6">
        <v>1978.3394294667087</v>
      </c>
      <c r="K163" s="4">
        <f t="shared" ca="1" si="14"/>
        <v>-2245540.0778893493</v>
      </c>
      <c r="M163" s="6"/>
      <c r="N163" s="4"/>
      <c r="O163" s="4"/>
      <c r="Q163" s="6"/>
      <c r="R163" s="6">
        <f t="shared" si="15"/>
        <v>-1978.3394294667087</v>
      </c>
      <c r="S163" s="4">
        <f t="shared" ca="1" si="13"/>
        <v>2245540.0778893493</v>
      </c>
    </row>
    <row r="164" spans="1:19" x14ac:dyDescent="0.2">
      <c r="A164" s="15">
        <f>+curves!A153</f>
        <v>41275</v>
      </c>
      <c r="B164" s="6">
        <f t="shared" si="16"/>
        <v>0</v>
      </c>
      <c r="C164" s="4">
        <f t="shared" ca="1" si="17"/>
        <v>-1039733.2198941908</v>
      </c>
      <c r="D164" s="15"/>
      <c r="E164" s="6"/>
      <c r="F164" s="4">
        <v>921.62244755143888</v>
      </c>
      <c r="G164" s="4">
        <f t="shared" ca="1" si="18"/>
        <v>-1039733.219894191</v>
      </c>
      <c r="I164" s="6"/>
      <c r="J164" s="6">
        <v>1978.8724156989638</v>
      </c>
      <c r="K164" s="4">
        <f t="shared" ca="1" si="14"/>
        <v>-2232475.3417202807</v>
      </c>
      <c r="M164" s="6"/>
      <c r="N164" s="4"/>
      <c r="O164" s="4"/>
      <c r="Q164" s="6"/>
      <c r="R164" s="6">
        <f t="shared" si="15"/>
        <v>-1978.8724156989638</v>
      </c>
      <c r="S164" s="4">
        <f t="shared" ca="1" si="13"/>
        <v>2232475.3417202807</v>
      </c>
    </row>
    <row r="165" spans="1:19" x14ac:dyDescent="0.2">
      <c r="A165" s="15">
        <f>+curves!A154</f>
        <v>41306</v>
      </c>
      <c r="B165" s="6">
        <f t="shared" si="16"/>
        <v>0</v>
      </c>
      <c r="C165" s="4">
        <f t="shared" ca="1" si="17"/>
        <v>-1034077.4585127919</v>
      </c>
      <c r="D165" s="15"/>
      <c r="E165" s="6"/>
      <c r="F165" s="4">
        <v>922.22198665823873</v>
      </c>
      <c r="G165" s="4">
        <f t="shared" ca="1" si="18"/>
        <v>-1034077.458512792</v>
      </c>
      <c r="I165" s="6"/>
      <c r="J165" s="6">
        <v>1979.4061365945693</v>
      </c>
      <c r="K165" s="4">
        <f t="shared" ca="1" si="14"/>
        <v>-2219486.5191962412</v>
      </c>
      <c r="M165" s="6"/>
      <c r="N165" s="4"/>
      <c r="O165" s="4"/>
      <c r="Q165" s="6"/>
      <c r="R165" s="6">
        <f t="shared" si="15"/>
        <v>-1979.4061365945693</v>
      </c>
      <c r="S165" s="4">
        <f t="shared" ca="1" si="13"/>
        <v>2219486.5191962412</v>
      </c>
    </row>
    <row r="166" spans="1:19" x14ac:dyDescent="0.2">
      <c r="A166" s="15">
        <f>+curves!A155</f>
        <v>41334</v>
      </c>
      <c r="B166" s="6">
        <f t="shared" si="16"/>
        <v>0</v>
      </c>
      <c r="C166" s="4">
        <f t="shared" ca="1" si="17"/>
        <v>-1029060.4207861796</v>
      </c>
      <c r="D166" s="15"/>
      <c r="E166" s="6"/>
      <c r="F166" s="4">
        <v>922.82235216429092</v>
      </c>
      <c r="G166" s="4">
        <f t="shared" ca="1" si="18"/>
        <v>-1029060.4207861797</v>
      </c>
      <c r="I166" s="6"/>
      <c r="J166" s="6">
        <v>1979.9405931661786</v>
      </c>
      <c r="K166" s="4">
        <f t="shared" ca="1" si="14"/>
        <v>-2207877.27470703</v>
      </c>
      <c r="M166" s="6"/>
      <c r="N166" s="4"/>
      <c r="O166" s="4"/>
      <c r="Q166" s="6"/>
      <c r="R166" s="6">
        <f t="shared" si="15"/>
        <v>-1979.9405931661786</v>
      </c>
      <c r="S166" s="4">
        <f t="shared" ca="1" si="13"/>
        <v>2207877.27470703</v>
      </c>
    </row>
    <row r="167" spans="1:19" x14ac:dyDescent="0.2">
      <c r="A167" s="15">
        <f>+curves!A156</f>
        <v>41365</v>
      </c>
      <c r="B167" s="6">
        <f t="shared" si="16"/>
        <v>0</v>
      </c>
      <c r="C167" s="4">
        <f t="shared" ca="1" si="17"/>
        <v>-1023463.015725465</v>
      </c>
      <c r="D167" s="15"/>
      <c r="E167" s="6"/>
      <c r="F167" s="4">
        <v>923.4235452087554</v>
      </c>
      <c r="G167" s="4">
        <f t="shared" ca="1" si="18"/>
        <v>-1023463.0157254648</v>
      </c>
      <c r="I167" s="6"/>
      <c r="J167" s="6">
        <v>1980.4757864279673</v>
      </c>
      <c r="K167" s="4">
        <f t="shared" ca="1" si="14"/>
        <v>-2195031.4473415385</v>
      </c>
      <c r="M167" s="6"/>
      <c r="N167" s="4"/>
      <c r="O167" s="4"/>
      <c r="Q167" s="6"/>
      <c r="R167" s="6">
        <f t="shared" si="15"/>
        <v>-1980.4757864279673</v>
      </c>
      <c r="S167" s="4">
        <f t="shared" ca="1" si="13"/>
        <v>2195031.4473415385</v>
      </c>
    </row>
    <row r="168" spans="1:19" x14ac:dyDescent="0.2">
      <c r="A168" s="15">
        <f>+curves!A157</f>
        <v>41395</v>
      </c>
      <c r="B168" s="6">
        <f t="shared" si="16"/>
        <v>0</v>
      </c>
      <c r="C168" s="4">
        <f t="shared" ca="1" si="17"/>
        <v>-1018096.700183867</v>
      </c>
      <c r="D168" s="15"/>
      <c r="E168" s="6"/>
      <c r="F168" s="4">
        <v>924.0255669322446</v>
      </c>
      <c r="G168" s="4">
        <f t="shared" ca="1" si="18"/>
        <v>-1018096.7001838672</v>
      </c>
      <c r="I168" s="6"/>
      <c r="J168" s="6">
        <v>1981.011717395256</v>
      </c>
      <c r="K168" s="4">
        <f t="shared" ca="1" si="14"/>
        <v>-2182690.1383277145</v>
      </c>
      <c r="M168" s="6"/>
      <c r="N168" s="4"/>
      <c r="O168" s="4"/>
      <c r="Q168" s="6"/>
      <c r="R168" s="6">
        <f t="shared" si="15"/>
        <v>-1981.011717395256</v>
      </c>
      <c r="S168" s="4">
        <f t="shared" ca="1" si="13"/>
        <v>2182690.1383277145</v>
      </c>
    </row>
    <row r="169" spans="1:19" x14ac:dyDescent="0.2">
      <c r="A169" s="15">
        <f>+curves!A158</f>
        <v>41426</v>
      </c>
      <c r="B169" s="6">
        <f t="shared" si="16"/>
        <v>0</v>
      </c>
      <c r="C169" s="4">
        <f t="shared" ca="1" si="17"/>
        <v>-1012559.2053023968</v>
      </c>
      <c r="D169" s="15"/>
      <c r="E169" s="6"/>
      <c r="F169" s="4">
        <v>924.62841847700236</v>
      </c>
      <c r="G169" s="4">
        <f t="shared" ca="1" si="18"/>
        <v>-1012559.2053023968</v>
      </c>
      <c r="I169" s="6"/>
      <c r="J169" s="6">
        <v>1981.5483870848911</v>
      </c>
      <c r="K169" s="4">
        <f t="shared" ca="1" si="14"/>
        <v>-2169990.6903140768</v>
      </c>
      <c r="M169" s="6"/>
      <c r="N169" s="4"/>
      <c r="O169" s="4"/>
      <c r="Q169" s="6"/>
      <c r="R169" s="6">
        <f t="shared" si="15"/>
        <v>-1981.5483870848911</v>
      </c>
      <c r="S169" s="4">
        <f t="shared" ca="1" si="13"/>
        <v>2169990.6903140768</v>
      </c>
    </row>
    <row r="170" spans="1:19" x14ac:dyDescent="0.2">
      <c r="A170" s="15">
        <f>+curves!A159</f>
        <v>41456</v>
      </c>
      <c r="B170" s="6">
        <f t="shared" si="16"/>
        <v>0</v>
      </c>
      <c r="C170" s="4">
        <f t="shared" ca="1" si="17"/>
        <v>-1007250.3569931663</v>
      </c>
      <c r="D170" s="15"/>
      <c r="E170" s="6"/>
      <c r="F170" s="4">
        <v>925.23210098690572</v>
      </c>
      <c r="G170" s="4">
        <f t="shared" ca="1" si="18"/>
        <v>-1007250.3569931661</v>
      </c>
      <c r="I170" s="6"/>
      <c r="J170" s="6">
        <v>1982.0857965152477</v>
      </c>
      <c r="K170" s="4">
        <f t="shared" ca="1" si="14"/>
        <v>-2157790.0550591922</v>
      </c>
      <c r="M170" s="6"/>
      <c r="N170" s="4"/>
      <c r="O170" s="4"/>
      <c r="Q170" s="6"/>
      <c r="R170" s="6">
        <f t="shared" si="15"/>
        <v>-1982.0857965152477</v>
      </c>
      <c r="S170" s="4">
        <f t="shared" ca="1" si="13"/>
        <v>2157790.0550591922</v>
      </c>
    </row>
    <row r="171" spans="1:19" x14ac:dyDescent="0.2">
      <c r="A171" s="15">
        <f>+curves!A160</f>
        <v>41487</v>
      </c>
      <c r="B171" s="6">
        <f t="shared" si="16"/>
        <v>0</v>
      </c>
      <c r="C171" s="4">
        <f t="shared" ca="1" si="17"/>
        <v>-1001772.1281206957</v>
      </c>
      <c r="D171" s="15"/>
      <c r="E171" s="6"/>
      <c r="F171" s="4">
        <v>925.83661560729047</v>
      </c>
      <c r="G171" s="4">
        <f t="shared" ca="1" si="18"/>
        <v>-1001772.1281206958</v>
      </c>
      <c r="I171" s="6"/>
      <c r="J171" s="6">
        <v>1982.6239467058508</v>
      </c>
      <c r="K171" s="4">
        <f t="shared" ca="1" si="14"/>
        <v>-2145235.3221651232</v>
      </c>
      <c r="M171" s="6"/>
      <c r="N171" s="4"/>
      <c r="O171" s="4"/>
      <c r="Q171" s="6"/>
      <c r="R171" s="6">
        <f t="shared" si="15"/>
        <v>-1982.6239467058508</v>
      </c>
      <c r="S171" s="4">
        <f t="shared" ca="1" si="13"/>
        <v>2145235.3221651232</v>
      </c>
    </row>
    <row r="172" spans="1:19" x14ac:dyDescent="0.2">
      <c r="A172" s="15">
        <f>+curves!A161</f>
        <v>41518</v>
      </c>
      <c r="B172" s="6">
        <f t="shared" si="16"/>
        <v>0</v>
      </c>
      <c r="C172" s="4">
        <f t="shared" ca="1" si="17"/>
        <v>-996323.82403630204</v>
      </c>
      <c r="D172" s="15"/>
      <c r="E172" s="6"/>
      <c r="F172" s="4">
        <v>926.44196348513003</v>
      </c>
      <c r="G172" s="4">
        <f t="shared" ca="1" si="18"/>
        <v>-996323.82403630193</v>
      </c>
      <c r="I172" s="6"/>
      <c r="J172" s="6">
        <v>1983.1628386777577</v>
      </c>
      <c r="K172" s="4">
        <f t="shared" ca="1" si="14"/>
        <v>-2132753.5463583581</v>
      </c>
      <c r="M172" s="6"/>
      <c r="N172" s="4"/>
      <c r="O172" s="4"/>
      <c r="Q172" s="6"/>
      <c r="R172" s="6">
        <f t="shared" si="15"/>
        <v>-1983.1628386777577</v>
      </c>
      <c r="S172" s="4">
        <f t="shared" ref="S172:S235" ca="1" si="19">-+R172*VLOOKUP($A172,curves,3,0)*1000</f>
        <v>2132753.5463583581</v>
      </c>
    </row>
    <row r="173" spans="1:19" x14ac:dyDescent="0.2">
      <c r="A173" s="15">
        <f>+curves!A162</f>
        <v>41548</v>
      </c>
      <c r="B173" s="6">
        <f t="shared" si="16"/>
        <v>0</v>
      </c>
      <c r="C173" s="4">
        <f t="shared" ca="1" si="17"/>
        <v>-991100.52874072362</v>
      </c>
      <c r="D173" s="15"/>
      <c r="E173" s="6"/>
      <c r="F173" s="4">
        <v>927.04814576903834</v>
      </c>
      <c r="G173" s="4">
        <f t="shared" ca="1" si="18"/>
        <v>-991100.52874072385</v>
      </c>
      <c r="I173" s="6"/>
      <c r="J173" s="6">
        <v>1983.7024734535596</v>
      </c>
      <c r="K173" s="4">
        <f t="shared" ref="K173:K235" ca="1" si="20">-+J173*VLOOKUP(A173,curves,3,0)*1000</f>
        <v>-2120762.0977151701</v>
      </c>
      <c r="M173" s="6"/>
      <c r="N173" s="4"/>
      <c r="O173" s="4"/>
      <c r="Q173" s="6"/>
      <c r="R173" s="6">
        <f t="shared" ref="R173:R235" si="21">-J173</f>
        <v>-1983.7024734535596</v>
      </c>
      <c r="S173" s="4">
        <f t="shared" ca="1" si="19"/>
        <v>2120762.0977151701</v>
      </c>
    </row>
    <row r="174" spans="1:19" x14ac:dyDescent="0.2">
      <c r="A174" s="15">
        <f>+curves!A163</f>
        <v>41579</v>
      </c>
      <c r="B174" s="6">
        <f t="shared" si="16"/>
        <v>0</v>
      </c>
      <c r="C174" s="4">
        <f t="shared" ca="1" si="17"/>
        <v>-985710.53179626772</v>
      </c>
      <c r="D174" s="15"/>
      <c r="E174" s="6"/>
      <c r="F174" s="4">
        <v>927.65516360909373</v>
      </c>
      <c r="G174" s="4">
        <f t="shared" ca="1" si="18"/>
        <v>-985710.53179626784</v>
      </c>
      <c r="I174" s="6"/>
      <c r="J174" s="6">
        <v>1984.2428520570043</v>
      </c>
      <c r="K174" s="4">
        <f t="shared" ca="1" si="20"/>
        <v>-2108422.5622208128</v>
      </c>
      <c r="M174" s="6"/>
      <c r="N174" s="4"/>
      <c r="O174" s="4"/>
      <c r="Q174" s="6"/>
      <c r="R174" s="6">
        <f t="shared" si="21"/>
        <v>-1984.2428520570043</v>
      </c>
      <c r="S174" s="4">
        <f t="shared" ca="1" si="19"/>
        <v>2108422.5622208128</v>
      </c>
    </row>
    <row r="175" spans="1:19" x14ac:dyDescent="0.2">
      <c r="A175" s="15">
        <f>+curves!A164</f>
        <v>41609</v>
      </c>
      <c r="B175" s="6">
        <f t="shared" si="16"/>
        <v>0</v>
      </c>
      <c r="C175" s="4">
        <f t="shared" ca="1" si="17"/>
        <v>-980543.16527604242</v>
      </c>
      <c r="D175" s="15"/>
      <c r="E175" s="6"/>
      <c r="F175" s="4">
        <v>928.26301815701936</v>
      </c>
      <c r="G175" s="4">
        <f t="shared" ca="1" si="18"/>
        <v>-980543.16527604253</v>
      </c>
      <c r="I175" s="6"/>
      <c r="J175" s="6">
        <v>1984.7839755133764</v>
      </c>
      <c r="K175" s="4">
        <f t="shared" ca="1" si="20"/>
        <v>-2096567.8085538594</v>
      </c>
      <c r="M175" s="6"/>
      <c r="N175" s="4"/>
      <c r="O175" s="4"/>
      <c r="Q175" s="6"/>
      <c r="R175" s="6">
        <f t="shared" si="21"/>
        <v>-1984.7839755133764</v>
      </c>
      <c r="S175" s="4">
        <f t="shared" ca="1" si="19"/>
        <v>2096567.8085538594</v>
      </c>
    </row>
    <row r="176" spans="1:19" x14ac:dyDescent="0.2">
      <c r="A176" s="15">
        <f>+curves!A165</f>
        <v>41640</v>
      </c>
      <c r="B176" s="6">
        <f t="shared" si="16"/>
        <v>0</v>
      </c>
      <c r="C176" s="4">
        <f t="shared" ca="1" si="17"/>
        <v>-975210.8486017359</v>
      </c>
      <c r="D176" s="15"/>
      <c r="E176" s="6"/>
      <c r="F176" s="4">
        <v>928.8717105661849</v>
      </c>
      <c r="G176" s="4">
        <f t="shared" ca="1" si="18"/>
        <v>-975210.84860173601</v>
      </c>
      <c r="I176" s="6"/>
      <c r="J176" s="6">
        <v>1985.3258448495019</v>
      </c>
      <c r="K176" s="4">
        <f t="shared" ca="1" si="20"/>
        <v>-2084368.896030328</v>
      </c>
      <c r="M176" s="6"/>
      <c r="N176" s="4"/>
      <c r="O176" s="4"/>
      <c r="Q176" s="6"/>
      <c r="R176" s="6">
        <f t="shared" si="21"/>
        <v>-1985.3258448495019</v>
      </c>
      <c r="S176" s="4">
        <f t="shared" ca="1" si="19"/>
        <v>2084368.896030328</v>
      </c>
    </row>
    <row r="177" spans="1:19" x14ac:dyDescent="0.2">
      <c r="A177" s="15">
        <f>+curves!A166</f>
        <v>41671</v>
      </c>
      <c r="B177" s="6">
        <f t="shared" si="16"/>
        <v>0</v>
      </c>
      <c r="C177" s="4">
        <f t="shared" ca="1" si="17"/>
        <v>-969907.65627191332</v>
      </c>
      <c r="D177" s="15"/>
      <c r="E177" s="6"/>
      <c r="F177" s="4">
        <v>929.48124199143149</v>
      </c>
      <c r="G177" s="4">
        <f t="shared" ca="1" si="18"/>
        <v>-969907.65627191344</v>
      </c>
      <c r="I177" s="6"/>
      <c r="J177" s="6">
        <v>1985.8684610933674</v>
      </c>
      <c r="K177" s="4">
        <f t="shared" ca="1" si="20"/>
        <v>-2072240.8777574187</v>
      </c>
      <c r="M177" s="6"/>
      <c r="N177" s="4"/>
      <c r="O177" s="4"/>
      <c r="Q177" s="6"/>
      <c r="R177" s="6">
        <f t="shared" si="21"/>
        <v>-1985.8684610933674</v>
      </c>
      <c r="S177" s="4">
        <f t="shared" ca="1" si="19"/>
        <v>2072240.8777574187</v>
      </c>
    </row>
    <row r="178" spans="1:19" x14ac:dyDescent="0.2">
      <c r="A178" s="15">
        <f>+curves!A167</f>
        <v>41699</v>
      </c>
      <c r="B178" s="6">
        <f t="shared" si="16"/>
        <v>0</v>
      </c>
      <c r="C178" s="4">
        <f t="shared" ca="1" si="17"/>
        <v>-965203.91248841723</v>
      </c>
      <c r="D178" s="15"/>
      <c r="E178" s="6"/>
      <c r="F178" s="4">
        <v>930.09161358925132</v>
      </c>
      <c r="G178" s="4">
        <f t="shared" ca="1" si="18"/>
        <v>-965203.91248841723</v>
      </c>
      <c r="I178" s="6"/>
      <c r="J178" s="6">
        <v>1986.4118252745043</v>
      </c>
      <c r="K178" s="4">
        <f t="shared" ca="1" si="20"/>
        <v>-2061401.7345767915</v>
      </c>
      <c r="M178" s="6"/>
      <c r="N178" s="4"/>
      <c r="O178" s="4"/>
      <c r="Q178" s="6"/>
      <c r="R178" s="6">
        <f t="shared" si="21"/>
        <v>-1986.4118252745043</v>
      </c>
      <c r="S178" s="4">
        <f t="shared" ca="1" si="19"/>
        <v>2061401.7345767915</v>
      </c>
    </row>
    <row r="179" spans="1:19" x14ac:dyDescent="0.2">
      <c r="A179" s="15">
        <f>+curves!A168</f>
        <v>41730</v>
      </c>
      <c r="B179" s="6">
        <f t="shared" si="16"/>
        <v>0</v>
      </c>
      <c r="C179" s="4">
        <f t="shared" ca="1" si="17"/>
        <v>-959955.42024691193</v>
      </c>
      <c r="D179" s="15"/>
      <c r="E179" s="6"/>
      <c r="F179" s="4">
        <v>930.70282651779007</v>
      </c>
      <c r="G179" s="4">
        <f t="shared" ca="1" si="18"/>
        <v>-959955.42024691205</v>
      </c>
      <c r="I179" s="6"/>
      <c r="J179" s="6">
        <v>1986.9559384239888</v>
      </c>
      <c r="K179" s="4">
        <f t="shared" ca="1" si="20"/>
        <v>-2049407.2528159858</v>
      </c>
      <c r="M179" s="6"/>
      <c r="N179" s="4"/>
      <c r="O179" s="4"/>
      <c r="Q179" s="6"/>
      <c r="R179" s="6">
        <f t="shared" si="21"/>
        <v>-1986.9559384239888</v>
      </c>
      <c r="S179" s="4">
        <f t="shared" ca="1" si="19"/>
        <v>2049407.2528159858</v>
      </c>
    </row>
    <row r="180" spans="1:19" x14ac:dyDescent="0.2">
      <c r="A180" s="15">
        <f>+curves!A169</f>
        <v>41760</v>
      </c>
      <c r="B180" s="6">
        <f t="shared" si="16"/>
        <v>0</v>
      </c>
      <c r="C180" s="4">
        <f t="shared" ca="1" si="17"/>
        <v>-954923.78585899808</v>
      </c>
      <c r="D180" s="15"/>
      <c r="E180" s="6"/>
      <c r="F180" s="4">
        <v>931.31488193667087</v>
      </c>
      <c r="G180" s="4">
        <f t="shared" ca="1" si="18"/>
        <v>-954923.78585899796</v>
      </c>
      <c r="I180" s="6"/>
      <c r="J180" s="6">
        <v>1987.5008015740657</v>
      </c>
      <c r="K180" s="4">
        <f t="shared" ca="1" si="20"/>
        <v>-2037884.0998333334</v>
      </c>
      <c r="M180" s="6"/>
      <c r="N180" s="4"/>
      <c r="O180" s="4"/>
      <c r="Q180" s="6"/>
      <c r="R180" s="6">
        <f t="shared" si="21"/>
        <v>-1987.5008015740657</v>
      </c>
      <c r="S180" s="4">
        <f t="shared" ca="1" si="19"/>
        <v>2037884.0998333334</v>
      </c>
    </row>
    <row r="181" spans="1:19" x14ac:dyDescent="0.2">
      <c r="A181" s="15">
        <f>+curves!A170</f>
        <v>41791</v>
      </c>
      <c r="B181" s="6">
        <f t="shared" si="16"/>
        <v>0</v>
      </c>
      <c r="C181" s="4">
        <f t="shared" ca="1" si="17"/>
        <v>-949731.4524115508</v>
      </c>
      <c r="D181" s="15"/>
      <c r="E181" s="6"/>
      <c r="F181" s="4">
        <v>931.92778100717464</v>
      </c>
      <c r="G181" s="4">
        <f t="shared" ca="1" si="18"/>
        <v>-949731.4524115508</v>
      </c>
      <c r="I181" s="6"/>
      <c r="J181" s="6">
        <v>1988.0464157585286</v>
      </c>
      <c r="K181" s="4">
        <f t="shared" ca="1" si="20"/>
        <v>-2026026.3170386043</v>
      </c>
      <c r="M181" s="6"/>
      <c r="N181" s="4"/>
      <c r="O181" s="4"/>
      <c r="Q181" s="6"/>
      <c r="R181" s="6">
        <f t="shared" si="21"/>
        <v>-1988.0464157585286</v>
      </c>
      <c r="S181" s="4">
        <f t="shared" ca="1" si="19"/>
        <v>2026026.3170386043</v>
      </c>
    </row>
    <row r="182" spans="1:19" x14ac:dyDescent="0.2">
      <c r="A182" s="15">
        <f>+curves!A171</f>
        <v>41821</v>
      </c>
      <c r="B182" s="6">
        <f t="shared" si="16"/>
        <v>0</v>
      </c>
      <c r="C182" s="4">
        <f t="shared" ca="1" si="17"/>
        <v>-944753.68502607336</v>
      </c>
      <c r="D182" s="15"/>
      <c r="E182" s="6"/>
      <c r="F182" s="4">
        <v>932.54152489224293</v>
      </c>
      <c r="G182" s="4">
        <f t="shared" ca="1" si="18"/>
        <v>-944753.68502607325</v>
      </c>
      <c r="I182" s="6"/>
      <c r="J182" s="6">
        <v>1988.5927820127238</v>
      </c>
      <c r="K182" s="4">
        <f t="shared" ca="1" si="20"/>
        <v>-2014634.5322690727</v>
      </c>
      <c r="M182" s="6"/>
      <c r="N182" s="4"/>
      <c r="O182" s="4"/>
      <c r="Q182" s="6"/>
      <c r="R182" s="6">
        <f t="shared" si="21"/>
        <v>-1988.5927820127238</v>
      </c>
      <c r="S182" s="4">
        <f t="shared" ca="1" si="19"/>
        <v>2014634.5322690727</v>
      </c>
    </row>
    <row r="183" spans="1:19" x14ac:dyDescent="0.2">
      <c r="A183" s="15">
        <f>+curves!A172</f>
        <v>41852</v>
      </c>
      <c r="B183" s="6">
        <f t="shared" si="16"/>
        <v>0</v>
      </c>
      <c r="C183" s="4">
        <f t="shared" ca="1" si="17"/>
        <v>-939616.90669029416</v>
      </c>
      <c r="D183" s="15"/>
      <c r="E183" s="6"/>
      <c r="F183" s="4">
        <v>933.15611475630067</v>
      </c>
      <c r="G183" s="4">
        <f t="shared" ca="1" si="18"/>
        <v>-939616.90669029439</v>
      </c>
      <c r="I183" s="6"/>
      <c r="J183" s="6">
        <v>1989.1399013731702</v>
      </c>
      <c r="K183" s="4">
        <f t="shared" ca="1" si="20"/>
        <v>-2002911.8938909851</v>
      </c>
      <c r="M183" s="6"/>
      <c r="N183" s="4"/>
      <c r="O183" s="4"/>
      <c r="Q183" s="6"/>
      <c r="R183" s="6">
        <f t="shared" si="21"/>
        <v>-1989.1399013731702</v>
      </c>
      <c r="S183" s="4">
        <f t="shared" ca="1" si="19"/>
        <v>2002911.8938909851</v>
      </c>
    </row>
    <row r="184" spans="1:19" x14ac:dyDescent="0.2">
      <c r="A184" s="15">
        <f>+curves!A173</f>
        <v>41883</v>
      </c>
      <c r="B184" s="6">
        <f t="shared" si="16"/>
        <v>0</v>
      </c>
      <c r="C184" s="4">
        <f t="shared" ca="1" si="17"/>
        <v>-934508.17996447091</v>
      </c>
      <c r="D184" s="15"/>
      <c r="E184" s="6"/>
      <c r="F184" s="4">
        <v>933.77155176543783</v>
      </c>
      <c r="G184" s="4">
        <f t="shared" ca="1" si="18"/>
        <v>-934508.17996447114</v>
      </c>
      <c r="I184" s="6"/>
      <c r="J184" s="6">
        <v>1989.687774877943</v>
      </c>
      <c r="K184" s="4">
        <f t="shared" ca="1" si="20"/>
        <v>-1991257.3880445424</v>
      </c>
      <c r="M184" s="6"/>
      <c r="N184" s="4"/>
      <c r="O184" s="4"/>
      <c r="Q184" s="6"/>
      <c r="R184" s="6">
        <f t="shared" si="21"/>
        <v>-1989.687774877943</v>
      </c>
      <c r="S184" s="4">
        <f t="shared" ca="1" si="19"/>
        <v>1991257.3880445424</v>
      </c>
    </row>
    <row r="185" spans="1:19" x14ac:dyDescent="0.2">
      <c r="A185" s="15">
        <f>+curves!A174</f>
        <v>41913</v>
      </c>
      <c r="B185" s="6">
        <f t="shared" si="16"/>
        <v>0</v>
      </c>
      <c r="C185" s="4">
        <f t="shared" ca="1" si="17"/>
        <v>-929610.60656869714</v>
      </c>
      <c r="D185" s="15"/>
      <c r="E185" s="6"/>
      <c r="F185" s="4">
        <v>934.38783708741107</v>
      </c>
      <c r="G185" s="4">
        <f t="shared" ca="1" si="18"/>
        <v>-929610.60656869714</v>
      </c>
      <c r="I185" s="6"/>
      <c r="J185" s="6">
        <v>1990.2364035666742</v>
      </c>
      <c r="K185" s="4">
        <f t="shared" ca="1" si="20"/>
        <v>-1980060.9521008127</v>
      </c>
      <c r="M185" s="6"/>
      <c r="N185" s="4"/>
      <c r="O185" s="4"/>
      <c r="Q185" s="6"/>
      <c r="R185" s="6">
        <f t="shared" si="21"/>
        <v>-1990.2364035666742</v>
      </c>
      <c r="S185" s="4">
        <f t="shared" ca="1" si="19"/>
        <v>1980060.9521008127</v>
      </c>
    </row>
    <row r="186" spans="1:19" x14ac:dyDescent="0.2">
      <c r="A186" s="15">
        <f>+curves!A175</f>
        <v>41944</v>
      </c>
      <c r="B186" s="6">
        <f t="shared" si="16"/>
        <v>0</v>
      </c>
      <c r="C186" s="4">
        <f t="shared" ca="1" si="17"/>
        <v>-924556.53634601529</v>
      </c>
      <c r="D186" s="15"/>
      <c r="E186" s="6"/>
      <c r="F186" s="4">
        <v>935.00497189146745</v>
      </c>
      <c r="G186" s="4">
        <f t="shared" ca="1" si="18"/>
        <v>-924556.53634601529</v>
      </c>
      <c r="I186" s="6"/>
      <c r="J186" s="6">
        <v>1990.7857884801763</v>
      </c>
      <c r="K186" s="4">
        <f t="shared" ca="1" si="20"/>
        <v>-1968539.2789737524</v>
      </c>
      <c r="M186" s="6"/>
      <c r="N186" s="4"/>
      <c r="O186" s="4"/>
      <c r="Q186" s="6"/>
      <c r="R186" s="6">
        <f t="shared" si="21"/>
        <v>-1990.7857884801763</v>
      </c>
      <c r="S186" s="4">
        <f t="shared" ca="1" si="19"/>
        <v>1968539.2789737524</v>
      </c>
    </row>
    <row r="187" spans="1:19" x14ac:dyDescent="0.2">
      <c r="A187" s="15">
        <f>+curves!A176</f>
        <v>41974</v>
      </c>
      <c r="B187" s="6">
        <f t="shared" si="16"/>
        <v>0</v>
      </c>
      <c r="C187" s="4">
        <f t="shared" ca="1" si="17"/>
        <v>-919711.38823127048</v>
      </c>
      <c r="D187" s="15"/>
      <c r="E187" s="6"/>
      <c r="F187" s="4">
        <v>935.62295734852523</v>
      </c>
      <c r="G187" s="4">
        <f t="shared" ca="1" si="18"/>
        <v>-919711.38823127025</v>
      </c>
      <c r="I187" s="6"/>
      <c r="J187" s="6">
        <v>1991.335930660822</v>
      </c>
      <c r="K187" s="4">
        <f t="shared" ca="1" si="20"/>
        <v>-1957470.4947525621</v>
      </c>
      <c r="M187" s="6"/>
      <c r="N187" s="4"/>
      <c r="O187" s="4"/>
      <c r="Q187" s="6"/>
      <c r="R187" s="6">
        <f t="shared" si="21"/>
        <v>-1991.335930660822</v>
      </c>
      <c r="S187" s="4">
        <f t="shared" ca="1" si="19"/>
        <v>1957470.4947525621</v>
      </c>
    </row>
    <row r="188" spans="1:19" x14ac:dyDescent="0.2">
      <c r="A188" s="15">
        <f>+curves!A177</f>
        <v>42005</v>
      </c>
      <c r="B188" s="6">
        <f t="shared" si="16"/>
        <v>0</v>
      </c>
      <c r="C188" s="4">
        <f t="shared" ca="1" si="17"/>
        <v>-914711.38703966839</v>
      </c>
      <c r="D188" s="15"/>
      <c r="E188" s="6"/>
      <c r="F188" s="4">
        <v>936.24179463117684</v>
      </c>
      <c r="G188" s="4">
        <f t="shared" ca="1" si="18"/>
        <v>-914711.38703966828</v>
      </c>
      <c r="I188" s="6"/>
      <c r="J188" s="6">
        <v>1991.8868311525489</v>
      </c>
      <c r="K188" s="4">
        <f t="shared" ca="1" si="20"/>
        <v>-1946080.1436100779</v>
      </c>
      <c r="M188" s="6"/>
      <c r="N188" s="4"/>
      <c r="O188" s="4"/>
      <c r="Q188" s="6"/>
      <c r="R188" s="6">
        <f t="shared" si="21"/>
        <v>-1991.8868311525489</v>
      </c>
      <c r="S188" s="4">
        <f t="shared" ca="1" si="19"/>
        <v>1946080.1436100779</v>
      </c>
    </row>
    <row r="189" spans="1:19" x14ac:dyDescent="0.2">
      <c r="A189" s="15">
        <f>+curves!A178</f>
        <v>42036</v>
      </c>
      <c r="B189" s="6">
        <f t="shared" si="16"/>
        <v>0</v>
      </c>
      <c r="C189" s="4">
        <f t="shared" ca="1" si="17"/>
        <v>-909738.68730635103</v>
      </c>
      <c r="D189" s="15"/>
      <c r="E189" s="6"/>
      <c r="F189" s="4">
        <v>936.86148491351082</v>
      </c>
      <c r="G189" s="4">
        <f t="shared" ca="1" si="18"/>
        <v>-909738.68730635091</v>
      </c>
      <c r="I189" s="6"/>
      <c r="J189" s="6">
        <v>1992.4384910004787</v>
      </c>
      <c r="K189" s="4">
        <f t="shared" ca="1" si="20"/>
        <v>-1934755.998117222</v>
      </c>
      <c r="M189" s="6"/>
      <c r="N189" s="4"/>
      <c r="O189" s="4"/>
      <c r="Q189" s="6"/>
      <c r="R189" s="6">
        <f t="shared" si="21"/>
        <v>-1992.4384910004787</v>
      </c>
      <c r="S189" s="4">
        <f t="shared" ca="1" si="19"/>
        <v>1934755.998117222</v>
      </c>
    </row>
    <row r="190" spans="1:19" x14ac:dyDescent="0.2">
      <c r="A190" s="15">
        <f>+curves!A179</f>
        <v>42064</v>
      </c>
      <c r="B190" s="6">
        <f t="shared" si="16"/>
        <v>0</v>
      </c>
      <c r="C190" s="4">
        <f t="shared" ca="1" si="17"/>
        <v>-905328.58733873605</v>
      </c>
      <c r="D190" s="15"/>
      <c r="E190" s="6"/>
      <c r="F190" s="4">
        <v>937.48202937129452</v>
      </c>
      <c r="G190" s="4">
        <f t="shared" ca="1" si="18"/>
        <v>-905328.58733873605</v>
      </c>
      <c r="I190" s="6"/>
      <c r="J190" s="6">
        <v>1992.9909112513019</v>
      </c>
      <c r="K190" s="4">
        <f t="shared" ca="1" si="20"/>
        <v>-1924635.9820594222</v>
      </c>
      <c r="M190" s="6"/>
      <c r="N190" s="4"/>
      <c r="O190" s="4"/>
      <c r="Q190" s="6"/>
      <c r="R190" s="6">
        <f t="shared" si="21"/>
        <v>-1992.9909112513019</v>
      </c>
      <c r="S190" s="4">
        <f t="shared" ca="1" si="19"/>
        <v>1924635.9820594222</v>
      </c>
    </row>
    <row r="191" spans="1:19" x14ac:dyDescent="0.2">
      <c r="A191" s="15">
        <f>+curves!A180</f>
        <v>42095</v>
      </c>
      <c r="B191" s="6">
        <f t="shared" si="16"/>
        <v>0</v>
      </c>
      <c r="C191" s="4">
        <f t="shared" ca="1" si="17"/>
        <v>-900407.16138274083</v>
      </c>
      <c r="D191" s="15"/>
      <c r="E191" s="6"/>
      <c r="F191" s="4">
        <v>938.10342918197534</v>
      </c>
      <c r="G191" s="4">
        <f t="shared" ca="1" si="18"/>
        <v>-900407.16138274083</v>
      </c>
      <c r="I191" s="6"/>
      <c r="J191" s="6">
        <v>1993.5440929532774</v>
      </c>
      <c r="K191" s="4">
        <f t="shared" ca="1" si="20"/>
        <v>-1913436.5380079993</v>
      </c>
      <c r="M191" s="6"/>
      <c r="N191" s="4"/>
      <c r="O191" s="4"/>
      <c r="Q191" s="6"/>
      <c r="R191" s="6">
        <f t="shared" si="21"/>
        <v>-1993.5440929532774</v>
      </c>
      <c r="S191" s="4">
        <f t="shared" ca="1" si="19"/>
        <v>1913436.5380079993</v>
      </c>
    </row>
    <row r="192" spans="1:19" x14ac:dyDescent="0.2">
      <c r="A192" s="15">
        <f>+curves!A181</f>
        <v>42125</v>
      </c>
      <c r="B192" s="6">
        <f t="shared" si="16"/>
        <v>0</v>
      </c>
      <c r="C192" s="4">
        <f t="shared" ca="1" si="17"/>
        <v>-895689.24212612305</v>
      </c>
      <c r="D192" s="15"/>
      <c r="E192" s="6"/>
      <c r="F192" s="4">
        <v>938.72568552450412</v>
      </c>
      <c r="G192" s="4">
        <f t="shared" ca="1" si="18"/>
        <v>-895689.24212612328</v>
      </c>
      <c r="I192" s="6"/>
      <c r="J192" s="6">
        <v>1994.0980371558553</v>
      </c>
      <c r="K192" s="4">
        <f t="shared" ca="1" si="20"/>
        <v>-1902677.413825484</v>
      </c>
      <c r="M192" s="6"/>
      <c r="N192" s="4"/>
      <c r="O192" s="4"/>
      <c r="Q192" s="6"/>
      <c r="R192" s="6">
        <f t="shared" si="21"/>
        <v>-1994.0980371558553</v>
      </c>
      <c r="S192" s="4">
        <f t="shared" ca="1" si="19"/>
        <v>1902677.413825484</v>
      </c>
    </row>
    <row r="193" spans="1:19" x14ac:dyDescent="0.2">
      <c r="A193" s="15">
        <f>+curves!A182</f>
        <v>42156</v>
      </c>
      <c r="B193" s="6">
        <f t="shared" si="16"/>
        <v>0</v>
      </c>
      <c r="C193" s="4">
        <f t="shared" ca="1" si="17"/>
        <v>-890820.45935672335</v>
      </c>
      <c r="D193" s="15"/>
      <c r="E193" s="6"/>
      <c r="F193" s="4">
        <v>939.34879957951671</v>
      </c>
      <c r="G193" s="4">
        <f t="shared" ca="1" si="18"/>
        <v>-890820.45935672347</v>
      </c>
      <c r="I193" s="6"/>
      <c r="J193" s="6">
        <v>1994.6527449100599</v>
      </c>
      <c r="K193" s="4">
        <f t="shared" ca="1" si="20"/>
        <v>-1891605.6264438913</v>
      </c>
      <c r="M193" s="6"/>
      <c r="N193" s="4"/>
      <c r="O193" s="4"/>
      <c r="Q193" s="6"/>
      <c r="R193" s="6">
        <f t="shared" si="21"/>
        <v>-1994.6527449100599</v>
      </c>
      <c r="S193" s="4">
        <f t="shared" ca="1" si="19"/>
        <v>1891605.6264438913</v>
      </c>
    </row>
    <row r="194" spans="1:19" x14ac:dyDescent="0.2">
      <c r="A194" s="15">
        <f>+curves!A183</f>
        <v>42186</v>
      </c>
      <c r="B194" s="6">
        <f t="shared" si="16"/>
        <v>0</v>
      </c>
      <c r="C194" s="4">
        <f t="shared" ca="1" si="17"/>
        <v>-886153.03325809352</v>
      </c>
      <c r="D194" s="15"/>
      <c r="E194" s="6"/>
      <c r="F194" s="4">
        <v>939.97277252933577</v>
      </c>
      <c r="G194" s="4">
        <f t="shared" ca="1" si="18"/>
        <v>-886153.03325809375</v>
      </c>
      <c r="I194" s="6"/>
      <c r="J194" s="6">
        <v>1995.2082172684911</v>
      </c>
      <c r="K194" s="4">
        <f t="shared" ca="1" si="20"/>
        <v>-1880969.1784543339</v>
      </c>
      <c r="M194" s="6"/>
      <c r="N194" s="4"/>
      <c r="O194" s="4"/>
      <c r="Q194" s="6"/>
      <c r="R194" s="6">
        <f t="shared" si="21"/>
        <v>-1995.2082172684911</v>
      </c>
      <c r="S194" s="4">
        <f t="shared" ca="1" si="19"/>
        <v>1880969.1784543339</v>
      </c>
    </row>
    <row r="195" spans="1:19" x14ac:dyDescent="0.2">
      <c r="A195" s="15">
        <f>+curves!A184</f>
        <v>42217</v>
      </c>
      <c r="B195" s="6">
        <f t="shared" si="16"/>
        <v>0</v>
      </c>
      <c r="C195" s="4">
        <f t="shared" ca="1" si="17"/>
        <v>-881336.32792939479</v>
      </c>
      <c r="D195" s="15"/>
      <c r="E195" s="6"/>
      <c r="F195" s="4">
        <v>940.59760555779462</v>
      </c>
      <c r="G195" s="4">
        <f t="shared" ca="1" si="18"/>
        <v>-881336.32792939455</v>
      </c>
      <c r="I195" s="6"/>
      <c r="J195" s="6">
        <v>1995.7644552849451</v>
      </c>
      <c r="K195" s="4">
        <f t="shared" ca="1" si="20"/>
        <v>-1870023.5956796347</v>
      </c>
      <c r="M195" s="6"/>
      <c r="N195" s="4"/>
      <c r="O195" s="4"/>
      <c r="Q195" s="6"/>
      <c r="R195" s="6">
        <f t="shared" si="21"/>
        <v>-1995.7644552849451</v>
      </c>
      <c r="S195" s="4">
        <f t="shared" ca="1" si="19"/>
        <v>1870023.5956796347</v>
      </c>
    </row>
    <row r="196" spans="1:19" x14ac:dyDescent="0.2">
      <c r="A196" s="15">
        <f>+curves!A185</f>
        <v>42248</v>
      </c>
      <c r="B196" s="6">
        <f t="shared" si="16"/>
        <v>0</v>
      </c>
      <c r="C196" s="4">
        <f t="shared" ca="1" si="17"/>
        <v>-876545.91872901097</v>
      </c>
      <c r="D196" s="15"/>
      <c r="E196" s="6"/>
      <c r="F196" s="4">
        <v>941.22329985041745</v>
      </c>
      <c r="G196" s="4">
        <f t="shared" ca="1" si="18"/>
        <v>-876545.91872901085</v>
      </c>
      <c r="I196" s="6"/>
      <c r="J196" s="6">
        <v>1996.3214600147978</v>
      </c>
      <c r="K196" s="4">
        <f t="shared" ca="1" si="20"/>
        <v>-1859141.6388918618</v>
      </c>
      <c r="M196" s="6"/>
      <c r="N196" s="4"/>
      <c r="O196" s="4"/>
      <c r="Q196" s="6"/>
      <c r="R196" s="6">
        <f t="shared" si="21"/>
        <v>-1996.3214600147978</v>
      </c>
      <c r="S196" s="4">
        <f t="shared" ca="1" si="19"/>
        <v>1859141.6388918618</v>
      </c>
    </row>
    <row r="197" spans="1:19" x14ac:dyDescent="0.2">
      <c r="A197" s="15">
        <f>+curves!A186</f>
        <v>42278</v>
      </c>
      <c r="B197" s="6">
        <f t="shared" si="16"/>
        <v>0</v>
      </c>
      <c r="C197" s="4">
        <f t="shared" ca="1" si="17"/>
        <v>-871953.66453694203</v>
      </c>
      <c r="D197" s="15"/>
      <c r="E197" s="6"/>
      <c r="F197" s="4">
        <v>941.8498565944235</v>
      </c>
      <c r="G197" s="4">
        <f t="shared" ca="1" si="18"/>
        <v>-871953.66453694191</v>
      </c>
      <c r="I197" s="6"/>
      <c r="J197" s="6">
        <v>1996.8792325150075</v>
      </c>
      <c r="K197" s="4">
        <f t="shared" ca="1" si="20"/>
        <v>-1848687.6143136274</v>
      </c>
      <c r="M197" s="6"/>
      <c r="N197" s="4"/>
      <c r="O197" s="4"/>
      <c r="Q197" s="6"/>
      <c r="R197" s="6">
        <f t="shared" si="21"/>
        <v>-1996.8792325150075</v>
      </c>
      <c r="S197" s="4">
        <f t="shared" ca="1" si="19"/>
        <v>1848687.6143136274</v>
      </c>
    </row>
    <row r="198" spans="1:19" x14ac:dyDescent="0.2">
      <c r="A198" s="15">
        <f>+curves!A187</f>
        <v>42309</v>
      </c>
      <c r="B198" s="6">
        <f t="shared" si="16"/>
        <v>0</v>
      </c>
      <c r="C198" s="4">
        <f t="shared" ca="1" si="17"/>
        <v>-867214.49063225673</v>
      </c>
      <c r="D198" s="15"/>
      <c r="E198" s="6"/>
      <c r="F198" s="4">
        <v>942.47727697854725</v>
      </c>
      <c r="G198" s="4">
        <f t="shared" ca="1" si="18"/>
        <v>-867214.49063225673</v>
      </c>
      <c r="I198" s="6"/>
      <c r="J198" s="6">
        <v>1997.4377738437345</v>
      </c>
      <c r="K198" s="4">
        <f t="shared" ca="1" si="20"/>
        <v>-1837929.7028430656</v>
      </c>
      <c r="M198" s="6"/>
      <c r="N198" s="4"/>
      <c r="O198" s="4"/>
      <c r="Q198" s="6"/>
      <c r="R198" s="6">
        <f t="shared" si="21"/>
        <v>-1997.4377738437345</v>
      </c>
      <c r="S198" s="4">
        <f t="shared" ca="1" si="19"/>
        <v>1837929.7028430656</v>
      </c>
    </row>
    <row r="199" spans="1:19" x14ac:dyDescent="0.2">
      <c r="A199" s="15">
        <f>+curves!A188</f>
        <v>42339</v>
      </c>
      <c r="B199" s="6">
        <f t="shared" si="16"/>
        <v>0</v>
      </c>
      <c r="C199" s="4">
        <f t="shared" ca="1" si="17"/>
        <v>-862671.3785141774</v>
      </c>
      <c r="D199" s="15"/>
      <c r="E199" s="6"/>
      <c r="F199" s="4">
        <v>943.10556219322302</v>
      </c>
      <c r="G199" s="4">
        <f t="shared" ca="1" si="18"/>
        <v>-862671.37851417728</v>
      </c>
      <c r="I199" s="6"/>
      <c r="J199" s="6">
        <v>1997.9970850607249</v>
      </c>
      <c r="K199" s="4">
        <f t="shared" ca="1" si="20"/>
        <v>-1827594.8830460932</v>
      </c>
      <c r="M199" s="6"/>
      <c r="N199" s="4"/>
      <c r="O199" s="4"/>
      <c r="Q199" s="6"/>
      <c r="R199" s="6">
        <f t="shared" si="21"/>
        <v>-1997.9970850607249</v>
      </c>
      <c r="S199" s="4">
        <f t="shared" ca="1" si="19"/>
        <v>1827594.8830460932</v>
      </c>
    </row>
    <row r="200" spans="1:19" x14ac:dyDescent="0.2">
      <c r="A200" s="15">
        <f>+curves!A189</f>
        <v>42370</v>
      </c>
      <c r="B200" s="6">
        <f t="shared" si="16"/>
        <v>0</v>
      </c>
      <c r="C200" s="4">
        <f t="shared" ca="1" si="17"/>
        <v>-857982.88934826106</v>
      </c>
      <c r="D200" s="15"/>
      <c r="E200" s="6"/>
      <c r="F200" s="4">
        <v>943.73471343058532</v>
      </c>
      <c r="G200" s="4">
        <f t="shared" ca="1" si="18"/>
        <v>-857982.88934826094</v>
      </c>
      <c r="I200" s="6"/>
      <c r="J200" s="6">
        <v>1998.5571672273134</v>
      </c>
      <c r="K200" s="4">
        <f t="shared" ca="1" si="20"/>
        <v>-1816959.6057690098</v>
      </c>
      <c r="M200" s="6"/>
      <c r="N200" s="4"/>
      <c r="O200" s="4"/>
      <c r="Q200" s="6"/>
      <c r="R200" s="6">
        <f t="shared" si="21"/>
        <v>-1998.5571672273134</v>
      </c>
      <c r="S200" s="4">
        <f t="shared" ca="1" si="19"/>
        <v>1816959.6057690098</v>
      </c>
    </row>
    <row r="201" spans="1:19" x14ac:dyDescent="0.2">
      <c r="A201" s="15">
        <f>+curves!A190</f>
        <v>42401</v>
      </c>
      <c r="B201" s="6">
        <f t="shared" si="16"/>
        <v>0</v>
      </c>
      <c r="C201" s="4">
        <f t="shared" ca="1" si="17"/>
        <v>-853319.99328267621</v>
      </c>
      <c r="D201" s="15"/>
      <c r="E201" s="6"/>
      <c r="F201" s="4">
        <v>944.36473188429159</v>
      </c>
      <c r="G201" s="4">
        <f t="shared" ca="1" si="18"/>
        <v>-853319.99328267644</v>
      </c>
      <c r="I201" s="6"/>
      <c r="J201" s="6">
        <v>1999.1180214060423</v>
      </c>
      <c r="K201" s="4">
        <f t="shared" ca="1" si="20"/>
        <v>-1806386.1546308738</v>
      </c>
      <c r="M201" s="6"/>
      <c r="N201" s="4"/>
      <c r="O201" s="4"/>
      <c r="Q201" s="6"/>
      <c r="R201" s="6">
        <f t="shared" si="21"/>
        <v>-1999.1180214060423</v>
      </c>
      <c r="S201" s="4">
        <f t="shared" ca="1" si="19"/>
        <v>1806386.1546308738</v>
      </c>
    </row>
    <row r="202" spans="1:19" x14ac:dyDescent="0.2">
      <c r="A202" s="15">
        <f>+curves!A191</f>
        <v>42430</v>
      </c>
      <c r="B202" s="6">
        <f t="shared" si="16"/>
        <v>0</v>
      </c>
      <c r="C202" s="4">
        <f t="shared" ca="1" si="17"/>
        <v>-849017.56657070341</v>
      </c>
      <c r="D202" s="15"/>
      <c r="E202" s="6"/>
      <c r="F202" s="4">
        <v>944.99561874970516</v>
      </c>
      <c r="G202" s="4">
        <f t="shared" ca="1" si="18"/>
        <v>-849017.56657070329</v>
      </c>
      <c r="I202" s="6"/>
      <c r="J202" s="6">
        <v>1999.679648661046</v>
      </c>
      <c r="K202" s="4">
        <f t="shared" ca="1" si="20"/>
        <v>-1796583.0904839733</v>
      </c>
      <c r="M202" s="6"/>
      <c r="N202" s="4"/>
      <c r="O202" s="4"/>
      <c r="Q202" s="6"/>
      <c r="R202" s="6">
        <f t="shared" si="21"/>
        <v>-1999.679648661046</v>
      </c>
      <c r="S202" s="4">
        <f t="shared" ca="1" si="19"/>
        <v>1796583.0904839733</v>
      </c>
    </row>
    <row r="203" spans="1:19" x14ac:dyDescent="0.2">
      <c r="A203" s="15">
        <f>+curves!A192</f>
        <v>42461</v>
      </c>
      <c r="B203" s="6">
        <f t="shared" si="16"/>
        <v>0</v>
      </c>
      <c r="C203" s="4">
        <f t="shared" ca="1" si="17"/>
        <v>-844403.63463872694</v>
      </c>
      <c r="D203" s="15"/>
      <c r="E203" s="6"/>
      <c r="F203" s="4">
        <v>945.62737522389716</v>
      </c>
      <c r="G203" s="4">
        <f t="shared" ca="1" si="18"/>
        <v>-844403.63463872706</v>
      </c>
      <c r="I203" s="6"/>
      <c r="J203" s="6">
        <v>2000.242050058054</v>
      </c>
      <c r="K203" s="4">
        <f t="shared" ca="1" si="20"/>
        <v>-1786128.1319466142</v>
      </c>
      <c r="M203" s="6"/>
      <c r="N203" s="4"/>
      <c r="O203" s="4"/>
      <c r="Q203" s="6"/>
      <c r="R203" s="6">
        <f t="shared" si="21"/>
        <v>-2000.242050058054</v>
      </c>
      <c r="S203" s="4">
        <f t="shared" ca="1" si="19"/>
        <v>1786128.1319466142</v>
      </c>
    </row>
    <row r="204" spans="1:19" x14ac:dyDescent="0.2">
      <c r="A204" s="15">
        <f>+curves!A193</f>
        <v>42491</v>
      </c>
      <c r="B204" s="6">
        <f t="shared" ref="B204:B235" si="22">+SUMIF($E$11:$BZ$11,"POS",$E204:$BZ204)</f>
        <v>0</v>
      </c>
      <c r="C204" s="4">
        <f t="shared" ref="C204:C235" ca="1" si="23">+SUMIF($E$11:$BZ$11,"P&amp;l",$E204:$BZ204)</f>
        <v>-839980.64676790894</v>
      </c>
      <c r="D204" s="15"/>
      <c r="E204" s="6"/>
      <c r="F204" s="4">
        <v>946.26000250546804</v>
      </c>
      <c r="G204" s="4">
        <f t="shared" ca="1" si="18"/>
        <v>-839980.64676790917</v>
      </c>
      <c r="I204" s="6"/>
      <c r="J204" s="6">
        <v>2000.8052266640084</v>
      </c>
      <c r="K204" s="4">
        <f t="shared" ca="1" si="20"/>
        <v>-1776084.4418023841</v>
      </c>
      <c r="M204" s="6"/>
      <c r="N204" s="4"/>
      <c r="O204" s="4"/>
      <c r="Q204" s="6"/>
      <c r="R204" s="6">
        <f t="shared" si="21"/>
        <v>-2000.8052266640084</v>
      </c>
      <c r="S204" s="4">
        <f t="shared" ca="1" si="19"/>
        <v>1776084.4418023841</v>
      </c>
    </row>
    <row r="205" spans="1:19" x14ac:dyDescent="0.2">
      <c r="A205" s="15">
        <f>+curves!A194</f>
        <v>42522</v>
      </c>
      <c r="B205" s="6">
        <f t="shared" si="22"/>
        <v>0</v>
      </c>
      <c r="C205" s="4">
        <f t="shared" ca="1" si="23"/>
        <v>-835416.05379655445</v>
      </c>
      <c r="D205" s="15"/>
      <c r="E205" s="6"/>
      <c r="F205" s="4">
        <v>946.89350179473081</v>
      </c>
      <c r="G205" s="4">
        <f t="shared" ca="1" si="18"/>
        <v>-835416.05379655468</v>
      </c>
      <c r="I205" s="6"/>
      <c r="J205" s="6">
        <v>2001.3691795474504</v>
      </c>
      <c r="K205" s="4">
        <f t="shared" ca="1" si="20"/>
        <v>-1765748.6707834997</v>
      </c>
      <c r="M205" s="6"/>
      <c r="N205" s="4"/>
      <c r="O205" s="4"/>
      <c r="Q205" s="6"/>
      <c r="R205" s="6">
        <f t="shared" si="21"/>
        <v>-2001.3691795474504</v>
      </c>
      <c r="S205" s="4">
        <f t="shared" ca="1" si="19"/>
        <v>1765748.6707834997</v>
      </c>
    </row>
    <row r="206" spans="1:19" x14ac:dyDescent="0.2">
      <c r="A206" s="15">
        <f>+curves!A195</f>
        <v>42552</v>
      </c>
      <c r="B206" s="6">
        <f t="shared" si="22"/>
        <v>0</v>
      </c>
      <c r="C206" s="4">
        <f t="shared" ca="1" si="23"/>
        <v>-831040.38820375362</v>
      </c>
      <c r="D206" s="15"/>
      <c r="E206" s="6"/>
      <c r="F206" s="4">
        <v>947.52787429371347</v>
      </c>
      <c r="G206" s="4">
        <f t="shared" ca="1" si="18"/>
        <v>-831040.38820375351</v>
      </c>
      <c r="I206" s="6"/>
      <c r="J206" s="6">
        <v>2001.9339097785214</v>
      </c>
      <c r="K206" s="4">
        <f t="shared" ca="1" si="20"/>
        <v>-1755819.5158962603</v>
      </c>
      <c r="M206" s="6"/>
      <c r="N206" s="4"/>
      <c r="O206" s="4"/>
      <c r="Q206" s="6"/>
      <c r="R206" s="6">
        <f t="shared" si="21"/>
        <v>-2001.9339097785214</v>
      </c>
      <c r="S206" s="4">
        <f t="shared" ca="1" si="19"/>
        <v>1755819.5158962603</v>
      </c>
    </row>
    <row r="207" spans="1:19" x14ac:dyDescent="0.2">
      <c r="A207" s="15">
        <f>+curves!A196</f>
        <v>42583</v>
      </c>
      <c r="B207" s="6">
        <f t="shared" si="22"/>
        <v>0</v>
      </c>
      <c r="C207" s="4">
        <f t="shared" ca="1" si="23"/>
        <v>-826524.60409465129</v>
      </c>
      <c r="D207" s="15"/>
      <c r="E207" s="6"/>
      <c r="F207" s="4">
        <v>948.16312120597991</v>
      </c>
      <c r="G207" s="4">
        <f t="shared" ca="1" si="18"/>
        <v>-826524.60409465106</v>
      </c>
      <c r="I207" s="6"/>
      <c r="J207" s="6">
        <v>2002.4994184285829</v>
      </c>
      <c r="K207" s="4">
        <f t="shared" ca="1" si="20"/>
        <v>-1745601.5763524876</v>
      </c>
      <c r="M207" s="6"/>
      <c r="N207" s="4"/>
      <c r="O207" s="4"/>
      <c r="Q207" s="6"/>
      <c r="R207" s="6">
        <f t="shared" si="21"/>
        <v>-2002.4994184285829</v>
      </c>
      <c r="S207" s="4">
        <f t="shared" ca="1" si="19"/>
        <v>1745601.5763524876</v>
      </c>
    </row>
    <row r="208" spans="1:19" x14ac:dyDescent="0.2">
      <c r="A208" s="15">
        <f>+curves!A197</f>
        <v>42614</v>
      </c>
      <c r="B208" s="6">
        <f t="shared" si="22"/>
        <v>0</v>
      </c>
      <c r="C208" s="4">
        <f t="shared" ca="1" si="23"/>
        <v>-822033.46614800347</v>
      </c>
      <c r="D208" s="15"/>
      <c r="E208" s="6"/>
      <c r="F208" s="4">
        <v>948.79924373681342</v>
      </c>
      <c r="G208" s="4">
        <f t="shared" ca="1" si="18"/>
        <v>-822033.46614800347</v>
      </c>
      <c r="I208" s="6"/>
      <c r="J208" s="6">
        <v>2003.0657065706002</v>
      </c>
      <c r="K208" s="4">
        <f t="shared" ca="1" si="20"/>
        <v>-1735443.0418909309</v>
      </c>
      <c r="M208" s="6"/>
      <c r="N208" s="4"/>
      <c r="O208" s="4"/>
      <c r="Q208" s="6"/>
      <c r="R208" s="6">
        <f t="shared" si="21"/>
        <v>-2003.0657065706002</v>
      </c>
      <c r="S208" s="4">
        <f t="shared" ca="1" si="19"/>
        <v>1735443.0418909309</v>
      </c>
    </row>
    <row r="209" spans="1:19" x14ac:dyDescent="0.2">
      <c r="A209" s="15">
        <f>+curves!A198</f>
        <v>42644</v>
      </c>
      <c r="B209" s="6">
        <f t="shared" si="22"/>
        <v>0</v>
      </c>
      <c r="C209" s="4">
        <f t="shared" ca="1" si="23"/>
        <v>-817728.2524568676</v>
      </c>
      <c r="D209" s="15"/>
      <c r="E209" s="6"/>
      <c r="F209" s="4">
        <v>949.43624309321922</v>
      </c>
      <c r="G209" s="4">
        <f t="shared" ca="1" si="18"/>
        <v>-817728.2524568676</v>
      </c>
      <c r="I209" s="6"/>
      <c r="J209" s="6">
        <v>2003.6327752791462</v>
      </c>
      <c r="K209" s="4">
        <f t="shared" ca="1" si="20"/>
        <v>-1725684.2045089835</v>
      </c>
      <c r="M209" s="6"/>
      <c r="N209" s="4"/>
      <c r="O209" s="4"/>
      <c r="Q209" s="6"/>
      <c r="R209" s="6">
        <f t="shared" si="21"/>
        <v>-2003.6327752791462</v>
      </c>
      <c r="S209" s="4">
        <f t="shared" ca="1" si="19"/>
        <v>1725684.2045089835</v>
      </c>
    </row>
    <row r="210" spans="1:19" x14ac:dyDescent="0.2">
      <c r="A210" s="15">
        <f>+curves!A199</f>
        <v>42675</v>
      </c>
      <c r="B210" s="6">
        <f t="shared" si="22"/>
        <v>0</v>
      </c>
      <c r="C210" s="4">
        <f t="shared" ca="1" si="23"/>
        <v>-813285.13428450865</v>
      </c>
      <c r="D210" s="15"/>
      <c r="E210" s="6"/>
      <c r="F210" s="4">
        <v>950.07412048372498</v>
      </c>
      <c r="G210" s="4">
        <f t="shared" ca="1" si="18"/>
        <v>-813285.13428450841</v>
      </c>
      <c r="I210" s="6"/>
      <c r="J210" s="6">
        <v>2004.200625629976</v>
      </c>
      <c r="K210" s="4">
        <f t="shared" ca="1" si="20"/>
        <v>-1715641.4850229498</v>
      </c>
      <c r="M210" s="6"/>
      <c r="N210" s="4"/>
      <c r="O210" s="4"/>
      <c r="Q210" s="6"/>
      <c r="R210" s="6">
        <f t="shared" si="21"/>
        <v>-2004.200625629976</v>
      </c>
      <c r="S210" s="4">
        <f t="shared" ca="1" si="19"/>
        <v>1715641.4850229498</v>
      </c>
    </row>
    <row r="211" spans="1:19" x14ac:dyDescent="0.2">
      <c r="A211" s="15">
        <f>+curves!A200</f>
        <v>42705</v>
      </c>
      <c r="B211" s="6">
        <f t="shared" si="22"/>
        <v>0</v>
      </c>
      <c r="C211" s="4">
        <f t="shared" ca="1" si="23"/>
        <v>-809025.97695377516</v>
      </c>
      <c r="D211" s="15"/>
      <c r="E211" s="6"/>
      <c r="F211" s="4">
        <v>950.71287711870627</v>
      </c>
      <c r="G211" s="4">
        <f t="shared" ref="G211:G235" ca="1" si="24">-+F211*VLOOKUP(A211,curves,3,0)*1000</f>
        <v>-809025.97695377504</v>
      </c>
      <c r="I211" s="6"/>
      <c r="J211" s="6">
        <v>2004.7692587007114</v>
      </c>
      <c r="K211" s="4">
        <f t="shared" ca="1" si="20"/>
        <v>-1705993.9410968199</v>
      </c>
      <c r="M211" s="6"/>
      <c r="N211" s="4"/>
      <c r="O211" s="4"/>
      <c r="Q211" s="6"/>
      <c r="R211" s="6">
        <f t="shared" si="21"/>
        <v>-2004.7692587007114</v>
      </c>
      <c r="S211" s="4">
        <f t="shared" ca="1" si="19"/>
        <v>1705993.9410968199</v>
      </c>
    </row>
    <row r="212" spans="1:19" x14ac:dyDescent="0.2">
      <c r="A212" s="15">
        <f>+curves!A201</f>
        <v>42736</v>
      </c>
      <c r="B212" s="6">
        <f t="shared" si="22"/>
        <v>0</v>
      </c>
      <c r="C212" s="4">
        <f t="shared" ca="1" si="23"/>
        <v>-804630.36268665851</v>
      </c>
      <c r="D212" s="15"/>
      <c r="E212" s="6"/>
      <c r="F212" s="4">
        <v>951.3525142099636</v>
      </c>
      <c r="G212" s="4">
        <f t="shared" ca="1" si="24"/>
        <v>-804630.36268665839</v>
      </c>
      <c r="I212" s="6"/>
      <c r="J212" s="6">
        <v>2005.338675569948</v>
      </c>
      <c r="K212" s="4">
        <f t="shared" ca="1" si="20"/>
        <v>-1696065.7187870934</v>
      </c>
      <c r="M212" s="6"/>
      <c r="N212" s="4"/>
      <c r="O212" s="4"/>
      <c r="Q212" s="6"/>
      <c r="R212" s="6">
        <f t="shared" si="21"/>
        <v>-2005.338675569948</v>
      </c>
      <c r="S212" s="4">
        <f t="shared" ca="1" si="19"/>
        <v>1696065.7187870934</v>
      </c>
    </row>
    <row r="213" spans="1:19" x14ac:dyDescent="0.2">
      <c r="A213" s="15">
        <f>+curves!A202</f>
        <v>42767</v>
      </c>
      <c r="B213" s="6">
        <f t="shared" si="22"/>
        <v>0</v>
      </c>
      <c r="C213" s="4">
        <f t="shared" ca="1" si="23"/>
        <v>-800258.73583542882</v>
      </c>
      <c r="D213" s="15"/>
      <c r="E213" s="6"/>
      <c r="F213" s="4">
        <v>951.99303297123163</v>
      </c>
      <c r="G213" s="4">
        <f t="shared" ca="1" si="24"/>
        <v>-800258.73583542905</v>
      </c>
      <c r="I213" s="6"/>
      <c r="J213" s="6">
        <v>2005.9088773183223</v>
      </c>
      <c r="K213" s="4">
        <f t="shared" ca="1" si="20"/>
        <v>-1686195.2207294512</v>
      </c>
      <c r="M213" s="6"/>
      <c r="N213" s="4"/>
      <c r="O213" s="4"/>
      <c r="Q213" s="6"/>
      <c r="R213" s="6">
        <f t="shared" si="21"/>
        <v>-2005.9088773183223</v>
      </c>
      <c r="S213" s="4">
        <f t="shared" ca="1" si="19"/>
        <v>1686195.2207294512</v>
      </c>
    </row>
    <row r="214" spans="1:19" x14ac:dyDescent="0.2">
      <c r="A214" s="15">
        <f>+curves!A203</f>
        <v>42795</v>
      </c>
      <c r="B214" s="6">
        <f t="shared" si="22"/>
        <v>0</v>
      </c>
      <c r="C214" s="4">
        <f t="shared" ca="1" si="23"/>
        <v>-796382.60044012568</v>
      </c>
      <c r="D214" s="15"/>
      <c r="E214" s="6"/>
      <c r="F214" s="4">
        <v>952.63443461779639</v>
      </c>
      <c r="G214" s="4">
        <f t="shared" ca="1" si="24"/>
        <v>-796382.6004401258</v>
      </c>
      <c r="I214" s="6"/>
      <c r="J214" s="6">
        <v>2006.4798650277048</v>
      </c>
      <c r="K214" s="4">
        <f t="shared" ca="1" si="20"/>
        <v>-1677375.491137495</v>
      </c>
      <c r="M214" s="6"/>
      <c r="N214" s="4"/>
      <c r="O214" s="4"/>
      <c r="Q214" s="6"/>
      <c r="R214" s="6">
        <f t="shared" si="21"/>
        <v>-2006.4798650277048</v>
      </c>
      <c r="S214" s="4">
        <f t="shared" ca="1" si="19"/>
        <v>1677375.491137495</v>
      </c>
    </row>
    <row r="215" spans="1:19" x14ac:dyDescent="0.2">
      <c r="A215" s="15">
        <f>+curves!A204</f>
        <v>42826</v>
      </c>
      <c r="B215" s="6">
        <f t="shared" si="22"/>
        <v>0</v>
      </c>
      <c r="C215" s="4">
        <f t="shared" ca="1" si="23"/>
        <v>-792056.01872784668</v>
      </c>
      <c r="D215" s="15"/>
      <c r="E215" s="6"/>
      <c r="F215" s="4">
        <v>953.27672036649733</v>
      </c>
      <c r="G215" s="4">
        <f t="shared" ca="1" si="24"/>
        <v>-792056.01872784691</v>
      </c>
      <c r="I215" s="6"/>
      <c r="J215" s="6">
        <v>2007.0516397812007</v>
      </c>
      <c r="K215" s="4">
        <f t="shared" ca="1" si="20"/>
        <v>-1667613.7130204111</v>
      </c>
      <c r="M215" s="6"/>
      <c r="N215" s="4"/>
      <c r="O215" s="4"/>
      <c r="Q215" s="6"/>
      <c r="R215" s="6">
        <f t="shared" si="21"/>
        <v>-2007.0516397812007</v>
      </c>
      <c r="S215" s="4">
        <f t="shared" ca="1" si="19"/>
        <v>1667613.7130204111</v>
      </c>
    </row>
    <row r="216" spans="1:19" x14ac:dyDescent="0.2">
      <c r="A216" s="15">
        <f>+curves!A205</f>
        <v>42856</v>
      </c>
      <c r="B216" s="6">
        <f t="shared" si="22"/>
        <v>0</v>
      </c>
      <c r="C216" s="4">
        <f t="shared" ca="1" si="23"/>
        <v>-787908.63249923824</v>
      </c>
      <c r="D216" s="15"/>
      <c r="E216" s="6"/>
      <c r="F216" s="4">
        <v>953.9198914360943</v>
      </c>
      <c r="G216" s="4">
        <f t="shared" ca="1" si="24"/>
        <v>-787908.63249923848</v>
      </c>
      <c r="I216" s="6"/>
      <c r="J216" s="6">
        <v>2007.6242026639211</v>
      </c>
      <c r="K216" s="4">
        <f t="shared" ca="1" si="20"/>
        <v>-1658236.141519096</v>
      </c>
      <c r="M216" s="6"/>
      <c r="N216" s="4"/>
      <c r="O216" s="4"/>
      <c r="Q216" s="6"/>
      <c r="R216" s="6">
        <f t="shared" si="21"/>
        <v>-2007.6242026639211</v>
      </c>
      <c r="S216" s="4">
        <f t="shared" ca="1" si="19"/>
        <v>1658236.141519096</v>
      </c>
    </row>
    <row r="217" spans="1:19" x14ac:dyDescent="0.2">
      <c r="A217" s="15">
        <f>+curves!A206</f>
        <v>42887</v>
      </c>
      <c r="B217" s="6">
        <f t="shared" si="22"/>
        <v>0</v>
      </c>
      <c r="C217" s="4">
        <f t="shared" ca="1" si="23"/>
        <v>-783628.30265072756</v>
      </c>
      <c r="D217" s="15"/>
      <c r="E217" s="6"/>
      <c r="F217" s="4">
        <v>954.56394904690603</v>
      </c>
      <c r="G217" s="4">
        <f t="shared" ca="1" si="24"/>
        <v>-783628.30265072756</v>
      </c>
      <c r="I217" s="6"/>
      <c r="J217" s="6">
        <v>2008.197554762216</v>
      </c>
      <c r="K217" s="4">
        <f t="shared" ca="1" si="20"/>
        <v>-1648585.6634297932</v>
      </c>
      <c r="M217" s="6"/>
      <c r="N217" s="4"/>
      <c r="O217" s="4"/>
      <c r="Q217" s="6"/>
      <c r="R217" s="6">
        <f t="shared" si="21"/>
        <v>-2008.197554762216</v>
      </c>
      <c r="S217" s="4">
        <f t="shared" ca="1" si="19"/>
        <v>1648585.6634297932</v>
      </c>
    </row>
    <row r="218" spans="1:19" x14ac:dyDescent="0.2">
      <c r="A218" s="15">
        <f>+curves!A207</f>
        <v>42917</v>
      </c>
      <c r="B218" s="6">
        <f t="shared" si="22"/>
        <v>0</v>
      </c>
      <c r="C218" s="4">
        <f t="shared" ca="1" si="23"/>
        <v>-779525.27627797611</v>
      </c>
      <c r="D218" s="15"/>
      <c r="E218" s="6"/>
      <c r="F218" s="4">
        <v>955.20889442081057</v>
      </c>
      <c r="G218" s="4">
        <f t="shared" ca="1" si="24"/>
        <v>-779525.27627797623</v>
      </c>
      <c r="I218" s="6"/>
      <c r="J218" s="6">
        <v>2008.771697163676</v>
      </c>
      <c r="K218" s="4">
        <f t="shared" ca="1" si="20"/>
        <v>-1639315.0454910365</v>
      </c>
      <c r="M218" s="6"/>
      <c r="N218" s="4"/>
      <c r="O218" s="4"/>
      <c r="Q218" s="6"/>
      <c r="R218" s="6">
        <f t="shared" si="21"/>
        <v>-2008.771697163676</v>
      </c>
      <c r="S218" s="4">
        <f t="shared" ca="1" si="19"/>
        <v>1639315.0454910365</v>
      </c>
    </row>
    <row r="219" spans="1:19" x14ac:dyDescent="0.2">
      <c r="A219" s="15">
        <f>+curves!A208</f>
        <v>42948</v>
      </c>
      <c r="B219" s="6">
        <f t="shared" si="22"/>
        <v>0</v>
      </c>
      <c r="C219" s="4">
        <f t="shared" ca="1" si="23"/>
        <v>-775290.70149491332</v>
      </c>
      <c r="D219" s="15"/>
      <c r="E219" s="6"/>
      <c r="F219" s="4">
        <v>955.85472878161477</v>
      </c>
      <c r="G219" s="4">
        <f t="shared" ca="1" si="24"/>
        <v>-775290.70149491355</v>
      </c>
      <c r="I219" s="6"/>
      <c r="J219" s="6">
        <v>2009.3466309579053</v>
      </c>
      <c r="K219" s="4">
        <f t="shared" ca="1" si="20"/>
        <v>-1629774.6008407457</v>
      </c>
      <c r="M219" s="6"/>
      <c r="N219" s="4"/>
      <c r="O219" s="4"/>
      <c r="Q219" s="6"/>
      <c r="R219" s="6">
        <f t="shared" si="21"/>
        <v>-2009.3466309579053</v>
      </c>
      <c r="S219" s="4">
        <f t="shared" ca="1" si="19"/>
        <v>1629774.6008407457</v>
      </c>
    </row>
    <row r="220" spans="1:19" x14ac:dyDescent="0.2">
      <c r="A220" s="15">
        <f>+curves!A209</f>
        <v>42979</v>
      </c>
      <c r="B220" s="6">
        <f t="shared" si="22"/>
        <v>0</v>
      </c>
      <c r="C220" s="4">
        <f t="shared" ca="1" si="23"/>
        <v>-771079.23130367463</v>
      </c>
      <c r="D220" s="15"/>
      <c r="E220" s="6"/>
      <c r="F220" s="4">
        <v>956.50145335469006</v>
      </c>
      <c r="G220" s="4">
        <f t="shared" ca="1" si="24"/>
        <v>-771079.2313036744</v>
      </c>
      <c r="I220" s="6"/>
      <c r="J220" s="6">
        <v>2009.9223572357519</v>
      </c>
      <c r="K220" s="4">
        <f t="shared" ca="1" si="20"/>
        <v>-1620289.6302581071</v>
      </c>
      <c r="M220" s="6"/>
      <c r="N220" s="4"/>
      <c r="O220" s="4"/>
      <c r="Q220" s="6"/>
      <c r="R220" s="6">
        <f t="shared" si="21"/>
        <v>-2009.9223572357519</v>
      </c>
      <c r="S220" s="4">
        <f t="shared" ca="1" si="19"/>
        <v>1620289.6302581071</v>
      </c>
    </row>
    <row r="221" spans="1:19" x14ac:dyDescent="0.2">
      <c r="A221" s="15">
        <f>+curves!A210</f>
        <v>43009</v>
      </c>
      <c r="B221" s="6">
        <f t="shared" si="22"/>
        <v>0</v>
      </c>
      <c r="C221" s="4">
        <f t="shared" ca="1" si="23"/>
        <v>-767042.24709554063</v>
      </c>
      <c r="D221" s="15"/>
      <c r="E221" s="6"/>
      <c r="F221" s="4">
        <v>957.1490693669748</v>
      </c>
      <c r="G221" s="4">
        <f t="shared" ca="1" si="24"/>
        <v>-767042.24709554052</v>
      </c>
      <c r="I221" s="6"/>
      <c r="J221" s="6">
        <v>2010.4988770893115</v>
      </c>
      <c r="K221" s="4">
        <f t="shared" ca="1" si="20"/>
        <v>-1611178.0555619854</v>
      </c>
      <c r="M221" s="6"/>
      <c r="N221" s="4"/>
      <c r="O221" s="4"/>
      <c r="Q221" s="6"/>
      <c r="R221" s="6">
        <f t="shared" si="21"/>
        <v>-2010.4988770893115</v>
      </c>
      <c r="S221" s="4">
        <f t="shared" ca="1" si="19"/>
        <v>1611178.0555619854</v>
      </c>
    </row>
    <row r="222" spans="1:19" x14ac:dyDescent="0.2">
      <c r="A222" s="15">
        <f>+curves!A211</f>
        <v>43040</v>
      </c>
      <c r="B222" s="6">
        <f t="shared" si="22"/>
        <v>0</v>
      </c>
      <c r="C222" s="4">
        <f t="shared" ca="1" si="23"/>
        <v>-762875.79244541819</v>
      </c>
      <c r="D222" s="15"/>
      <c r="E222" s="6"/>
      <c r="F222" s="4">
        <v>957.79757804734277</v>
      </c>
      <c r="G222" s="4">
        <f t="shared" ca="1" si="24"/>
        <v>-762875.79244541808</v>
      </c>
      <c r="I222" s="6"/>
      <c r="J222" s="6">
        <v>2011.0761916126983</v>
      </c>
      <c r="K222" s="4">
        <f t="shared" ca="1" si="20"/>
        <v>-1601801.2349461347</v>
      </c>
      <c r="M222" s="6"/>
      <c r="N222" s="4"/>
      <c r="O222" s="4"/>
      <c r="Q222" s="6"/>
      <c r="R222" s="6">
        <f t="shared" si="21"/>
        <v>-2011.0761916126983</v>
      </c>
      <c r="S222" s="4">
        <f t="shared" ca="1" si="19"/>
        <v>1601801.2349461347</v>
      </c>
    </row>
    <row r="223" spans="1:19" x14ac:dyDescent="0.2">
      <c r="A223" s="15">
        <f>+curves!A212</f>
        <v>43070</v>
      </c>
      <c r="B223" s="6">
        <f t="shared" si="22"/>
        <v>0</v>
      </c>
      <c r="C223" s="4">
        <f t="shared" ca="1" si="23"/>
        <v>-758881.98173189303</v>
      </c>
      <c r="D223" s="15"/>
      <c r="E223" s="6"/>
      <c r="F223" s="4">
        <v>958.44698062624002</v>
      </c>
      <c r="G223" s="4">
        <f t="shared" ca="1" si="24"/>
        <v>-758881.98173189291</v>
      </c>
      <c r="I223" s="6"/>
      <c r="J223" s="6">
        <v>2011.6543019012781</v>
      </c>
      <c r="K223" s="4">
        <f t="shared" ca="1" si="20"/>
        <v>-1592793.5859204838</v>
      </c>
      <c r="M223" s="6"/>
      <c r="N223" s="4"/>
      <c r="O223" s="4"/>
      <c r="Q223" s="6"/>
      <c r="R223" s="6">
        <f t="shared" si="21"/>
        <v>-2011.6543019012781</v>
      </c>
      <c r="S223" s="4">
        <f t="shared" ca="1" si="19"/>
        <v>1592793.5859204838</v>
      </c>
    </row>
    <row r="224" spans="1:19" x14ac:dyDescent="0.2">
      <c r="A224" s="15">
        <f>+curves!A213</f>
        <v>43101</v>
      </c>
      <c r="B224" s="6">
        <f t="shared" si="22"/>
        <v>0</v>
      </c>
      <c r="C224" s="4">
        <f t="shared" ca="1" si="23"/>
        <v>-754760.05915767513</v>
      </c>
      <c r="D224" s="15"/>
      <c r="E224" s="6"/>
      <c r="F224" s="4">
        <v>959.09727833568513</v>
      </c>
      <c r="G224" s="4">
        <f t="shared" ca="1" si="24"/>
        <v>-754760.05915767502</v>
      </c>
      <c r="I224" s="6"/>
      <c r="J224" s="6">
        <v>2012.2332090516695</v>
      </c>
      <c r="K224" s="4">
        <f t="shared" ca="1" si="20"/>
        <v>-1583523.6844153684</v>
      </c>
      <c r="M224" s="6"/>
      <c r="N224" s="4"/>
      <c r="O224" s="4"/>
      <c r="Q224" s="6"/>
      <c r="R224" s="6">
        <f t="shared" si="21"/>
        <v>-2012.2332090516695</v>
      </c>
      <c r="S224" s="4">
        <f t="shared" ca="1" si="19"/>
        <v>1583523.6844153684</v>
      </c>
    </row>
    <row r="225" spans="1:19" x14ac:dyDescent="0.2">
      <c r="A225" s="15">
        <f>+curves!A214</f>
        <v>43132</v>
      </c>
      <c r="B225" s="6">
        <f t="shared" si="22"/>
        <v>0</v>
      </c>
      <c r="C225" s="4">
        <f t="shared" ca="1" si="23"/>
        <v>-750660.62379494612</v>
      </c>
      <c r="D225" s="15"/>
      <c r="E225" s="6"/>
      <c r="F225" s="4">
        <v>959.74847240964118</v>
      </c>
      <c r="G225" s="4">
        <f t="shared" ca="1" si="24"/>
        <v>-750660.62379494612</v>
      </c>
      <c r="I225" s="6"/>
      <c r="J225" s="6">
        <v>2012.812914162517</v>
      </c>
      <c r="K225" s="4">
        <f t="shared" ca="1" si="20"/>
        <v>-1574307.6870278746</v>
      </c>
      <c r="M225" s="6"/>
      <c r="N225" s="4"/>
      <c r="O225" s="4"/>
      <c r="Q225" s="6"/>
      <c r="R225" s="6">
        <f t="shared" si="21"/>
        <v>-2012.812914162517</v>
      </c>
      <c r="S225" s="4">
        <f t="shared" ca="1" si="19"/>
        <v>1574307.6870278746</v>
      </c>
    </row>
    <row r="226" spans="1:19" x14ac:dyDescent="0.2">
      <c r="A226" s="15">
        <f>+curves!A215</f>
        <v>43160</v>
      </c>
      <c r="B226" s="6">
        <f t="shared" si="22"/>
        <v>0</v>
      </c>
      <c r="C226" s="4">
        <f t="shared" ca="1" si="23"/>
        <v>-747026.24959140341</v>
      </c>
      <c r="D226" s="15"/>
      <c r="E226" s="6"/>
      <c r="F226" s="4">
        <v>960.40056408364842</v>
      </c>
      <c r="G226" s="4">
        <f t="shared" ca="1" si="24"/>
        <v>-747026.24959140329</v>
      </c>
      <c r="I226" s="6"/>
      <c r="J226" s="6">
        <v>2013.3934183337215</v>
      </c>
      <c r="K226" s="4">
        <f t="shared" ca="1" si="20"/>
        <v>-1566073.3557408194</v>
      </c>
      <c r="M226" s="6"/>
      <c r="N226" s="4"/>
      <c r="O226" s="4"/>
      <c r="Q226" s="6"/>
      <c r="R226" s="6">
        <f t="shared" si="21"/>
        <v>-2013.3934183337215</v>
      </c>
      <c r="S226" s="4">
        <f t="shared" ca="1" si="19"/>
        <v>1566073.3557408194</v>
      </c>
    </row>
    <row r="227" spans="1:19" x14ac:dyDescent="0.2">
      <c r="A227" s="15">
        <f>+curves!A216</f>
        <v>43191</v>
      </c>
      <c r="B227" s="6">
        <f t="shared" si="22"/>
        <v>0</v>
      </c>
      <c r="C227" s="4">
        <f t="shared" ca="1" si="23"/>
        <v>-742969.03998903232</v>
      </c>
      <c r="D227" s="15"/>
      <c r="E227" s="6"/>
      <c r="F227" s="4">
        <v>961.0535545948278</v>
      </c>
      <c r="G227" s="4">
        <f t="shared" ca="1" si="24"/>
        <v>-742969.03998903232</v>
      </c>
      <c r="I227" s="6"/>
      <c r="J227" s="6">
        <v>2013.9747226664435</v>
      </c>
      <c r="K227" s="4">
        <f t="shared" ca="1" si="20"/>
        <v>-1556958.8802910172</v>
      </c>
      <c r="M227" s="6"/>
      <c r="N227" s="4"/>
      <c r="O227" s="4"/>
      <c r="Q227" s="6"/>
      <c r="R227" s="6">
        <f t="shared" si="21"/>
        <v>-2013.9747226664435</v>
      </c>
      <c r="S227" s="4">
        <f t="shared" ca="1" si="19"/>
        <v>1556958.8802910172</v>
      </c>
    </row>
    <row r="228" spans="1:19" x14ac:dyDescent="0.2">
      <c r="A228" s="15">
        <f>+curves!A217</f>
        <v>43221</v>
      </c>
      <c r="B228" s="6">
        <f t="shared" si="22"/>
        <v>0</v>
      </c>
      <c r="C228" s="4">
        <f t="shared" ca="1" si="23"/>
        <v>-739080.00355733722</v>
      </c>
      <c r="D228" s="15"/>
      <c r="E228" s="6"/>
      <c r="F228" s="4">
        <v>961.7074451822516</v>
      </c>
      <c r="G228" s="4">
        <f t="shared" ca="1" si="24"/>
        <v>-739080.0035573371</v>
      </c>
      <c r="I228" s="6"/>
      <c r="J228" s="6">
        <v>2014.5568282638756</v>
      </c>
      <c r="K228" s="4">
        <f t="shared" ca="1" si="20"/>
        <v>-1548203.32863032</v>
      </c>
      <c r="M228" s="6"/>
      <c r="N228" s="4"/>
      <c r="O228" s="4"/>
      <c r="Q228" s="6"/>
      <c r="R228" s="6">
        <f t="shared" si="21"/>
        <v>-2014.5568282638756</v>
      </c>
      <c r="S228" s="4">
        <f t="shared" ca="1" si="19"/>
        <v>1548203.32863032</v>
      </c>
    </row>
    <row r="229" spans="1:19" x14ac:dyDescent="0.2">
      <c r="A229" s="15">
        <f>+curves!A218</f>
        <v>43252</v>
      </c>
      <c r="B229" s="6">
        <f t="shared" si="22"/>
        <v>0</v>
      </c>
      <c r="C229" s="4">
        <f t="shared" ca="1" si="23"/>
        <v>-735066.15264264843</v>
      </c>
      <c r="D229" s="15"/>
      <c r="E229" s="6"/>
      <c r="F229" s="4">
        <v>962.36223708657644</v>
      </c>
      <c r="G229" s="4">
        <f t="shared" ca="1" si="24"/>
        <v>-735066.15264264843</v>
      </c>
      <c r="I229" s="6"/>
      <c r="J229" s="6">
        <v>2015.1397362304742</v>
      </c>
      <c r="K229" s="4">
        <f t="shared" ca="1" si="20"/>
        <v>-1539192.7861099129</v>
      </c>
      <c r="M229" s="6"/>
      <c r="N229" s="4"/>
      <c r="O229" s="4"/>
      <c r="Q229" s="6"/>
      <c r="R229" s="6">
        <f t="shared" si="21"/>
        <v>-2015.1397362304742</v>
      </c>
      <c r="S229" s="4">
        <f t="shared" ca="1" si="19"/>
        <v>1539192.7861099129</v>
      </c>
    </row>
    <row r="230" spans="1:19" x14ac:dyDescent="0.2">
      <c r="A230" s="15">
        <f>+curves!A219</f>
        <v>43282</v>
      </c>
      <c r="B230" s="6">
        <f t="shared" si="22"/>
        <v>0</v>
      </c>
      <c r="C230" s="4">
        <f t="shared" ca="1" si="23"/>
        <v>-731218.69982407172</v>
      </c>
      <c r="D230" s="15"/>
      <c r="E230" s="6"/>
      <c r="F230" s="4">
        <v>963.01793155004634</v>
      </c>
      <c r="G230" s="4">
        <f t="shared" ca="1" si="24"/>
        <v>-731218.69982407172</v>
      </c>
      <c r="I230" s="6"/>
      <c r="J230" s="6">
        <v>2015.72344767196</v>
      </c>
      <c r="K230" s="4">
        <f t="shared" ca="1" si="20"/>
        <v>-1530537.1066550987</v>
      </c>
      <c r="M230" s="6"/>
      <c r="N230" s="4"/>
      <c r="O230" s="4"/>
      <c r="Q230" s="6"/>
      <c r="R230" s="6">
        <f t="shared" si="21"/>
        <v>-2015.72344767196</v>
      </c>
      <c r="S230" s="4">
        <f t="shared" ca="1" si="19"/>
        <v>1530537.1066550987</v>
      </c>
    </row>
    <row r="231" spans="1:19" x14ac:dyDescent="0.2">
      <c r="A231" s="15">
        <f>+curves!A220</f>
        <v>43313</v>
      </c>
      <c r="B231" s="6">
        <f t="shared" si="22"/>
        <v>0</v>
      </c>
      <c r="C231" s="4">
        <f t="shared" ca="1" si="23"/>
        <v>-727247.74200107181</v>
      </c>
      <c r="D231" s="15"/>
      <c r="E231" s="6"/>
      <c r="F231" s="4">
        <v>963.67452981686404</v>
      </c>
      <c r="G231" s="4">
        <f t="shared" ca="1" si="24"/>
        <v>-727247.74200107169</v>
      </c>
      <c r="I231" s="6"/>
      <c r="J231" s="6">
        <v>2016.3079636960929</v>
      </c>
      <c r="K231" s="4">
        <f t="shared" ca="1" si="20"/>
        <v>-1521629.3140542249</v>
      </c>
      <c r="M231" s="6"/>
      <c r="N231" s="4"/>
      <c r="O231" s="4"/>
      <c r="Q231" s="6"/>
      <c r="R231" s="6">
        <f t="shared" si="21"/>
        <v>-2016.3079636960929</v>
      </c>
      <c r="S231" s="4">
        <f t="shared" ca="1" si="19"/>
        <v>1521629.3140542249</v>
      </c>
    </row>
    <row r="232" spans="1:19" x14ac:dyDescent="0.2">
      <c r="A232" s="15">
        <f>+curves!A221</f>
        <v>43344</v>
      </c>
      <c r="B232" s="6">
        <f t="shared" si="22"/>
        <v>0</v>
      </c>
      <c r="C232" s="4">
        <f t="shared" ca="1" si="23"/>
        <v>-723298.44400621392</v>
      </c>
      <c r="D232" s="15"/>
      <c r="E232" s="6"/>
      <c r="F232" s="4">
        <v>964.33203313282343</v>
      </c>
      <c r="G232" s="4">
        <f t="shared" ca="1" si="24"/>
        <v>-723298.44400621403</v>
      </c>
      <c r="I232" s="6"/>
      <c r="J232" s="6">
        <v>2016.8932854119025</v>
      </c>
      <c r="K232" s="4">
        <f t="shared" ca="1" si="20"/>
        <v>-1512773.323857923</v>
      </c>
      <c r="M232" s="6"/>
      <c r="N232" s="4"/>
      <c r="O232" s="4"/>
      <c r="Q232" s="6"/>
      <c r="R232" s="6">
        <f t="shared" si="21"/>
        <v>-2016.8932854119025</v>
      </c>
      <c r="S232" s="4">
        <f t="shared" ca="1" si="19"/>
        <v>1512773.323857923</v>
      </c>
    </row>
    <row r="233" spans="1:19" x14ac:dyDescent="0.2">
      <c r="A233" s="15">
        <f>+curves!A222</f>
        <v>43374</v>
      </c>
      <c r="B233" s="6">
        <f t="shared" si="22"/>
        <v>0</v>
      </c>
      <c r="C233" s="4">
        <f t="shared" ca="1" si="23"/>
        <v>-719512.90072032786</v>
      </c>
      <c r="D233" s="15"/>
      <c r="E233" s="6"/>
      <c r="F233" s="4">
        <v>964.9904427453132</v>
      </c>
      <c r="G233" s="4">
        <f t="shared" ca="1" si="24"/>
        <v>-719512.90072032798</v>
      </c>
      <c r="I233" s="6"/>
      <c r="J233" s="6">
        <v>2017.4794139296891</v>
      </c>
      <c r="K233" s="4">
        <f t="shared" ca="1" si="20"/>
        <v>-1504266.1574247472</v>
      </c>
      <c r="M233" s="6"/>
      <c r="N233" s="4"/>
      <c r="O233" s="4"/>
      <c r="Q233" s="6"/>
      <c r="R233" s="6">
        <f t="shared" si="21"/>
        <v>-2017.4794139296891</v>
      </c>
      <c r="S233" s="4">
        <f t="shared" ca="1" si="19"/>
        <v>1504266.1574247472</v>
      </c>
    </row>
    <row r="234" spans="1:19" x14ac:dyDescent="0.2">
      <c r="A234" s="15">
        <f>+curves!A223</f>
        <v>43405</v>
      </c>
      <c r="B234" s="6">
        <f t="shared" si="22"/>
        <v>0</v>
      </c>
      <c r="C234" s="4">
        <f t="shared" ca="1" si="23"/>
        <v>-715605.80273426347</v>
      </c>
      <c r="D234" s="15"/>
      <c r="E234" s="6"/>
      <c r="F234" s="4">
        <v>965.64975990368748</v>
      </c>
      <c r="G234" s="4">
        <f t="shared" ca="1" si="24"/>
        <v>-715605.80273426359</v>
      </c>
      <c r="I234" s="6"/>
      <c r="J234" s="6">
        <v>2018.0663503617991</v>
      </c>
      <c r="K234" s="4">
        <f t="shared" ca="1" si="20"/>
        <v>-1495511.1579644543</v>
      </c>
      <c r="M234" s="6"/>
      <c r="N234" s="4"/>
      <c r="O234" s="4"/>
      <c r="Q234" s="6"/>
      <c r="R234" s="6">
        <f t="shared" si="21"/>
        <v>-2018.0663503617991</v>
      </c>
      <c r="S234" s="4">
        <f t="shared" ca="1" si="19"/>
        <v>1495511.1579644543</v>
      </c>
    </row>
    <row r="235" spans="1:19" x14ac:dyDescent="0.2">
      <c r="A235" s="15">
        <f>+curves!A224</f>
        <v>43435</v>
      </c>
      <c r="B235" s="6">
        <f t="shared" si="22"/>
        <v>0</v>
      </c>
      <c r="C235" s="4">
        <f t="shared" ca="1" si="23"/>
        <v>-711860.73124255869</v>
      </c>
      <c r="D235" s="15"/>
      <c r="E235" s="6"/>
      <c r="F235" s="4">
        <v>966.30998585889938</v>
      </c>
      <c r="G235" s="4">
        <f t="shared" ca="1" si="24"/>
        <v>-711860.73124255857</v>
      </c>
      <c r="I235" s="6"/>
      <c r="J235" s="6">
        <v>2018.6540958218543</v>
      </c>
      <c r="K235" s="4">
        <f t="shared" ca="1" si="20"/>
        <v>-1487101.0356994926</v>
      </c>
      <c r="M235" s="6"/>
      <c r="N235" s="4"/>
      <c r="O235" s="4"/>
      <c r="Q235" s="6"/>
      <c r="R235" s="6">
        <f t="shared" si="21"/>
        <v>-2018.6540958218543</v>
      </c>
      <c r="S235" s="4">
        <f t="shared" ca="1" si="19"/>
        <v>1487101.0356994926</v>
      </c>
    </row>
    <row r="236" spans="1:19" x14ac:dyDescent="0.2">
      <c r="A236" s="15">
        <f>+curves!A225</f>
        <v>43466</v>
      </c>
      <c r="B236" s="15"/>
      <c r="C236" s="15"/>
      <c r="D236" s="15"/>
      <c r="E236" s="1"/>
      <c r="F236" s="1"/>
      <c r="G236" s="1"/>
      <c r="M236" s="1"/>
      <c r="N236" s="1"/>
      <c r="O236" s="1"/>
    </row>
    <row r="237" spans="1:19" x14ac:dyDescent="0.2">
      <c r="A237" s="15"/>
      <c r="B237" s="15"/>
      <c r="C237" s="15"/>
      <c r="D237" s="15"/>
      <c r="E237" s="1"/>
      <c r="F237" s="1"/>
      <c r="G237" s="1"/>
      <c r="M237" s="1"/>
      <c r="N237" s="1"/>
      <c r="O237" s="1"/>
    </row>
    <row r="238" spans="1:19" x14ac:dyDescent="0.2">
      <c r="A238" s="15"/>
      <c r="B238" s="15"/>
      <c r="C238" s="15"/>
      <c r="D238" s="15"/>
      <c r="E238" s="1"/>
      <c r="F238" s="1"/>
      <c r="G238" s="1"/>
      <c r="M238" s="1"/>
      <c r="N238" s="1"/>
      <c r="O238" s="1"/>
    </row>
    <row r="239" spans="1:19" x14ac:dyDescent="0.2">
      <c r="A239" s="15"/>
      <c r="B239" s="15"/>
      <c r="C239" s="15"/>
      <c r="D239" s="15"/>
      <c r="E239" s="1"/>
      <c r="F239" s="1"/>
      <c r="G239" s="1"/>
      <c r="M239" s="1"/>
      <c r="N239" s="1"/>
      <c r="O239" s="1"/>
    </row>
    <row r="240" spans="1:19" x14ac:dyDescent="0.2">
      <c r="A240" s="15"/>
      <c r="B240" s="15"/>
      <c r="C240" s="15"/>
      <c r="D240" s="15"/>
      <c r="E240" s="1"/>
      <c r="F240" s="1"/>
      <c r="G240" s="1"/>
      <c r="M240" s="1"/>
      <c r="N240" s="1"/>
      <c r="O240" s="1"/>
    </row>
    <row r="241" spans="1:15" x14ac:dyDescent="0.2">
      <c r="A241" s="15"/>
      <c r="B241" s="15"/>
      <c r="C241" s="15"/>
      <c r="D241" s="15"/>
      <c r="E241" s="1"/>
      <c r="F241" s="1"/>
      <c r="G241" s="1"/>
      <c r="M241" s="1"/>
      <c r="N241" s="1"/>
      <c r="O241" s="1"/>
    </row>
    <row r="242" spans="1:15" x14ac:dyDescent="0.2">
      <c r="A242" s="15"/>
      <c r="B242" s="15"/>
      <c r="C242" s="15"/>
      <c r="D242" s="15"/>
      <c r="E242" s="1"/>
      <c r="F242" s="1"/>
      <c r="G242" s="1"/>
      <c r="M242" s="1"/>
      <c r="N242" s="1"/>
      <c r="O242" s="1"/>
    </row>
    <row r="243" spans="1:15" x14ac:dyDescent="0.2">
      <c r="A243" s="15"/>
      <c r="B243" s="15"/>
      <c r="C243" s="15"/>
      <c r="D243" s="15"/>
      <c r="E243" s="1"/>
      <c r="F243" s="1"/>
      <c r="G243" s="1"/>
      <c r="M243" s="1"/>
      <c r="N243" s="1"/>
      <c r="O243" s="1"/>
    </row>
    <row r="244" spans="1:15" x14ac:dyDescent="0.2">
      <c r="A244" s="15"/>
      <c r="B244" s="15"/>
      <c r="C244" s="15"/>
      <c r="D244" s="15"/>
      <c r="E244" s="1"/>
      <c r="F244" s="1"/>
      <c r="G244" s="1"/>
      <c r="M244" s="1"/>
      <c r="N244" s="1"/>
      <c r="O244" s="1"/>
    </row>
    <row r="245" spans="1:15" x14ac:dyDescent="0.2">
      <c r="A245" s="15"/>
      <c r="B245" s="15"/>
      <c r="C245" s="15"/>
      <c r="D245" s="15"/>
      <c r="E245" s="1"/>
      <c r="F245" s="1"/>
      <c r="G245" s="1"/>
      <c r="M245" s="1"/>
      <c r="N245" s="1"/>
      <c r="O245" s="1"/>
    </row>
    <row r="246" spans="1:15" x14ac:dyDescent="0.2">
      <c r="A246" s="15"/>
      <c r="B246" s="15"/>
      <c r="C246" s="15"/>
      <c r="D246" s="15"/>
      <c r="E246" s="1"/>
      <c r="F246" s="1"/>
      <c r="G246" s="1"/>
      <c r="M246" s="1"/>
      <c r="N246" s="1"/>
      <c r="O246" s="1"/>
    </row>
    <row r="247" spans="1:15" x14ac:dyDescent="0.2">
      <c r="A247" s="15"/>
      <c r="B247" s="15"/>
      <c r="C247" s="15"/>
      <c r="D247" s="15"/>
      <c r="E247" s="1"/>
      <c r="F247" s="1"/>
      <c r="G247" s="1"/>
      <c r="M247" s="1"/>
      <c r="N247" s="1"/>
      <c r="O247" s="1"/>
    </row>
    <row r="248" spans="1:15" x14ac:dyDescent="0.2">
      <c r="A248" s="15"/>
      <c r="B248" s="15"/>
      <c r="C248" s="15"/>
      <c r="D248" s="15"/>
      <c r="E248" s="1"/>
      <c r="F248" s="1"/>
      <c r="G248" s="1"/>
      <c r="M248" s="1"/>
      <c r="N248" s="1"/>
      <c r="O248" s="1"/>
    </row>
    <row r="249" spans="1:15" x14ac:dyDescent="0.2">
      <c r="A249" s="15"/>
      <c r="B249" s="15"/>
      <c r="C249" s="15"/>
      <c r="D249" s="15"/>
      <c r="E249" s="1"/>
      <c r="F249" s="1"/>
      <c r="G249" s="1"/>
      <c r="M249" s="1"/>
      <c r="N249" s="1"/>
      <c r="O249" s="1"/>
    </row>
    <row r="250" spans="1:15" x14ac:dyDescent="0.2">
      <c r="A250" s="15"/>
      <c r="B250" s="15"/>
      <c r="C250" s="15"/>
      <c r="D250" s="15"/>
      <c r="E250" s="1"/>
      <c r="F250" s="1"/>
      <c r="G250" s="1"/>
      <c r="M250" s="1"/>
      <c r="N250" s="1"/>
      <c r="O250" s="1"/>
    </row>
    <row r="251" spans="1:15" x14ac:dyDescent="0.2">
      <c r="A251" s="15"/>
      <c r="B251" s="15"/>
      <c r="C251" s="15"/>
      <c r="D251" s="15"/>
      <c r="E251" s="1"/>
      <c r="F251" s="1"/>
      <c r="G251" s="1"/>
      <c r="M251" s="1"/>
      <c r="N251" s="1"/>
      <c r="O251" s="1"/>
    </row>
    <row r="252" spans="1:15" x14ac:dyDescent="0.2">
      <c r="A252" s="15"/>
      <c r="B252" s="15"/>
      <c r="C252" s="15"/>
      <c r="D252" s="15"/>
      <c r="E252" s="1"/>
      <c r="F252" s="1"/>
      <c r="G252" s="1"/>
      <c r="M252" s="1"/>
      <c r="N252" s="1"/>
      <c r="O252" s="1"/>
    </row>
    <row r="253" spans="1:15" x14ac:dyDescent="0.2">
      <c r="A253" s="15"/>
      <c r="B253" s="15"/>
      <c r="C253" s="15"/>
      <c r="D253" s="15"/>
      <c r="E253" s="1"/>
      <c r="F253" s="1"/>
      <c r="G253" s="1"/>
      <c r="M253" s="1"/>
      <c r="N253" s="1"/>
      <c r="O253" s="1"/>
    </row>
    <row r="254" spans="1:15" x14ac:dyDescent="0.2">
      <c r="A254" s="15"/>
      <c r="B254" s="15"/>
      <c r="C254" s="15"/>
      <c r="D254" s="15"/>
      <c r="E254" s="1"/>
      <c r="F254" s="1"/>
      <c r="G254" s="1"/>
      <c r="M254" s="1"/>
      <c r="N254" s="1"/>
      <c r="O254" s="1"/>
    </row>
    <row r="255" spans="1:15" x14ac:dyDescent="0.2">
      <c r="A255" s="15"/>
      <c r="B255" s="15"/>
      <c r="C255" s="15"/>
      <c r="D255" s="15"/>
      <c r="E255" s="1"/>
      <c r="F255" s="1"/>
      <c r="G255" s="1"/>
      <c r="M255" s="1"/>
      <c r="N255" s="1"/>
      <c r="O255" s="1"/>
    </row>
    <row r="256" spans="1:15" x14ac:dyDescent="0.2">
      <c r="A256" s="15"/>
      <c r="B256" s="15"/>
      <c r="C256" s="15"/>
      <c r="D256" s="15"/>
      <c r="E256" s="1"/>
      <c r="F256" s="1"/>
      <c r="G256" s="1"/>
      <c r="M256" s="1"/>
      <c r="N256" s="1"/>
      <c r="O256" s="1"/>
    </row>
    <row r="257" spans="1:15" x14ac:dyDescent="0.2">
      <c r="A257" s="15"/>
      <c r="B257" s="15"/>
      <c r="C257" s="15"/>
      <c r="D257" s="15"/>
      <c r="E257" s="1"/>
      <c r="F257" s="1"/>
      <c r="G257" s="1"/>
      <c r="M257" s="1"/>
      <c r="N257" s="1"/>
      <c r="O257" s="1"/>
    </row>
    <row r="258" spans="1:15" x14ac:dyDescent="0.2">
      <c r="A258" s="15"/>
      <c r="B258" s="15"/>
      <c r="C258" s="15"/>
      <c r="D258" s="15"/>
      <c r="E258" s="1"/>
      <c r="F258" s="1"/>
      <c r="G258" s="1"/>
      <c r="M258" s="1"/>
      <c r="N258" s="1"/>
      <c r="O258" s="1"/>
    </row>
    <row r="259" spans="1:15" x14ac:dyDescent="0.2">
      <c r="A259" s="15"/>
      <c r="B259" s="15"/>
      <c r="C259" s="15"/>
      <c r="D259" s="15"/>
      <c r="E259" s="1"/>
      <c r="F259" s="1"/>
      <c r="G259" s="1"/>
      <c r="M259" s="1"/>
      <c r="N259" s="1"/>
      <c r="O259" s="1"/>
    </row>
    <row r="260" spans="1:15" x14ac:dyDescent="0.2">
      <c r="E260" s="1"/>
      <c r="F260" s="1"/>
      <c r="G260" s="1"/>
      <c r="M260" s="1"/>
      <c r="N260" s="1"/>
      <c r="O260" s="1"/>
    </row>
    <row r="261" spans="1:15" x14ac:dyDescent="0.2">
      <c r="E261" s="1"/>
      <c r="F261" s="1"/>
      <c r="G261" s="1"/>
      <c r="M261" s="1"/>
      <c r="N261" s="1"/>
      <c r="O261" s="1"/>
    </row>
    <row r="262" spans="1:15" x14ac:dyDescent="0.2">
      <c r="E262" s="1"/>
      <c r="F262" s="1"/>
      <c r="G262" s="1"/>
      <c r="M262" s="1"/>
      <c r="N262" s="1"/>
      <c r="O262" s="1"/>
    </row>
    <row r="263" spans="1:15" x14ac:dyDescent="0.2">
      <c r="E263" s="1"/>
      <c r="F263" s="1"/>
      <c r="G263" s="1"/>
      <c r="M263" s="1"/>
      <c r="N263" s="1"/>
      <c r="O263" s="1"/>
    </row>
    <row r="264" spans="1:15" x14ac:dyDescent="0.2">
      <c r="E264" s="1"/>
      <c r="F264" s="1"/>
      <c r="G264" s="1"/>
      <c r="M264" s="1"/>
      <c r="N264" s="1"/>
      <c r="O264" s="1"/>
    </row>
    <row r="265" spans="1:15" x14ac:dyDescent="0.2">
      <c r="E265" s="1"/>
      <c r="F265" s="1"/>
      <c r="G265" s="1"/>
      <c r="M265" s="1"/>
      <c r="N265" s="1"/>
      <c r="O265" s="1"/>
    </row>
    <row r="266" spans="1:15" x14ac:dyDescent="0.2">
      <c r="E266" s="1"/>
      <c r="F266" s="1"/>
      <c r="G266" s="1"/>
      <c r="M266" s="1"/>
      <c r="N266" s="1"/>
      <c r="O266" s="1"/>
    </row>
    <row r="267" spans="1:15" x14ac:dyDescent="0.2">
      <c r="E267" s="1"/>
      <c r="F267" s="1"/>
      <c r="G267" s="1"/>
      <c r="M267" s="1"/>
      <c r="N267" s="1"/>
      <c r="O267" s="1"/>
    </row>
    <row r="268" spans="1:15" x14ac:dyDescent="0.2">
      <c r="E268" s="1"/>
      <c r="F268" s="1"/>
      <c r="G268" s="1"/>
      <c r="M268" s="1"/>
      <c r="N268" s="1"/>
      <c r="O268" s="1"/>
    </row>
    <row r="269" spans="1:15" x14ac:dyDescent="0.2">
      <c r="E269" s="1"/>
      <c r="F269" s="1"/>
      <c r="G269" s="1"/>
      <c r="M269" s="1"/>
      <c r="N269" s="1"/>
      <c r="O269" s="1"/>
    </row>
    <row r="270" spans="1:15" x14ac:dyDescent="0.2">
      <c r="E270" s="1"/>
      <c r="F270" s="1"/>
      <c r="G270" s="1"/>
      <c r="M270" s="1"/>
      <c r="N270" s="1"/>
      <c r="O270" s="1"/>
    </row>
    <row r="271" spans="1:15" x14ac:dyDescent="0.2">
      <c r="E271" s="1"/>
      <c r="F271" s="1"/>
      <c r="G271" s="1"/>
      <c r="M271" s="1"/>
      <c r="N271" s="1"/>
      <c r="O271" s="1"/>
    </row>
    <row r="272" spans="1:15" x14ac:dyDescent="0.2">
      <c r="E272" s="1"/>
      <c r="F272" s="1"/>
      <c r="G272" s="1"/>
      <c r="M272" s="1"/>
      <c r="N272" s="1"/>
      <c r="O272" s="1"/>
    </row>
    <row r="273" spans="5:15" x14ac:dyDescent="0.2">
      <c r="E273" s="1"/>
      <c r="F273" s="1"/>
      <c r="G273" s="1"/>
      <c r="M273" s="1"/>
      <c r="N273" s="1"/>
      <c r="O273" s="1"/>
    </row>
    <row r="274" spans="5:15" x14ac:dyDescent="0.2">
      <c r="E274" s="1"/>
      <c r="F274" s="1"/>
      <c r="G274" s="1"/>
      <c r="M274" s="1"/>
      <c r="N274" s="1"/>
      <c r="O274" s="1"/>
    </row>
    <row r="275" spans="5:15" x14ac:dyDescent="0.2">
      <c r="E275" s="1"/>
      <c r="F275" s="1"/>
      <c r="G275" s="1"/>
      <c r="M275" s="1"/>
      <c r="N275" s="1"/>
      <c r="O275" s="1"/>
    </row>
    <row r="276" spans="5:15" x14ac:dyDescent="0.2">
      <c r="E276" s="1"/>
      <c r="F276" s="1"/>
      <c r="G276" s="1"/>
      <c r="M276" s="1"/>
      <c r="N276" s="1"/>
      <c r="O276" s="1"/>
    </row>
    <row r="277" spans="5:15" x14ac:dyDescent="0.2">
      <c r="E277" s="1"/>
      <c r="F277" s="1"/>
      <c r="G277" s="1"/>
      <c r="M277" s="1"/>
      <c r="N277" s="1"/>
      <c r="O277" s="1"/>
    </row>
    <row r="278" spans="5:15" x14ac:dyDescent="0.2">
      <c r="E278" s="1"/>
      <c r="F278" s="1"/>
      <c r="G278" s="1"/>
      <c r="M278" s="1"/>
      <c r="N278" s="1"/>
      <c r="O278" s="1"/>
    </row>
    <row r="279" spans="5:15" x14ac:dyDescent="0.2">
      <c r="E279" s="1"/>
      <c r="F279" s="1"/>
      <c r="G279" s="1"/>
      <c r="M279" s="1"/>
      <c r="N279" s="1"/>
      <c r="O279" s="1"/>
    </row>
    <row r="280" spans="5:15" x14ac:dyDescent="0.2">
      <c r="E280" s="1"/>
      <c r="F280" s="1"/>
      <c r="G280" s="1"/>
      <c r="M280" s="1"/>
      <c r="N280" s="1"/>
      <c r="O280" s="1"/>
    </row>
    <row r="281" spans="5:15" x14ac:dyDescent="0.2">
      <c r="E281" s="1"/>
      <c r="F281" s="1"/>
      <c r="G281" s="1"/>
      <c r="M281" s="1"/>
      <c r="N281" s="1"/>
      <c r="O281" s="1"/>
    </row>
    <row r="282" spans="5:15" x14ac:dyDescent="0.2">
      <c r="E282" s="1"/>
      <c r="F282" s="1"/>
      <c r="G282" s="1"/>
      <c r="M282" s="1"/>
      <c r="N282" s="1"/>
      <c r="O282" s="1"/>
    </row>
    <row r="283" spans="5:15" x14ac:dyDescent="0.2">
      <c r="E283" s="1"/>
      <c r="F283" s="1"/>
      <c r="G283" s="1"/>
      <c r="M283" s="1"/>
      <c r="N283" s="1"/>
      <c r="O283" s="1"/>
    </row>
    <row r="284" spans="5:15" x14ac:dyDescent="0.2">
      <c r="E284" s="1"/>
      <c r="F284" s="1"/>
      <c r="G284" s="1"/>
      <c r="M284" s="1"/>
      <c r="N284" s="1"/>
      <c r="O284" s="1"/>
    </row>
    <row r="285" spans="5:15" x14ac:dyDescent="0.2">
      <c r="E285" s="1"/>
      <c r="F285" s="1"/>
      <c r="G285" s="1"/>
      <c r="M285" s="1"/>
      <c r="N285" s="1"/>
      <c r="O285" s="1"/>
    </row>
    <row r="286" spans="5:15" x14ac:dyDescent="0.2">
      <c r="E286" s="1"/>
      <c r="F286" s="1"/>
      <c r="G286" s="1"/>
      <c r="M286" s="1"/>
      <c r="N286" s="1"/>
      <c r="O286" s="1"/>
    </row>
    <row r="287" spans="5:15" x14ac:dyDescent="0.2">
      <c r="E287" s="1"/>
      <c r="F287" s="1"/>
      <c r="G287" s="1"/>
      <c r="M287" s="1"/>
      <c r="N287" s="1"/>
      <c r="O287" s="1"/>
    </row>
    <row r="288" spans="5:15" x14ac:dyDescent="0.2">
      <c r="E288" s="1"/>
      <c r="F288" s="1"/>
      <c r="G288" s="1"/>
      <c r="M288" s="1"/>
      <c r="N288" s="1"/>
      <c r="O288" s="1"/>
    </row>
    <row r="289" spans="5:15" x14ac:dyDescent="0.2">
      <c r="E289" s="1"/>
      <c r="F289" s="1"/>
      <c r="G289" s="1"/>
      <c r="M289" s="1"/>
      <c r="N289" s="1"/>
      <c r="O289" s="1"/>
    </row>
    <row r="290" spans="5:15" x14ac:dyDescent="0.2">
      <c r="E290" s="1"/>
      <c r="F290" s="1"/>
      <c r="G290" s="1"/>
      <c r="M290" s="1"/>
      <c r="N290" s="1"/>
      <c r="O290" s="1"/>
    </row>
    <row r="291" spans="5:15" x14ac:dyDescent="0.2">
      <c r="E291" s="1"/>
      <c r="F291" s="1"/>
      <c r="G291" s="1"/>
      <c r="M291" s="1"/>
      <c r="N291" s="1"/>
      <c r="O291" s="1"/>
    </row>
    <row r="292" spans="5:15" x14ac:dyDescent="0.2">
      <c r="E292" s="1"/>
      <c r="F292" s="1"/>
      <c r="G292" s="1"/>
      <c r="M292" s="1"/>
      <c r="N292" s="1"/>
      <c r="O292" s="1"/>
    </row>
    <row r="293" spans="5:15" x14ac:dyDescent="0.2">
      <c r="E293" s="1"/>
      <c r="F293" s="1"/>
      <c r="G293" s="1"/>
      <c r="M293" s="1"/>
      <c r="N293" s="1"/>
      <c r="O293" s="1"/>
    </row>
    <row r="294" spans="5:15" x14ac:dyDescent="0.2">
      <c r="E294" s="1"/>
      <c r="F294" s="1"/>
      <c r="G294" s="1"/>
      <c r="M294" s="1"/>
      <c r="N294" s="1"/>
      <c r="O294" s="1"/>
    </row>
    <row r="295" spans="5:15" x14ac:dyDescent="0.2">
      <c r="E295" s="1"/>
      <c r="F295" s="1"/>
      <c r="G295" s="1"/>
      <c r="M295" s="1"/>
      <c r="N295" s="1"/>
      <c r="O295" s="1"/>
    </row>
    <row r="296" spans="5:15" x14ac:dyDescent="0.2">
      <c r="E296" s="1"/>
      <c r="F296" s="1"/>
      <c r="G296" s="1"/>
    </row>
    <row r="297" spans="5:15" x14ac:dyDescent="0.2">
      <c r="E297" s="1"/>
      <c r="F297" s="1"/>
      <c r="G297" s="1"/>
    </row>
    <row r="298" spans="5:15" x14ac:dyDescent="0.2">
      <c r="E298" s="1"/>
      <c r="F298" s="1"/>
      <c r="G298" s="1"/>
    </row>
    <row r="299" spans="5:15" x14ac:dyDescent="0.2">
      <c r="E299" s="1"/>
      <c r="F299" s="1"/>
      <c r="G299" s="1"/>
    </row>
    <row r="300" spans="5:15" x14ac:dyDescent="0.2">
      <c r="E300" s="1"/>
      <c r="F300" s="1"/>
      <c r="G300" s="1"/>
    </row>
    <row r="301" spans="5:15" x14ac:dyDescent="0.2">
      <c r="E301" s="1"/>
      <c r="F301" s="1"/>
      <c r="G301" s="1"/>
    </row>
    <row r="302" spans="5:15" x14ac:dyDescent="0.2">
      <c r="E302" s="1"/>
      <c r="F302" s="1"/>
      <c r="G302" s="1"/>
    </row>
    <row r="303" spans="5:15" x14ac:dyDescent="0.2">
      <c r="E303" s="1"/>
      <c r="F303" s="1"/>
      <c r="G303" s="1"/>
    </row>
    <row r="304" spans="5:15" x14ac:dyDescent="0.2">
      <c r="E304" s="1"/>
      <c r="F304" s="1"/>
      <c r="G304" s="1"/>
    </row>
  </sheetData>
  <pageMargins left="0" right="0" top="0" bottom="0" header="0" footer="0"/>
  <pageSetup paperSize="5" scale="6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28"/>
  <sheetViews>
    <sheetView showGridLines="0" topLeftCell="G1" zoomScale="75" workbookViewId="0">
      <selection activeCell="AL10" sqref="AL10"/>
    </sheetView>
  </sheetViews>
  <sheetFormatPr defaultRowHeight="12.75" x14ac:dyDescent="0.2"/>
  <cols>
    <col min="1" max="1" width="23" customWidth="1"/>
    <col min="2" max="2" width="13.7109375" customWidth="1"/>
    <col min="3" max="3" width="15.28515625" bestFit="1" customWidth="1"/>
    <col min="4" max="4" width="26.140625" customWidth="1"/>
    <col min="5" max="6" width="18" customWidth="1"/>
    <col min="7" max="7" width="5.85546875" customWidth="1"/>
    <col min="8" max="8" width="13.7109375" customWidth="1"/>
    <col min="9" max="9" width="13.42578125" customWidth="1"/>
    <col min="10" max="10" width="4.7109375" customWidth="1"/>
    <col min="11" max="12" width="14.5703125" customWidth="1"/>
    <col min="13" max="13" width="3.42578125" customWidth="1"/>
    <col min="14" max="15" width="14.85546875" customWidth="1"/>
    <col min="16" max="16" width="3.7109375" customWidth="1"/>
    <col min="17" max="18" width="16.7109375" customWidth="1"/>
    <col min="19" max="19" width="3.5703125" customWidth="1"/>
    <col min="20" max="21" width="13.5703125" customWidth="1"/>
    <col min="22" max="22" width="3.42578125" customWidth="1"/>
    <col min="23" max="24" width="15.28515625" customWidth="1"/>
    <col min="25" max="25" width="3.28515625" customWidth="1"/>
    <col min="26" max="27" width="13.85546875" customWidth="1"/>
    <col min="28" max="28" width="3.5703125" customWidth="1"/>
    <col min="29" max="30" width="13.85546875" customWidth="1"/>
    <col min="31" max="31" width="5.140625" customWidth="1"/>
    <col min="32" max="32" width="13.85546875" bestFit="1" customWidth="1"/>
    <col min="33" max="33" width="16.140625" bestFit="1" customWidth="1"/>
    <col min="34" max="34" width="4" customWidth="1"/>
    <col min="35" max="35" width="13.5703125" customWidth="1"/>
    <col min="36" max="36" width="14.85546875" bestFit="1" customWidth="1"/>
    <col min="37" max="37" width="4" customWidth="1"/>
    <col min="38" max="38" width="13.28515625" customWidth="1"/>
    <col min="39" max="39" width="14.85546875" bestFit="1" customWidth="1"/>
    <col min="40" max="40" width="4" customWidth="1"/>
    <col min="41" max="41" width="13.85546875" customWidth="1"/>
    <col min="42" max="42" width="14.42578125" bestFit="1" customWidth="1"/>
  </cols>
  <sheetData>
    <row r="1" spans="1:42" x14ac:dyDescent="0.2">
      <c r="H1" s="51" t="s">
        <v>57</v>
      </c>
      <c r="I1" s="53"/>
      <c r="J1" s="53"/>
      <c r="K1" s="53"/>
      <c r="L1" s="53"/>
      <c r="M1" s="53"/>
      <c r="N1" s="53"/>
      <c r="O1" s="53"/>
      <c r="P1" s="53"/>
      <c r="Q1" s="53"/>
      <c r="R1" s="50"/>
      <c r="T1" s="51" t="s">
        <v>59</v>
      </c>
      <c r="U1" s="53"/>
      <c r="V1" s="53"/>
      <c r="W1" s="53"/>
      <c r="X1" s="53"/>
      <c r="Y1" s="53"/>
      <c r="Z1" s="53"/>
      <c r="AA1" s="53"/>
      <c r="AB1" s="53"/>
      <c r="AC1" s="53"/>
      <c r="AD1" s="50"/>
      <c r="AF1" s="51" t="s">
        <v>62</v>
      </c>
      <c r="AG1" s="53"/>
      <c r="AH1" s="53"/>
      <c r="AI1" s="53"/>
      <c r="AJ1" s="53"/>
      <c r="AK1" s="53"/>
      <c r="AL1" s="53"/>
      <c r="AM1" s="53"/>
      <c r="AN1" s="53"/>
      <c r="AO1" s="53"/>
      <c r="AP1" s="50"/>
    </row>
    <row r="3" spans="1:42" x14ac:dyDescent="0.2">
      <c r="B3" s="40" t="s">
        <v>50</v>
      </c>
      <c r="C3" s="40"/>
      <c r="E3" s="40" t="s">
        <v>77</v>
      </c>
      <c r="F3" s="40"/>
      <c r="H3" s="40" t="s">
        <v>56</v>
      </c>
      <c r="I3" s="40"/>
      <c r="K3" s="40" t="s">
        <v>46</v>
      </c>
      <c r="L3" s="40"/>
      <c r="N3" s="40" t="s">
        <v>55</v>
      </c>
      <c r="O3" s="40"/>
      <c r="Q3" s="40" t="s">
        <v>49</v>
      </c>
      <c r="R3" s="40"/>
      <c r="T3" s="40" t="s">
        <v>54</v>
      </c>
      <c r="U3" s="40"/>
      <c r="W3" s="40" t="s">
        <v>65</v>
      </c>
      <c r="X3" s="40"/>
      <c r="Z3" s="40" t="s">
        <v>55</v>
      </c>
      <c r="AA3" s="40"/>
      <c r="AC3" s="40" t="s">
        <v>49</v>
      </c>
      <c r="AD3" s="40"/>
      <c r="AF3" s="40" t="s">
        <v>63</v>
      </c>
      <c r="AG3" s="40"/>
      <c r="AI3" s="40" t="s">
        <v>64</v>
      </c>
      <c r="AJ3" s="40"/>
      <c r="AL3" s="40" t="s">
        <v>55</v>
      </c>
      <c r="AM3" s="40"/>
      <c r="AO3" s="40" t="s">
        <v>49</v>
      </c>
      <c r="AP3" s="40"/>
    </row>
    <row r="4" spans="1:42" x14ac:dyDescent="0.2">
      <c r="A4" s="28" t="s">
        <v>33</v>
      </c>
      <c r="B4" s="41"/>
      <c r="C4" s="42"/>
      <c r="D4" s="27"/>
      <c r="E4" s="30">
        <v>1</v>
      </c>
      <c r="F4" s="31"/>
      <c r="G4" s="27"/>
      <c r="H4" s="30">
        <v>1</v>
      </c>
      <c r="I4" s="31"/>
      <c r="J4" s="27"/>
      <c r="K4" s="30">
        <v>2</v>
      </c>
      <c r="L4" s="31"/>
      <c r="N4" s="30">
        <v>3</v>
      </c>
      <c r="O4" s="31"/>
      <c r="Q4" s="30">
        <v>4</v>
      </c>
      <c r="R4" s="31"/>
      <c r="T4" s="30">
        <v>5</v>
      </c>
      <c r="U4" s="31"/>
      <c r="V4" s="27"/>
      <c r="W4" s="30">
        <v>6</v>
      </c>
      <c r="X4" s="31"/>
      <c r="Z4" s="30">
        <v>7</v>
      </c>
      <c r="AA4" s="31"/>
      <c r="AC4" s="30">
        <v>8</v>
      </c>
      <c r="AD4" s="31"/>
      <c r="AF4" s="30">
        <v>9</v>
      </c>
      <c r="AG4" s="31"/>
      <c r="AH4" s="27"/>
      <c r="AI4" s="30">
        <v>10</v>
      </c>
      <c r="AJ4" s="31"/>
      <c r="AL4" s="30">
        <v>11</v>
      </c>
      <c r="AM4" s="31"/>
      <c r="AO4" s="30">
        <v>12</v>
      </c>
      <c r="AP4" s="31"/>
    </row>
    <row r="5" spans="1:42" x14ac:dyDescent="0.2">
      <c r="A5" s="28" t="s">
        <v>34</v>
      </c>
      <c r="B5" s="43"/>
      <c r="C5" s="44"/>
      <c r="D5" s="27"/>
      <c r="E5" s="32">
        <v>36684</v>
      </c>
      <c r="F5" s="33"/>
      <c r="G5" s="27"/>
      <c r="H5" s="32">
        <v>36684</v>
      </c>
      <c r="I5" s="33"/>
      <c r="J5" s="27"/>
      <c r="K5" s="32">
        <v>36684</v>
      </c>
      <c r="L5" s="33"/>
      <c r="N5" s="32">
        <v>36684</v>
      </c>
      <c r="O5" s="33"/>
      <c r="Q5" s="32">
        <v>36684</v>
      </c>
      <c r="R5" s="33"/>
      <c r="T5" s="32">
        <v>36684</v>
      </c>
      <c r="U5" s="33"/>
      <c r="V5" s="27"/>
      <c r="W5" s="32">
        <v>36684</v>
      </c>
      <c r="X5" s="33"/>
      <c r="Z5" s="32">
        <v>36684</v>
      </c>
      <c r="AA5" s="33"/>
      <c r="AC5" s="32">
        <v>36684</v>
      </c>
      <c r="AD5" s="33"/>
      <c r="AF5" s="32">
        <v>36684</v>
      </c>
      <c r="AG5" s="33"/>
      <c r="AH5" s="27"/>
      <c r="AI5" s="32">
        <v>36684</v>
      </c>
      <c r="AJ5" s="33"/>
      <c r="AL5" s="32">
        <v>36684</v>
      </c>
      <c r="AM5" s="33"/>
      <c r="AO5" s="32">
        <v>36684</v>
      </c>
      <c r="AP5" s="33"/>
    </row>
    <row r="6" spans="1:42" x14ac:dyDescent="0.2">
      <c r="A6" s="28" t="s">
        <v>35</v>
      </c>
      <c r="B6" s="45"/>
      <c r="C6" s="44"/>
      <c r="D6" s="27"/>
      <c r="E6" s="34" t="s">
        <v>78</v>
      </c>
      <c r="F6" s="33"/>
      <c r="G6" s="27"/>
      <c r="H6" s="34" t="s">
        <v>44</v>
      </c>
      <c r="I6" s="33"/>
      <c r="J6" s="27"/>
      <c r="K6" s="34" t="s">
        <v>11</v>
      </c>
      <c r="L6" s="33"/>
      <c r="M6" s="2"/>
      <c r="N6" s="34" t="s">
        <v>48</v>
      </c>
      <c r="O6" s="33"/>
      <c r="P6" s="2"/>
      <c r="Q6" s="34" t="s">
        <v>47</v>
      </c>
      <c r="R6" s="33"/>
      <c r="S6" s="2"/>
      <c r="T6" s="34" t="s">
        <v>44</v>
      </c>
      <c r="U6" s="33"/>
      <c r="V6" s="27"/>
      <c r="W6" s="34" t="s">
        <v>11</v>
      </c>
      <c r="X6" s="33"/>
      <c r="Y6" s="2"/>
      <c r="Z6" s="34" t="s">
        <v>48</v>
      </c>
      <c r="AA6" s="33"/>
      <c r="AB6" s="2"/>
      <c r="AC6" s="34" t="s">
        <v>47</v>
      </c>
      <c r="AD6" s="33"/>
      <c r="AF6" s="34" t="s">
        <v>44</v>
      </c>
      <c r="AG6" s="33"/>
      <c r="AH6" s="27"/>
      <c r="AI6" s="34" t="s">
        <v>11</v>
      </c>
      <c r="AJ6" s="33"/>
      <c r="AK6" s="2"/>
      <c r="AL6" s="34" t="s">
        <v>48</v>
      </c>
      <c r="AM6" s="33"/>
      <c r="AN6" s="2"/>
      <c r="AO6" s="34" t="s">
        <v>47</v>
      </c>
      <c r="AP6" s="33"/>
    </row>
    <row r="7" spans="1:42" x14ac:dyDescent="0.2">
      <c r="A7" s="28" t="s">
        <v>38</v>
      </c>
      <c r="B7" s="46"/>
      <c r="C7" s="44"/>
      <c r="D7" s="27"/>
      <c r="E7" s="35">
        <v>37347</v>
      </c>
      <c r="F7" s="33"/>
      <c r="G7" s="27"/>
      <c r="H7" s="35">
        <v>37347</v>
      </c>
      <c r="I7" s="33"/>
      <c r="J7" s="27"/>
      <c r="K7" s="35">
        <f>+H7</f>
        <v>37347</v>
      </c>
      <c r="L7" s="33"/>
      <c r="M7" s="2"/>
      <c r="N7" s="35">
        <f>+K7</f>
        <v>37347</v>
      </c>
      <c r="O7" s="33"/>
      <c r="P7" s="2"/>
      <c r="Q7" s="35">
        <f>+N7</f>
        <v>37347</v>
      </c>
      <c r="R7" s="33"/>
      <c r="S7" s="2"/>
      <c r="T7" s="35">
        <v>37622</v>
      </c>
      <c r="U7" s="33"/>
      <c r="V7" s="27"/>
      <c r="W7" s="35">
        <f>+T7</f>
        <v>37622</v>
      </c>
      <c r="X7" s="33"/>
      <c r="Y7" s="2"/>
      <c r="Z7" s="35">
        <f>+W7</f>
        <v>37622</v>
      </c>
      <c r="AA7" s="33"/>
      <c r="AB7" s="2"/>
      <c r="AC7" s="35">
        <f>+Z7</f>
        <v>37622</v>
      </c>
      <c r="AD7" s="33"/>
      <c r="AF7" s="35">
        <v>37987</v>
      </c>
      <c r="AG7" s="33"/>
      <c r="AH7" s="27"/>
      <c r="AI7" s="35">
        <f>+AF7</f>
        <v>37987</v>
      </c>
      <c r="AJ7" s="33"/>
      <c r="AK7" s="2"/>
      <c r="AL7" s="35">
        <f>+AI7</f>
        <v>37987</v>
      </c>
      <c r="AM7" s="33"/>
      <c r="AN7" s="2"/>
      <c r="AO7" s="35">
        <f>+AL7</f>
        <v>37987</v>
      </c>
      <c r="AP7" s="33"/>
    </row>
    <row r="8" spans="1:42" x14ac:dyDescent="0.2">
      <c r="A8" s="28" t="s">
        <v>39</v>
      </c>
      <c r="B8" s="46"/>
      <c r="C8" s="44"/>
      <c r="D8" s="27"/>
      <c r="E8" s="35">
        <v>37956</v>
      </c>
      <c r="F8" s="33"/>
      <c r="G8" s="27"/>
      <c r="H8" s="35">
        <v>37956</v>
      </c>
      <c r="I8" s="33"/>
      <c r="J8" s="27"/>
      <c r="K8" s="35">
        <f>+H8</f>
        <v>37956</v>
      </c>
      <c r="L8" s="33"/>
      <c r="M8" s="2"/>
      <c r="N8" s="35">
        <f>+K8</f>
        <v>37956</v>
      </c>
      <c r="O8" s="33"/>
      <c r="P8" s="2"/>
      <c r="Q8" s="35">
        <f>+N8</f>
        <v>37956</v>
      </c>
      <c r="R8" s="33"/>
      <c r="S8" s="2"/>
      <c r="T8" s="35">
        <v>37956</v>
      </c>
      <c r="U8" s="33"/>
      <c r="V8" s="27"/>
      <c r="W8" s="35">
        <f>+T8</f>
        <v>37956</v>
      </c>
      <c r="X8" s="33"/>
      <c r="Y8" s="2"/>
      <c r="Z8" s="35">
        <f>+W8</f>
        <v>37956</v>
      </c>
      <c r="AA8" s="33"/>
      <c r="AB8" s="2"/>
      <c r="AC8" s="35">
        <f>+Z8</f>
        <v>37956</v>
      </c>
      <c r="AD8" s="33"/>
      <c r="AF8" s="35">
        <v>45992</v>
      </c>
      <c r="AG8" s="33"/>
      <c r="AH8" s="27"/>
      <c r="AI8" s="35">
        <f>+AF8</f>
        <v>45992</v>
      </c>
      <c r="AJ8" s="33"/>
      <c r="AK8" s="2"/>
      <c r="AL8" s="35">
        <f>+AI8</f>
        <v>45992</v>
      </c>
      <c r="AM8" s="33"/>
      <c r="AN8" s="2"/>
      <c r="AO8" s="35">
        <f>+AL8</f>
        <v>45992</v>
      </c>
      <c r="AP8" s="33"/>
    </row>
    <row r="9" spans="1:42" x14ac:dyDescent="0.2">
      <c r="A9" s="28" t="s">
        <v>36</v>
      </c>
      <c r="B9" s="47"/>
      <c r="C9" s="44"/>
      <c r="D9" s="27"/>
      <c r="E9" s="36">
        <v>1297972</v>
      </c>
      <c r="F9" s="33"/>
      <c r="G9" s="27"/>
      <c r="H9" s="36">
        <v>1297972</v>
      </c>
      <c r="I9" s="33"/>
      <c r="J9" s="27"/>
      <c r="K9" s="36">
        <f>-H9*0.105</f>
        <v>-136287.06</v>
      </c>
      <c r="L9" s="33"/>
      <c r="N9" s="36">
        <f>-(H9+K9)*0.025</f>
        <v>-29042.123500000002</v>
      </c>
      <c r="O9" s="33"/>
      <c r="Q9" s="36">
        <f>-SUM(H9:O9)</f>
        <v>-1132642.8165</v>
      </c>
      <c r="R9" s="33"/>
      <c r="T9" s="36">
        <f>-'fob deals'!H9</f>
        <v>3720184.2857142901</v>
      </c>
      <c r="U9" s="33"/>
      <c r="V9" s="27"/>
      <c r="W9" s="36">
        <f>-T9*0.027</f>
        <v>-100444.97571428583</v>
      </c>
      <c r="X9" s="33"/>
      <c r="Z9" s="36">
        <f>-(T9+W9)*0.025</f>
        <v>-90493.482750000112</v>
      </c>
      <c r="AA9" s="33"/>
      <c r="AC9" s="36">
        <f>-SUM(T9:AA9)</f>
        <v>-3529245.8272500043</v>
      </c>
      <c r="AD9" s="33"/>
      <c r="AF9" s="36">
        <f>-+'fob deals'!K9</f>
        <v>5016515.625</v>
      </c>
      <c r="AG9" s="33"/>
      <c r="AH9" s="27"/>
      <c r="AI9" s="36">
        <f>-AF9*0.0110282</f>
        <v>-55323.137615625004</v>
      </c>
      <c r="AJ9" s="33"/>
      <c r="AL9" s="36">
        <f>-(AF9+AI9)*0.025</f>
        <v>-124029.81218460939</v>
      </c>
      <c r="AM9" s="33"/>
      <c r="AO9" s="36"/>
      <c r="AP9" s="33"/>
    </row>
    <row r="10" spans="1:42" x14ac:dyDescent="0.2">
      <c r="A10" s="28" t="s">
        <v>37</v>
      </c>
      <c r="B10" s="48"/>
      <c r="C10" s="44"/>
      <c r="D10" s="27"/>
      <c r="E10" s="37">
        <v>1</v>
      </c>
      <c r="F10" s="33"/>
      <c r="G10" s="27"/>
      <c r="H10" s="37">
        <v>1</v>
      </c>
      <c r="I10" s="33"/>
      <c r="J10" s="27"/>
      <c r="K10" s="37">
        <v>0</v>
      </c>
      <c r="L10" s="33"/>
      <c r="N10" s="37">
        <v>0</v>
      </c>
      <c r="O10" s="33"/>
      <c r="Q10" s="37"/>
      <c r="R10" s="33"/>
      <c r="T10" s="37">
        <v>1</v>
      </c>
      <c r="U10" s="33"/>
      <c r="V10" s="27"/>
      <c r="W10" s="37">
        <v>0</v>
      </c>
      <c r="X10" s="33"/>
      <c r="Z10" s="37">
        <v>0</v>
      </c>
      <c r="AA10" s="33"/>
      <c r="AC10" s="37"/>
      <c r="AD10" s="33"/>
      <c r="AF10" s="37">
        <v>2.2999999999999998</v>
      </c>
      <c r="AG10" s="33"/>
      <c r="AH10" s="27"/>
      <c r="AI10" s="37">
        <v>0</v>
      </c>
      <c r="AJ10" s="33"/>
      <c r="AL10" s="37">
        <v>0</v>
      </c>
      <c r="AM10" s="33"/>
      <c r="AO10" s="37"/>
      <c r="AP10" s="33"/>
    </row>
    <row r="11" spans="1:42" x14ac:dyDescent="0.2">
      <c r="A11" s="7"/>
      <c r="B11" s="29" t="s">
        <v>51</v>
      </c>
      <c r="C11" s="29" t="s">
        <v>52</v>
      </c>
      <c r="E11" s="29" t="s">
        <v>41</v>
      </c>
      <c r="F11" s="29" t="s">
        <v>42</v>
      </c>
      <c r="H11" s="29" t="s">
        <v>41</v>
      </c>
      <c r="I11" s="29" t="s">
        <v>42</v>
      </c>
      <c r="K11" s="29" t="s">
        <v>41</v>
      </c>
      <c r="L11" s="29" t="s">
        <v>42</v>
      </c>
      <c r="N11" s="29" t="s">
        <v>41</v>
      </c>
      <c r="O11" s="29" t="s">
        <v>42</v>
      </c>
      <c r="Q11" s="29" t="s">
        <v>41</v>
      </c>
      <c r="R11" s="29" t="s">
        <v>42</v>
      </c>
      <c r="T11" s="29" t="s">
        <v>41</v>
      </c>
      <c r="U11" s="29" t="s">
        <v>42</v>
      </c>
      <c r="W11" s="29" t="s">
        <v>41</v>
      </c>
      <c r="X11" s="29" t="s">
        <v>42</v>
      </c>
      <c r="Z11" s="29" t="s">
        <v>41</v>
      </c>
      <c r="AA11" s="29" t="s">
        <v>42</v>
      </c>
      <c r="AC11" s="29" t="s">
        <v>41</v>
      </c>
      <c r="AD11" s="29" t="s">
        <v>42</v>
      </c>
      <c r="AF11" s="29" t="s">
        <v>41</v>
      </c>
      <c r="AG11" s="29" t="s">
        <v>42</v>
      </c>
      <c r="AI11" s="29" t="s">
        <v>41</v>
      </c>
      <c r="AJ11" s="29" t="s">
        <v>42</v>
      </c>
      <c r="AL11" s="29" t="s">
        <v>41</v>
      </c>
      <c r="AM11" s="29" t="s">
        <v>42</v>
      </c>
      <c r="AO11" s="29" t="s">
        <v>41</v>
      </c>
      <c r="AP11" s="29" t="s">
        <v>42</v>
      </c>
    </row>
    <row r="12" spans="1:42" x14ac:dyDescent="0.2">
      <c r="A12" s="7" t="s">
        <v>43</v>
      </c>
      <c r="B12" s="38">
        <f ca="1">+SUMIF($H$11:$CM$11,"POS",$H12:$CM12)</f>
        <v>1301578298.4020548</v>
      </c>
      <c r="C12" s="49">
        <f ca="1">+SUMIF($D$11:$CM$11,"P&amp;l",$D12:$CM12)</f>
        <v>1064210497.4311416</v>
      </c>
      <c r="D12" s="39"/>
      <c r="E12" s="38">
        <f ca="1">SUM(E13:E259)</f>
        <v>62678360.133377708</v>
      </c>
      <c r="F12" s="39">
        <f ca="1">SUM(F13:F259)</f>
        <v>-327120312.93169928</v>
      </c>
      <c r="H12" s="38">
        <f ca="1">SUM(H13:H259)</f>
        <v>62678360.133377708</v>
      </c>
      <c r="I12" s="39">
        <f ca="1">SUM(I13:I259)</f>
        <v>131174776.99301</v>
      </c>
      <c r="K12" s="38">
        <f ca="1">SUM(K13:K259)</f>
        <v>-6581227.8140046615</v>
      </c>
      <c r="L12" s="39">
        <f ca="1">SUM(L13:L259)</f>
        <v>-20354579.398270704</v>
      </c>
      <c r="N12" s="38">
        <f ca="1">SUM(N13:N259)</f>
        <v>-1402428.3079843263</v>
      </c>
      <c r="O12" s="39">
        <f ca="1">SUM(O13:O259)</f>
        <v>-4337463.9432029249</v>
      </c>
      <c r="Q12" s="38">
        <f>SUM(Q13:Q259)</f>
        <v>0</v>
      </c>
      <c r="R12" s="39">
        <f>SUM(R13:R259)</f>
        <v>0</v>
      </c>
      <c r="T12" s="38">
        <f ca="1">SUM(T13:T259)</f>
        <v>99919252.060575768</v>
      </c>
      <c r="U12" s="39">
        <f ca="1">SUM(U13:U259)</f>
        <v>203303615.86715001</v>
      </c>
      <c r="W12" s="38">
        <f ca="1">SUM(W13:W259)</f>
        <v>-2697819.8056355454</v>
      </c>
      <c r="X12" s="39">
        <f ca="1">SUM(X13:X259)</f>
        <v>-8187017.4340485949</v>
      </c>
      <c r="Z12" s="38">
        <f ca="1">SUM(Z13:Z259)</f>
        <v>-2430535.8063735054</v>
      </c>
      <c r="AA12" s="39">
        <f ca="1">SUM(AA13:AA259)</f>
        <v>-7375896.2623419296</v>
      </c>
      <c r="AC12" s="38">
        <f>SUM(AC13:AC259)</f>
        <v>0</v>
      </c>
      <c r="AD12" s="39">
        <f>SUM(AD13:AD259)</f>
        <v>0</v>
      </c>
      <c r="AF12" s="38">
        <f ca="1">SUM(AF13:AF259)</f>
        <v>1194810141.5539565</v>
      </c>
      <c r="AG12" s="39">
        <f ca="1">SUM(AG13:AG259)</f>
        <v>1239679116.2532659</v>
      </c>
      <c r="AI12" s="38">
        <f ca="1">SUM(AI13:AI259)</f>
        <v>-13176605.203085352</v>
      </c>
      <c r="AJ12" s="39">
        <f ca="1">SUM(AJ13:AJ259)</f>
        <v>-43977621.196960583</v>
      </c>
      <c r="AL12" s="38">
        <f ca="1">SUM(AL13:AL259)</f>
        <v>-29540838.408771817</v>
      </c>
      <c r="AM12" s="39">
        <f ca="1">SUM(AM13:AM259)</f>
        <v>-98594120.515760213</v>
      </c>
      <c r="AO12" s="38">
        <f>SUM(AO13:AO259)</f>
        <v>0</v>
      </c>
      <c r="AP12" s="39">
        <f>SUM(AP13:AP259)</f>
        <v>0</v>
      </c>
    </row>
    <row r="13" spans="1:42" x14ac:dyDescent="0.2">
      <c r="A13" s="15">
        <f>+curves!A2</f>
        <v>36678</v>
      </c>
      <c r="B13" s="6">
        <f t="shared" ref="B13:B76" si="0">+SUMIF($H$11:$CM$11,"POS",$H13:$CM13)</f>
        <v>0</v>
      </c>
      <c r="C13" s="4">
        <f t="shared" ref="C13:C76" si="1">+SUMIF($H$11:$CM$11,"P&amp;l",$H13:$CM13)</f>
        <v>0</v>
      </c>
      <c r="D13" s="72"/>
      <c r="E13" s="6">
        <f>+IF(AND($H$7&lt;$A13+1,$H$8&gt;$A13-1),$H$9*VLOOKUP($A13,curves,3,0),0)</f>
        <v>0</v>
      </c>
      <c r="F13" s="4"/>
      <c r="H13" s="6">
        <f>+IF(AND($H$7&lt;$A13+1,$H$8&gt;$A13-1),$H$9*VLOOKUP($A13,curves,3,0),0)</f>
        <v>0</v>
      </c>
      <c r="I13" s="4">
        <f>+IF(AND(H$7&lt;$A13+1,H$8&gt;$A13-1),H$9*(VLOOKUP($A13,curves,6,0)-H$10)*VLOOKUP($A13,curves,3,0),0)</f>
        <v>0</v>
      </c>
      <c r="K13" s="6">
        <f>+IF(AND(K$7&lt;$A13+1,K$8&gt;$A13-1),K$9*VLOOKUP($A13,curves,3,0),0)</f>
        <v>0</v>
      </c>
      <c r="L13" s="4">
        <f>+IF(AND(K$7&lt;$A13+1,K$8&gt;$A13-1),K$9*(VLOOKUP($A13,curves,6,0)-K$10)*VLOOKUP($A13,curves,3,0),0)</f>
        <v>0</v>
      </c>
      <c r="N13" s="6">
        <f>+IF(AND(N$7&lt;$A13+1,N$8&gt;$A13-1),N$9*VLOOKUP($A13,curves,3,0),0)</f>
        <v>0</v>
      </c>
      <c r="O13" s="4">
        <f>+IF(AND(N$7&lt;$A13+1,N$8&gt;$A13-1),N$9*(VLOOKUP($A13,curves,6,0)-N$10)*VLOOKUP($A13,curves,3,0),0)</f>
        <v>0</v>
      </c>
      <c r="Q13" s="6"/>
      <c r="R13" s="4"/>
      <c r="T13" s="6">
        <f>+IF(AND(T$7&lt;$A13+1,T$8&gt;$A13-1),T$9*VLOOKUP($A13,curves,3,0),0)</f>
        <v>0</v>
      </c>
      <c r="U13" s="4">
        <f>+IF(AND(T$7&lt;$A13+1,T$8&gt;$A13-1),T$9*(VLOOKUP($A13,curves,6,0)-T$10)*VLOOKUP($A13,curves,3,0),0)</f>
        <v>0</v>
      </c>
      <c r="W13" s="6">
        <f>+IF(AND(W$7&lt;$A13+1,W$8&gt;$A13-1),W$9*VLOOKUP($A13,curves,3,0),0)</f>
        <v>0</v>
      </c>
      <c r="X13" s="4">
        <f>+IF(AND(W$7&lt;$A13+1,W$8&gt;$A13-1),W$9*(VLOOKUP($A13,curves,6,0)-W$10)*VLOOKUP($A13,curves,3,0),0)</f>
        <v>0</v>
      </c>
      <c r="Z13" s="6">
        <f>+IF(AND(Z$7&lt;$A13+1,Z$8&gt;$A13-1),Z$9*VLOOKUP($A13,curves,3,0),0)</f>
        <v>0</v>
      </c>
      <c r="AA13" s="4">
        <f>+IF(AND(Z$7&lt;$A13+1,Z$8&gt;$A13-1),Z$9*(VLOOKUP($A13,curves,6,0)-Z$10)*VLOOKUP($A13,curves,3,0),0)</f>
        <v>0</v>
      </c>
      <c r="AC13" s="6"/>
      <c r="AD13" s="4"/>
      <c r="AF13" s="6">
        <f>+IF(AND(AF$7&lt;$A13+1,AF$8&gt;$A13-1),AF$9*VLOOKUP($A13,curves,3,0),0)</f>
        <v>0</v>
      </c>
      <c r="AG13" s="4">
        <f>+IF(AND(AF$7&lt;$A13+1,AF$8&gt;$A13-1),AF$9*(VLOOKUP($A13,curves,6,0)-AF$10)*VLOOKUP($A13,curves,3,0),0)</f>
        <v>0</v>
      </c>
      <c r="AI13" s="6">
        <f>+IF(AND(AI$7&lt;$A13+1,AI$8&gt;$A13-1),AI$9*VLOOKUP($A13,curves,3,0),0)</f>
        <v>0</v>
      </c>
      <c r="AJ13" s="4">
        <f>+IF(AND(AI$7&lt;$A13+1,AI$8&gt;$A13-1),AI$9*(VLOOKUP($A13,curves,6,0)-AI$10)*VLOOKUP($A13,curves,3,0),0)</f>
        <v>0</v>
      </c>
      <c r="AL13" s="6">
        <f>+IF(AND(AL$7&lt;$A13+1,AL$8&gt;$A13-1),AL$9*VLOOKUP($A13,curves,3,0),0)</f>
        <v>0</v>
      </c>
      <c r="AM13" s="4">
        <f>+IF(AND(AL$7&lt;$A13+1,AL$8&gt;$A13-1),AL$9*(VLOOKUP($A13,curves,6,0)-AL$10)*VLOOKUP($A13,curves,3,0),0)</f>
        <v>0</v>
      </c>
      <c r="AO13" s="6"/>
      <c r="AP13" s="4"/>
    </row>
    <row r="14" spans="1:42" x14ac:dyDescent="0.2">
      <c r="A14" s="15">
        <f>+curves!A3</f>
        <v>36708</v>
      </c>
      <c r="B14" s="6">
        <f t="shared" si="0"/>
        <v>0</v>
      </c>
      <c r="C14" s="4">
        <f t="shared" si="1"/>
        <v>0</v>
      </c>
      <c r="D14" s="72"/>
      <c r="E14" s="6">
        <f t="shared" ref="E14:E77" si="2">+IF(AND($H$7&lt;$A14+1,$H$8&gt;$A14-1),$H$9*VLOOKUP($A14,curves,3,0),0)</f>
        <v>0</v>
      </c>
      <c r="F14" s="4"/>
      <c r="H14" s="6">
        <f t="shared" ref="H14:H77" si="3">+IF(AND($H$7&lt;$A14+1,$H$8&gt;$A14-1),$H$9*VLOOKUP($A14,curves,3,0),0)</f>
        <v>0</v>
      </c>
      <c r="I14" s="4">
        <f t="shared" ref="I14:I77" si="4">+IF(AND(H$7&lt;$A14+1,H$8&gt;$A14-1),H$9*(VLOOKUP($A14,curves,6,0)-H$10)*VLOOKUP($A14,curves,3,0),0)</f>
        <v>0</v>
      </c>
      <c r="K14" s="6">
        <f t="shared" ref="K14:K77" si="5">+IF(AND(K$7&lt;$A14+1,K$8&gt;$A14-1),K$9*VLOOKUP($A14,curves,3,0),0)</f>
        <v>0</v>
      </c>
      <c r="L14" s="4">
        <f t="shared" ref="L14:L77" si="6">+IF(AND(K$7&lt;$A14+1,K$8&gt;$A14-1),K$9*(VLOOKUP($A14,curves,6,0)-K$10)*VLOOKUP($A14,curves,3,0),0)</f>
        <v>0</v>
      </c>
      <c r="N14" s="6">
        <f t="shared" ref="N14:N77" si="7">+IF(AND(N$7&lt;$A14+1,N$8&gt;$A14-1),N$9*VLOOKUP($A14,curves,3,0),0)</f>
        <v>0</v>
      </c>
      <c r="O14" s="4">
        <f t="shared" ref="O14:O77" si="8">+IF(AND(N$7&lt;$A14+1,N$8&gt;$A14-1),N$9*(VLOOKUP($A14,curves,6,0)-N$10)*VLOOKUP($A14,curves,3,0),0)</f>
        <v>0</v>
      </c>
      <c r="Q14" s="6"/>
      <c r="R14" s="4"/>
      <c r="T14" s="6">
        <f t="shared" ref="T14:T77" si="9">+IF(AND(T$7&lt;$A14+1,T$8&gt;$A14-1),T$9*VLOOKUP($A14,curves,3,0),0)</f>
        <v>0</v>
      </c>
      <c r="U14" s="4">
        <f t="shared" ref="U14:U77" si="10">+IF(AND(T$7&lt;$A14+1,T$8&gt;$A14-1),T$9*(VLOOKUP($A14,curves,6,0)-T$10)*VLOOKUP($A14,curves,3,0),0)</f>
        <v>0</v>
      </c>
      <c r="W14" s="6">
        <f t="shared" ref="W14:W77" si="11">+IF(AND(W$7&lt;$A14+1,W$8&gt;$A14-1),W$9*VLOOKUP($A14,curves,3,0),0)</f>
        <v>0</v>
      </c>
      <c r="X14" s="4">
        <f t="shared" ref="X14:X77" si="12">+IF(AND(W$7&lt;$A14+1,W$8&gt;$A14-1),W$9*(VLOOKUP($A14,curves,6,0)-W$10)*VLOOKUP($A14,curves,3,0),0)</f>
        <v>0</v>
      </c>
      <c r="Z14" s="6">
        <f t="shared" ref="Z14:Z77" si="13">+IF(AND(Z$7&lt;$A14+1,Z$8&gt;$A14-1),Z$9*VLOOKUP($A14,curves,3,0),0)</f>
        <v>0</v>
      </c>
      <c r="AA14" s="4">
        <f t="shared" ref="AA14:AA77" si="14">+IF(AND(Z$7&lt;$A14+1,Z$8&gt;$A14-1),Z$9*(VLOOKUP($A14,curves,6,0)-Z$10)*VLOOKUP($A14,curves,3,0),0)</f>
        <v>0</v>
      </c>
      <c r="AC14" s="6"/>
      <c r="AD14" s="4"/>
      <c r="AF14" s="6">
        <f t="shared" ref="AF14:AF77" si="15">+IF(AND(AF$7&lt;$A14+1,AF$8&gt;$A14-1),AF$9*VLOOKUP($A14,curves,3,0),0)</f>
        <v>0</v>
      </c>
      <c r="AG14" s="4">
        <f t="shared" ref="AG14:AG77" si="16">+IF(AND(AF$7&lt;$A14+1,AF$8&gt;$A14-1),AF$9*(VLOOKUP($A14,curves,6,0)-AF$10)*VLOOKUP($A14,curves,3,0),0)</f>
        <v>0</v>
      </c>
      <c r="AI14" s="6">
        <f t="shared" ref="AI14:AI77" si="17">+IF(AND(AI$7&lt;$A14+1,AI$8&gt;$A14-1),AI$9*VLOOKUP($A14,curves,3,0),0)</f>
        <v>0</v>
      </c>
      <c r="AJ14" s="4">
        <f t="shared" ref="AJ14:AJ77" si="18">+IF(AND(AI$7&lt;$A14+1,AI$8&gt;$A14-1),AI$9*(VLOOKUP($A14,curves,6,0)-AI$10)*VLOOKUP($A14,curves,3,0),0)</f>
        <v>0</v>
      </c>
      <c r="AL14" s="6">
        <f t="shared" ref="AL14:AL77" si="19">+IF(AND(AL$7&lt;$A14+1,AL$8&gt;$A14-1),AL$9*VLOOKUP($A14,curves,3,0),0)</f>
        <v>0</v>
      </c>
      <c r="AM14" s="4">
        <f t="shared" ref="AM14:AM77" si="20">+IF(AND(AL$7&lt;$A14+1,AL$8&gt;$A14-1),AL$9*(VLOOKUP($A14,curves,6,0)-AL$10)*VLOOKUP($A14,curves,3,0),0)</f>
        <v>0</v>
      </c>
      <c r="AO14" s="6"/>
      <c r="AP14" s="4"/>
    </row>
    <row r="15" spans="1:42" x14ac:dyDescent="0.2">
      <c r="A15" s="15">
        <f>+curves!A4</f>
        <v>36739</v>
      </c>
      <c r="B15" s="6">
        <f t="shared" si="0"/>
        <v>0</v>
      </c>
      <c r="C15" s="4">
        <f t="shared" si="1"/>
        <v>0</v>
      </c>
      <c r="D15" s="72"/>
      <c r="E15" s="6">
        <f t="shared" si="2"/>
        <v>0</v>
      </c>
      <c r="F15" s="4"/>
      <c r="H15" s="6">
        <f t="shared" si="3"/>
        <v>0</v>
      </c>
      <c r="I15" s="4">
        <f t="shared" si="4"/>
        <v>0</v>
      </c>
      <c r="K15" s="6">
        <f t="shared" si="5"/>
        <v>0</v>
      </c>
      <c r="L15" s="4">
        <f t="shared" si="6"/>
        <v>0</v>
      </c>
      <c r="N15" s="6">
        <f t="shared" si="7"/>
        <v>0</v>
      </c>
      <c r="O15" s="4">
        <f t="shared" si="8"/>
        <v>0</v>
      </c>
      <c r="Q15" s="6"/>
      <c r="R15" s="4"/>
      <c r="T15" s="6">
        <f t="shared" si="9"/>
        <v>0</v>
      </c>
      <c r="U15" s="4">
        <f t="shared" si="10"/>
        <v>0</v>
      </c>
      <c r="W15" s="6">
        <f t="shared" si="11"/>
        <v>0</v>
      </c>
      <c r="X15" s="4">
        <f t="shared" si="12"/>
        <v>0</v>
      </c>
      <c r="Z15" s="6">
        <f t="shared" si="13"/>
        <v>0</v>
      </c>
      <c r="AA15" s="4">
        <f t="shared" si="14"/>
        <v>0</v>
      </c>
      <c r="AC15" s="6"/>
      <c r="AD15" s="4"/>
      <c r="AF15" s="6">
        <f t="shared" si="15"/>
        <v>0</v>
      </c>
      <c r="AG15" s="4">
        <f t="shared" si="16"/>
        <v>0</v>
      </c>
      <c r="AI15" s="6">
        <f t="shared" si="17"/>
        <v>0</v>
      </c>
      <c r="AJ15" s="4">
        <f t="shared" si="18"/>
        <v>0</v>
      </c>
      <c r="AL15" s="6">
        <f t="shared" si="19"/>
        <v>0</v>
      </c>
      <c r="AM15" s="4">
        <f t="shared" si="20"/>
        <v>0</v>
      </c>
      <c r="AO15" s="6"/>
      <c r="AP15" s="4"/>
    </row>
    <row r="16" spans="1:42" x14ac:dyDescent="0.2">
      <c r="A16" s="15">
        <f>+curves!A5</f>
        <v>36770</v>
      </c>
      <c r="B16" s="6">
        <f t="shared" si="0"/>
        <v>0</v>
      </c>
      <c r="C16" s="4">
        <f t="shared" si="1"/>
        <v>0</v>
      </c>
      <c r="D16" s="72"/>
      <c r="E16" s="6">
        <f t="shared" si="2"/>
        <v>0</v>
      </c>
      <c r="F16" s="4"/>
      <c r="H16" s="6">
        <f t="shared" si="3"/>
        <v>0</v>
      </c>
      <c r="I16" s="4">
        <f t="shared" si="4"/>
        <v>0</v>
      </c>
      <c r="K16" s="6">
        <f t="shared" si="5"/>
        <v>0</v>
      </c>
      <c r="L16" s="4">
        <f t="shared" si="6"/>
        <v>0</v>
      </c>
      <c r="N16" s="6">
        <f t="shared" si="7"/>
        <v>0</v>
      </c>
      <c r="O16" s="4">
        <f t="shared" si="8"/>
        <v>0</v>
      </c>
      <c r="Q16" s="6"/>
      <c r="R16" s="4"/>
      <c r="T16" s="6">
        <f t="shared" si="9"/>
        <v>0</v>
      </c>
      <c r="U16" s="4">
        <f t="shared" si="10"/>
        <v>0</v>
      </c>
      <c r="W16" s="6">
        <f t="shared" si="11"/>
        <v>0</v>
      </c>
      <c r="X16" s="4">
        <f t="shared" si="12"/>
        <v>0</v>
      </c>
      <c r="Z16" s="6">
        <f t="shared" si="13"/>
        <v>0</v>
      </c>
      <c r="AA16" s="4">
        <f t="shared" si="14"/>
        <v>0</v>
      </c>
      <c r="AC16" s="6"/>
      <c r="AD16" s="4"/>
      <c r="AF16" s="6">
        <f t="shared" si="15"/>
        <v>0</v>
      </c>
      <c r="AG16" s="4">
        <f t="shared" si="16"/>
        <v>0</v>
      </c>
      <c r="AI16" s="6">
        <f t="shared" si="17"/>
        <v>0</v>
      </c>
      <c r="AJ16" s="4">
        <f t="shared" si="18"/>
        <v>0</v>
      </c>
      <c r="AL16" s="6">
        <f t="shared" si="19"/>
        <v>0</v>
      </c>
      <c r="AM16" s="4">
        <f t="shared" si="20"/>
        <v>0</v>
      </c>
      <c r="AO16" s="6"/>
      <c r="AP16" s="4"/>
    </row>
    <row r="17" spans="1:42" x14ac:dyDescent="0.2">
      <c r="A17" s="15">
        <f>+curves!A6</f>
        <v>36800</v>
      </c>
      <c r="B17" s="6">
        <f t="shared" si="0"/>
        <v>0</v>
      </c>
      <c r="C17" s="4">
        <f t="shared" si="1"/>
        <v>0</v>
      </c>
      <c r="D17" s="72"/>
      <c r="E17" s="6">
        <f t="shared" si="2"/>
        <v>0</v>
      </c>
      <c r="F17" s="4"/>
      <c r="H17" s="6">
        <f t="shared" si="3"/>
        <v>0</v>
      </c>
      <c r="I17" s="4">
        <f t="shared" si="4"/>
        <v>0</v>
      </c>
      <c r="K17" s="6">
        <f t="shared" si="5"/>
        <v>0</v>
      </c>
      <c r="L17" s="4">
        <f t="shared" si="6"/>
        <v>0</v>
      </c>
      <c r="N17" s="6">
        <f t="shared" si="7"/>
        <v>0</v>
      </c>
      <c r="O17" s="4">
        <f t="shared" si="8"/>
        <v>0</v>
      </c>
      <c r="Q17" s="6"/>
      <c r="R17" s="4"/>
      <c r="T17" s="6">
        <f t="shared" si="9"/>
        <v>0</v>
      </c>
      <c r="U17" s="4">
        <f t="shared" si="10"/>
        <v>0</v>
      </c>
      <c r="W17" s="6">
        <f t="shared" si="11"/>
        <v>0</v>
      </c>
      <c r="X17" s="4">
        <f t="shared" si="12"/>
        <v>0</v>
      </c>
      <c r="Z17" s="6">
        <f t="shared" si="13"/>
        <v>0</v>
      </c>
      <c r="AA17" s="4">
        <f t="shared" si="14"/>
        <v>0</v>
      </c>
      <c r="AC17" s="6"/>
      <c r="AD17" s="4"/>
      <c r="AF17" s="6">
        <f t="shared" si="15"/>
        <v>0</v>
      </c>
      <c r="AG17" s="4">
        <f t="shared" si="16"/>
        <v>0</v>
      </c>
      <c r="AI17" s="6">
        <f t="shared" si="17"/>
        <v>0</v>
      </c>
      <c r="AJ17" s="4">
        <f t="shared" si="18"/>
        <v>0</v>
      </c>
      <c r="AL17" s="6">
        <f t="shared" si="19"/>
        <v>0</v>
      </c>
      <c r="AM17" s="4">
        <f t="shared" si="20"/>
        <v>0</v>
      </c>
      <c r="AO17" s="6"/>
      <c r="AP17" s="4"/>
    </row>
    <row r="18" spans="1:42" x14ac:dyDescent="0.2">
      <c r="A18" s="15">
        <f>+curves!A7</f>
        <v>36831</v>
      </c>
      <c r="B18" s="6">
        <f t="shared" si="0"/>
        <v>0</v>
      </c>
      <c r="C18" s="4">
        <f t="shared" si="1"/>
        <v>0</v>
      </c>
      <c r="D18" s="72"/>
      <c r="E18" s="6">
        <f t="shared" si="2"/>
        <v>0</v>
      </c>
      <c r="F18" s="4"/>
      <c r="H18" s="6">
        <f t="shared" si="3"/>
        <v>0</v>
      </c>
      <c r="I18" s="4">
        <f t="shared" si="4"/>
        <v>0</v>
      </c>
      <c r="K18" s="6">
        <f t="shared" si="5"/>
        <v>0</v>
      </c>
      <c r="L18" s="4">
        <f t="shared" si="6"/>
        <v>0</v>
      </c>
      <c r="N18" s="6">
        <f t="shared" si="7"/>
        <v>0</v>
      </c>
      <c r="O18" s="4">
        <f t="shared" si="8"/>
        <v>0</v>
      </c>
      <c r="Q18" s="6"/>
      <c r="R18" s="4"/>
      <c r="T18" s="6">
        <f t="shared" si="9"/>
        <v>0</v>
      </c>
      <c r="U18" s="4">
        <f t="shared" si="10"/>
        <v>0</v>
      </c>
      <c r="W18" s="6">
        <f t="shared" si="11"/>
        <v>0</v>
      </c>
      <c r="X18" s="4">
        <f t="shared" si="12"/>
        <v>0</v>
      </c>
      <c r="Z18" s="6">
        <f t="shared" si="13"/>
        <v>0</v>
      </c>
      <c r="AA18" s="4">
        <f t="shared" si="14"/>
        <v>0</v>
      </c>
      <c r="AC18" s="6"/>
      <c r="AD18" s="4"/>
      <c r="AF18" s="6">
        <f t="shared" si="15"/>
        <v>0</v>
      </c>
      <c r="AG18" s="4">
        <f t="shared" si="16"/>
        <v>0</v>
      </c>
      <c r="AI18" s="6">
        <f t="shared" si="17"/>
        <v>0</v>
      </c>
      <c r="AJ18" s="4">
        <f t="shared" si="18"/>
        <v>0</v>
      </c>
      <c r="AL18" s="6">
        <f t="shared" si="19"/>
        <v>0</v>
      </c>
      <c r="AM18" s="4">
        <f t="shared" si="20"/>
        <v>0</v>
      </c>
      <c r="AO18" s="6"/>
      <c r="AP18" s="4"/>
    </row>
    <row r="19" spans="1:42" x14ac:dyDescent="0.2">
      <c r="A19" s="15">
        <f>+curves!A8</f>
        <v>36861</v>
      </c>
      <c r="B19" s="6">
        <f t="shared" si="0"/>
        <v>0</v>
      </c>
      <c r="C19" s="4">
        <f t="shared" si="1"/>
        <v>0</v>
      </c>
      <c r="D19" s="72"/>
      <c r="E19" s="6">
        <f t="shared" si="2"/>
        <v>0</v>
      </c>
      <c r="F19" s="4"/>
      <c r="H19" s="6">
        <f t="shared" si="3"/>
        <v>0</v>
      </c>
      <c r="I19" s="4">
        <f t="shared" si="4"/>
        <v>0</v>
      </c>
      <c r="K19" s="6">
        <f t="shared" si="5"/>
        <v>0</v>
      </c>
      <c r="L19" s="4">
        <f t="shared" si="6"/>
        <v>0</v>
      </c>
      <c r="N19" s="6">
        <f t="shared" si="7"/>
        <v>0</v>
      </c>
      <c r="O19" s="4">
        <f t="shared" si="8"/>
        <v>0</v>
      </c>
      <c r="Q19" s="6"/>
      <c r="R19" s="4"/>
      <c r="T19" s="6">
        <f t="shared" si="9"/>
        <v>0</v>
      </c>
      <c r="U19" s="4">
        <f t="shared" si="10"/>
        <v>0</v>
      </c>
      <c r="W19" s="6">
        <f t="shared" si="11"/>
        <v>0</v>
      </c>
      <c r="X19" s="4">
        <f t="shared" si="12"/>
        <v>0</v>
      </c>
      <c r="Z19" s="6">
        <f t="shared" si="13"/>
        <v>0</v>
      </c>
      <c r="AA19" s="4">
        <f t="shared" si="14"/>
        <v>0</v>
      </c>
      <c r="AC19" s="6"/>
      <c r="AD19" s="4"/>
      <c r="AF19" s="6">
        <f t="shared" si="15"/>
        <v>0</v>
      </c>
      <c r="AG19" s="4">
        <f t="shared" si="16"/>
        <v>0</v>
      </c>
      <c r="AI19" s="6">
        <f t="shared" si="17"/>
        <v>0</v>
      </c>
      <c r="AJ19" s="4">
        <f t="shared" si="18"/>
        <v>0</v>
      </c>
      <c r="AL19" s="6">
        <f t="shared" si="19"/>
        <v>0</v>
      </c>
      <c r="AM19" s="4">
        <f t="shared" si="20"/>
        <v>0</v>
      </c>
      <c r="AO19" s="6"/>
      <c r="AP19" s="4"/>
    </row>
    <row r="20" spans="1:42" x14ac:dyDescent="0.2">
      <c r="A20" s="15">
        <f>+curves!A9</f>
        <v>36892</v>
      </c>
      <c r="B20" s="6">
        <f t="shared" si="0"/>
        <v>0</v>
      </c>
      <c r="C20" s="4">
        <f t="shared" si="1"/>
        <v>0</v>
      </c>
      <c r="D20" s="72"/>
      <c r="E20" s="6">
        <f t="shared" si="2"/>
        <v>0</v>
      </c>
      <c r="F20" s="4"/>
      <c r="H20" s="6">
        <f t="shared" si="3"/>
        <v>0</v>
      </c>
      <c r="I20" s="4">
        <f t="shared" si="4"/>
        <v>0</v>
      </c>
      <c r="K20" s="6">
        <f t="shared" si="5"/>
        <v>0</v>
      </c>
      <c r="L20" s="4">
        <f t="shared" si="6"/>
        <v>0</v>
      </c>
      <c r="N20" s="6">
        <f t="shared" si="7"/>
        <v>0</v>
      </c>
      <c r="O20" s="4">
        <f t="shared" si="8"/>
        <v>0</v>
      </c>
      <c r="Q20" s="6"/>
      <c r="R20" s="4"/>
      <c r="T20" s="6">
        <f t="shared" si="9"/>
        <v>0</v>
      </c>
      <c r="U20" s="4">
        <f t="shared" si="10"/>
        <v>0</v>
      </c>
      <c r="W20" s="6">
        <f t="shared" si="11"/>
        <v>0</v>
      </c>
      <c r="X20" s="4">
        <f t="shared" si="12"/>
        <v>0</v>
      </c>
      <c r="Z20" s="6">
        <f t="shared" si="13"/>
        <v>0</v>
      </c>
      <c r="AA20" s="4">
        <f t="shared" si="14"/>
        <v>0</v>
      </c>
      <c r="AC20" s="6"/>
      <c r="AD20" s="4"/>
      <c r="AF20" s="6">
        <f t="shared" si="15"/>
        <v>0</v>
      </c>
      <c r="AG20" s="4">
        <f t="shared" si="16"/>
        <v>0</v>
      </c>
      <c r="AI20" s="6">
        <f t="shared" si="17"/>
        <v>0</v>
      </c>
      <c r="AJ20" s="4">
        <f t="shared" si="18"/>
        <v>0</v>
      </c>
      <c r="AL20" s="6">
        <f t="shared" si="19"/>
        <v>0</v>
      </c>
      <c r="AM20" s="4">
        <f t="shared" si="20"/>
        <v>0</v>
      </c>
      <c r="AO20" s="6"/>
      <c r="AP20" s="4"/>
    </row>
    <row r="21" spans="1:42" x14ac:dyDescent="0.2">
      <c r="A21" s="15">
        <f>+curves!A10</f>
        <v>36923</v>
      </c>
      <c r="B21" s="6">
        <f t="shared" si="0"/>
        <v>0</v>
      </c>
      <c r="C21" s="4">
        <f t="shared" si="1"/>
        <v>0</v>
      </c>
      <c r="D21" s="72"/>
      <c r="E21" s="6">
        <f t="shared" si="2"/>
        <v>0</v>
      </c>
      <c r="F21" s="4"/>
      <c r="H21" s="6">
        <f t="shared" si="3"/>
        <v>0</v>
      </c>
      <c r="I21" s="4">
        <f t="shared" si="4"/>
        <v>0</v>
      </c>
      <c r="K21" s="6">
        <f t="shared" si="5"/>
        <v>0</v>
      </c>
      <c r="L21" s="4">
        <f t="shared" si="6"/>
        <v>0</v>
      </c>
      <c r="N21" s="6">
        <f t="shared" si="7"/>
        <v>0</v>
      </c>
      <c r="O21" s="4">
        <f t="shared" si="8"/>
        <v>0</v>
      </c>
      <c r="Q21" s="6"/>
      <c r="R21" s="4"/>
      <c r="T21" s="6">
        <f t="shared" si="9"/>
        <v>0</v>
      </c>
      <c r="U21" s="4">
        <f t="shared" si="10"/>
        <v>0</v>
      </c>
      <c r="W21" s="6">
        <f t="shared" si="11"/>
        <v>0</v>
      </c>
      <c r="X21" s="4">
        <f t="shared" si="12"/>
        <v>0</v>
      </c>
      <c r="Z21" s="6">
        <f t="shared" si="13"/>
        <v>0</v>
      </c>
      <c r="AA21" s="4">
        <f t="shared" si="14"/>
        <v>0</v>
      </c>
      <c r="AC21" s="6"/>
      <c r="AD21" s="4"/>
      <c r="AF21" s="6">
        <f t="shared" si="15"/>
        <v>0</v>
      </c>
      <c r="AG21" s="4">
        <f t="shared" si="16"/>
        <v>0</v>
      </c>
      <c r="AI21" s="6">
        <f t="shared" si="17"/>
        <v>0</v>
      </c>
      <c r="AJ21" s="4">
        <f t="shared" si="18"/>
        <v>0</v>
      </c>
      <c r="AL21" s="6">
        <f t="shared" si="19"/>
        <v>0</v>
      </c>
      <c r="AM21" s="4">
        <f t="shared" si="20"/>
        <v>0</v>
      </c>
      <c r="AO21" s="6"/>
      <c r="AP21" s="4"/>
    </row>
    <row r="22" spans="1:42" x14ac:dyDescent="0.2">
      <c r="A22" s="15">
        <f>+curves!A11</f>
        <v>36951</v>
      </c>
      <c r="B22" s="6">
        <f t="shared" si="0"/>
        <v>0</v>
      </c>
      <c r="C22" s="4">
        <f t="shared" si="1"/>
        <v>0</v>
      </c>
      <c r="D22" s="72"/>
      <c r="E22" s="6">
        <f t="shared" si="2"/>
        <v>0</v>
      </c>
      <c r="F22" s="4"/>
      <c r="H22" s="6">
        <f t="shared" si="3"/>
        <v>0</v>
      </c>
      <c r="I22" s="4">
        <f t="shared" si="4"/>
        <v>0</v>
      </c>
      <c r="K22" s="6">
        <f t="shared" si="5"/>
        <v>0</v>
      </c>
      <c r="L22" s="4">
        <f t="shared" si="6"/>
        <v>0</v>
      </c>
      <c r="N22" s="6">
        <f t="shared" si="7"/>
        <v>0</v>
      </c>
      <c r="O22" s="4">
        <f t="shared" si="8"/>
        <v>0</v>
      </c>
      <c r="Q22" s="6"/>
      <c r="R22" s="4"/>
      <c r="T22" s="6">
        <f t="shared" si="9"/>
        <v>0</v>
      </c>
      <c r="U22" s="4">
        <f t="shared" si="10"/>
        <v>0</v>
      </c>
      <c r="W22" s="6">
        <f t="shared" si="11"/>
        <v>0</v>
      </c>
      <c r="X22" s="4">
        <f t="shared" si="12"/>
        <v>0</v>
      </c>
      <c r="Z22" s="6">
        <f t="shared" si="13"/>
        <v>0</v>
      </c>
      <c r="AA22" s="4">
        <f t="shared" si="14"/>
        <v>0</v>
      </c>
      <c r="AC22" s="6"/>
      <c r="AD22" s="4"/>
      <c r="AF22" s="6">
        <f t="shared" si="15"/>
        <v>0</v>
      </c>
      <c r="AG22" s="4">
        <f t="shared" si="16"/>
        <v>0</v>
      </c>
      <c r="AI22" s="6">
        <f t="shared" si="17"/>
        <v>0</v>
      </c>
      <c r="AJ22" s="4">
        <f t="shared" si="18"/>
        <v>0</v>
      </c>
      <c r="AL22" s="6">
        <f t="shared" si="19"/>
        <v>0</v>
      </c>
      <c r="AM22" s="4">
        <f t="shared" si="20"/>
        <v>0</v>
      </c>
      <c r="AO22" s="6"/>
      <c r="AP22" s="4"/>
    </row>
    <row r="23" spans="1:42" x14ac:dyDescent="0.2">
      <c r="A23" s="15">
        <f>+curves!A12</f>
        <v>36982</v>
      </c>
      <c r="B23" s="6">
        <f t="shared" si="0"/>
        <v>0</v>
      </c>
      <c r="C23" s="4">
        <f t="shared" si="1"/>
        <v>0</v>
      </c>
      <c r="D23" s="72"/>
      <c r="E23" s="6">
        <f t="shared" si="2"/>
        <v>0</v>
      </c>
      <c r="F23" s="4"/>
      <c r="H23" s="6">
        <f t="shared" si="3"/>
        <v>0</v>
      </c>
      <c r="I23" s="4">
        <f t="shared" si="4"/>
        <v>0</v>
      </c>
      <c r="K23" s="6">
        <f t="shared" si="5"/>
        <v>0</v>
      </c>
      <c r="L23" s="4">
        <f t="shared" si="6"/>
        <v>0</v>
      </c>
      <c r="N23" s="6">
        <f t="shared" si="7"/>
        <v>0</v>
      </c>
      <c r="O23" s="4">
        <f t="shared" si="8"/>
        <v>0</v>
      </c>
      <c r="Q23" s="6"/>
      <c r="R23" s="4"/>
      <c r="T23" s="6">
        <f t="shared" si="9"/>
        <v>0</v>
      </c>
      <c r="U23" s="4">
        <f t="shared" si="10"/>
        <v>0</v>
      </c>
      <c r="W23" s="6">
        <f t="shared" si="11"/>
        <v>0</v>
      </c>
      <c r="X23" s="4">
        <f t="shared" si="12"/>
        <v>0</v>
      </c>
      <c r="Z23" s="6">
        <f t="shared" si="13"/>
        <v>0</v>
      </c>
      <c r="AA23" s="4">
        <f t="shared" si="14"/>
        <v>0</v>
      </c>
      <c r="AC23" s="6"/>
      <c r="AD23" s="4"/>
      <c r="AF23" s="6">
        <f t="shared" si="15"/>
        <v>0</v>
      </c>
      <c r="AG23" s="4">
        <f t="shared" si="16"/>
        <v>0</v>
      </c>
      <c r="AI23" s="6">
        <f t="shared" si="17"/>
        <v>0</v>
      </c>
      <c r="AJ23" s="4">
        <f t="shared" si="18"/>
        <v>0</v>
      </c>
      <c r="AL23" s="6">
        <f t="shared" si="19"/>
        <v>0</v>
      </c>
      <c r="AM23" s="4">
        <f t="shared" si="20"/>
        <v>0</v>
      </c>
      <c r="AO23" s="6"/>
      <c r="AP23" s="4"/>
    </row>
    <row r="24" spans="1:42" x14ac:dyDescent="0.2">
      <c r="A24" s="15">
        <f>+curves!A13</f>
        <v>37012</v>
      </c>
      <c r="B24" s="6">
        <f t="shared" si="0"/>
        <v>0</v>
      </c>
      <c r="C24" s="4">
        <f t="shared" si="1"/>
        <v>0</v>
      </c>
      <c r="D24" s="72"/>
      <c r="E24" s="6">
        <f t="shared" si="2"/>
        <v>0</v>
      </c>
      <c r="F24" s="4"/>
      <c r="H24" s="6">
        <f t="shared" si="3"/>
        <v>0</v>
      </c>
      <c r="I24" s="4">
        <f t="shared" si="4"/>
        <v>0</v>
      </c>
      <c r="K24" s="6">
        <f t="shared" si="5"/>
        <v>0</v>
      </c>
      <c r="L24" s="4">
        <f t="shared" si="6"/>
        <v>0</v>
      </c>
      <c r="N24" s="6">
        <f t="shared" si="7"/>
        <v>0</v>
      </c>
      <c r="O24" s="4">
        <f t="shared" si="8"/>
        <v>0</v>
      </c>
      <c r="Q24" s="6"/>
      <c r="R24" s="4"/>
      <c r="T24" s="6">
        <f t="shared" si="9"/>
        <v>0</v>
      </c>
      <c r="U24" s="4">
        <f t="shared" si="10"/>
        <v>0</v>
      </c>
      <c r="W24" s="6">
        <f t="shared" si="11"/>
        <v>0</v>
      </c>
      <c r="X24" s="4">
        <f t="shared" si="12"/>
        <v>0</v>
      </c>
      <c r="Z24" s="6">
        <f t="shared" si="13"/>
        <v>0</v>
      </c>
      <c r="AA24" s="4">
        <f t="shared" si="14"/>
        <v>0</v>
      </c>
      <c r="AC24" s="6"/>
      <c r="AD24" s="4"/>
      <c r="AF24" s="6">
        <f t="shared" si="15"/>
        <v>0</v>
      </c>
      <c r="AG24" s="4">
        <f t="shared" si="16"/>
        <v>0</v>
      </c>
      <c r="AI24" s="6">
        <f t="shared" si="17"/>
        <v>0</v>
      </c>
      <c r="AJ24" s="4">
        <f t="shared" si="18"/>
        <v>0</v>
      </c>
      <c r="AL24" s="6">
        <f t="shared" si="19"/>
        <v>0</v>
      </c>
      <c r="AM24" s="4">
        <f t="shared" si="20"/>
        <v>0</v>
      </c>
      <c r="AO24" s="6"/>
      <c r="AP24" s="4"/>
    </row>
    <row r="25" spans="1:42" x14ac:dyDescent="0.2">
      <c r="A25" s="15">
        <f>+curves!A14</f>
        <v>37043</v>
      </c>
      <c r="B25" s="6">
        <f t="shared" si="0"/>
        <v>0</v>
      </c>
      <c r="C25" s="4">
        <f t="shared" si="1"/>
        <v>0</v>
      </c>
      <c r="D25" s="72"/>
      <c r="E25" s="6">
        <f t="shared" si="2"/>
        <v>0</v>
      </c>
      <c r="F25" s="4"/>
      <c r="H25" s="6">
        <f t="shared" si="3"/>
        <v>0</v>
      </c>
      <c r="I25" s="4">
        <f t="shared" si="4"/>
        <v>0</v>
      </c>
      <c r="K25" s="6">
        <f t="shared" si="5"/>
        <v>0</v>
      </c>
      <c r="L25" s="4">
        <f t="shared" si="6"/>
        <v>0</v>
      </c>
      <c r="N25" s="6">
        <f t="shared" si="7"/>
        <v>0</v>
      </c>
      <c r="O25" s="4">
        <f t="shared" si="8"/>
        <v>0</v>
      </c>
      <c r="Q25" s="6"/>
      <c r="R25" s="4"/>
      <c r="T25" s="6">
        <f t="shared" si="9"/>
        <v>0</v>
      </c>
      <c r="U25" s="4">
        <f t="shared" si="10"/>
        <v>0</v>
      </c>
      <c r="W25" s="6">
        <f t="shared" si="11"/>
        <v>0</v>
      </c>
      <c r="X25" s="4">
        <f t="shared" si="12"/>
        <v>0</v>
      </c>
      <c r="Z25" s="6">
        <f t="shared" si="13"/>
        <v>0</v>
      </c>
      <c r="AA25" s="4">
        <f t="shared" si="14"/>
        <v>0</v>
      </c>
      <c r="AC25" s="6"/>
      <c r="AD25" s="4"/>
      <c r="AF25" s="6">
        <f t="shared" si="15"/>
        <v>0</v>
      </c>
      <c r="AG25" s="4">
        <f t="shared" si="16"/>
        <v>0</v>
      </c>
      <c r="AI25" s="6">
        <f t="shared" si="17"/>
        <v>0</v>
      </c>
      <c r="AJ25" s="4">
        <f t="shared" si="18"/>
        <v>0</v>
      </c>
      <c r="AL25" s="6">
        <f t="shared" si="19"/>
        <v>0</v>
      </c>
      <c r="AM25" s="4">
        <f t="shared" si="20"/>
        <v>0</v>
      </c>
      <c r="AO25" s="6"/>
      <c r="AP25" s="4"/>
    </row>
    <row r="26" spans="1:42" x14ac:dyDescent="0.2">
      <c r="A26" s="15">
        <f>+curves!A15</f>
        <v>37073</v>
      </c>
      <c r="B26" s="6">
        <f t="shared" si="0"/>
        <v>0</v>
      </c>
      <c r="C26" s="4">
        <f t="shared" si="1"/>
        <v>0</v>
      </c>
      <c r="D26" s="72"/>
      <c r="E26" s="6">
        <f t="shared" si="2"/>
        <v>0</v>
      </c>
      <c r="F26" s="4"/>
      <c r="H26" s="6">
        <f t="shared" si="3"/>
        <v>0</v>
      </c>
      <c r="I26" s="4">
        <f t="shared" si="4"/>
        <v>0</v>
      </c>
      <c r="K26" s="6">
        <f t="shared" si="5"/>
        <v>0</v>
      </c>
      <c r="L26" s="4">
        <f t="shared" si="6"/>
        <v>0</v>
      </c>
      <c r="N26" s="6">
        <f t="shared" si="7"/>
        <v>0</v>
      </c>
      <c r="O26" s="4">
        <f t="shared" si="8"/>
        <v>0</v>
      </c>
      <c r="Q26" s="6"/>
      <c r="R26" s="4"/>
      <c r="T26" s="6">
        <f t="shared" si="9"/>
        <v>0</v>
      </c>
      <c r="U26" s="4">
        <f t="shared" si="10"/>
        <v>0</v>
      </c>
      <c r="W26" s="6">
        <f t="shared" si="11"/>
        <v>0</v>
      </c>
      <c r="X26" s="4">
        <f t="shared" si="12"/>
        <v>0</v>
      </c>
      <c r="Z26" s="6">
        <f t="shared" si="13"/>
        <v>0</v>
      </c>
      <c r="AA26" s="4">
        <f t="shared" si="14"/>
        <v>0</v>
      </c>
      <c r="AC26" s="6"/>
      <c r="AD26" s="4"/>
      <c r="AF26" s="6">
        <f t="shared" si="15"/>
        <v>0</v>
      </c>
      <c r="AG26" s="4">
        <f t="shared" si="16"/>
        <v>0</v>
      </c>
      <c r="AI26" s="6">
        <f t="shared" si="17"/>
        <v>0</v>
      </c>
      <c r="AJ26" s="4">
        <f t="shared" si="18"/>
        <v>0</v>
      </c>
      <c r="AL26" s="6">
        <f t="shared" si="19"/>
        <v>0</v>
      </c>
      <c r="AM26" s="4">
        <f t="shared" si="20"/>
        <v>0</v>
      </c>
      <c r="AO26" s="6"/>
      <c r="AP26" s="4"/>
    </row>
    <row r="27" spans="1:42" x14ac:dyDescent="0.2">
      <c r="A27" s="15">
        <f>+curves!A16</f>
        <v>37104</v>
      </c>
      <c r="B27" s="6">
        <f t="shared" si="0"/>
        <v>0</v>
      </c>
      <c r="C27" s="4">
        <f t="shared" si="1"/>
        <v>0</v>
      </c>
      <c r="D27" s="72"/>
      <c r="E27" s="6">
        <f t="shared" si="2"/>
        <v>0</v>
      </c>
      <c r="F27" s="4"/>
      <c r="H27" s="6">
        <f t="shared" si="3"/>
        <v>0</v>
      </c>
      <c r="I27" s="4">
        <f t="shared" si="4"/>
        <v>0</v>
      </c>
      <c r="K27" s="6">
        <f t="shared" si="5"/>
        <v>0</v>
      </c>
      <c r="L27" s="4">
        <f t="shared" si="6"/>
        <v>0</v>
      </c>
      <c r="N27" s="6">
        <f t="shared" si="7"/>
        <v>0</v>
      </c>
      <c r="O27" s="4">
        <f t="shared" si="8"/>
        <v>0</v>
      </c>
      <c r="Q27" s="6"/>
      <c r="R27" s="4"/>
      <c r="T27" s="6">
        <f t="shared" si="9"/>
        <v>0</v>
      </c>
      <c r="U27" s="4">
        <f t="shared" si="10"/>
        <v>0</v>
      </c>
      <c r="W27" s="6">
        <f t="shared" si="11"/>
        <v>0</v>
      </c>
      <c r="X27" s="4">
        <f t="shared" si="12"/>
        <v>0</v>
      </c>
      <c r="Z27" s="6">
        <f t="shared" si="13"/>
        <v>0</v>
      </c>
      <c r="AA27" s="4">
        <f t="shared" si="14"/>
        <v>0</v>
      </c>
      <c r="AC27" s="6"/>
      <c r="AD27" s="4"/>
      <c r="AF27" s="6">
        <f t="shared" si="15"/>
        <v>0</v>
      </c>
      <c r="AG27" s="4">
        <f t="shared" si="16"/>
        <v>0</v>
      </c>
      <c r="AI27" s="6">
        <f t="shared" si="17"/>
        <v>0</v>
      </c>
      <c r="AJ27" s="4">
        <f t="shared" si="18"/>
        <v>0</v>
      </c>
      <c r="AL27" s="6">
        <f t="shared" si="19"/>
        <v>0</v>
      </c>
      <c r="AM27" s="4">
        <f t="shared" si="20"/>
        <v>0</v>
      </c>
      <c r="AO27" s="6"/>
      <c r="AP27" s="4"/>
    </row>
    <row r="28" spans="1:42" x14ac:dyDescent="0.2">
      <c r="A28" s="15">
        <f>+curves!A17</f>
        <v>37135</v>
      </c>
      <c r="B28" s="6">
        <f t="shared" si="0"/>
        <v>0</v>
      </c>
      <c r="C28" s="4">
        <f t="shared" si="1"/>
        <v>0</v>
      </c>
      <c r="D28" s="72"/>
      <c r="E28" s="6">
        <f t="shared" si="2"/>
        <v>0</v>
      </c>
      <c r="F28" s="4"/>
      <c r="H28" s="6">
        <f t="shared" si="3"/>
        <v>0</v>
      </c>
      <c r="I28" s="4">
        <f t="shared" si="4"/>
        <v>0</v>
      </c>
      <c r="K28" s="6">
        <f t="shared" si="5"/>
        <v>0</v>
      </c>
      <c r="L28" s="4">
        <f t="shared" si="6"/>
        <v>0</v>
      </c>
      <c r="N28" s="6">
        <f t="shared" si="7"/>
        <v>0</v>
      </c>
      <c r="O28" s="4">
        <f t="shared" si="8"/>
        <v>0</v>
      </c>
      <c r="Q28" s="6"/>
      <c r="R28" s="4"/>
      <c r="T28" s="6">
        <f t="shared" si="9"/>
        <v>0</v>
      </c>
      <c r="U28" s="4">
        <f t="shared" si="10"/>
        <v>0</v>
      </c>
      <c r="W28" s="6">
        <f t="shared" si="11"/>
        <v>0</v>
      </c>
      <c r="X28" s="4">
        <f t="shared" si="12"/>
        <v>0</v>
      </c>
      <c r="Z28" s="6">
        <f t="shared" si="13"/>
        <v>0</v>
      </c>
      <c r="AA28" s="4">
        <f t="shared" si="14"/>
        <v>0</v>
      </c>
      <c r="AC28" s="6"/>
      <c r="AD28" s="4"/>
      <c r="AF28" s="6">
        <f t="shared" si="15"/>
        <v>0</v>
      </c>
      <c r="AG28" s="4">
        <f t="shared" si="16"/>
        <v>0</v>
      </c>
      <c r="AI28" s="6">
        <f t="shared" si="17"/>
        <v>0</v>
      </c>
      <c r="AJ28" s="4">
        <f t="shared" si="18"/>
        <v>0</v>
      </c>
      <c r="AL28" s="6">
        <f t="shared" si="19"/>
        <v>0</v>
      </c>
      <c r="AM28" s="4">
        <f t="shared" si="20"/>
        <v>0</v>
      </c>
      <c r="AO28" s="6"/>
      <c r="AP28" s="4"/>
    </row>
    <row r="29" spans="1:42" x14ac:dyDescent="0.2">
      <c r="A29" s="15">
        <f>+curves!A18</f>
        <v>37165</v>
      </c>
      <c r="B29" s="6">
        <f t="shared" si="0"/>
        <v>0</v>
      </c>
      <c r="C29" s="4">
        <f t="shared" si="1"/>
        <v>0</v>
      </c>
      <c r="D29" s="72"/>
      <c r="E29" s="6">
        <f t="shared" si="2"/>
        <v>0</v>
      </c>
      <c r="F29" s="4"/>
      <c r="H29" s="6">
        <f t="shared" si="3"/>
        <v>0</v>
      </c>
      <c r="I29" s="4">
        <f t="shared" si="4"/>
        <v>0</v>
      </c>
      <c r="K29" s="6">
        <f t="shared" si="5"/>
        <v>0</v>
      </c>
      <c r="L29" s="4">
        <f t="shared" si="6"/>
        <v>0</v>
      </c>
      <c r="N29" s="6">
        <f t="shared" si="7"/>
        <v>0</v>
      </c>
      <c r="O29" s="4">
        <f t="shared" si="8"/>
        <v>0</v>
      </c>
      <c r="Q29" s="6"/>
      <c r="R29" s="4"/>
      <c r="T29" s="6">
        <f t="shared" si="9"/>
        <v>0</v>
      </c>
      <c r="U29" s="4">
        <f t="shared" si="10"/>
        <v>0</v>
      </c>
      <c r="W29" s="6">
        <f t="shared" si="11"/>
        <v>0</v>
      </c>
      <c r="X29" s="4">
        <f t="shared" si="12"/>
        <v>0</v>
      </c>
      <c r="Z29" s="6">
        <f t="shared" si="13"/>
        <v>0</v>
      </c>
      <c r="AA29" s="4">
        <f t="shared" si="14"/>
        <v>0</v>
      </c>
      <c r="AC29" s="6"/>
      <c r="AD29" s="4"/>
      <c r="AF29" s="6">
        <f t="shared" si="15"/>
        <v>0</v>
      </c>
      <c r="AG29" s="4">
        <f t="shared" si="16"/>
        <v>0</v>
      </c>
      <c r="AI29" s="6">
        <f t="shared" si="17"/>
        <v>0</v>
      </c>
      <c r="AJ29" s="4">
        <f t="shared" si="18"/>
        <v>0</v>
      </c>
      <c r="AL29" s="6">
        <f t="shared" si="19"/>
        <v>0</v>
      </c>
      <c r="AM29" s="4">
        <f t="shared" si="20"/>
        <v>0</v>
      </c>
      <c r="AO29" s="6"/>
      <c r="AP29" s="4"/>
    </row>
    <row r="30" spans="1:42" x14ac:dyDescent="0.2">
      <c r="A30" s="15">
        <f>+curves!A19</f>
        <v>37196</v>
      </c>
      <c r="B30" s="6">
        <f t="shared" si="0"/>
        <v>0</v>
      </c>
      <c r="C30" s="4">
        <f t="shared" si="1"/>
        <v>0</v>
      </c>
      <c r="D30" s="72"/>
      <c r="E30" s="6">
        <f t="shared" si="2"/>
        <v>0</v>
      </c>
      <c r="F30" s="4"/>
      <c r="H30" s="6">
        <f t="shared" si="3"/>
        <v>0</v>
      </c>
      <c r="I30" s="4">
        <f t="shared" si="4"/>
        <v>0</v>
      </c>
      <c r="K30" s="6">
        <f t="shared" si="5"/>
        <v>0</v>
      </c>
      <c r="L30" s="4">
        <f t="shared" si="6"/>
        <v>0</v>
      </c>
      <c r="N30" s="6">
        <f t="shared" si="7"/>
        <v>0</v>
      </c>
      <c r="O30" s="4">
        <f t="shared" si="8"/>
        <v>0</v>
      </c>
      <c r="Q30" s="6"/>
      <c r="R30" s="4"/>
      <c r="T30" s="6">
        <f t="shared" si="9"/>
        <v>0</v>
      </c>
      <c r="U30" s="4">
        <f t="shared" si="10"/>
        <v>0</v>
      </c>
      <c r="W30" s="6">
        <f t="shared" si="11"/>
        <v>0</v>
      </c>
      <c r="X30" s="4">
        <f t="shared" si="12"/>
        <v>0</v>
      </c>
      <c r="Z30" s="6">
        <f t="shared" si="13"/>
        <v>0</v>
      </c>
      <c r="AA30" s="4">
        <f t="shared" si="14"/>
        <v>0</v>
      </c>
      <c r="AC30" s="6"/>
      <c r="AD30" s="4"/>
      <c r="AF30" s="6">
        <f t="shared" si="15"/>
        <v>0</v>
      </c>
      <c r="AG30" s="4">
        <f t="shared" si="16"/>
        <v>0</v>
      </c>
      <c r="AI30" s="6">
        <f t="shared" si="17"/>
        <v>0</v>
      </c>
      <c r="AJ30" s="4">
        <f t="shared" si="18"/>
        <v>0</v>
      </c>
      <c r="AL30" s="6">
        <f t="shared" si="19"/>
        <v>0</v>
      </c>
      <c r="AM30" s="4">
        <f t="shared" si="20"/>
        <v>0</v>
      </c>
      <c r="AO30" s="6"/>
      <c r="AP30" s="4"/>
    </row>
    <row r="31" spans="1:42" x14ac:dyDescent="0.2">
      <c r="A31" s="15">
        <f>+curves!A20</f>
        <v>37226</v>
      </c>
      <c r="B31" s="6">
        <f t="shared" si="0"/>
        <v>0</v>
      </c>
      <c r="C31" s="4">
        <f t="shared" si="1"/>
        <v>0</v>
      </c>
      <c r="D31" s="72"/>
      <c r="E31" s="6">
        <f t="shared" si="2"/>
        <v>0</v>
      </c>
      <c r="F31" s="4"/>
      <c r="H31" s="6">
        <f t="shared" si="3"/>
        <v>0</v>
      </c>
      <c r="I31" s="4">
        <f t="shared" si="4"/>
        <v>0</v>
      </c>
      <c r="K31" s="6">
        <f t="shared" si="5"/>
        <v>0</v>
      </c>
      <c r="L31" s="4">
        <f t="shared" si="6"/>
        <v>0</v>
      </c>
      <c r="N31" s="6">
        <f t="shared" si="7"/>
        <v>0</v>
      </c>
      <c r="O31" s="4">
        <f t="shared" si="8"/>
        <v>0</v>
      </c>
      <c r="Q31" s="6"/>
      <c r="R31" s="4"/>
      <c r="T31" s="6">
        <f t="shared" si="9"/>
        <v>0</v>
      </c>
      <c r="U31" s="4">
        <f t="shared" si="10"/>
        <v>0</v>
      </c>
      <c r="W31" s="6">
        <f t="shared" si="11"/>
        <v>0</v>
      </c>
      <c r="X31" s="4">
        <f t="shared" si="12"/>
        <v>0</v>
      </c>
      <c r="Z31" s="6">
        <f t="shared" si="13"/>
        <v>0</v>
      </c>
      <c r="AA31" s="4">
        <f t="shared" si="14"/>
        <v>0</v>
      </c>
      <c r="AC31" s="6"/>
      <c r="AD31" s="4"/>
      <c r="AF31" s="6">
        <f t="shared" si="15"/>
        <v>0</v>
      </c>
      <c r="AG31" s="4">
        <f t="shared" si="16"/>
        <v>0</v>
      </c>
      <c r="AI31" s="6">
        <f t="shared" si="17"/>
        <v>0</v>
      </c>
      <c r="AJ31" s="4">
        <f t="shared" si="18"/>
        <v>0</v>
      </c>
      <c r="AL31" s="6">
        <f t="shared" si="19"/>
        <v>0</v>
      </c>
      <c r="AM31" s="4">
        <f t="shared" si="20"/>
        <v>0</v>
      </c>
      <c r="AO31" s="6"/>
      <c r="AP31" s="4"/>
    </row>
    <row r="32" spans="1:42" x14ac:dyDescent="0.2">
      <c r="A32" s="15">
        <f>+curves!A21</f>
        <v>37257</v>
      </c>
      <c r="B32" s="6">
        <f t="shared" si="0"/>
        <v>0</v>
      </c>
      <c r="C32" s="4">
        <f t="shared" si="1"/>
        <v>0</v>
      </c>
      <c r="D32" s="72"/>
      <c r="E32" s="6">
        <f t="shared" si="2"/>
        <v>0</v>
      </c>
      <c r="F32" s="4"/>
      <c r="H32" s="6">
        <f t="shared" si="3"/>
        <v>0</v>
      </c>
      <c r="I32" s="4">
        <f t="shared" si="4"/>
        <v>0</v>
      </c>
      <c r="K32" s="6">
        <f t="shared" si="5"/>
        <v>0</v>
      </c>
      <c r="L32" s="4">
        <f t="shared" si="6"/>
        <v>0</v>
      </c>
      <c r="N32" s="6">
        <f t="shared" si="7"/>
        <v>0</v>
      </c>
      <c r="O32" s="4">
        <f t="shared" si="8"/>
        <v>0</v>
      </c>
      <c r="Q32" s="6"/>
      <c r="R32" s="4"/>
      <c r="T32" s="6">
        <f t="shared" si="9"/>
        <v>0</v>
      </c>
      <c r="U32" s="4">
        <f t="shared" si="10"/>
        <v>0</v>
      </c>
      <c r="W32" s="6">
        <f t="shared" si="11"/>
        <v>0</v>
      </c>
      <c r="X32" s="4">
        <f t="shared" si="12"/>
        <v>0</v>
      </c>
      <c r="Z32" s="6">
        <f t="shared" si="13"/>
        <v>0</v>
      </c>
      <c r="AA32" s="4">
        <f t="shared" si="14"/>
        <v>0</v>
      </c>
      <c r="AC32" s="6"/>
      <c r="AD32" s="4"/>
      <c r="AF32" s="6">
        <f t="shared" si="15"/>
        <v>0</v>
      </c>
      <c r="AG32" s="4">
        <f t="shared" si="16"/>
        <v>0</v>
      </c>
      <c r="AI32" s="6">
        <f t="shared" si="17"/>
        <v>0</v>
      </c>
      <c r="AJ32" s="4">
        <f t="shared" si="18"/>
        <v>0</v>
      </c>
      <c r="AL32" s="6">
        <f t="shared" si="19"/>
        <v>0</v>
      </c>
      <c r="AM32" s="4">
        <f t="shared" si="20"/>
        <v>0</v>
      </c>
      <c r="AO32" s="6"/>
      <c r="AP32" s="4"/>
    </row>
    <row r="33" spans="1:42" x14ac:dyDescent="0.2">
      <c r="A33" s="15">
        <f>+curves!A22</f>
        <v>37288</v>
      </c>
      <c r="B33" s="6">
        <f t="shared" si="0"/>
        <v>0</v>
      </c>
      <c r="C33" s="4">
        <f t="shared" si="1"/>
        <v>0</v>
      </c>
      <c r="D33" s="72"/>
      <c r="E33" s="6">
        <f t="shared" si="2"/>
        <v>0</v>
      </c>
      <c r="F33" s="4"/>
      <c r="H33" s="6">
        <f t="shared" si="3"/>
        <v>0</v>
      </c>
      <c r="I33" s="4">
        <f t="shared" si="4"/>
        <v>0</v>
      </c>
      <c r="K33" s="6">
        <f t="shared" si="5"/>
        <v>0</v>
      </c>
      <c r="L33" s="4">
        <f t="shared" si="6"/>
        <v>0</v>
      </c>
      <c r="N33" s="6">
        <f t="shared" si="7"/>
        <v>0</v>
      </c>
      <c r="O33" s="4">
        <f t="shared" si="8"/>
        <v>0</v>
      </c>
      <c r="Q33" s="6"/>
      <c r="R33" s="4"/>
      <c r="T33" s="6">
        <f t="shared" si="9"/>
        <v>0</v>
      </c>
      <c r="U33" s="4">
        <f t="shared" si="10"/>
        <v>0</v>
      </c>
      <c r="W33" s="6">
        <f t="shared" si="11"/>
        <v>0</v>
      </c>
      <c r="X33" s="4">
        <f t="shared" si="12"/>
        <v>0</v>
      </c>
      <c r="Z33" s="6">
        <f t="shared" si="13"/>
        <v>0</v>
      </c>
      <c r="AA33" s="4">
        <f t="shared" si="14"/>
        <v>0</v>
      </c>
      <c r="AC33" s="6"/>
      <c r="AD33" s="4"/>
      <c r="AF33" s="6">
        <f t="shared" si="15"/>
        <v>0</v>
      </c>
      <c r="AG33" s="4">
        <f t="shared" si="16"/>
        <v>0</v>
      </c>
      <c r="AI33" s="6">
        <f t="shared" si="17"/>
        <v>0</v>
      </c>
      <c r="AJ33" s="4">
        <f t="shared" si="18"/>
        <v>0</v>
      </c>
      <c r="AL33" s="6">
        <f t="shared" si="19"/>
        <v>0</v>
      </c>
      <c r="AM33" s="4">
        <f t="shared" si="20"/>
        <v>0</v>
      </c>
      <c r="AO33" s="6"/>
      <c r="AP33" s="4"/>
    </row>
    <row r="34" spans="1:42" x14ac:dyDescent="0.2">
      <c r="A34" s="15">
        <f>+curves!A23</f>
        <v>37316</v>
      </c>
      <c r="B34" s="6">
        <f t="shared" si="0"/>
        <v>0</v>
      </c>
      <c r="C34" s="4">
        <f t="shared" si="1"/>
        <v>0</v>
      </c>
      <c r="D34" s="72"/>
      <c r="E34" s="6">
        <f t="shared" si="2"/>
        <v>0</v>
      </c>
      <c r="F34" s="4"/>
      <c r="H34" s="6">
        <f t="shared" si="3"/>
        <v>0</v>
      </c>
      <c r="I34" s="4">
        <f t="shared" si="4"/>
        <v>0</v>
      </c>
      <c r="K34" s="6">
        <f t="shared" si="5"/>
        <v>0</v>
      </c>
      <c r="L34" s="4">
        <f t="shared" si="6"/>
        <v>0</v>
      </c>
      <c r="N34" s="6">
        <f t="shared" si="7"/>
        <v>0</v>
      </c>
      <c r="O34" s="4">
        <f t="shared" si="8"/>
        <v>0</v>
      </c>
      <c r="Q34" s="6"/>
      <c r="R34" s="4"/>
      <c r="T34" s="6">
        <f t="shared" si="9"/>
        <v>0</v>
      </c>
      <c r="U34" s="4">
        <f t="shared" si="10"/>
        <v>0</v>
      </c>
      <c r="W34" s="6">
        <f t="shared" si="11"/>
        <v>0</v>
      </c>
      <c r="X34" s="4">
        <f t="shared" si="12"/>
        <v>0</v>
      </c>
      <c r="Z34" s="6">
        <f t="shared" si="13"/>
        <v>0</v>
      </c>
      <c r="AA34" s="4">
        <f t="shared" si="14"/>
        <v>0</v>
      </c>
      <c r="AC34" s="6"/>
      <c r="AD34" s="4"/>
      <c r="AF34" s="6">
        <f t="shared" si="15"/>
        <v>0</v>
      </c>
      <c r="AG34" s="4">
        <f t="shared" si="16"/>
        <v>0</v>
      </c>
      <c r="AI34" s="6">
        <f t="shared" si="17"/>
        <v>0</v>
      </c>
      <c r="AJ34" s="4">
        <f t="shared" si="18"/>
        <v>0</v>
      </c>
      <c r="AL34" s="6">
        <f t="shared" si="19"/>
        <v>0</v>
      </c>
      <c r="AM34" s="4">
        <f t="shared" si="20"/>
        <v>0</v>
      </c>
      <c r="AO34" s="6"/>
      <c r="AP34" s="4"/>
    </row>
    <row r="35" spans="1:42" x14ac:dyDescent="0.2">
      <c r="A35" s="15">
        <f>+curves!A24</f>
        <v>37347</v>
      </c>
      <c r="B35" s="6">
        <f t="shared" ca="1" si="0"/>
        <v>2759540.2483226024</v>
      </c>
      <c r="C35" s="4">
        <f t="shared" ca="1" si="1"/>
        <v>5745452.1332196798</v>
      </c>
      <c r="D35" s="72"/>
      <c r="E35" s="6">
        <f t="shared" ca="1" si="2"/>
        <v>3162343.7883656812</v>
      </c>
      <c r="F35" s="4">
        <f ca="1">-G35*1000*VLOOKUP(A35,curves,3,0)</f>
        <v>-2418639.1031085239</v>
      </c>
      <c r="G35" s="54">
        <v>992.72123590408228</v>
      </c>
      <c r="H35" s="6">
        <f t="shared" ca="1" si="3"/>
        <v>3162343.7883656812</v>
      </c>
      <c r="I35" s="4">
        <f t="shared" ca="1" si="4"/>
        <v>7045701.960478737</v>
      </c>
      <c r="K35" s="6">
        <f t="shared" ca="1" si="5"/>
        <v>-332046.09777839651</v>
      </c>
      <c r="L35" s="4">
        <f t="shared" ca="1" si="6"/>
        <v>-1071844.803628664</v>
      </c>
      <c r="N35" s="6">
        <f t="shared" ca="1" si="7"/>
        <v>-70757.442264682119</v>
      </c>
      <c r="O35" s="4">
        <f t="shared" ca="1" si="8"/>
        <v>-228405.02363039387</v>
      </c>
      <c r="Q35" s="6"/>
      <c r="R35" s="4"/>
      <c r="T35" s="6">
        <f t="shared" si="9"/>
        <v>0</v>
      </c>
      <c r="U35" s="4">
        <f t="shared" si="10"/>
        <v>0</v>
      </c>
      <c r="W35" s="6">
        <f t="shared" si="11"/>
        <v>0</v>
      </c>
      <c r="X35" s="4">
        <f t="shared" si="12"/>
        <v>0</v>
      </c>
      <c r="Z35" s="6">
        <f t="shared" si="13"/>
        <v>0</v>
      </c>
      <c r="AA35" s="4">
        <f t="shared" si="14"/>
        <v>0</v>
      </c>
      <c r="AC35" s="6"/>
      <c r="AD35" s="4"/>
      <c r="AF35" s="6">
        <f t="shared" si="15"/>
        <v>0</v>
      </c>
      <c r="AG35" s="4">
        <f t="shared" si="16"/>
        <v>0</v>
      </c>
      <c r="AI35" s="6">
        <f t="shared" si="17"/>
        <v>0</v>
      </c>
      <c r="AJ35" s="4">
        <f t="shared" si="18"/>
        <v>0</v>
      </c>
      <c r="AL35" s="6">
        <f t="shared" si="19"/>
        <v>0</v>
      </c>
      <c r="AM35" s="4">
        <f t="shared" si="20"/>
        <v>0</v>
      </c>
      <c r="AO35" s="6"/>
      <c r="AP35" s="4"/>
    </row>
    <row r="36" spans="1:42" x14ac:dyDescent="0.2">
      <c r="A36" s="15">
        <f>+curves!A25</f>
        <v>37377</v>
      </c>
      <c r="B36" s="6">
        <f t="shared" ca="1" si="0"/>
        <v>2744190.0050965417</v>
      </c>
      <c r="C36" s="4">
        <f t="shared" ca="1" si="1"/>
        <v>5518654.9395187562</v>
      </c>
      <c r="D36" s="72"/>
      <c r="E36" s="6">
        <f t="shared" ca="1" si="2"/>
        <v>3144752.9065710264</v>
      </c>
      <c r="F36" s="4">
        <f t="shared" ref="F36:F99" ca="1" si="21">-G36*1000*VLOOKUP(A36,curves,3,0)</f>
        <v>-2406458.7805580846</v>
      </c>
      <c r="G36" s="54">
        <v>993.2469129106729</v>
      </c>
      <c r="H36" s="6">
        <f t="shared" ca="1" si="3"/>
        <v>3144752.9065710264</v>
      </c>
      <c r="I36" s="4">
        <f t="shared" ca="1" si="4"/>
        <v>6783232.0194737036</v>
      </c>
      <c r="K36" s="6">
        <f t="shared" ca="1" si="5"/>
        <v>-330199.05518995778</v>
      </c>
      <c r="L36" s="4">
        <f t="shared" ca="1" si="6"/>
        <v>-1042438.4172346968</v>
      </c>
      <c r="N36" s="6">
        <f t="shared" ca="1" si="7"/>
        <v>-70363.84628452672</v>
      </c>
      <c r="O36" s="4">
        <f t="shared" ca="1" si="8"/>
        <v>-222138.66272025087</v>
      </c>
      <c r="Q36" s="6"/>
      <c r="R36" s="4"/>
      <c r="T36" s="6">
        <f t="shared" si="9"/>
        <v>0</v>
      </c>
      <c r="U36" s="4">
        <f t="shared" si="10"/>
        <v>0</v>
      </c>
      <c r="W36" s="6">
        <f t="shared" si="11"/>
        <v>0</v>
      </c>
      <c r="X36" s="4">
        <f t="shared" si="12"/>
        <v>0</v>
      </c>
      <c r="Z36" s="6">
        <f t="shared" si="13"/>
        <v>0</v>
      </c>
      <c r="AA36" s="4">
        <f t="shared" si="14"/>
        <v>0</v>
      </c>
      <c r="AC36" s="6"/>
      <c r="AD36" s="4"/>
      <c r="AF36" s="6">
        <f t="shared" si="15"/>
        <v>0</v>
      </c>
      <c r="AG36" s="4">
        <f t="shared" si="16"/>
        <v>0</v>
      </c>
      <c r="AI36" s="6">
        <f t="shared" si="17"/>
        <v>0</v>
      </c>
      <c r="AJ36" s="4">
        <f t="shared" si="18"/>
        <v>0</v>
      </c>
      <c r="AL36" s="6">
        <f t="shared" si="19"/>
        <v>0</v>
      </c>
      <c r="AM36" s="4">
        <f t="shared" si="20"/>
        <v>0</v>
      </c>
      <c r="AO36" s="6"/>
      <c r="AP36" s="4"/>
    </row>
    <row r="37" spans="1:42" x14ac:dyDescent="0.2">
      <c r="A37" s="15">
        <f>+curves!A26</f>
        <v>37408</v>
      </c>
      <c r="B37" s="6">
        <f t="shared" ca="1" si="0"/>
        <v>2728406.0950331367</v>
      </c>
      <c r="C37" s="4">
        <f t="shared" ca="1" si="1"/>
        <v>5410517.6147385594</v>
      </c>
      <c r="D37" s="72"/>
      <c r="E37" s="6">
        <f t="shared" ca="1" si="2"/>
        <v>3126665.0566201252</v>
      </c>
      <c r="F37" s="4">
        <f t="shared" ca="1" si="21"/>
        <v>-2393885.0248617413</v>
      </c>
      <c r="G37" s="54">
        <v>993.77313438513067</v>
      </c>
      <c r="H37" s="6">
        <f t="shared" ca="1" si="3"/>
        <v>3126665.0566201252</v>
      </c>
      <c r="I37" s="4">
        <f t="shared" ca="1" si="4"/>
        <v>6656669.9055442465</v>
      </c>
      <c r="K37" s="6">
        <f t="shared" ca="1" si="5"/>
        <v>-328299.83094511315</v>
      </c>
      <c r="L37" s="4">
        <f t="shared" ca="1" si="6"/>
        <v>-1027250.1710272591</v>
      </c>
      <c r="N37" s="6">
        <f t="shared" ca="1" si="7"/>
        <v>-69959.130641875308</v>
      </c>
      <c r="O37" s="4">
        <f t="shared" ca="1" si="8"/>
        <v>-218902.11977842782</v>
      </c>
      <c r="Q37" s="6"/>
      <c r="R37" s="4"/>
      <c r="T37" s="6">
        <f t="shared" si="9"/>
        <v>0</v>
      </c>
      <c r="U37" s="4">
        <f t="shared" si="10"/>
        <v>0</v>
      </c>
      <c r="W37" s="6">
        <f t="shared" si="11"/>
        <v>0</v>
      </c>
      <c r="X37" s="4">
        <f t="shared" si="12"/>
        <v>0</v>
      </c>
      <c r="Z37" s="6">
        <f t="shared" si="13"/>
        <v>0</v>
      </c>
      <c r="AA37" s="4">
        <f t="shared" si="14"/>
        <v>0</v>
      </c>
      <c r="AC37" s="6"/>
      <c r="AD37" s="4"/>
      <c r="AF37" s="6">
        <f t="shared" si="15"/>
        <v>0</v>
      </c>
      <c r="AG37" s="4">
        <f t="shared" si="16"/>
        <v>0</v>
      </c>
      <c r="AI37" s="6">
        <f t="shared" si="17"/>
        <v>0</v>
      </c>
      <c r="AJ37" s="4">
        <f t="shared" si="18"/>
        <v>0</v>
      </c>
      <c r="AL37" s="6">
        <f t="shared" si="19"/>
        <v>0</v>
      </c>
      <c r="AM37" s="4">
        <f t="shared" si="20"/>
        <v>0</v>
      </c>
      <c r="AO37" s="6"/>
      <c r="AP37" s="4"/>
    </row>
    <row r="38" spans="1:42" x14ac:dyDescent="0.2">
      <c r="A38" s="15">
        <f>+curves!A27</f>
        <v>37438</v>
      </c>
      <c r="B38" s="6">
        <f t="shared" ca="1" si="0"/>
        <v>2713073.163924607</v>
      </c>
      <c r="C38" s="4">
        <f t="shared" ca="1" si="1"/>
        <v>5355694.2574930675</v>
      </c>
      <c r="D38" s="72"/>
      <c r="E38" s="6">
        <f t="shared" ca="1" si="2"/>
        <v>3109094.0139517053</v>
      </c>
      <c r="F38" s="4">
        <f t="shared" ca="1" si="21"/>
        <v>-2381693.8038217756</v>
      </c>
      <c r="G38" s="54">
        <v>994.29990089137834</v>
      </c>
      <c r="H38" s="6">
        <f t="shared" ca="1" si="3"/>
        <v>3109094.0139517053</v>
      </c>
      <c r="I38" s="4">
        <f t="shared" ca="1" si="4"/>
        <v>6591279.309577615</v>
      </c>
      <c r="K38" s="6">
        <f t="shared" ca="1" si="5"/>
        <v>-326454.87146492902</v>
      </c>
      <c r="L38" s="4">
        <f t="shared" ca="1" si="6"/>
        <v>-1018539.1989705786</v>
      </c>
      <c r="N38" s="6">
        <f t="shared" ca="1" si="7"/>
        <v>-69565.978562169403</v>
      </c>
      <c r="O38" s="4">
        <f t="shared" ca="1" si="8"/>
        <v>-217045.85311396857</v>
      </c>
      <c r="Q38" s="6"/>
      <c r="R38" s="4"/>
      <c r="T38" s="6">
        <f t="shared" si="9"/>
        <v>0</v>
      </c>
      <c r="U38" s="4">
        <f t="shared" si="10"/>
        <v>0</v>
      </c>
      <c r="W38" s="6">
        <f t="shared" si="11"/>
        <v>0</v>
      </c>
      <c r="X38" s="4">
        <f t="shared" si="12"/>
        <v>0</v>
      </c>
      <c r="Z38" s="6">
        <f t="shared" si="13"/>
        <v>0</v>
      </c>
      <c r="AA38" s="4">
        <f t="shared" si="14"/>
        <v>0</v>
      </c>
      <c r="AC38" s="6"/>
      <c r="AD38" s="4"/>
      <c r="AF38" s="6">
        <f t="shared" si="15"/>
        <v>0</v>
      </c>
      <c r="AG38" s="4">
        <f t="shared" si="16"/>
        <v>0</v>
      </c>
      <c r="AI38" s="6">
        <f t="shared" si="17"/>
        <v>0</v>
      </c>
      <c r="AJ38" s="4">
        <f t="shared" si="18"/>
        <v>0</v>
      </c>
      <c r="AL38" s="6">
        <f t="shared" si="19"/>
        <v>0</v>
      </c>
      <c r="AM38" s="4">
        <f t="shared" si="20"/>
        <v>0</v>
      </c>
      <c r="AO38" s="6"/>
      <c r="AP38" s="4"/>
    </row>
    <row r="39" spans="1:42" x14ac:dyDescent="0.2">
      <c r="A39" s="15">
        <f>+curves!A28</f>
        <v>37469</v>
      </c>
      <c r="B39" s="6">
        <f t="shared" ca="1" si="0"/>
        <v>2697093.0866352278</v>
      </c>
      <c r="C39" s="4">
        <f t="shared" ca="1" si="1"/>
        <v>5313360.6952448962</v>
      </c>
      <c r="D39" s="72"/>
      <c r="E39" s="6">
        <f t="shared" ca="1" si="2"/>
        <v>3090781.3627104745</v>
      </c>
      <c r="F39" s="4">
        <f t="shared" ca="1" si="21"/>
        <v>-2368921.2163581862</v>
      </c>
      <c r="G39" s="54">
        <v>994.82721299393802</v>
      </c>
      <c r="H39" s="6">
        <f t="shared" ca="1" si="3"/>
        <v>3090781.3627104745</v>
      </c>
      <c r="I39" s="4">
        <f t="shared" ca="1" si="4"/>
        <v>6540093.3634953657</v>
      </c>
      <c r="K39" s="6">
        <f t="shared" ca="1" si="5"/>
        <v>-324532.04308459983</v>
      </c>
      <c r="L39" s="4">
        <f t="shared" ca="1" si="6"/>
        <v>-1011241.8462516131</v>
      </c>
      <c r="N39" s="6">
        <f t="shared" ca="1" si="7"/>
        <v>-69156.23299064688</v>
      </c>
      <c r="O39" s="4">
        <f t="shared" ca="1" si="8"/>
        <v>-215490.82199885568</v>
      </c>
      <c r="Q39" s="6"/>
      <c r="R39" s="4"/>
      <c r="T39" s="6">
        <f t="shared" si="9"/>
        <v>0</v>
      </c>
      <c r="U39" s="4">
        <f t="shared" si="10"/>
        <v>0</v>
      </c>
      <c r="W39" s="6">
        <f t="shared" si="11"/>
        <v>0</v>
      </c>
      <c r="X39" s="4">
        <f t="shared" si="12"/>
        <v>0</v>
      </c>
      <c r="Z39" s="6">
        <f t="shared" si="13"/>
        <v>0</v>
      </c>
      <c r="AA39" s="4">
        <f t="shared" si="14"/>
        <v>0</v>
      </c>
      <c r="AC39" s="6"/>
      <c r="AD39" s="4"/>
      <c r="AF39" s="6">
        <f t="shared" si="15"/>
        <v>0</v>
      </c>
      <c r="AG39" s="4">
        <f t="shared" si="16"/>
        <v>0</v>
      </c>
      <c r="AI39" s="6">
        <f t="shared" si="17"/>
        <v>0</v>
      </c>
      <c r="AJ39" s="4">
        <f t="shared" si="18"/>
        <v>0</v>
      </c>
      <c r="AL39" s="6">
        <f t="shared" si="19"/>
        <v>0</v>
      </c>
      <c r="AM39" s="4">
        <f t="shared" si="20"/>
        <v>0</v>
      </c>
      <c r="AO39" s="6"/>
      <c r="AP39" s="4"/>
    </row>
    <row r="40" spans="1:42" x14ac:dyDescent="0.2">
      <c r="A40" s="15">
        <f>+curves!A29</f>
        <v>37500</v>
      </c>
      <c r="B40" s="6">
        <f t="shared" ca="1" si="0"/>
        <v>2681200.3870296166</v>
      </c>
      <c r="C40" s="4">
        <f t="shared" ca="1" si="1"/>
        <v>5239152.356325699</v>
      </c>
      <c r="D40" s="72"/>
      <c r="E40" s="6">
        <f t="shared" ca="1" si="2"/>
        <v>3072568.8434661129</v>
      </c>
      <c r="F40" s="4">
        <f t="shared" ca="1" si="21"/>
        <v>-2356211.8290171465</v>
      </c>
      <c r="G40" s="54">
        <v>995.35507125790912</v>
      </c>
      <c r="H40" s="6">
        <f t="shared" ca="1" si="3"/>
        <v>3072568.8434661129</v>
      </c>
      <c r="I40" s="4">
        <f t="shared" ca="1" si="4"/>
        <v>6452394.5712788375</v>
      </c>
      <c r="K40" s="6">
        <f t="shared" ca="1" si="5"/>
        <v>-322619.72856394184</v>
      </c>
      <c r="L40" s="4">
        <f t="shared" ca="1" si="6"/>
        <v>-1000121.1585482197</v>
      </c>
      <c r="N40" s="6">
        <f t="shared" ca="1" si="7"/>
        <v>-68748.727872554271</v>
      </c>
      <c r="O40" s="4">
        <f t="shared" ca="1" si="8"/>
        <v>-213121.05640491826</v>
      </c>
      <c r="Q40" s="6"/>
      <c r="R40" s="4"/>
      <c r="T40" s="6">
        <f t="shared" si="9"/>
        <v>0</v>
      </c>
      <c r="U40" s="4">
        <f t="shared" si="10"/>
        <v>0</v>
      </c>
      <c r="W40" s="6">
        <f t="shared" si="11"/>
        <v>0</v>
      </c>
      <c r="X40" s="4">
        <f t="shared" si="12"/>
        <v>0</v>
      </c>
      <c r="Z40" s="6">
        <f t="shared" si="13"/>
        <v>0</v>
      </c>
      <c r="AA40" s="4">
        <f t="shared" si="14"/>
        <v>0</v>
      </c>
      <c r="AC40" s="6"/>
      <c r="AD40" s="4"/>
      <c r="AF40" s="6">
        <f t="shared" si="15"/>
        <v>0</v>
      </c>
      <c r="AG40" s="4">
        <f t="shared" si="16"/>
        <v>0</v>
      </c>
      <c r="AI40" s="6">
        <f t="shared" si="17"/>
        <v>0</v>
      </c>
      <c r="AJ40" s="4">
        <f t="shared" si="18"/>
        <v>0</v>
      </c>
      <c r="AL40" s="6">
        <f t="shared" si="19"/>
        <v>0</v>
      </c>
      <c r="AM40" s="4">
        <f t="shared" si="20"/>
        <v>0</v>
      </c>
      <c r="AO40" s="6"/>
      <c r="AP40" s="4"/>
    </row>
    <row r="41" spans="1:42" x14ac:dyDescent="0.2">
      <c r="A41" s="15">
        <f>+curves!A30</f>
        <v>37530</v>
      </c>
      <c r="B41" s="6">
        <f t="shared" ca="1" si="0"/>
        <v>2665782.1257729162</v>
      </c>
      <c r="C41" s="4">
        <f t="shared" ca="1" si="1"/>
        <v>5251677.0886980752</v>
      </c>
      <c r="D41" s="72"/>
      <c r="E41" s="6">
        <f t="shared" ca="1" si="2"/>
        <v>3054900.0152103323</v>
      </c>
      <c r="F41" s="4">
        <f t="shared" ca="1" si="21"/>
        <v>-2343906.0678818128</v>
      </c>
      <c r="G41" s="54">
        <v>995.88347624896835</v>
      </c>
      <c r="H41" s="6">
        <f t="shared" ca="1" si="3"/>
        <v>3054900.0152103323</v>
      </c>
      <c r="I41" s="4">
        <f t="shared" ca="1" si="4"/>
        <v>6464168.4321850641</v>
      </c>
      <c r="K41" s="6">
        <f t="shared" ca="1" si="5"/>
        <v>-320764.50159708492</v>
      </c>
      <c r="L41" s="4">
        <f t="shared" ca="1" si="6"/>
        <v>-999502.1869765165</v>
      </c>
      <c r="N41" s="6">
        <f t="shared" ca="1" si="7"/>
        <v>-68353.387840331197</v>
      </c>
      <c r="O41" s="4">
        <f t="shared" ca="1" si="8"/>
        <v>-212989.15651047201</v>
      </c>
      <c r="Q41" s="6"/>
      <c r="R41" s="4"/>
      <c r="T41" s="6">
        <f t="shared" si="9"/>
        <v>0</v>
      </c>
      <c r="U41" s="4">
        <f t="shared" si="10"/>
        <v>0</v>
      </c>
      <c r="W41" s="6">
        <f t="shared" si="11"/>
        <v>0</v>
      </c>
      <c r="X41" s="4">
        <f t="shared" si="12"/>
        <v>0</v>
      </c>
      <c r="Z41" s="6">
        <f t="shared" si="13"/>
        <v>0</v>
      </c>
      <c r="AA41" s="4">
        <f t="shared" si="14"/>
        <v>0</v>
      </c>
      <c r="AC41" s="6"/>
      <c r="AD41" s="4"/>
      <c r="AF41" s="6">
        <f t="shared" si="15"/>
        <v>0</v>
      </c>
      <c r="AG41" s="4">
        <f t="shared" si="16"/>
        <v>0</v>
      </c>
      <c r="AI41" s="6">
        <f t="shared" si="17"/>
        <v>0</v>
      </c>
      <c r="AJ41" s="4">
        <f t="shared" si="18"/>
        <v>0</v>
      </c>
      <c r="AL41" s="6">
        <f t="shared" si="19"/>
        <v>0</v>
      </c>
      <c r="AM41" s="4">
        <f t="shared" si="20"/>
        <v>0</v>
      </c>
      <c r="AO41" s="6"/>
      <c r="AP41" s="4"/>
    </row>
    <row r="42" spans="1:42" x14ac:dyDescent="0.2">
      <c r="A42" s="15">
        <f>+curves!A31</f>
        <v>37561</v>
      </c>
      <c r="B42" s="6">
        <f t="shared" ca="1" si="0"/>
        <v>2649766.7443811512</v>
      </c>
      <c r="C42" s="4">
        <f t="shared" ca="1" si="1"/>
        <v>5479803.4098303337</v>
      </c>
      <c r="D42" s="72"/>
      <c r="E42" s="6">
        <f t="shared" ca="1" si="2"/>
        <v>3036546.9066106877</v>
      </c>
      <c r="F42" s="4">
        <f t="shared" ca="1" si="21"/>
        <v>-2331061.9008511179</v>
      </c>
      <c r="G42" s="54">
        <v>996.41242853339611</v>
      </c>
      <c r="H42" s="6">
        <f t="shared" ca="1" si="3"/>
        <v>3036546.9066106877</v>
      </c>
      <c r="I42" s="4">
        <f t="shared" ca="1" si="4"/>
        <v>6722914.851236064</v>
      </c>
      <c r="K42" s="6">
        <f t="shared" ca="1" si="5"/>
        <v>-318837.42519412219</v>
      </c>
      <c r="L42" s="4">
        <f t="shared" ca="1" si="6"/>
        <v>-1024743.4845739088</v>
      </c>
      <c r="N42" s="6">
        <f t="shared" ca="1" si="7"/>
        <v>-67942.737035414146</v>
      </c>
      <c r="O42" s="4">
        <f t="shared" ca="1" si="8"/>
        <v>-218367.95683182109</v>
      </c>
      <c r="Q42" s="6"/>
      <c r="R42" s="4"/>
      <c r="T42" s="6">
        <f t="shared" si="9"/>
        <v>0</v>
      </c>
      <c r="U42" s="4">
        <f t="shared" si="10"/>
        <v>0</v>
      </c>
      <c r="W42" s="6">
        <f t="shared" si="11"/>
        <v>0</v>
      </c>
      <c r="X42" s="4">
        <f t="shared" si="12"/>
        <v>0</v>
      </c>
      <c r="Z42" s="6">
        <f t="shared" si="13"/>
        <v>0</v>
      </c>
      <c r="AA42" s="4">
        <f t="shared" si="14"/>
        <v>0</v>
      </c>
      <c r="AC42" s="6"/>
      <c r="AD42" s="4"/>
      <c r="AF42" s="6">
        <f t="shared" si="15"/>
        <v>0</v>
      </c>
      <c r="AG42" s="4">
        <f t="shared" si="16"/>
        <v>0</v>
      </c>
      <c r="AI42" s="6">
        <f t="shared" si="17"/>
        <v>0</v>
      </c>
      <c r="AJ42" s="4">
        <f t="shared" si="18"/>
        <v>0</v>
      </c>
      <c r="AL42" s="6">
        <f t="shared" si="19"/>
        <v>0</v>
      </c>
      <c r="AM42" s="4">
        <f t="shared" si="20"/>
        <v>0</v>
      </c>
      <c r="AO42" s="6"/>
      <c r="AP42" s="4"/>
    </row>
    <row r="43" spans="1:42" x14ac:dyDescent="0.2">
      <c r="A43" s="15">
        <f>+curves!A32</f>
        <v>37591</v>
      </c>
      <c r="B43" s="6">
        <f t="shared" ca="1" si="0"/>
        <v>2634357.2986306408</v>
      </c>
      <c r="C43" s="4">
        <f t="shared" ca="1" si="1"/>
        <v>5711371.9070223337</v>
      </c>
      <c r="D43" s="72"/>
      <c r="E43" s="6">
        <f t="shared" ca="1" si="2"/>
        <v>3018888.1806396116</v>
      </c>
      <c r="F43" s="4">
        <f t="shared" ca="1" si="21"/>
        <v>-2318737.3882257738</v>
      </c>
      <c r="G43" s="54">
        <v>996.9419286780369</v>
      </c>
      <c r="H43" s="6">
        <f t="shared" ca="1" si="3"/>
        <v>3018888.1806396116</v>
      </c>
      <c r="I43" s="4">
        <f t="shared" ca="1" si="4"/>
        <v>6985707.2500000624</v>
      </c>
      <c r="K43" s="6">
        <f t="shared" ca="1" si="5"/>
        <v>-316983.2589671592</v>
      </c>
      <c r="L43" s="4">
        <f t="shared" ca="1" si="6"/>
        <v>-1050482.5202171658</v>
      </c>
      <c r="N43" s="6">
        <f t="shared" ca="1" si="7"/>
        <v>-67547.623041811312</v>
      </c>
      <c r="O43" s="4">
        <f t="shared" ca="1" si="8"/>
        <v>-223852.82276056273</v>
      </c>
      <c r="Q43" s="6"/>
      <c r="R43" s="4"/>
      <c r="T43" s="6">
        <f t="shared" si="9"/>
        <v>0</v>
      </c>
      <c r="U43" s="4">
        <f t="shared" si="10"/>
        <v>0</v>
      </c>
      <c r="W43" s="6">
        <f t="shared" si="11"/>
        <v>0</v>
      </c>
      <c r="X43" s="4">
        <f t="shared" si="12"/>
        <v>0</v>
      </c>
      <c r="Z43" s="6">
        <f t="shared" si="13"/>
        <v>0</v>
      </c>
      <c r="AA43" s="4">
        <f t="shared" si="14"/>
        <v>0</v>
      </c>
      <c r="AC43" s="6"/>
      <c r="AD43" s="4"/>
      <c r="AF43" s="6">
        <f t="shared" si="15"/>
        <v>0</v>
      </c>
      <c r="AG43" s="4">
        <f t="shared" si="16"/>
        <v>0</v>
      </c>
      <c r="AI43" s="6">
        <f t="shared" si="17"/>
        <v>0</v>
      </c>
      <c r="AJ43" s="4">
        <f t="shared" si="18"/>
        <v>0</v>
      </c>
      <c r="AL43" s="6">
        <f t="shared" si="19"/>
        <v>0</v>
      </c>
      <c r="AM43" s="4">
        <f t="shared" si="20"/>
        <v>0</v>
      </c>
      <c r="AO43" s="6"/>
      <c r="AP43" s="4"/>
    </row>
    <row r="44" spans="1:42" x14ac:dyDescent="0.2">
      <c r="A44" s="15">
        <f>+curves!A33</f>
        <v>37622</v>
      </c>
      <c r="B44" s="6">
        <f t="shared" ca="1" si="0"/>
        <v>10778154.188785486</v>
      </c>
      <c r="C44" s="4">
        <f t="shared" ca="1" si="1"/>
        <v>24278640.432245731</v>
      </c>
      <c r="D44" s="72"/>
      <c r="E44" s="6">
        <f t="shared" ca="1" si="2"/>
        <v>3000874.4133092342</v>
      </c>
      <c r="F44" s="4">
        <f t="shared" ca="1" si="21"/>
        <v>-2535890.6953904377</v>
      </c>
      <c r="G44" s="54">
        <v>1096.8520052285619</v>
      </c>
      <c r="H44" s="6">
        <f t="shared" ca="1" si="3"/>
        <v>3000874.4133092342</v>
      </c>
      <c r="I44" s="4">
        <f t="shared" ca="1" si="4"/>
        <v>6989036.5085972063</v>
      </c>
      <c r="K44" s="6">
        <f t="shared" ca="1" si="5"/>
        <v>-315091.81339746958</v>
      </c>
      <c r="L44" s="4">
        <f t="shared" ca="1" si="6"/>
        <v>-1048940.6468001762</v>
      </c>
      <c r="N44" s="6">
        <f t="shared" ca="1" si="7"/>
        <v>-67144.564997794121</v>
      </c>
      <c r="O44" s="4">
        <f t="shared" ca="1" si="8"/>
        <v>-223524.25687765662</v>
      </c>
      <c r="Q44" s="6"/>
      <c r="R44" s="4"/>
      <c r="T44" s="6">
        <f t="shared" ca="1" si="9"/>
        <v>8600960.4489119202</v>
      </c>
      <c r="U44" s="4">
        <f t="shared" ca="1" si="10"/>
        <v>20031636.885515865</v>
      </c>
      <c r="W44" s="6">
        <f t="shared" ca="1" si="11"/>
        <v>-232225.93212062184</v>
      </c>
      <c r="X44" s="4">
        <f t="shared" ca="1" si="12"/>
        <v>-773080.12802955008</v>
      </c>
      <c r="Z44" s="6">
        <f t="shared" ca="1" si="13"/>
        <v>-209218.36291978246</v>
      </c>
      <c r="AA44" s="4">
        <f t="shared" ca="1" si="14"/>
        <v>-696487.93015995587</v>
      </c>
      <c r="AC44" s="6"/>
      <c r="AD44" s="4"/>
      <c r="AF44" s="6">
        <f t="shared" si="15"/>
        <v>0</v>
      </c>
      <c r="AG44" s="4">
        <f t="shared" si="16"/>
        <v>0</v>
      </c>
      <c r="AI44" s="6">
        <f t="shared" si="17"/>
        <v>0</v>
      </c>
      <c r="AJ44" s="4">
        <f t="shared" si="18"/>
        <v>0</v>
      </c>
      <c r="AL44" s="6">
        <f t="shared" si="19"/>
        <v>0</v>
      </c>
      <c r="AM44" s="4">
        <f t="shared" si="20"/>
        <v>0</v>
      </c>
      <c r="AO44" s="6"/>
      <c r="AP44" s="4"/>
    </row>
    <row r="45" spans="1:42" x14ac:dyDescent="0.2">
      <c r="A45" s="15">
        <f>+curves!A34</f>
        <v>37653</v>
      </c>
      <c r="B45" s="6">
        <f t="shared" ca="1" si="0"/>
        <v>10714376.917687273</v>
      </c>
      <c r="C45" s="4">
        <f t="shared" ca="1" si="1"/>
        <v>22795679.995817404</v>
      </c>
      <c r="D45" s="72"/>
      <c r="E45" s="6">
        <f t="shared" ca="1" si="2"/>
        <v>2983117.4228601223</v>
      </c>
      <c r="F45" s="4">
        <f t="shared" ca="1" si="21"/>
        <v>-2522341.1765311272</v>
      </c>
      <c r="G45" s="54">
        <v>1097.4855352644877</v>
      </c>
      <c r="H45" s="6">
        <f t="shared" ca="1" si="3"/>
        <v>2983117.4228601223</v>
      </c>
      <c r="I45" s="4">
        <f t="shared" ca="1" si="4"/>
        <v>6574790.7999837101</v>
      </c>
      <c r="K45" s="6">
        <f t="shared" ca="1" si="5"/>
        <v>-313227.32940031285</v>
      </c>
      <c r="L45" s="4">
        <f t="shared" ca="1" si="6"/>
        <v>-1003580.3633986023</v>
      </c>
      <c r="N45" s="6">
        <f t="shared" ca="1" si="7"/>
        <v>-66747.252336495236</v>
      </c>
      <c r="O45" s="4">
        <f t="shared" ca="1" si="8"/>
        <v>-213858.19648613074</v>
      </c>
      <c r="Q45" s="6"/>
      <c r="R45" s="4"/>
      <c r="T45" s="6">
        <f t="shared" ca="1" si="9"/>
        <v>8550066.2255924921</v>
      </c>
      <c r="U45" s="4">
        <f t="shared" ca="1" si="10"/>
        <v>18844345.961205855</v>
      </c>
      <c r="W45" s="6">
        <f t="shared" ca="1" si="11"/>
        <v>-230851.78809099726</v>
      </c>
      <c r="X45" s="4">
        <f t="shared" ca="1" si="12"/>
        <v>-739649.12904355524</v>
      </c>
      <c r="Z45" s="6">
        <f t="shared" ca="1" si="13"/>
        <v>-207980.36093753736</v>
      </c>
      <c r="AA45" s="4">
        <f t="shared" ca="1" si="14"/>
        <v>-666369.07644386985</v>
      </c>
      <c r="AC45" s="6"/>
      <c r="AD45" s="4"/>
      <c r="AF45" s="6">
        <f t="shared" si="15"/>
        <v>0</v>
      </c>
      <c r="AG45" s="4">
        <f t="shared" si="16"/>
        <v>0</v>
      </c>
      <c r="AI45" s="6">
        <f t="shared" si="17"/>
        <v>0</v>
      </c>
      <c r="AJ45" s="4">
        <f t="shared" si="18"/>
        <v>0</v>
      </c>
      <c r="AL45" s="6">
        <f t="shared" si="19"/>
        <v>0</v>
      </c>
      <c r="AM45" s="4">
        <f t="shared" si="20"/>
        <v>0</v>
      </c>
      <c r="AO45" s="6"/>
      <c r="AP45" s="4"/>
    </row>
    <row r="46" spans="1:42" x14ac:dyDescent="0.2">
      <c r="A46" s="15">
        <f>+curves!A35</f>
        <v>37681</v>
      </c>
      <c r="B46" s="6">
        <f t="shared" ca="1" si="0"/>
        <v>10657075.025899431</v>
      </c>
      <c r="C46" s="4">
        <f t="shared" ca="1" si="1"/>
        <v>21213746.433462881</v>
      </c>
      <c r="D46" s="72"/>
      <c r="E46" s="6">
        <f t="shared" ca="1" si="2"/>
        <v>2967163.3199693635</v>
      </c>
      <c r="F46" s="4">
        <f t="shared" ca="1" si="21"/>
        <v>-2510301.1147392984</v>
      </c>
      <c r="G46" s="54">
        <v>1098.1197214766187</v>
      </c>
      <c r="H46" s="6">
        <f t="shared" ca="1" si="3"/>
        <v>2967163.3199693635</v>
      </c>
      <c r="I46" s="4">
        <f t="shared" ca="1" si="4"/>
        <v>6133126.5823766738</v>
      </c>
      <c r="K46" s="6">
        <f t="shared" ca="1" si="5"/>
        <v>-311552.14859678317</v>
      </c>
      <c r="L46" s="4">
        <f t="shared" ca="1" si="6"/>
        <v>-955530.43974633387</v>
      </c>
      <c r="N46" s="6">
        <f t="shared" ca="1" si="7"/>
        <v>-66390.279284314514</v>
      </c>
      <c r="O46" s="4">
        <f t="shared" ca="1" si="8"/>
        <v>-203618.98656499261</v>
      </c>
      <c r="Q46" s="6"/>
      <c r="R46" s="4"/>
      <c r="T46" s="6">
        <f t="shared" ca="1" si="9"/>
        <v>8504339.3510013074</v>
      </c>
      <c r="U46" s="4">
        <f t="shared" ca="1" si="10"/>
        <v>17578469.438519698</v>
      </c>
      <c r="W46" s="6">
        <f t="shared" ca="1" si="11"/>
        <v>-229617.16247703528</v>
      </c>
      <c r="X46" s="4">
        <f t="shared" ca="1" si="12"/>
        <v>-704235.8373170672</v>
      </c>
      <c r="Z46" s="6">
        <f t="shared" ca="1" si="13"/>
        <v>-206868.0547131068</v>
      </c>
      <c r="AA46" s="4">
        <f t="shared" ca="1" si="14"/>
        <v>-634464.32380509854</v>
      </c>
      <c r="AC46" s="6"/>
      <c r="AD46" s="4"/>
      <c r="AF46" s="6">
        <f t="shared" si="15"/>
        <v>0</v>
      </c>
      <c r="AG46" s="4">
        <f t="shared" si="16"/>
        <v>0</v>
      </c>
      <c r="AI46" s="6">
        <f t="shared" si="17"/>
        <v>0</v>
      </c>
      <c r="AJ46" s="4">
        <f t="shared" si="18"/>
        <v>0</v>
      </c>
      <c r="AL46" s="6">
        <f t="shared" si="19"/>
        <v>0</v>
      </c>
      <c r="AM46" s="4">
        <f t="shared" si="20"/>
        <v>0</v>
      </c>
      <c r="AO46" s="6"/>
      <c r="AP46" s="4"/>
    </row>
    <row r="47" spans="1:42" x14ac:dyDescent="0.2">
      <c r="A47" s="15">
        <f>+curves!A36</f>
        <v>37712</v>
      </c>
      <c r="B47" s="6">
        <f t="shared" ca="1" si="0"/>
        <v>10592905.09477271</v>
      </c>
      <c r="C47" s="4">
        <f t="shared" ca="1" si="1"/>
        <v>19571225.707535945</v>
      </c>
      <c r="D47" s="72"/>
      <c r="E47" s="6">
        <f t="shared" ca="1" si="2"/>
        <v>2949297.0043601142</v>
      </c>
      <c r="F47" s="4">
        <f t="shared" ca="1" si="21"/>
        <v>-2496628.2367712045</v>
      </c>
      <c r="G47" s="54">
        <v>1098.7545645446012</v>
      </c>
      <c r="H47" s="6">
        <f t="shared" ca="1" si="3"/>
        <v>2949297.0043601142</v>
      </c>
      <c r="I47" s="4">
        <f t="shared" ca="1" si="4"/>
        <v>5674447.4363888605</v>
      </c>
      <c r="K47" s="6">
        <f t="shared" ca="1" si="5"/>
        <v>-309676.18545781198</v>
      </c>
      <c r="L47" s="4">
        <f t="shared" ca="1" si="6"/>
        <v>-905493.16627864237</v>
      </c>
      <c r="N47" s="6">
        <f t="shared" ca="1" si="7"/>
        <v>-65990.52047255756</v>
      </c>
      <c r="O47" s="4">
        <f t="shared" ca="1" si="8"/>
        <v>-192956.28186175833</v>
      </c>
      <c r="Q47" s="6"/>
      <c r="R47" s="4"/>
      <c r="T47" s="6">
        <f t="shared" ca="1" si="9"/>
        <v>8453131.7852193471</v>
      </c>
      <c r="U47" s="4">
        <f t="shared" ca="1" si="10"/>
        <v>16263825.554762028</v>
      </c>
      <c r="W47" s="6">
        <f t="shared" ca="1" si="11"/>
        <v>-228234.55820092239</v>
      </c>
      <c r="X47" s="4">
        <f t="shared" ca="1" si="12"/>
        <v>-667357.84817949706</v>
      </c>
      <c r="Z47" s="6">
        <f t="shared" ca="1" si="13"/>
        <v>-205622.43067546064</v>
      </c>
      <c r="AA47" s="4">
        <f t="shared" ca="1" si="14"/>
        <v>-601239.98729504691</v>
      </c>
      <c r="AC47" s="6"/>
      <c r="AD47" s="4"/>
      <c r="AF47" s="6">
        <f t="shared" si="15"/>
        <v>0</v>
      </c>
      <c r="AG47" s="4">
        <f t="shared" si="16"/>
        <v>0</v>
      </c>
      <c r="AI47" s="6">
        <f t="shared" si="17"/>
        <v>0</v>
      </c>
      <c r="AJ47" s="4">
        <f t="shared" si="18"/>
        <v>0</v>
      </c>
      <c r="AL47" s="6">
        <f t="shared" si="19"/>
        <v>0</v>
      </c>
      <c r="AM47" s="4">
        <f t="shared" si="20"/>
        <v>0</v>
      </c>
      <c r="AO47" s="6"/>
      <c r="AP47" s="4"/>
    </row>
    <row r="48" spans="1:42" x14ac:dyDescent="0.2">
      <c r="A48" s="15">
        <f>+curves!A37</f>
        <v>37742</v>
      </c>
      <c r="B48" s="6">
        <f t="shared" ca="1" si="0"/>
        <v>10529777.798638646</v>
      </c>
      <c r="C48" s="4">
        <f t="shared" ca="1" si="1"/>
        <v>19191348.61553948</v>
      </c>
      <c r="D48" s="72"/>
      <c r="E48" s="6">
        <f t="shared" ca="1" si="2"/>
        <v>2931720.9811902833</v>
      </c>
      <c r="F48" s="4">
        <f t="shared" ca="1" si="21"/>
        <v>-2483185.2462986582</v>
      </c>
      <c r="G48" s="54">
        <v>1099.3900651487565</v>
      </c>
      <c r="H48" s="6">
        <f t="shared" ca="1" si="3"/>
        <v>2931720.9811902833</v>
      </c>
      <c r="I48" s="4">
        <f t="shared" ca="1" si="4"/>
        <v>5567338.1432803497</v>
      </c>
      <c r="K48" s="6">
        <f t="shared" ca="1" si="5"/>
        <v>-307830.70302497974</v>
      </c>
      <c r="L48" s="4">
        <f t="shared" ca="1" si="6"/>
        <v>-892401.20806941635</v>
      </c>
      <c r="N48" s="6">
        <f t="shared" ca="1" si="7"/>
        <v>-65597.256954132594</v>
      </c>
      <c r="O48" s="4">
        <f t="shared" ca="1" si="8"/>
        <v>-190166.4479100304</v>
      </c>
      <c r="Q48" s="6"/>
      <c r="R48" s="4"/>
      <c r="T48" s="6">
        <f t="shared" ca="1" si="9"/>
        <v>8402756.2415236775</v>
      </c>
      <c r="U48" s="4">
        <f t="shared" ca="1" si="10"/>
        <v>15956834.102653468</v>
      </c>
      <c r="W48" s="6">
        <f t="shared" ca="1" si="11"/>
        <v>-226874.41852113931</v>
      </c>
      <c r="X48" s="4">
        <f t="shared" ca="1" si="12"/>
        <v>-657708.93929278292</v>
      </c>
      <c r="Z48" s="6">
        <f t="shared" ca="1" si="13"/>
        <v>-204397.04557506347</v>
      </c>
      <c r="AA48" s="4">
        <f t="shared" ca="1" si="14"/>
        <v>-592547.03512210911</v>
      </c>
      <c r="AC48" s="6"/>
      <c r="AD48" s="4"/>
      <c r="AF48" s="6">
        <f t="shared" si="15"/>
        <v>0</v>
      </c>
      <c r="AG48" s="4">
        <f t="shared" si="16"/>
        <v>0</v>
      </c>
      <c r="AI48" s="6">
        <f t="shared" si="17"/>
        <v>0</v>
      </c>
      <c r="AJ48" s="4">
        <f t="shared" si="18"/>
        <v>0</v>
      </c>
      <c r="AL48" s="6">
        <f t="shared" si="19"/>
        <v>0</v>
      </c>
      <c r="AM48" s="4">
        <f t="shared" si="20"/>
        <v>0</v>
      </c>
      <c r="AO48" s="6"/>
      <c r="AP48" s="4"/>
    </row>
    <row r="49" spans="1:42" x14ac:dyDescent="0.2">
      <c r="A49" s="15">
        <f>+curves!A38</f>
        <v>37773</v>
      </c>
      <c r="B49" s="6">
        <f t="shared" ca="1" si="0"/>
        <v>10464954.104149772</v>
      </c>
      <c r="C49" s="4">
        <f t="shared" ca="1" si="1"/>
        <v>19125527.101943575</v>
      </c>
      <c r="D49" s="72"/>
      <c r="E49" s="6">
        <f t="shared" ca="1" si="2"/>
        <v>2913672.6435286975</v>
      </c>
      <c r="F49" s="4">
        <f t="shared" ca="1" si="21"/>
        <v>-2469326.2381206411</v>
      </c>
      <c r="G49" s="54">
        <v>1100.0262239701246</v>
      </c>
      <c r="H49" s="6">
        <f t="shared" ca="1" si="3"/>
        <v>2913672.6435286975</v>
      </c>
      <c r="I49" s="4">
        <f t="shared" ca="1" si="4"/>
        <v>5547632.7132786419</v>
      </c>
      <c r="K49" s="6">
        <f t="shared" ca="1" si="5"/>
        <v>-305935.62757051323</v>
      </c>
      <c r="L49" s="4">
        <f t="shared" ca="1" si="6"/>
        <v>-888437.06246477063</v>
      </c>
      <c r="N49" s="6">
        <f t="shared" ca="1" si="7"/>
        <v>-65193.425398954612</v>
      </c>
      <c r="O49" s="4">
        <f t="shared" ca="1" si="8"/>
        <v>-189321.70735856422</v>
      </c>
      <c r="Q49" s="6"/>
      <c r="R49" s="4"/>
      <c r="T49" s="6">
        <f t="shared" ca="1" si="9"/>
        <v>8351026.9729786739</v>
      </c>
      <c r="U49" s="4">
        <f t="shared" ca="1" si="10"/>
        <v>15900355.356551399</v>
      </c>
      <c r="W49" s="6">
        <f t="shared" ca="1" si="11"/>
        <v>-225477.72827042418</v>
      </c>
      <c r="X49" s="4">
        <f t="shared" ca="1" si="12"/>
        <v>-654787.32289731188</v>
      </c>
      <c r="Z49" s="6">
        <f t="shared" ca="1" si="13"/>
        <v>-203138.73111770625</v>
      </c>
      <c r="AA49" s="4">
        <f t="shared" ca="1" si="14"/>
        <v>-589914.87516581907</v>
      </c>
      <c r="AC49" s="6"/>
      <c r="AD49" s="4"/>
      <c r="AF49" s="6">
        <f t="shared" si="15"/>
        <v>0</v>
      </c>
      <c r="AG49" s="4">
        <f t="shared" si="16"/>
        <v>0</v>
      </c>
      <c r="AI49" s="6">
        <f t="shared" si="17"/>
        <v>0</v>
      </c>
      <c r="AJ49" s="4">
        <f t="shared" si="18"/>
        <v>0</v>
      </c>
      <c r="AL49" s="6">
        <f t="shared" si="19"/>
        <v>0</v>
      </c>
      <c r="AM49" s="4">
        <f t="shared" si="20"/>
        <v>0</v>
      </c>
      <c r="AO49" s="6"/>
      <c r="AP49" s="4"/>
    </row>
    <row r="50" spans="1:42" x14ac:dyDescent="0.2">
      <c r="A50" s="15">
        <f>+curves!A39</f>
        <v>37803</v>
      </c>
      <c r="B50" s="6">
        <f t="shared" ca="1" si="0"/>
        <v>10402690.301829843</v>
      </c>
      <c r="C50" s="4">
        <f t="shared" ca="1" si="1"/>
        <v>19687909.97334747</v>
      </c>
      <c r="D50" s="72"/>
      <c r="E50" s="6">
        <f t="shared" ca="1" si="2"/>
        <v>2896337.03596691</v>
      </c>
      <c r="F50" s="4">
        <f t="shared" ca="1" si="21"/>
        <v>-2456055.393928444</v>
      </c>
      <c r="G50" s="54">
        <v>1100.663041690467</v>
      </c>
      <c r="H50" s="6">
        <f t="shared" ca="1" si="3"/>
        <v>2896337.03596691</v>
      </c>
      <c r="I50" s="4">
        <f t="shared" ca="1" si="4"/>
        <v>5702887.6238188464</v>
      </c>
      <c r="K50" s="6">
        <f t="shared" ca="1" si="5"/>
        <v>-304115.38877652551</v>
      </c>
      <c r="L50" s="4">
        <f t="shared" ca="1" si="6"/>
        <v>-902918.58927750436</v>
      </c>
      <c r="N50" s="6">
        <f t="shared" ca="1" si="7"/>
        <v>-64805.54117975961</v>
      </c>
      <c r="O50" s="4">
        <f t="shared" ca="1" si="8"/>
        <v>-192407.65176270631</v>
      </c>
      <c r="Q50" s="6"/>
      <c r="R50" s="4"/>
      <c r="T50" s="6">
        <f t="shared" ca="1" si="9"/>
        <v>8301340.4968184233</v>
      </c>
      <c r="U50" s="4">
        <f t="shared" ca="1" si="10"/>
        <v>16345339.438235477</v>
      </c>
      <c r="W50" s="6">
        <f t="shared" ca="1" si="11"/>
        <v>-224136.19341409742</v>
      </c>
      <c r="X50" s="4">
        <f t="shared" ca="1" si="12"/>
        <v>-665460.35824645532</v>
      </c>
      <c r="Z50" s="6">
        <f t="shared" ca="1" si="13"/>
        <v>-201930.10758510817</v>
      </c>
      <c r="AA50" s="4">
        <f t="shared" ca="1" si="14"/>
        <v>-599530.48942018626</v>
      </c>
      <c r="AC50" s="6"/>
      <c r="AD50" s="4"/>
      <c r="AF50" s="6">
        <f t="shared" si="15"/>
        <v>0</v>
      </c>
      <c r="AG50" s="4">
        <f t="shared" si="16"/>
        <v>0</v>
      </c>
      <c r="AI50" s="6">
        <f t="shared" si="17"/>
        <v>0</v>
      </c>
      <c r="AJ50" s="4">
        <f t="shared" si="18"/>
        <v>0</v>
      </c>
      <c r="AL50" s="6">
        <f t="shared" si="19"/>
        <v>0</v>
      </c>
      <c r="AM50" s="4">
        <f t="shared" si="20"/>
        <v>0</v>
      </c>
      <c r="AO50" s="6"/>
      <c r="AP50" s="4"/>
    </row>
    <row r="51" spans="1:42" x14ac:dyDescent="0.2">
      <c r="A51" s="15">
        <f>+curves!A40</f>
        <v>37834</v>
      </c>
      <c r="B51" s="6">
        <f t="shared" ca="1" si="0"/>
        <v>10338860.24769157</v>
      </c>
      <c r="C51" s="4">
        <f t="shared" ca="1" si="1"/>
        <v>19536089.992425583</v>
      </c>
      <c r="D51" s="72"/>
      <c r="E51" s="6">
        <f t="shared" ca="1" si="2"/>
        <v>2878565.3495622948</v>
      </c>
      <c r="F51" s="4">
        <f t="shared" ca="1" si="21"/>
        <v>-2442398.9989198358</v>
      </c>
      <c r="G51" s="54">
        <v>1101.3005189922203</v>
      </c>
      <c r="H51" s="6">
        <f t="shared" ca="1" si="3"/>
        <v>2878565.3495622948</v>
      </c>
      <c r="I51" s="4">
        <f t="shared" ca="1" si="4"/>
        <v>5659259.4772394719</v>
      </c>
      <c r="K51" s="6">
        <f t="shared" ca="1" si="5"/>
        <v>-302249.36170404096</v>
      </c>
      <c r="L51" s="4">
        <f t="shared" ca="1" si="6"/>
        <v>-896471.60681418551</v>
      </c>
      <c r="N51" s="6">
        <f t="shared" ca="1" si="7"/>
        <v>-64407.899696456348</v>
      </c>
      <c r="O51" s="4">
        <f t="shared" ca="1" si="8"/>
        <v>-191033.83049968956</v>
      </c>
      <c r="Q51" s="6"/>
      <c r="R51" s="4"/>
      <c r="T51" s="6">
        <f t="shared" ca="1" si="9"/>
        <v>8250404.1526653199</v>
      </c>
      <c r="U51" s="4">
        <f t="shared" ca="1" si="10"/>
        <v>16220294.564140022</v>
      </c>
      <c r="W51" s="6">
        <f t="shared" ca="1" si="11"/>
        <v>-222760.91212196363</v>
      </c>
      <c r="X51" s="4">
        <f t="shared" ca="1" si="12"/>
        <v>-660708.86535374413</v>
      </c>
      <c r="Z51" s="6">
        <f t="shared" ca="1" si="13"/>
        <v>-200691.08101358393</v>
      </c>
      <c r="AA51" s="4">
        <f t="shared" ca="1" si="14"/>
        <v>-595249.74628629</v>
      </c>
      <c r="AC51" s="6"/>
      <c r="AD51" s="4"/>
      <c r="AF51" s="6">
        <f t="shared" si="15"/>
        <v>0</v>
      </c>
      <c r="AG51" s="4">
        <f t="shared" si="16"/>
        <v>0</v>
      </c>
      <c r="AI51" s="6">
        <f t="shared" si="17"/>
        <v>0</v>
      </c>
      <c r="AJ51" s="4">
        <f t="shared" si="18"/>
        <v>0</v>
      </c>
      <c r="AL51" s="6">
        <f t="shared" si="19"/>
        <v>0</v>
      </c>
      <c r="AM51" s="4">
        <f t="shared" si="20"/>
        <v>0</v>
      </c>
      <c r="AO51" s="6"/>
      <c r="AP51" s="4"/>
    </row>
    <row r="52" spans="1:42" x14ac:dyDescent="0.2">
      <c r="A52" s="15">
        <f>+curves!A41</f>
        <v>37865</v>
      </c>
      <c r="B52" s="6">
        <f t="shared" ca="1" si="0"/>
        <v>10275431.636382615</v>
      </c>
      <c r="C52" s="4">
        <f t="shared" ca="1" si="1"/>
        <v>19251829.734042183</v>
      </c>
      <c r="D52" s="72"/>
      <c r="E52" s="6">
        <f t="shared" ca="1" si="2"/>
        <v>2860905.4336421066</v>
      </c>
      <c r="F52" s="4">
        <f t="shared" ca="1" si="21"/>
        <v>-2428821.4923654892</v>
      </c>
      <c r="G52" s="54">
        <v>1101.938656558543</v>
      </c>
      <c r="H52" s="6">
        <f t="shared" ca="1" si="3"/>
        <v>2860905.4336421066</v>
      </c>
      <c r="I52" s="4">
        <f t="shared" ca="1" si="4"/>
        <v>5578765.5956021063</v>
      </c>
      <c r="K52" s="6">
        <f t="shared" ca="1" si="5"/>
        <v>-300395.07053242117</v>
      </c>
      <c r="L52" s="4">
        <f t="shared" ca="1" si="6"/>
        <v>-886165.45807064231</v>
      </c>
      <c r="N52" s="6">
        <f t="shared" ca="1" si="7"/>
        <v>-64012.759077742136</v>
      </c>
      <c r="O52" s="4">
        <f t="shared" ca="1" si="8"/>
        <v>-188837.63927933929</v>
      </c>
      <c r="Q52" s="6"/>
      <c r="R52" s="4"/>
      <c r="T52" s="6">
        <f t="shared" ca="1" si="9"/>
        <v>8199788.1596444231</v>
      </c>
      <c r="U52" s="4">
        <f t="shared" ca="1" si="10"/>
        <v>15989586.911306623</v>
      </c>
      <c r="W52" s="6">
        <f t="shared" ca="1" si="11"/>
        <v>-221394.28031039942</v>
      </c>
      <c r="X52" s="4">
        <f t="shared" ca="1" si="12"/>
        <v>-653113.12691567827</v>
      </c>
      <c r="Z52" s="6">
        <f t="shared" ca="1" si="13"/>
        <v>-199459.84698335061</v>
      </c>
      <c r="AA52" s="4">
        <f t="shared" ca="1" si="14"/>
        <v>-588406.54860088427</v>
      </c>
      <c r="AC52" s="6"/>
      <c r="AD52" s="4"/>
      <c r="AF52" s="6">
        <f t="shared" si="15"/>
        <v>0</v>
      </c>
      <c r="AG52" s="4">
        <f t="shared" si="16"/>
        <v>0</v>
      </c>
      <c r="AI52" s="6">
        <f t="shared" si="17"/>
        <v>0</v>
      </c>
      <c r="AJ52" s="4">
        <f t="shared" si="18"/>
        <v>0</v>
      </c>
      <c r="AL52" s="6">
        <f t="shared" si="19"/>
        <v>0</v>
      </c>
      <c r="AM52" s="4">
        <f t="shared" si="20"/>
        <v>0</v>
      </c>
      <c r="AO52" s="6"/>
      <c r="AP52" s="4"/>
    </row>
    <row r="53" spans="1:42" x14ac:dyDescent="0.2">
      <c r="A53" s="15">
        <f>+curves!A42</f>
        <v>37895</v>
      </c>
      <c r="B53" s="6">
        <f t="shared" ca="1" si="0"/>
        <v>10214452.030039143</v>
      </c>
      <c r="C53" s="4">
        <f t="shared" ca="1" si="1"/>
        <v>19301010.875615027</v>
      </c>
      <c r="D53" s="72"/>
      <c r="E53" s="6">
        <f t="shared" ca="1" si="2"/>
        <v>2843927.374393316</v>
      </c>
      <c r="F53" s="4">
        <f t="shared" ca="1" si="21"/>
        <v>-2415807.2800275539</v>
      </c>
      <c r="G53" s="54">
        <v>1102.5774550733174</v>
      </c>
      <c r="H53" s="6">
        <f t="shared" ca="1" si="3"/>
        <v>2843927.374393316</v>
      </c>
      <c r="I53" s="4">
        <f t="shared" ca="1" si="4"/>
        <v>5591161.218057259</v>
      </c>
      <c r="K53" s="6">
        <f t="shared" ca="1" si="5"/>
        <v>-298612.37431129813</v>
      </c>
      <c r="L53" s="4">
        <f t="shared" ca="1" si="6"/>
        <v>-885684.30220731045</v>
      </c>
      <c r="N53" s="6">
        <f t="shared" ca="1" si="7"/>
        <v>-63632.875002050445</v>
      </c>
      <c r="O53" s="4">
        <f t="shared" ca="1" si="8"/>
        <v>-188735.10725608165</v>
      </c>
      <c r="Q53" s="6"/>
      <c r="R53" s="4"/>
      <c r="T53" s="6">
        <f t="shared" ca="1" si="9"/>
        <v>8151126.4710877538</v>
      </c>
      <c r="U53" s="4">
        <f t="shared" ca="1" si="10"/>
        <v>16025114.642158527</v>
      </c>
      <c r="W53" s="6">
        <f t="shared" ca="1" si="11"/>
        <v>-220080.41471936935</v>
      </c>
      <c r="X53" s="4">
        <f t="shared" ca="1" si="12"/>
        <v>-652758.51005764946</v>
      </c>
      <c r="Z53" s="6">
        <f t="shared" ca="1" si="13"/>
        <v>-198276.15140920962</v>
      </c>
      <c r="AA53" s="4">
        <f t="shared" ca="1" si="14"/>
        <v>-588087.0650797158</v>
      </c>
      <c r="AC53" s="6"/>
      <c r="AD53" s="4"/>
      <c r="AF53" s="6">
        <f t="shared" si="15"/>
        <v>0</v>
      </c>
      <c r="AG53" s="4">
        <f t="shared" si="16"/>
        <v>0</v>
      </c>
      <c r="AI53" s="6">
        <f t="shared" si="17"/>
        <v>0</v>
      </c>
      <c r="AJ53" s="4">
        <f t="shared" si="18"/>
        <v>0</v>
      </c>
      <c r="AL53" s="6">
        <f t="shared" si="19"/>
        <v>0</v>
      </c>
      <c r="AM53" s="4">
        <f t="shared" si="20"/>
        <v>0</v>
      </c>
      <c r="AO53" s="6"/>
      <c r="AP53" s="4"/>
    </row>
    <row r="54" spans="1:42" x14ac:dyDescent="0.2">
      <c r="A54" s="15">
        <f>+curves!A43</f>
        <v>37926</v>
      </c>
      <c r="B54" s="6">
        <f t="shared" ca="1" si="0"/>
        <v>10151857.732638432</v>
      </c>
      <c r="C54" s="4">
        <f t="shared" ca="1" si="1"/>
        <v>20177616.082993262</v>
      </c>
      <c r="D54" s="72"/>
      <c r="E54" s="6">
        <f t="shared" ca="1" si="2"/>
        <v>2826499.7497556661</v>
      </c>
      <c r="F54" s="4">
        <f t="shared" ca="1" si="21"/>
        <v>-2402395.6871170285</v>
      </c>
      <c r="G54" s="54">
        <v>1103.2169152211022</v>
      </c>
      <c r="H54" s="6">
        <f t="shared" ca="1" si="3"/>
        <v>2826499.7497556661</v>
      </c>
      <c r="I54" s="4">
        <f t="shared" ca="1" si="4"/>
        <v>5833895.4834956964</v>
      </c>
      <c r="K54" s="6">
        <f t="shared" ca="1" si="5"/>
        <v>-296782.47372434492</v>
      </c>
      <c r="L54" s="4">
        <f t="shared" ca="1" si="6"/>
        <v>-909341.4994913931</v>
      </c>
      <c r="N54" s="6">
        <f t="shared" ca="1" si="7"/>
        <v>-63242.931900783035</v>
      </c>
      <c r="O54" s="4">
        <f t="shared" ca="1" si="8"/>
        <v>-193776.34334399924</v>
      </c>
      <c r="Q54" s="6"/>
      <c r="R54" s="4"/>
      <c r="T54" s="6">
        <f t="shared" ca="1" si="9"/>
        <v>8101176.2600552272</v>
      </c>
      <c r="U54" s="4">
        <f t="shared" ca="1" si="10"/>
        <v>16720827.800753992</v>
      </c>
      <c r="W54" s="6">
        <f t="shared" ca="1" si="11"/>
        <v>-218731.7590214911</v>
      </c>
      <c r="X54" s="4">
        <f t="shared" ca="1" si="12"/>
        <v>-670194.10964184895</v>
      </c>
      <c r="Z54" s="6">
        <f t="shared" ca="1" si="13"/>
        <v>-197061.1125258434</v>
      </c>
      <c r="AA54" s="4">
        <f t="shared" ca="1" si="14"/>
        <v>-603795.2487791843</v>
      </c>
      <c r="AC54" s="6"/>
      <c r="AD54" s="4"/>
      <c r="AF54" s="6">
        <f t="shared" si="15"/>
        <v>0</v>
      </c>
      <c r="AG54" s="4">
        <f t="shared" si="16"/>
        <v>0</v>
      </c>
      <c r="AI54" s="6">
        <f t="shared" si="17"/>
        <v>0</v>
      </c>
      <c r="AJ54" s="4">
        <f t="shared" si="18"/>
        <v>0</v>
      </c>
      <c r="AL54" s="6">
        <f t="shared" si="19"/>
        <v>0</v>
      </c>
      <c r="AM54" s="4">
        <f t="shared" si="20"/>
        <v>0</v>
      </c>
      <c r="AO54" s="6"/>
      <c r="AP54" s="4"/>
    </row>
    <row r="55" spans="1:42" x14ac:dyDescent="0.2">
      <c r="A55" s="15">
        <f>+curves!A44</f>
        <v>37956</v>
      </c>
      <c r="B55" s="6">
        <f t="shared" ca="1" si="0"/>
        <v>10091656.226614065</v>
      </c>
      <c r="C55" s="4">
        <f t="shared" ca="1" si="1"/>
        <v>21067126.475235876</v>
      </c>
      <c r="D55" s="72"/>
      <c r="E55" s="6">
        <f t="shared" ca="1" si="2"/>
        <v>2809738.3306938414</v>
      </c>
      <c r="F55" s="4">
        <f t="shared" ca="1" si="21"/>
        <v>-2389534.9286393165</v>
      </c>
      <c r="G55" s="54">
        <v>1103.8570376871817</v>
      </c>
      <c r="H55" s="6">
        <f t="shared" ca="1" si="3"/>
        <v>2809738.3306938414</v>
      </c>
      <c r="I55" s="4">
        <f t="shared" ca="1" si="4"/>
        <v>6080273.7476214729</v>
      </c>
      <c r="K55" s="6">
        <f t="shared" ca="1" si="5"/>
        <v>-295022.52472285333</v>
      </c>
      <c r="L55" s="4">
        <f t="shared" ca="1" si="6"/>
        <v>-933451.26822310803</v>
      </c>
      <c r="N55" s="6">
        <f t="shared" ca="1" si="7"/>
        <v>-62867.8951492747</v>
      </c>
      <c r="O55" s="4">
        <f t="shared" ca="1" si="8"/>
        <v>-198914.02025230517</v>
      </c>
      <c r="Q55" s="6"/>
      <c r="R55" s="4"/>
      <c r="T55" s="6">
        <f t="shared" ca="1" si="9"/>
        <v>8053135.4950771891</v>
      </c>
      <c r="U55" s="4">
        <f t="shared" ca="1" si="10"/>
        <v>17426985.21134704</v>
      </c>
      <c r="W55" s="6">
        <f t="shared" ca="1" si="11"/>
        <v>-217434.65836708411</v>
      </c>
      <c r="X55" s="4">
        <f t="shared" ca="1" si="12"/>
        <v>-687963.25907345419</v>
      </c>
      <c r="Z55" s="6">
        <f t="shared" ca="1" si="13"/>
        <v>-195892.52091775264</v>
      </c>
      <c r="AA55" s="4">
        <f t="shared" ca="1" si="14"/>
        <v>-619803.93618376937</v>
      </c>
      <c r="AC55" s="6"/>
      <c r="AD55" s="4"/>
      <c r="AF55" s="6">
        <f t="shared" si="15"/>
        <v>0</v>
      </c>
      <c r="AG55" s="4">
        <f t="shared" si="16"/>
        <v>0</v>
      </c>
      <c r="AI55" s="6">
        <f t="shared" si="17"/>
        <v>0</v>
      </c>
      <c r="AJ55" s="4">
        <f t="shared" si="18"/>
        <v>0</v>
      </c>
      <c r="AL55" s="6">
        <f t="shared" si="19"/>
        <v>0</v>
      </c>
      <c r="AM55" s="4">
        <f t="shared" si="20"/>
        <v>0</v>
      </c>
      <c r="AO55" s="6"/>
      <c r="AP55" s="4"/>
    </row>
    <row r="56" spans="1:42" x14ac:dyDescent="0.2">
      <c r="A56" s="15">
        <f>+curves!A45</f>
        <v>37987</v>
      </c>
      <c r="B56" s="6">
        <f t="shared" ca="1" si="0"/>
        <v>10407587.652425431</v>
      </c>
      <c r="C56" s="4">
        <f t="shared" ca="1" si="1"/>
        <v>9322287.5283935815</v>
      </c>
      <c r="D56" s="72"/>
      <c r="E56" s="6">
        <f t="shared" si="2"/>
        <v>0</v>
      </c>
      <c r="F56" s="4">
        <f t="shared" ca="1" si="21"/>
        <v>-2387177.7342423853</v>
      </c>
      <c r="G56" s="54">
        <v>1109.4950550288384</v>
      </c>
      <c r="H56" s="6">
        <f t="shared" si="3"/>
        <v>0</v>
      </c>
      <c r="I56" s="4">
        <f t="shared" si="4"/>
        <v>0</v>
      </c>
      <c r="K56" s="6">
        <f t="shared" si="5"/>
        <v>0</v>
      </c>
      <c r="L56" s="4">
        <f t="shared" si="6"/>
        <v>0</v>
      </c>
      <c r="N56" s="6">
        <f t="shared" si="7"/>
        <v>0</v>
      </c>
      <c r="O56" s="4">
        <f t="shared" si="8"/>
        <v>0</v>
      </c>
      <c r="Q56" s="6"/>
      <c r="R56" s="4"/>
      <c r="T56" s="6">
        <f t="shared" si="9"/>
        <v>0</v>
      </c>
      <c r="U56" s="4">
        <f t="shared" si="10"/>
        <v>0</v>
      </c>
      <c r="W56" s="6">
        <f t="shared" si="11"/>
        <v>0</v>
      </c>
      <c r="X56" s="4">
        <f t="shared" si="12"/>
        <v>0</v>
      </c>
      <c r="Z56" s="6">
        <f t="shared" si="13"/>
        <v>0</v>
      </c>
      <c r="AA56" s="4">
        <f t="shared" si="14"/>
        <v>0</v>
      </c>
      <c r="AC56" s="6"/>
      <c r="AD56" s="4"/>
      <c r="AF56" s="6">
        <f t="shared" ca="1" si="15"/>
        <v>10793481.547484461</v>
      </c>
      <c r="AG56" s="4">
        <f t="shared" ca="1" si="16"/>
        <v>10588405.39808226</v>
      </c>
      <c r="AI56" s="6">
        <f t="shared" ca="1" si="17"/>
        <v>-119032.67320196814</v>
      </c>
      <c r="AJ56" s="4">
        <f t="shared" ca="1" si="18"/>
        <v>-390546.20077565749</v>
      </c>
      <c r="AL56" s="6">
        <f t="shared" ca="1" si="19"/>
        <v>-266861.22185706231</v>
      </c>
      <c r="AM56" s="4">
        <f t="shared" ca="1" si="20"/>
        <v>-875571.66891302145</v>
      </c>
      <c r="AO56" s="6"/>
      <c r="AP56" s="4"/>
    </row>
    <row r="57" spans="1:42" x14ac:dyDescent="0.2">
      <c r="A57" s="15">
        <f>+curves!A46</f>
        <v>38018</v>
      </c>
      <c r="B57" s="6">
        <f t="shared" ca="1" si="0"/>
        <v>10345180.996049555</v>
      </c>
      <c r="C57" s="4">
        <f t="shared" ca="1" si="1"/>
        <v>8014621.718936041</v>
      </c>
      <c r="D57" s="72"/>
      <c r="E57" s="6">
        <f t="shared" si="2"/>
        <v>0</v>
      </c>
      <c r="F57" s="4">
        <f t="shared" ca="1" si="21"/>
        <v>-2374246.5123802526</v>
      </c>
      <c r="G57" s="54">
        <v>1110.1416800532083</v>
      </c>
      <c r="H57" s="6">
        <f t="shared" si="3"/>
        <v>0</v>
      </c>
      <c r="I57" s="4">
        <f t="shared" si="4"/>
        <v>0</v>
      </c>
      <c r="K57" s="6">
        <f t="shared" si="5"/>
        <v>0</v>
      </c>
      <c r="L57" s="4">
        <f t="shared" si="6"/>
        <v>0</v>
      </c>
      <c r="N57" s="6">
        <f t="shared" si="7"/>
        <v>0</v>
      </c>
      <c r="O57" s="4">
        <f t="shared" si="8"/>
        <v>0</v>
      </c>
      <c r="Q57" s="6"/>
      <c r="R57" s="4"/>
      <c r="T57" s="6">
        <f t="shared" si="9"/>
        <v>0</v>
      </c>
      <c r="U57" s="4">
        <f t="shared" si="10"/>
        <v>0</v>
      </c>
      <c r="W57" s="6">
        <f t="shared" si="11"/>
        <v>0</v>
      </c>
      <c r="X57" s="4">
        <f t="shared" si="12"/>
        <v>0</v>
      </c>
      <c r="Z57" s="6">
        <f t="shared" si="13"/>
        <v>0</v>
      </c>
      <c r="AA57" s="4">
        <f t="shared" si="14"/>
        <v>0</v>
      </c>
      <c r="AC57" s="6"/>
      <c r="AD57" s="4"/>
      <c r="AF57" s="6">
        <f t="shared" ca="1" si="15"/>
        <v>10728760.968948066</v>
      </c>
      <c r="AG57" s="4">
        <f t="shared" ca="1" si="16"/>
        <v>9226734.4332953356</v>
      </c>
      <c r="AI57" s="6">
        <f t="shared" ca="1" si="17"/>
        <v>-118318.92171775308</v>
      </c>
      <c r="AJ57" s="4">
        <f t="shared" ca="1" si="18"/>
        <v>-373887.79262809968</v>
      </c>
      <c r="AL57" s="6">
        <f t="shared" ca="1" si="19"/>
        <v>-265261.05118075787</v>
      </c>
      <c r="AM57" s="4">
        <f t="shared" ca="1" si="20"/>
        <v>-838224.92173119471</v>
      </c>
      <c r="AO57" s="6"/>
      <c r="AP57" s="4"/>
    </row>
    <row r="58" spans="1:42" x14ac:dyDescent="0.2">
      <c r="A58" s="15">
        <f>+curves!A47</f>
        <v>38047</v>
      </c>
      <c r="B58" s="6">
        <f t="shared" ca="1" si="0"/>
        <v>10287128.039736491</v>
      </c>
      <c r="C58" s="4">
        <f t="shared" ca="1" si="1"/>
        <v>6591171.7579135979</v>
      </c>
      <c r="D58" s="72"/>
      <c r="E58" s="6">
        <f t="shared" si="2"/>
        <v>0</v>
      </c>
      <c r="F58" s="4">
        <f t="shared" ca="1" si="21"/>
        <v>-2362299.797700482</v>
      </c>
      <c r="G58" s="54">
        <v>1110.7889748168654</v>
      </c>
      <c r="H58" s="6">
        <f t="shared" si="3"/>
        <v>0</v>
      </c>
      <c r="I58" s="4">
        <f t="shared" si="4"/>
        <v>0</v>
      </c>
      <c r="K58" s="6">
        <f t="shared" si="5"/>
        <v>0</v>
      </c>
      <c r="L58" s="4">
        <f t="shared" si="6"/>
        <v>0</v>
      </c>
      <c r="N58" s="6">
        <f t="shared" si="7"/>
        <v>0</v>
      </c>
      <c r="O58" s="4">
        <f t="shared" si="8"/>
        <v>0</v>
      </c>
      <c r="Q58" s="6"/>
      <c r="R58" s="4"/>
      <c r="T58" s="6">
        <f t="shared" si="9"/>
        <v>0</v>
      </c>
      <c r="U58" s="4">
        <f t="shared" si="10"/>
        <v>0</v>
      </c>
      <c r="W58" s="6">
        <f t="shared" si="11"/>
        <v>0</v>
      </c>
      <c r="X58" s="4">
        <f t="shared" si="12"/>
        <v>0</v>
      </c>
      <c r="Z58" s="6">
        <f t="shared" si="13"/>
        <v>0</v>
      </c>
      <c r="AA58" s="4">
        <f t="shared" si="14"/>
        <v>0</v>
      </c>
      <c r="AC58" s="6"/>
      <c r="AD58" s="4"/>
      <c r="AF58" s="6">
        <f t="shared" ca="1" si="15"/>
        <v>10668555.51753436</v>
      </c>
      <c r="AG58" s="4">
        <f t="shared" ca="1" si="16"/>
        <v>7745371.3057299508</v>
      </c>
      <c r="AI58" s="6">
        <f t="shared" ca="1" si="17"/>
        <v>-117654.96395847244</v>
      </c>
      <c r="AJ58" s="4">
        <f t="shared" ca="1" si="18"/>
        <v>-356023.92093833763</v>
      </c>
      <c r="AL58" s="6">
        <f t="shared" ca="1" si="19"/>
        <v>-263772.51383939723</v>
      </c>
      <c r="AM58" s="4">
        <f t="shared" ca="1" si="20"/>
        <v>-798175.62687801605</v>
      </c>
      <c r="AO58" s="6"/>
      <c r="AP58" s="4"/>
    </row>
    <row r="59" spans="1:42" x14ac:dyDescent="0.2">
      <c r="A59" s="15">
        <f>+curves!A48</f>
        <v>38078</v>
      </c>
      <c r="B59" s="6">
        <f t="shared" ca="1" si="0"/>
        <v>10225878.015746139</v>
      </c>
      <c r="C59" s="4">
        <f t="shared" ca="1" si="1"/>
        <v>5120304.7019978305</v>
      </c>
      <c r="D59" s="72"/>
      <c r="E59" s="6">
        <f t="shared" si="2"/>
        <v>0</v>
      </c>
      <c r="F59" s="4">
        <f t="shared" ca="1" si="21"/>
        <v>-2349604.3722165879</v>
      </c>
      <c r="G59" s="54">
        <v>1111.4369400135047</v>
      </c>
      <c r="H59" s="6">
        <f t="shared" si="3"/>
        <v>0</v>
      </c>
      <c r="I59" s="4">
        <f t="shared" si="4"/>
        <v>0</v>
      </c>
      <c r="K59" s="6">
        <f t="shared" si="5"/>
        <v>0</v>
      </c>
      <c r="L59" s="4">
        <f t="shared" si="6"/>
        <v>0</v>
      </c>
      <c r="N59" s="6">
        <f t="shared" si="7"/>
        <v>0</v>
      </c>
      <c r="O59" s="4">
        <f t="shared" si="8"/>
        <v>0</v>
      </c>
      <c r="Q59" s="6"/>
      <c r="R59" s="4"/>
      <c r="T59" s="6">
        <f t="shared" si="9"/>
        <v>0</v>
      </c>
      <c r="U59" s="4">
        <f t="shared" si="10"/>
        <v>0</v>
      </c>
      <c r="W59" s="6">
        <f t="shared" si="11"/>
        <v>0</v>
      </c>
      <c r="X59" s="4">
        <f t="shared" si="12"/>
        <v>0</v>
      </c>
      <c r="Z59" s="6">
        <f t="shared" si="13"/>
        <v>0</v>
      </c>
      <c r="AA59" s="4">
        <f t="shared" si="14"/>
        <v>0</v>
      </c>
      <c r="AC59" s="6"/>
      <c r="AD59" s="4"/>
      <c r="AF59" s="6">
        <f t="shared" ca="1" si="15"/>
        <v>10605034.45715023</v>
      </c>
      <c r="AG59" s="4">
        <f t="shared" ca="1" si="16"/>
        <v>6214550.1918900376</v>
      </c>
      <c r="AI59" s="6">
        <f t="shared" ca="1" si="17"/>
        <v>-116954.44100034417</v>
      </c>
      <c r="AJ59" s="4">
        <f t="shared" ca="1" si="18"/>
        <v>-337530.51672699332</v>
      </c>
      <c r="AL59" s="6">
        <f t="shared" ca="1" si="19"/>
        <v>-262202.00040374714</v>
      </c>
      <c r="AM59" s="4">
        <f t="shared" ca="1" si="20"/>
        <v>-756714.97316521429</v>
      </c>
      <c r="AO59" s="6"/>
      <c r="AP59" s="4"/>
    </row>
    <row r="60" spans="1:42" x14ac:dyDescent="0.2">
      <c r="A60" s="15">
        <f>+curves!A49</f>
        <v>38108</v>
      </c>
      <c r="B60" s="6">
        <f t="shared" ca="1" si="0"/>
        <v>10167399.003407409</v>
      </c>
      <c r="C60" s="4">
        <f t="shared" ca="1" si="1"/>
        <v>4847005.4973473204</v>
      </c>
      <c r="D60" s="72"/>
      <c r="E60" s="6">
        <f t="shared" si="2"/>
        <v>0</v>
      </c>
      <c r="F60" s="4">
        <f t="shared" ca="1" si="21"/>
        <v>-2337531.0155536127</v>
      </c>
      <c r="G60" s="54">
        <v>1112.0855763375087</v>
      </c>
      <c r="H60" s="6">
        <f t="shared" si="3"/>
        <v>0</v>
      </c>
      <c r="I60" s="4">
        <f t="shared" si="4"/>
        <v>0</v>
      </c>
      <c r="K60" s="6">
        <f t="shared" si="5"/>
        <v>0</v>
      </c>
      <c r="L60" s="4">
        <f t="shared" si="6"/>
        <v>0</v>
      </c>
      <c r="N60" s="6">
        <f t="shared" si="7"/>
        <v>0</v>
      </c>
      <c r="O60" s="4">
        <f t="shared" si="8"/>
        <v>0</v>
      </c>
      <c r="Q60" s="6"/>
      <c r="R60" s="4"/>
      <c r="T60" s="6">
        <f t="shared" si="9"/>
        <v>0</v>
      </c>
      <c r="U60" s="4">
        <f t="shared" si="10"/>
        <v>0</v>
      </c>
      <c r="W60" s="6">
        <f t="shared" si="11"/>
        <v>0</v>
      </c>
      <c r="X60" s="4">
        <f t="shared" si="12"/>
        <v>0</v>
      </c>
      <c r="Z60" s="6">
        <f t="shared" si="13"/>
        <v>0</v>
      </c>
      <c r="AA60" s="4">
        <f t="shared" si="14"/>
        <v>0</v>
      </c>
      <c r="AC60" s="6"/>
      <c r="AD60" s="4"/>
      <c r="AF60" s="6">
        <f t="shared" ca="1" si="15"/>
        <v>10544387.152349861</v>
      </c>
      <c r="AG60" s="4">
        <f t="shared" ca="1" si="16"/>
        <v>5925945.5796206202</v>
      </c>
      <c r="AI60" s="6">
        <f t="shared" ca="1" si="17"/>
        <v>-116285.61039354475</v>
      </c>
      <c r="AJ60" s="4">
        <f t="shared" ca="1" si="18"/>
        <v>-332809.41694632499</v>
      </c>
      <c r="AL60" s="6">
        <f t="shared" ca="1" si="19"/>
        <v>-260702.53854890793</v>
      </c>
      <c r="AM60" s="4">
        <f t="shared" ca="1" si="20"/>
        <v>-746130.66532697435</v>
      </c>
      <c r="AO60" s="6"/>
      <c r="AP60" s="4"/>
    </row>
    <row r="61" spans="1:42" x14ac:dyDescent="0.2">
      <c r="A61" s="15">
        <f>+curves!A50</f>
        <v>38139</v>
      </c>
      <c r="B61" s="6">
        <f t="shared" ca="1" si="0"/>
        <v>10107294.871896608</v>
      </c>
      <c r="C61" s="4">
        <f t="shared" ca="1" si="1"/>
        <v>4878996.4070077837</v>
      </c>
      <c r="D61" s="72"/>
      <c r="E61" s="6">
        <f t="shared" si="2"/>
        <v>0</v>
      </c>
      <c r="F61" s="4">
        <f t="shared" ca="1" si="21"/>
        <v>-2325069.5390890655</v>
      </c>
      <c r="G61" s="54">
        <v>1112.7348844839953</v>
      </c>
      <c r="H61" s="6">
        <f t="shared" si="3"/>
        <v>0</v>
      </c>
      <c r="I61" s="4">
        <f t="shared" si="4"/>
        <v>0</v>
      </c>
      <c r="K61" s="6">
        <f t="shared" si="5"/>
        <v>0</v>
      </c>
      <c r="L61" s="4">
        <f t="shared" si="6"/>
        <v>0</v>
      </c>
      <c r="N61" s="6">
        <f t="shared" si="7"/>
        <v>0</v>
      </c>
      <c r="O61" s="4">
        <f t="shared" si="8"/>
        <v>0</v>
      </c>
      <c r="Q61" s="6"/>
      <c r="R61" s="4"/>
      <c r="T61" s="6">
        <f t="shared" si="9"/>
        <v>0</v>
      </c>
      <c r="U61" s="4">
        <f t="shared" si="10"/>
        <v>0</v>
      </c>
      <c r="W61" s="6">
        <f t="shared" si="11"/>
        <v>0</v>
      </c>
      <c r="X61" s="4">
        <f t="shared" si="12"/>
        <v>0</v>
      </c>
      <c r="Z61" s="6">
        <f t="shared" si="13"/>
        <v>0</v>
      </c>
      <c r="AA61" s="4">
        <f t="shared" si="14"/>
        <v>0</v>
      </c>
      <c r="AC61" s="6"/>
      <c r="AD61" s="4"/>
      <c r="AF61" s="6">
        <f t="shared" ca="1" si="15"/>
        <v>10482054.471996386</v>
      </c>
      <c r="AG61" s="4">
        <f t="shared" ca="1" si="16"/>
        <v>5953806.9400939476</v>
      </c>
      <c r="AI61" s="6">
        <f t="shared" ca="1" si="17"/>
        <v>-115598.19312807055</v>
      </c>
      <c r="AJ61" s="4">
        <f t="shared" ca="1" si="18"/>
        <v>-331535.61789130629</v>
      </c>
      <c r="AL61" s="6">
        <f t="shared" ca="1" si="19"/>
        <v>-259161.40697170791</v>
      </c>
      <c r="AM61" s="4">
        <f t="shared" ca="1" si="20"/>
        <v>-743274.91519485821</v>
      </c>
      <c r="AO61" s="6"/>
      <c r="AP61" s="4"/>
    </row>
    <row r="62" spans="1:42" x14ac:dyDescent="0.2">
      <c r="A62" s="15">
        <f>+curves!A51</f>
        <v>38169</v>
      </c>
      <c r="B62" s="6">
        <f t="shared" ca="1" si="0"/>
        <v>10049441.797272429</v>
      </c>
      <c r="C62" s="4">
        <f t="shared" ca="1" si="1"/>
        <v>5504283.2703248588</v>
      </c>
      <c r="D62" s="72"/>
      <c r="E62" s="6">
        <f t="shared" si="2"/>
        <v>0</v>
      </c>
      <c r="F62" s="4">
        <f t="shared" ca="1" si="21"/>
        <v>-2313111.4563590665</v>
      </c>
      <c r="G62" s="54">
        <v>1113.3848651488172</v>
      </c>
      <c r="H62" s="6">
        <f t="shared" si="3"/>
        <v>0</v>
      </c>
      <c r="I62" s="4">
        <f t="shared" si="4"/>
        <v>0</v>
      </c>
      <c r="K62" s="6">
        <f t="shared" si="5"/>
        <v>0</v>
      </c>
      <c r="L62" s="4">
        <f t="shared" si="6"/>
        <v>0</v>
      </c>
      <c r="N62" s="6">
        <f t="shared" si="7"/>
        <v>0</v>
      </c>
      <c r="O62" s="4">
        <f t="shared" si="8"/>
        <v>0</v>
      </c>
      <c r="Q62" s="6"/>
      <c r="R62" s="4"/>
      <c r="T62" s="6">
        <f t="shared" si="9"/>
        <v>0</v>
      </c>
      <c r="U62" s="4">
        <f t="shared" si="10"/>
        <v>0</v>
      </c>
      <c r="W62" s="6">
        <f t="shared" si="11"/>
        <v>0</v>
      </c>
      <c r="X62" s="4">
        <f t="shared" si="12"/>
        <v>0</v>
      </c>
      <c r="Z62" s="6">
        <f t="shared" si="13"/>
        <v>0</v>
      </c>
      <c r="AA62" s="4">
        <f t="shared" si="14"/>
        <v>0</v>
      </c>
      <c r="AC62" s="6"/>
      <c r="AD62" s="4"/>
      <c r="AF62" s="6">
        <f t="shared" ca="1" si="15"/>
        <v>10422056.313510947</v>
      </c>
      <c r="AG62" s="4">
        <f t="shared" ca="1" si="16"/>
        <v>6597161.6464524344</v>
      </c>
      <c r="AI62" s="6">
        <f t="shared" ca="1" si="17"/>
        <v>-114936.52143666142</v>
      </c>
      <c r="AJ62" s="4">
        <f t="shared" ca="1" si="18"/>
        <v>-337108.81737372803</v>
      </c>
      <c r="AL62" s="6">
        <f t="shared" ca="1" si="19"/>
        <v>-257677.99480185716</v>
      </c>
      <c r="AM62" s="4">
        <f t="shared" ca="1" si="20"/>
        <v>-755769.55875384714</v>
      </c>
      <c r="AO62" s="6"/>
      <c r="AP62" s="4"/>
    </row>
    <row r="63" spans="1:42" x14ac:dyDescent="0.2">
      <c r="A63" s="15">
        <f>+curves!A52</f>
        <v>38200</v>
      </c>
      <c r="B63" s="6">
        <f t="shared" ca="1" si="0"/>
        <v>9989981.3371834457</v>
      </c>
      <c r="C63" s="4">
        <f t="shared" ca="1" si="1"/>
        <v>5441745.62530901</v>
      </c>
      <c r="D63" s="72"/>
      <c r="E63" s="6">
        <f t="shared" si="2"/>
        <v>0</v>
      </c>
      <c r="F63" s="4">
        <f t="shared" ca="1" si="21"/>
        <v>-2300769.0233603199</v>
      </c>
      <c r="G63" s="54">
        <v>1114.035519028517</v>
      </c>
      <c r="H63" s="6">
        <f t="shared" si="3"/>
        <v>0</v>
      </c>
      <c r="I63" s="4">
        <f t="shared" si="4"/>
        <v>0</v>
      </c>
      <c r="K63" s="6">
        <f t="shared" si="5"/>
        <v>0</v>
      </c>
      <c r="L63" s="4">
        <f t="shared" si="6"/>
        <v>0</v>
      </c>
      <c r="N63" s="6">
        <f t="shared" si="7"/>
        <v>0</v>
      </c>
      <c r="O63" s="4">
        <f t="shared" si="8"/>
        <v>0</v>
      </c>
      <c r="Q63" s="6"/>
      <c r="R63" s="4"/>
      <c r="T63" s="6">
        <f t="shared" si="9"/>
        <v>0</v>
      </c>
      <c r="U63" s="4">
        <f t="shared" si="10"/>
        <v>0</v>
      </c>
      <c r="W63" s="6">
        <f t="shared" si="11"/>
        <v>0</v>
      </c>
      <c r="X63" s="4">
        <f t="shared" si="12"/>
        <v>0</v>
      </c>
      <c r="Z63" s="6">
        <f t="shared" si="13"/>
        <v>0</v>
      </c>
      <c r="AA63" s="4">
        <f t="shared" si="14"/>
        <v>0</v>
      </c>
      <c r="AC63" s="6"/>
      <c r="AD63" s="4"/>
      <c r="AF63" s="6">
        <f t="shared" ca="1" si="15"/>
        <v>10360391.170712383</v>
      </c>
      <c r="AG63" s="4">
        <f t="shared" ca="1" si="16"/>
        <v>6527046.4375488004</v>
      </c>
      <c r="AI63" s="6">
        <f t="shared" ca="1" si="17"/>
        <v>-114256.46590885032</v>
      </c>
      <c r="AJ63" s="4">
        <f t="shared" ca="1" si="18"/>
        <v>-334771.44511293143</v>
      </c>
      <c r="AL63" s="6">
        <f t="shared" ca="1" si="19"/>
        <v>-256153.36762008836</v>
      </c>
      <c r="AM63" s="4">
        <f t="shared" ca="1" si="20"/>
        <v>-750529.36712685879</v>
      </c>
      <c r="AO63" s="6"/>
      <c r="AP63" s="4"/>
    </row>
    <row r="64" spans="1:42" x14ac:dyDescent="0.2">
      <c r="A64" s="15">
        <f>+curves!A53</f>
        <v>38231</v>
      </c>
      <c r="B64" s="6">
        <f t="shared" ca="1" si="0"/>
        <v>9930845.6008606721</v>
      </c>
      <c r="C64" s="4">
        <f t="shared" ca="1" si="1"/>
        <v>5240708.8140975218</v>
      </c>
      <c r="D64" s="72"/>
      <c r="E64" s="6">
        <f t="shared" si="2"/>
        <v>0</v>
      </c>
      <c r="F64" s="4">
        <f t="shared" ca="1" si="21"/>
        <v>-2288486.8077392513</v>
      </c>
      <c r="G64" s="54">
        <v>1114.6868468203745</v>
      </c>
      <c r="H64" s="6">
        <f t="shared" si="3"/>
        <v>0</v>
      </c>
      <c r="I64" s="4">
        <f t="shared" si="4"/>
        <v>0</v>
      </c>
      <c r="K64" s="6">
        <f t="shared" si="5"/>
        <v>0</v>
      </c>
      <c r="L64" s="4">
        <f t="shared" si="6"/>
        <v>0</v>
      </c>
      <c r="N64" s="6">
        <f t="shared" si="7"/>
        <v>0</v>
      </c>
      <c r="O64" s="4">
        <f t="shared" si="8"/>
        <v>0</v>
      </c>
      <c r="Q64" s="6"/>
      <c r="R64" s="4"/>
      <c r="T64" s="6">
        <f t="shared" si="9"/>
        <v>0</v>
      </c>
      <c r="U64" s="4">
        <f t="shared" si="10"/>
        <v>0</v>
      </c>
      <c r="W64" s="6">
        <f t="shared" si="11"/>
        <v>0</v>
      </c>
      <c r="X64" s="4">
        <f t="shared" si="12"/>
        <v>0</v>
      </c>
      <c r="Z64" s="6">
        <f t="shared" si="13"/>
        <v>0</v>
      </c>
      <c r="AA64" s="4">
        <f t="shared" si="14"/>
        <v>0</v>
      </c>
      <c r="AC64" s="6"/>
      <c r="AD64" s="4"/>
      <c r="AF64" s="6">
        <f t="shared" ca="1" si="15"/>
        <v>10299062.79183027</v>
      </c>
      <c r="AG64" s="4">
        <f t="shared" ca="1" si="16"/>
        <v>6313325.4913919596</v>
      </c>
      <c r="AI64" s="6">
        <f t="shared" ca="1" si="17"/>
        <v>-113580.12428086258</v>
      </c>
      <c r="AJ64" s="4">
        <f t="shared" ca="1" si="18"/>
        <v>-330858.90203015273</v>
      </c>
      <c r="AL64" s="6">
        <f t="shared" ca="1" si="19"/>
        <v>-254637.06668873518</v>
      </c>
      <c r="AM64" s="4">
        <f t="shared" ca="1" si="20"/>
        <v>-741757.77526428562</v>
      </c>
      <c r="AO64" s="6"/>
      <c r="AP64" s="4"/>
    </row>
    <row r="65" spans="1:42" x14ac:dyDescent="0.2">
      <c r="A65" s="15">
        <f>+curves!A54</f>
        <v>38261</v>
      </c>
      <c r="B65" s="6">
        <f t="shared" ca="1" si="0"/>
        <v>9873925.1419496611</v>
      </c>
      <c r="C65" s="4">
        <f t="shared" ca="1" si="1"/>
        <v>5358779.6096064476</v>
      </c>
      <c r="D65" s="72"/>
      <c r="E65" s="6">
        <f t="shared" si="2"/>
        <v>0</v>
      </c>
      <c r="F65" s="4">
        <f t="shared" ca="1" si="21"/>
        <v>-2276700.8357178154</v>
      </c>
      <c r="G65" s="54">
        <v>1115.3388492224071</v>
      </c>
      <c r="H65" s="6">
        <f t="shared" si="3"/>
        <v>0</v>
      </c>
      <c r="I65" s="4">
        <f t="shared" si="4"/>
        <v>0</v>
      </c>
      <c r="K65" s="6">
        <f t="shared" si="5"/>
        <v>0</v>
      </c>
      <c r="L65" s="4">
        <f t="shared" si="6"/>
        <v>0</v>
      </c>
      <c r="N65" s="6">
        <f t="shared" si="7"/>
        <v>0</v>
      </c>
      <c r="O65" s="4">
        <f t="shared" si="8"/>
        <v>0</v>
      </c>
      <c r="Q65" s="6"/>
      <c r="R65" s="4"/>
      <c r="T65" s="6">
        <f t="shared" si="9"/>
        <v>0</v>
      </c>
      <c r="U65" s="4">
        <f t="shared" si="10"/>
        <v>0</v>
      </c>
      <c r="W65" s="6">
        <f t="shared" si="11"/>
        <v>0</v>
      </c>
      <c r="X65" s="4">
        <f t="shared" si="12"/>
        <v>0</v>
      </c>
      <c r="Z65" s="6">
        <f t="shared" si="13"/>
        <v>0</v>
      </c>
      <c r="AA65" s="4">
        <f t="shared" si="14"/>
        <v>0</v>
      </c>
      <c r="AC65" s="6"/>
      <c r="AD65" s="4"/>
      <c r="AF65" s="6">
        <f t="shared" ca="1" si="15"/>
        <v>10240031.828705288</v>
      </c>
      <c r="AG65" s="4">
        <f t="shared" ca="1" si="16"/>
        <v>6430739.9884269228</v>
      </c>
      <c r="AI65" s="6">
        <f t="shared" ca="1" si="17"/>
        <v>-112929.11901332768</v>
      </c>
      <c r="AJ65" s="4">
        <f t="shared" ca="1" si="18"/>
        <v>-330656.4604710234</v>
      </c>
      <c r="AL65" s="6">
        <f t="shared" ca="1" si="19"/>
        <v>-253177.56774229906</v>
      </c>
      <c r="AM65" s="4">
        <f t="shared" ca="1" si="20"/>
        <v>-741303.91834945173</v>
      </c>
      <c r="AO65" s="6"/>
      <c r="AP65" s="4"/>
    </row>
    <row r="66" spans="1:42" x14ac:dyDescent="0.2">
      <c r="A66" s="15">
        <f>+curves!A55</f>
        <v>38292</v>
      </c>
      <c r="B66" s="6">
        <f t="shared" ca="1" si="0"/>
        <v>9815423.7122806218</v>
      </c>
      <c r="C66" s="4">
        <f t="shared" ca="1" si="1"/>
        <v>6239864.1014213776</v>
      </c>
      <c r="D66" s="72"/>
      <c r="E66" s="6">
        <f t="shared" si="2"/>
        <v>0</v>
      </c>
      <c r="F66" s="4">
        <f t="shared" ca="1" si="21"/>
        <v>-2264536.140644304</v>
      </c>
      <c r="G66" s="54">
        <v>1115.9915269333187</v>
      </c>
      <c r="H66" s="6">
        <f t="shared" si="3"/>
        <v>0</v>
      </c>
      <c r="I66" s="4">
        <f t="shared" si="4"/>
        <v>0</v>
      </c>
      <c r="K66" s="6">
        <f t="shared" si="5"/>
        <v>0</v>
      </c>
      <c r="L66" s="4">
        <f t="shared" si="6"/>
        <v>0</v>
      </c>
      <c r="N66" s="6">
        <f t="shared" si="7"/>
        <v>0</v>
      </c>
      <c r="O66" s="4">
        <f t="shared" si="8"/>
        <v>0</v>
      </c>
      <c r="Q66" s="6"/>
      <c r="R66" s="4"/>
      <c r="T66" s="6">
        <f t="shared" si="9"/>
        <v>0</v>
      </c>
      <c r="U66" s="4">
        <f t="shared" si="10"/>
        <v>0</v>
      </c>
      <c r="W66" s="6">
        <f t="shared" si="11"/>
        <v>0</v>
      </c>
      <c r="X66" s="4">
        <f t="shared" si="12"/>
        <v>0</v>
      </c>
      <c r="Z66" s="6">
        <f t="shared" si="13"/>
        <v>0</v>
      </c>
      <c r="AA66" s="4">
        <f t="shared" si="14"/>
        <v>0</v>
      </c>
      <c r="AC66" s="6"/>
      <c r="AD66" s="4"/>
      <c r="AF66" s="6">
        <f t="shared" ca="1" si="15"/>
        <v>10179361.275381908</v>
      </c>
      <c r="AG66" s="4">
        <f t="shared" ca="1" si="16"/>
        <v>7339319.4795503607</v>
      </c>
      <c r="AI66" s="6">
        <f t="shared" ca="1" si="17"/>
        <v>-112260.03201716676</v>
      </c>
      <c r="AJ66" s="4">
        <f t="shared" ca="1" si="18"/>
        <v>-339137.55672386085</v>
      </c>
      <c r="AL66" s="6">
        <f t="shared" ca="1" si="19"/>
        <v>-251677.53108411853</v>
      </c>
      <c r="AM66" s="4">
        <f t="shared" ca="1" si="20"/>
        <v>-760317.82140512217</v>
      </c>
      <c r="AO66" s="6"/>
      <c r="AP66" s="4"/>
    </row>
    <row r="67" spans="1:42" x14ac:dyDescent="0.2">
      <c r="A67" s="15">
        <f>+curves!A56</f>
        <v>38322</v>
      </c>
      <c r="B67" s="6">
        <f t="shared" ca="1" si="0"/>
        <v>9759114.1193153821</v>
      </c>
      <c r="C67" s="4">
        <f t="shared" ca="1" si="1"/>
        <v>7150701.0196942165</v>
      </c>
      <c r="D67" s="72"/>
      <c r="E67" s="6">
        <f t="shared" si="2"/>
        <v>0</v>
      </c>
      <c r="F67" s="4">
        <f t="shared" ca="1" si="21"/>
        <v>-2252863.0010541924</v>
      </c>
      <c r="G67" s="54">
        <v>1116.6448806525839</v>
      </c>
      <c r="H67" s="6">
        <f t="shared" si="3"/>
        <v>0</v>
      </c>
      <c r="I67" s="4">
        <f t="shared" si="4"/>
        <v>0</v>
      </c>
      <c r="K67" s="6">
        <f t="shared" si="5"/>
        <v>0</v>
      </c>
      <c r="L67" s="4">
        <f t="shared" si="6"/>
        <v>0</v>
      </c>
      <c r="N67" s="6">
        <f t="shared" si="7"/>
        <v>0</v>
      </c>
      <c r="O67" s="4">
        <f t="shared" si="8"/>
        <v>0</v>
      </c>
      <c r="Q67" s="6"/>
      <c r="R67" s="4"/>
      <c r="T67" s="6">
        <f t="shared" si="9"/>
        <v>0</v>
      </c>
      <c r="U67" s="4">
        <f t="shared" si="10"/>
        <v>0</v>
      </c>
      <c r="W67" s="6">
        <f t="shared" si="11"/>
        <v>0</v>
      </c>
      <c r="X67" s="4">
        <f t="shared" si="12"/>
        <v>0</v>
      </c>
      <c r="Z67" s="6">
        <f t="shared" si="13"/>
        <v>0</v>
      </c>
      <c r="AA67" s="4">
        <f t="shared" si="14"/>
        <v>0</v>
      </c>
      <c r="AC67" s="6"/>
      <c r="AD67" s="4"/>
      <c r="AF67" s="6">
        <f t="shared" ca="1" si="15"/>
        <v>10120963.827970061</v>
      </c>
      <c r="AG67" s="4">
        <f t="shared" ca="1" si="16"/>
        <v>8278948.4112795107</v>
      </c>
      <c r="AI67" s="6">
        <f t="shared" ca="1" si="17"/>
        <v>-111616.01328761943</v>
      </c>
      <c r="AJ67" s="4">
        <f t="shared" ca="1" si="18"/>
        <v>-348018.72943079739</v>
      </c>
      <c r="AL67" s="6">
        <f t="shared" ca="1" si="19"/>
        <v>-250233.69536706104</v>
      </c>
      <c r="AM67" s="4">
        <f t="shared" ca="1" si="20"/>
        <v>-780228.6621544963</v>
      </c>
      <c r="AO67" s="6"/>
      <c r="AP67" s="4"/>
    </row>
    <row r="68" spans="1:42" x14ac:dyDescent="0.2">
      <c r="A68" s="15">
        <f>+curves!A57</f>
        <v>38353</v>
      </c>
      <c r="B68" s="6">
        <f t="shared" ca="1" si="0"/>
        <v>9701240.8523006346</v>
      </c>
      <c r="C68" s="4">
        <f t="shared" ca="1" si="1"/>
        <v>8611988.4342646766</v>
      </c>
      <c r="D68" s="72"/>
      <c r="E68" s="6">
        <f t="shared" si="2"/>
        <v>0</v>
      </c>
      <c r="F68" s="4">
        <f t="shared" ca="1" si="21"/>
        <v>-2240814.8264221787</v>
      </c>
      <c r="G68" s="54">
        <v>1117.2989110803394</v>
      </c>
      <c r="H68" s="6">
        <f t="shared" si="3"/>
        <v>0</v>
      </c>
      <c r="I68" s="4">
        <f t="shared" si="4"/>
        <v>0</v>
      </c>
      <c r="K68" s="6">
        <f t="shared" si="5"/>
        <v>0</v>
      </c>
      <c r="L68" s="4">
        <f t="shared" si="6"/>
        <v>0</v>
      </c>
      <c r="N68" s="6">
        <f t="shared" si="7"/>
        <v>0</v>
      </c>
      <c r="O68" s="4">
        <f t="shared" si="8"/>
        <v>0</v>
      </c>
      <c r="Q68" s="6"/>
      <c r="R68" s="4"/>
      <c r="T68" s="6">
        <f t="shared" si="9"/>
        <v>0</v>
      </c>
      <c r="U68" s="4">
        <f t="shared" si="10"/>
        <v>0</v>
      </c>
      <c r="W68" s="6">
        <f t="shared" si="11"/>
        <v>0</v>
      </c>
      <c r="X68" s="4">
        <f t="shared" si="12"/>
        <v>0</v>
      </c>
      <c r="Z68" s="6">
        <f t="shared" si="13"/>
        <v>0</v>
      </c>
      <c r="AA68" s="4">
        <f t="shared" si="14"/>
        <v>0</v>
      </c>
      <c r="AC68" s="6"/>
      <c r="AD68" s="4"/>
      <c r="AF68" s="6">
        <f t="shared" ca="1" si="15"/>
        <v>10060944.72839796</v>
      </c>
      <c r="AG68" s="4">
        <f t="shared" ca="1" si="16"/>
        <v>9789299.2207312193</v>
      </c>
      <c r="AI68" s="6">
        <f t="shared" ca="1" si="17"/>
        <v>-110954.1106537184</v>
      </c>
      <c r="AJ68" s="4">
        <f t="shared" ca="1" si="18"/>
        <v>-363152.80416962033</v>
      </c>
      <c r="AL68" s="6">
        <f t="shared" ca="1" si="19"/>
        <v>-248749.76544360607</v>
      </c>
      <c r="AM68" s="4">
        <f t="shared" ca="1" si="20"/>
        <v>-814157.98229692271</v>
      </c>
      <c r="AO68" s="6"/>
      <c r="AP68" s="4"/>
    </row>
    <row r="69" spans="1:42" x14ac:dyDescent="0.2">
      <c r="A69" s="15">
        <f>+curves!A58</f>
        <v>38384</v>
      </c>
      <c r="B69" s="6">
        <f t="shared" ca="1" si="0"/>
        <v>9643684.4774747286</v>
      </c>
      <c r="C69" s="4">
        <f t="shared" ca="1" si="1"/>
        <v>7432583.3881054679</v>
      </c>
      <c r="D69" s="72"/>
      <c r="E69" s="6">
        <f t="shared" si="2"/>
        <v>0</v>
      </c>
      <c r="F69" s="4">
        <f t="shared" ca="1" si="21"/>
        <v>-2228825.5916152922</v>
      </c>
      <c r="G69" s="54">
        <v>1117.9536189175142</v>
      </c>
      <c r="H69" s="6">
        <f t="shared" si="3"/>
        <v>0</v>
      </c>
      <c r="I69" s="4">
        <f t="shared" si="4"/>
        <v>0</v>
      </c>
      <c r="K69" s="6">
        <f t="shared" si="5"/>
        <v>0</v>
      </c>
      <c r="L69" s="4">
        <f t="shared" si="6"/>
        <v>0</v>
      </c>
      <c r="N69" s="6">
        <f t="shared" si="7"/>
        <v>0</v>
      </c>
      <c r="O69" s="4">
        <f t="shared" si="8"/>
        <v>0</v>
      </c>
      <c r="Q69" s="6"/>
      <c r="R69" s="4"/>
      <c r="T69" s="6">
        <f t="shared" si="9"/>
        <v>0</v>
      </c>
      <c r="U69" s="4">
        <f t="shared" si="10"/>
        <v>0</v>
      </c>
      <c r="W69" s="6">
        <f t="shared" si="11"/>
        <v>0</v>
      </c>
      <c r="X69" s="4">
        <f t="shared" si="12"/>
        <v>0</v>
      </c>
      <c r="Z69" s="6">
        <f t="shared" si="13"/>
        <v>0</v>
      </c>
      <c r="AA69" s="4">
        <f t="shared" si="14"/>
        <v>0</v>
      </c>
      <c r="AC69" s="6"/>
      <c r="AD69" s="4"/>
      <c r="AF69" s="6">
        <f t="shared" ca="1" si="15"/>
        <v>10001254.270784687</v>
      </c>
      <c r="AG69" s="4">
        <f t="shared" ca="1" si="16"/>
        <v>8561073.6557916962</v>
      </c>
      <c r="AI69" s="6">
        <f t="shared" ca="1" si="17"/>
        <v>-110295.83234906768</v>
      </c>
      <c r="AJ69" s="4">
        <f t="shared" ca="1" si="18"/>
        <v>-348093.64689365763</v>
      </c>
      <c r="AL69" s="6">
        <f t="shared" ca="1" si="19"/>
        <v>-247273.96096089049</v>
      </c>
      <c r="AM69" s="4">
        <f t="shared" ca="1" si="20"/>
        <v>-780396.62079257041</v>
      </c>
      <c r="AO69" s="6"/>
      <c r="AP69" s="4"/>
    </row>
    <row r="70" spans="1:42" x14ac:dyDescent="0.2">
      <c r="A70" s="15">
        <f>+curves!A59</f>
        <v>38412</v>
      </c>
      <c r="B70" s="6">
        <f t="shared" ca="1" si="0"/>
        <v>9591969.1466993839</v>
      </c>
      <c r="C70" s="4">
        <f t="shared" ca="1" si="1"/>
        <v>6136177.3746674554</v>
      </c>
      <c r="D70" s="72"/>
      <c r="E70" s="6">
        <f t="shared" si="2"/>
        <v>0</v>
      </c>
      <c r="F70" s="4">
        <f t="shared" ca="1" si="21"/>
        <v>-2218172.8799205818</v>
      </c>
      <c r="G70" s="54">
        <v>1118.6090048657327</v>
      </c>
      <c r="H70" s="6">
        <f t="shared" si="3"/>
        <v>0</v>
      </c>
      <c r="I70" s="4">
        <f t="shared" si="4"/>
        <v>0</v>
      </c>
      <c r="K70" s="6">
        <f t="shared" si="5"/>
        <v>0</v>
      </c>
      <c r="L70" s="4">
        <f t="shared" si="6"/>
        <v>0</v>
      </c>
      <c r="N70" s="6">
        <f t="shared" si="7"/>
        <v>0</v>
      </c>
      <c r="O70" s="4">
        <f t="shared" si="8"/>
        <v>0</v>
      </c>
      <c r="Q70" s="6"/>
      <c r="R70" s="4"/>
      <c r="T70" s="6">
        <f t="shared" si="9"/>
        <v>0</v>
      </c>
      <c r="U70" s="4">
        <f t="shared" si="10"/>
        <v>0</v>
      </c>
      <c r="W70" s="6">
        <f t="shared" si="11"/>
        <v>0</v>
      </c>
      <c r="X70" s="4">
        <f t="shared" si="12"/>
        <v>0</v>
      </c>
      <c r="Z70" s="6">
        <f t="shared" si="13"/>
        <v>0</v>
      </c>
      <c r="AA70" s="4">
        <f t="shared" si="14"/>
        <v>0</v>
      </c>
      <c r="AC70" s="6"/>
      <c r="AD70" s="4"/>
      <c r="AF70" s="6">
        <f t="shared" ca="1" si="15"/>
        <v>9947621.4322166014</v>
      </c>
      <c r="AG70" s="4">
        <f t="shared" ca="1" si="16"/>
        <v>7212025.5383570362</v>
      </c>
      <c r="AI70" s="6">
        <f t="shared" ca="1" si="17"/>
        <v>-109704.35867877112</v>
      </c>
      <c r="AJ70" s="4">
        <f t="shared" ca="1" si="18"/>
        <v>-331855.68500328268</v>
      </c>
      <c r="AL70" s="6">
        <f t="shared" ca="1" si="19"/>
        <v>-245947.92683844577</v>
      </c>
      <c r="AM70" s="4">
        <f t="shared" ca="1" si="20"/>
        <v>-743992.47868629836</v>
      </c>
      <c r="AO70" s="6"/>
      <c r="AP70" s="4"/>
    </row>
    <row r="71" spans="1:42" x14ac:dyDescent="0.2">
      <c r="A71" s="15">
        <f>+curves!A60</f>
        <v>38443</v>
      </c>
      <c r="B71" s="6">
        <f t="shared" ca="1" si="0"/>
        <v>9535011.5664761942</v>
      </c>
      <c r="C71" s="4">
        <f t="shared" ca="1" si="1"/>
        <v>4793443.8697849242</v>
      </c>
      <c r="D71" s="72"/>
      <c r="E71" s="6">
        <f t="shared" si="2"/>
        <v>0</v>
      </c>
      <c r="F71" s="4">
        <f t="shared" ca="1" si="21"/>
        <v>-2206294.4956484186</v>
      </c>
      <c r="G71" s="54">
        <v>1119.265069627314</v>
      </c>
      <c r="H71" s="6">
        <f t="shared" si="3"/>
        <v>0</v>
      </c>
      <c r="I71" s="4">
        <f t="shared" si="4"/>
        <v>0</v>
      </c>
      <c r="K71" s="6">
        <f t="shared" si="5"/>
        <v>0</v>
      </c>
      <c r="L71" s="4">
        <f t="shared" si="6"/>
        <v>0</v>
      </c>
      <c r="N71" s="6">
        <f t="shared" si="7"/>
        <v>0</v>
      </c>
      <c r="O71" s="4">
        <f t="shared" si="8"/>
        <v>0</v>
      </c>
      <c r="Q71" s="6"/>
      <c r="R71" s="4"/>
      <c r="T71" s="6">
        <f t="shared" si="9"/>
        <v>0</v>
      </c>
      <c r="U71" s="4">
        <f t="shared" si="10"/>
        <v>0</v>
      </c>
      <c r="W71" s="6">
        <f t="shared" si="11"/>
        <v>0</v>
      </c>
      <c r="X71" s="4">
        <f t="shared" si="12"/>
        <v>0</v>
      </c>
      <c r="Z71" s="6">
        <f t="shared" si="13"/>
        <v>0</v>
      </c>
      <c r="AA71" s="4">
        <f t="shared" si="14"/>
        <v>0</v>
      </c>
      <c r="AC71" s="6"/>
      <c r="AD71" s="4"/>
      <c r="AF71" s="6">
        <f t="shared" ca="1" si="15"/>
        <v>9888551.9713905752</v>
      </c>
      <c r="AG71" s="4">
        <f t="shared" ca="1" si="16"/>
        <v>5814468.5591776585</v>
      </c>
      <c r="AI71" s="6">
        <f t="shared" ca="1" si="17"/>
        <v>-109052.92885088954</v>
      </c>
      <c r="AJ71" s="4">
        <f t="shared" ca="1" si="18"/>
        <v>-314944.85852136899</v>
      </c>
      <c r="AL71" s="6">
        <f t="shared" ca="1" si="19"/>
        <v>-244487.47606349213</v>
      </c>
      <c r="AM71" s="4">
        <f t="shared" ca="1" si="20"/>
        <v>-706079.83087136527</v>
      </c>
      <c r="AO71" s="6"/>
      <c r="AP71" s="4"/>
    </row>
    <row r="72" spans="1:42" x14ac:dyDescent="0.2">
      <c r="A72" s="15">
        <f>+curves!A61</f>
        <v>38473</v>
      </c>
      <c r="B72" s="6">
        <f t="shared" ca="1" si="0"/>
        <v>9480188.7538919523</v>
      </c>
      <c r="C72" s="4">
        <f t="shared" ca="1" si="1"/>
        <v>4547838.9876873642</v>
      </c>
      <c r="D72" s="72"/>
      <c r="E72" s="6">
        <f t="shared" si="2"/>
        <v>0</v>
      </c>
      <c r="F72" s="4">
        <f t="shared" ca="1" si="21"/>
        <v>-2194896.2435888066</v>
      </c>
      <c r="G72" s="54">
        <v>1119.921813905368</v>
      </c>
      <c r="H72" s="6">
        <f t="shared" si="3"/>
        <v>0</v>
      </c>
      <c r="I72" s="4">
        <f t="shared" si="4"/>
        <v>0</v>
      </c>
      <c r="K72" s="6">
        <f t="shared" si="5"/>
        <v>0</v>
      </c>
      <c r="L72" s="4">
        <f t="shared" si="6"/>
        <v>0</v>
      </c>
      <c r="N72" s="6">
        <f t="shared" si="7"/>
        <v>0</v>
      </c>
      <c r="O72" s="4">
        <f t="shared" si="8"/>
        <v>0</v>
      </c>
      <c r="Q72" s="6"/>
      <c r="R72" s="4"/>
      <c r="T72" s="6">
        <f t="shared" si="9"/>
        <v>0</v>
      </c>
      <c r="U72" s="4">
        <f t="shared" si="10"/>
        <v>0</v>
      </c>
      <c r="W72" s="6">
        <f t="shared" si="11"/>
        <v>0</v>
      </c>
      <c r="X72" s="4">
        <f t="shared" si="12"/>
        <v>0</v>
      </c>
      <c r="Z72" s="6">
        <f t="shared" si="13"/>
        <v>0</v>
      </c>
      <c r="AA72" s="4">
        <f t="shared" si="14"/>
        <v>0</v>
      </c>
      <c r="AC72" s="6"/>
      <c r="AD72" s="4"/>
      <c r="AF72" s="6">
        <f t="shared" ca="1" si="15"/>
        <v>9831696.431396991</v>
      </c>
      <c r="AG72" s="4">
        <f t="shared" ca="1" si="16"/>
        <v>5554908.4837392997</v>
      </c>
      <c r="AI72" s="6">
        <f t="shared" ca="1" si="17"/>
        <v>-108425.91458473231</v>
      </c>
      <c r="AJ72" s="4">
        <f t="shared" ca="1" si="18"/>
        <v>-310640.24528525805</v>
      </c>
      <c r="AL72" s="6">
        <f t="shared" ca="1" si="19"/>
        <v>-243081.7629203065</v>
      </c>
      <c r="AM72" s="4">
        <f t="shared" ca="1" si="20"/>
        <v>-696429.25076667801</v>
      </c>
      <c r="AO72" s="6"/>
      <c r="AP72" s="4"/>
    </row>
    <row r="73" spans="1:42" x14ac:dyDescent="0.2">
      <c r="A73" s="15">
        <f>+curves!A62</f>
        <v>38504</v>
      </c>
      <c r="B73" s="6">
        <f t="shared" ca="1" si="0"/>
        <v>9423844.3487436268</v>
      </c>
      <c r="C73" s="4">
        <f t="shared" ca="1" si="1"/>
        <v>4586776.3432195066</v>
      </c>
      <c r="D73" s="72"/>
      <c r="E73" s="6">
        <f t="shared" si="2"/>
        <v>0</v>
      </c>
      <c r="F73" s="4">
        <f t="shared" ca="1" si="21"/>
        <v>-2183131.9375079819</v>
      </c>
      <c r="G73" s="54">
        <v>1120.5792384037015</v>
      </c>
      <c r="H73" s="6">
        <f t="shared" si="3"/>
        <v>0</v>
      </c>
      <c r="I73" s="4">
        <f t="shared" si="4"/>
        <v>0</v>
      </c>
      <c r="K73" s="6">
        <f t="shared" si="5"/>
        <v>0</v>
      </c>
      <c r="L73" s="4">
        <f t="shared" si="6"/>
        <v>0</v>
      </c>
      <c r="N73" s="6">
        <f t="shared" si="7"/>
        <v>0</v>
      </c>
      <c r="O73" s="4">
        <f t="shared" si="8"/>
        <v>0</v>
      </c>
      <c r="Q73" s="6"/>
      <c r="R73" s="4"/>
      <c r="T73" s="6">
        <f t="shared" si="9"/>
        <v>0</v>
      </c>
      <c r="U73" s="4">
        <f t="shared" si="10"/>
        <v>0</v>
      </c>
      <c r="W73" s="6">
        <f t="shared" si="11"/>
        <v>0</v>
      </c>
      <c r="X73" s="4">
        <f t="shared" si="12"/>
        <v>0</v>
      </c>
      <c r="Z73" s="6">
        <f t="shared" si="13"/>
        <v>0</v>
      </c>
      <c r="AA73" s="4">
        <f t="shared" si="14"/>
        <v>0</v>
      </c>
      <c r="AC73" s="6"/>
      <c r="AD73" s="4"/>
      <c r="AF73" s="6">
        <f t="shared" ca="1" si="15"/>
        <v>9773262.8810313866</v>
      </c>
      <c r="AG73" s="4">
        <f t="shared" ca="1" si="16"/>
        <v>5590306.3679499533</v>
      </c>
      <c r="AI73" s="6">
        <f t="shared" ca="1" si="17"/>
        <v>-107781.49770459034</v>
      </c>
      <c r="AJ73" s="4">
        <f t="shared" ca="1" si="18"/>
        <v>-309548.46140758344</v>
      </c>
      <c r="AL73" s="6">
        <f t="shared" ca="1" si="19"/>
        <v>-241637.03458316991</v>
      </c>
      <c r="AM73" s="4">
        <f t="shared" ca="1" si="20"/>
        <v>-693981.56332286389</v>
      </c>
      <c r="AO73" s="6"/>
      <c r="AP73" s="4"/>
    </row>
    <row r="74" spans="1:42" x14ac:dyDescent="0.2">
      <c r="A74" s="15">
        <f>+curves!A63</f>
        <v>38534</v>
      </c>
      <c r="B74" s="6">
        <f t="shared" ca="1" si="0"/>
        <v>9369287.4262546655</v>
      </c>
      <c r="C74" s="4">
        <f t="shared" ca="1" si="1"/>
        <v>5169226.0642761523</v>
      </c>
      <c r="D74" s="72"/>
      <c r="E74" s="6">
        <f t="shared" si="2"/>
        <v>0</v>
      </c>
      <c r="F74" s="4">
        <f t="shared" ca="1" si="21"/>
        <v>-2171767.9666272416</v>
      </c>
      <c r="G74" s="54">
        <v>1121.2373438268178</v>
      </c>
      <c r="H74" s="6">
        <f t="shared" si="3"/>
        <v>0</v>
      </c>
      <c r="I74" s="4">
        <f t="shared" si="4"/>
        <v>0</v>
      </c>
      <c r="K74" s="6">
        <f t="shared" si="5"/>
        <v>0</v>
      </c>
      <c r="L74" s="4">
        <f t="shared" si="6"/>
        <v>0</v>
      </c>
      <c r="N74" s="6">
        <f t="shared" si="7"/>
        <v>0</v>
      </c>
      <c r="O74" s="4">
        <f t="shared" si="8"/>
        <v>0</v>
      </c>
      <c r="Q74" s="6"/>
      <c r="R74" s="4"/>
      <c r="T74" s="6">
        <f t="shared" si="9"/>
        <v>0</v>
      </c>
      <c r="U74" s="4">
        <f t="shared" si="10"/>
        <v>0</v>
      </c>
      <c r="W74" s="6">
        <f t="shared" si="11"/>
        <v>0</v>
      </c>
      <c r="X74" s="4">
        <f t="shared" si="12"/>
        <v>0</v>
      </c>
      <c r="Z74" s="6">
        <f t="shared" si="13"/>
        <v>0</v>
      </c>
      <c r="AA74" s="4">
        <f t="shared" si="14"/>
        <v>0</v>
      </c>
      <c r="AC74" s="6"/>
      <c r="AD74" s="4"/>
      <c r="AF74" s="6">
        <f t="shared" ca="1" si="15"/>
        <v>9716683.0898407828</v>
      </c>
      <c r="AG74" s="4">
        <f t="shared" ca="1" si="16"/>
        <v>6189527.1282285787</v>
      </c>
      <c r="AI74" s="6">
        <f t="shared" ca="1" si="17"/>
        <v>-107157.52445138214</v>
      </c>
      <c r="AJ74" s="4">
        <f t="shared" ca="1" si="18"/>
        <v>-314721.64931370929</v>
      </c>
      <c r="AL74" s="6">
        <f t="shared" ca="1" si="19"/>
        <v>-240238.13913473504</v>
      </c>
      <c r="AM74" s="4">
        <f t="shared" ca="1" si="20"/>
        <v>-705579.41463871673</v>
      </c>
      <c r="AO74" s="6"/>
      <c r="AP74" s="4"/>
    </row>
    <row r="75" spans="1:42" x14ac:dyDescent="0.2">
      <c r="A75" s="15">
        <f>+curves!A64</f>
        <v>38565</v>
      </c>
      <c r="B75" s="6">
        <f t="shared" ca="1" si="0"/>
        <v>9313124.2697313353</v>
      </c>
      <c r="C75" s="4">
        <f t="shared" ca="1" si="1"/>
        <v>5110300.3379328754</v>
      </c>
      <c r="D75" s="72"/>
      <c r="E75" s="6">
        <f t="shared" si="2"/>
        <v>0</v>
      </c>
      <c r="F75" s="4">
        <f t="shared" ca="1" si="21"/>
        <v>-2160017.9250090746</v>
      </c>
      <c r="G75" s="54">
        <v>1121.896130880014</v>
      </c>
      <c r="H75" s="6">
        <f t="shared" si="3"/>
        <v>0</v>
      </c>
      <c r="I75" s="4">
        <f t="shared" si="4"/>
        <v>0</v>
      </c>
      <c r="K75" s="6">
        <f t="shared" si="5"/>
        <v>0</v>
      </c>
      <c r="L75" s="4">
        <f t="shared" si="6"/>
        <v>0</v>
      </c>
      <c r="N75" s="6">
        <f t="shared" si="7"/>
        <v>0</v>
      </c>
      <c r="O75" s="4">
        <f t="shared" si="8"/>
        <v>0</v>
      </c>
      <c r="Q75" s="6"/>
      <c r="R75" s="4"/>
      <c r="T75" s="6">
        <f t="shared" si="9"/>
        <v>0</v>
      </c>
      <c r="U75" s="4">
        <f t="shared" si="10"/>
        <v>0</v>
      </c>
      <c r="W75" s="6">
        <f t="shared" si="11"/>
        <v>0</v>
      </c>
      <c r="X75" s="4">
        <f t="shared" si="12"/>
        <v>0</v>
      </c>
      <c r="Z75" s="6">
        <f t="shared" si="13"/>
        <v>0</v>
      </c>
      <c r="AA75" s="4">
        <f t="shared" si="14"/>
        <v>0</v>
      </c>
      <c r="AC75" s="6"/>
      <c r="AD75" s="4"/>
      <c r="AF75" s="6">
        <f t="shared" ca="1" si="15"/>
        <v>9658437.5084603783</v>
      </c>
      <c r="AG75" s="4">
        <f t="shared" ca="1" si="16"/>
        <v>6123449.3803638844</v>
      </c>
      <c r="AI75" s="6">
        <f t="shared" ca="1" si="17"/>
        <v>-106515.18053080275</v>
      </c>
      <c r="AJ75" s="4">
        <f t="shared" ca="1" si="18"/>
        <v>-312515.53967737529</v>
      </c>
      <c r="AL75" s="6">
        <f t="shared" ca="1" si="19"/>
        <v>-238798.05819823942</v>
      </c>
      <c r="AM75" s="4">
        <f t="shared" ca="1" si="20"/>
        <v>-700633.50275363447</v>
      </c>
      <c r="AO75" s="6"/>
      <c r="AP75" s="4"/>
    </row>
    <row r="76" spans="1:42" x14ac:dyDescent="0.2">
      <c r="A76" s="15">
        <f>+curves!A65</f>
        <v>38596</v>
      </c>
      <c r="B76" s="6">
        <f t="shared" ca="1" si="0"/>
        <v>9257280.5256340485</v>
      </c>
      <c r="C76" s="4">
        <f t="shared" ca="1" si="1"/>
        <v>4913026.6924890047</v>
      </c>
      <c r="D76" s="72"/>
      <c r="E76" s="6">
        <f t="shared" si="2"/>
        <v>0</v>
      </c>
      <c r="F76" s="4">
        <f t="shared" ca="1" si="21"/>
        <v>-2148328.0168751269</v>
      </c>
      <c r="G76" s="54">
        <v>1122.5556002692854</v>
      </c>
      <c r="H76" s="6">
        <f t="shared" si="3"/>
        <v>0</v>
      </c>
      <c r="I76" s="4">
        <f t="shared" si="4"/>
        <v>0</v>
      </c>
      <c r="K76" s="6">
        <f t="shared" si="5"/>
        <v>0</v>
      </c>
      <c r="L76" s="4">
        <f t="shared" si="6"/>
        <v>0</v>
      </c>
      <c r="N76" s="6">
        <f t="shared" si="7"/>
        <v>0</v>
      </c>
      <c r="O76" s="4">
        <f t="shared" si="8"/>
        <v>0</v>
      </c>
      <c r="Q76" s="6"/>
      <c r="R76" s="4"/>
      <c r="T76" s="6">
        <f t="shared" si="9"/>
        <v>0</v>
      </c>
      <c r="U76" s="4">
        <f t="shared" si="10"/>
        <v>0</v>
      </c>
      <c r="W76" s="6">
        <f t="shared" si="11"/>
        <v>0</v>
      </c>
      <c r="X76" s="4">
        <f t="shared" si="12"/>
        <v>0</v>
      </c>
      <c r="Z76" s="6">
        <f t="shared" si="13"/>
        <v>0</v>
      </c>
      <c r="AA76" s="4">
        <f t="shared" si="14"/>
        <v>0</v>
      </c>
      <c r="AC76" s="6"/>
      <c r="AD76" s="4"/>
      <c r="AF76" s="6">
        <f t="shared" ca="1" si="15"/>
        <v>9600523.1827216912</v>
      </c>
      <c r="AG76" s="4">
        <f t="shared" ca="1" si="16"/>
        <v>5913922.280556567</v>
      </c>
      <c r="AI76" s="6">
        <f t="shared" ca="1" si="17"/>
        <v>-105876.48976369137</v>
      </c>
      <c r="AJ76" s="4">
        <f t="shared" ca="1" si="18"/>
        <v>-308735.84415092407</v>
      </c>
      <c r="AL76" s="6">
        <f t="shared" ca="1" si="19"/>
        <v>-237366.16732395001</v>
      </c>
      <c r="AM76" s="4">
        <f t="shared" ca="1" si="20"/>
        <v>-692159.74391663831</v>
      </c>
      <c r="AO76" s="6"/>
      <c r="AP76" s="4"/>
    </row>
    <row r="77" spans="1:42" x14ac:dyDescent="0.2">
      <c r="A77" s="15">
        <f>+curves!A66</f>
        <v>38626</v>
      </c>
      <c r="B77" s="6">
        <f t="shared" ref="B77:B140" ca="1" si="22">+SUMIF($H$11:$CM$11,"POS",$H77:$CM77)</f>
        <v>9203540.7073446289</v>
      </c>
      <c r="C77" s="4">
        <f t="shared" ref="C77:C140" ca="1" si="23">+SUMIF($H$11:$CM$11,"P&amp;l",$H77:$CM77)</f>
        <v>5013355.4499378502</v>
      </c>
      <c r="D77" s="72"/>
      <c r="E77" s="6">
        <f t="shared" si="2"/>
        <v>0</v>
      </c>
      <c r="F77" s="4">
        <f t="shared" ca="1" si="21"/>
        <v>-2137112.724390748</v>
      </c>
      <c r="G77" s="54">
        <v>1123.2157527013278</v>
      </c>
      <c r="H77" s="6">
        <f t="shared" si="3"/>
        <v>0</v>
      </c>
      <c r="I77" s="4">
        <f t="shared" si="4"/>
        <v>0</v>
      </c>
      <c r="K77" s="6">
        <f t="shared" si="5"/>
        <v>0</v>
      </c>
      <c r="L77" s="4">
        <f t="shared" si="6"/>
        <v>0</v>
      </c>
      <c r="N77" s="6">
        <f t="shared" si="7"/>
        <v>0</v>
      </c>
      <c r="O77" s="4">
        <f t="shared" si="8"/>
        <v>0</v>
      </c>
      <c r="Q77" s="6"/>
      <c r="R77" s="4"/>
      <c r="T77" s="6">
        <f t="shared" si="9"/>
        <v>0</v>
      </c>
      <c r="U77" s="4">
        <f t="shared" si="10"/>
        <v>0</v>
      </c>
      <c r="W77" s="6">
        <f t="shared" si="11"/>
        <v>0</v>
      </c>
      <c r="X77" s="4">
        <f t="shared" si="12"/>
        <v>0</v>
      </c>
      <c r="Z77" s="6">
        <f t="shared" si="13"/>
        <v>0</v>
      </c>
      <c r="AA77" s="4">
        <f t="shared" si="14"/>
        <v>0</v>
      </c>
      <c r="AC77" s="6"/>
      <c r="AD77" s="4"/>
      <c r="AF77" s="6">
        <f t="shared" ca="1" si="15"/>
        <v>9544790.7924269196</v>
      </c>
      <c r="AG77" s="4">
        <f t="shared" ca="1" si="16"/>
        <v>6013218.1992289582</v>
      </c>
      <c r="AI77" s="6">
        <f t="shared" ca="1" si="17"/>
        <v>-105261.86181704255</v>
      </c>
      <c r="AJ77" s="4">
        <f t="shared" ca="1" si="18"/>
        <v>-308417.25512393465</v>
      </c>
      <c r="AL77" s="6">
        <f t="shared" ca="1" si="19"/>
        <v>-235988.22326524692</v>
      </c>
      <c r="AM77" s="4">
        <f t="shared" ca="1" si="20"/>
        <v>-691445.4941671734</v>
      </c>
      <c r="AO77" s="6"/>
      <c r="AP77" s="4"/>
    </row>
    <row r="78" spans="1:42" x14ac:dyDescent="0.2">
      <c r="A78" s="15">
        <f>+curves!A67</f>
        <v>38657</v>
      </c>
      <c r="B78" s="6">
        <f t="shared" ca="1" si="22"/>
        <v>9148320.5064045992</v>
      </c>
      <c r="C78" s="4">
        <f t="shared" ca="1" si="23"/>
        <v>5788328.0901107183</v>
      </c>
      <c r="D78" s="72"/>
      <c r="E78" s="6">
        <f t="shared" ref="E78:E141" si="24">+IF(AND($H$7&lt;$A78+1,$H$8&gt;$A78-1),$H$9*VLOOKUP($A78,curves,3,0),0)</f>
        <v>0</v>
      </c>
      <c r="F78" s="4">
        <f t="shared" ca="1" si="21"/>
        <v>-2125540.1017348589</v>
      </c>
      <c r="G78" s="54">
        <v>1123.8765888836313</v>
      </c>
      <c r="H78" s="6">
        <f t="shared" ref="H78:H141" si="25">+IF(AND($H$7&lt;$A78+1,$H$8&gt;$A78-1),$H$9*VLOOKUP($A78,curves,3,0),0)</f>
        <v>0</v>
      </c>
      <c r="I78" s="4">
        <f t="shared" ref="I78:I141" si="26">+IF(AND(H$7&lt;$A78+1,H$8&gt;$A78-1),H$9*(VLOOKUP($A78,curves,6,0)-H$10)*VLOOKUP($A78,curves,3,0),0)</f>
        <v>0</v>
      </c>
      <c r="K78" s="6">
        <f t="shared" ref="K78:K141" si="27">+IF(AND(K$7&lt;$A78+1,K$8&gt;$A78-1),K$9*VLOOKUP($A78,curves,3,0),0)</f>
        <v>0</v>
      </c>
      <c r="L78" s="4">
        <f t="shared" ref="L78:L141" si="28">+IF(AND(K$7&lt;$A78+1,K$8&gt;$A78-1),K$9*(VLOOKUP($A78,curves,6,0)-K$10)*VLOOKUP($A78,curves,3,0),0)</f>
        <v>0</v>
      </c>
      <c r="N78" s="6">
        <f t="shared" ref="N78:N141" si="29">+IF(AND(N$7&lt;$A78+1,N$8&gt;$A78-1),N$9*VLOOKUP($A78,curves,3,0),0)</f>
        <v>0</v>
      </c>
      <c r="O78" s="4">
        <f t="shared" ref="O78:O141" si="30">+IF(AND(N$7&lt;$A78+1,N$8&gt;$A78-1),N$9*(VLOOKUP($A78,curves,6,0)-N$10)*VLOOKUP($A78,curves,3,0),0)</f>
        <v>0</v>
      </c>
      <c r="Q78" s="6"/>
      <c r="R78" s="4"/>
      <c r="T78" s="6">
        <f t="shared" ref="T78:T141" si="31">+IF(AND(T$7&lt;$A78+1,T$8&gt;$A78-1),T$9*VLOOKUP($A78,curves,3,0),0)</f>
        <v>0</v>
      </c>
      <c r="U78" s="4">
        <f t="shared" ref="U78:U141" si="32">+IF(AND(T$7&lt;$A78+1,T$8&gt;$A78-1),T$9*(VLOOKUP($A78,curves,6,0)-T$10)*VLOOKUP($A78,curves,3,0),0)</f>
        <v>0</v>
      </c>
      <c r="W78" s="6">
        <f t="shared" ref="W78:W141" si="33">+IF(AND(W$7&lt;$A78+1,W$8&gt;$A78-1),W$9*VLOOKUP($A78,curves,3,0),0)</f>
        <v>0</v>
      </c>
      <c r="X78" s="4">
        <f t="shared" ref="X78:X141" si="34">+IF(AND(W$7&lt;$A78+1,W$8&gt;$A78-1),W$9*(VLOOKUP($A78,curves,6,0)-W$10)*VLOOKUP($A78,curves,3,0),0)</f>
        <v>0</v>
      </c>
      <c r="Z78" s="6">
        <f t="shared" ref="Z78:Z141" si="35">+IF(AND(Z$7&lt;$A78+1,Z$8&gt;$A78-1),Z$9*VLOOKUP($A78,curves,3,0),0)</f>
        <v>0</v>
      </c>
      <c r="AA78" s="4">
        <f t="shared" ref="AA78:AA141" si="36">+IF(AND(Z$7&lt;$A78+1,Z$8&gt;$A78-1),Z$9*(VLOOKUP($A78,curves,6,0)-Z$10)*VLOOKUP($A78,curves,3,0),0)</f>
        <v>0</v>
      </c>
      <c r="AC78" s="6"/>
      <c r="AD78" s="4"/>
      <c r="AF78" s="6">
        <f t="shared" ref="AF78:AF141" ca="1" si="37">+IF(AND(AF$7&lt;$A78+1,AF$8&gt;$A78-1),AF$9*VLOOKUP($A78,curves,3,0),0)</f>
        <v>9487523.1296601575</v>
      </c>
      <c r="AG78" s="4">
        <f t="shared" ref="AG78:AG141" ca="1" si="38">+IF(AND(AF$7&lt;$A78+1,AF$8&gt;$A78-1),AF$9*(VLOOKUP($A78,curves,6,0)-AF$10)*VLOOKUP($A78,curves,3,0),0)</f>
        <v>6812041.6070959959</v>
      </c>
      <c r="AI78" s="6">
        <f t="shared" ref="AI78:AI141" ca="1" si="39">+IF(AND(AI$7&lt;$A78+1,AI$8&gt;$A78-1),AI$9*VLOOKUP($A78,curves,3,0),0)</f>
        <v>-104630.30257851815</v>
      </c>
      <c r="AJ78" s="4">
        <f t="shared" ref="AJ78:AJ141" ca="1" si="40">+IF(AND(AI$7&lt;$A78+1,AI$8&gt;$A78-1),AI$9*(VLOOKUP($A78,curves,6,0)-AI$10)*VLOOKUP($A78,curves,3,0),0)</f>
        <v>-315774.25318196783</v>
      </c>
      <c r="AL78" s="6">
        <f t="shared" ref="AL78:AL141" ca="1" si="41">+IF(AND(AL$7&lt;$A78+1,AL$8&gt;$A78-1),AL$9*VLOOKUP($A78,curves,3,0),0)</f>
        <v>-234572.32067704099</v>
      </c>
      <c r="AM78" s="4">
        <f t="shared" ref="AM78:AM141" ca="1" si="42">+IF(AND(AL$7&lt;$A78+1,AL$8&gt;$A78-1),AL$9*(VLOOKUP($A78,curves,6,0)-AL$10)*VLOOKUP($A78,curves,3,0),0)</f>
        <v>-707939.26380330976</v>
      </c>
      <c r="AO78" s="6"/>
      <c r="AP78" s="4"/>
    </row>
    <row r="79" spans="1:42" x14ac:dyDescent="0.2">
      <c r="A79" s="15">
        <f>+curves!A68</f>
        <v>38687</v>
      </c>
      <c r="B79" s="6">
        <f t="shared" ca="1" si="22"/>
        <v>9095180.9409939125</v>
      </c>
      <c r="C79" s="4">
        <f t="shared" ca="1" si="23"/>
        <v>6609652.6168258162</v>
      </c>
      <c r="D79" s="72"/>
      <c r="E79" s="6">
        <f t="shared" si="24"/>
        <v>0</v>
      </c>
      <c r="F79" s="4">
        <f t="shared" ca="1" si="21"/>
        <v>-2114437.3815679331</v>
      </c>
      <c r="G79" s="54">
        <v>1124.538109524387</v>
      </c>
      <c r="H79" s="6">
        <f t="shared" si="25"/>
        <v>0</v>
      </c>
      <c r="I79" s="4">
        <f t="shared" si="26"/>
        <v>0</v>
      </c>
      <c r="K79" s="6">
        <f t="shared" si="27"/>
        <v>0</v>
      </c>
      <c r="L79" s="4">
        <f t="shared" si="28"/>
        <v>0</v>
      </c>
      <c r="N79" s="6">
        <f t="shared" si="29"/>
        <v>0</v>
      </c>
      <c r="O79" s="4">
        <f t="shared" si="30"/>
        <v>0</v>
      </c>
      <c r="Q79" s="6"/>
      <c r="R79" s="4"/>
      <c r="T79" s="6">
        <f t="shared" si="31"/>
        <v>0</v>
      </c>
      <c r="U79" s="4">
        <f t="shared" si="32"/>
        <v>0</v>
      </c>
      <c r="W79" s="6">
        <f t="shared" si="33"/>
        <v>0</v>
      </c>
      <c r="X79" s="4">
        <f t="shared" si="34"/>
        <v>0</v>
      </c>
      <c r="Z79" s="6">
        <f t="shared" si="35"/>
        <v>0</v>
      </c>
      <c r="AA79" s="4">
        <f t="shared" si="36"/>
        <v>0</v>
      </c>
      <c r="AC79" s="6"/>
      <c r="AD79" s="4"/>
      <c r="AF79" s="6">
        <f t="shared" ca="1" si="37"/>
        <v>9432413.2484988011</v>
      </c>
      <c r="AG79" s="4">
        <f t="shared" ca="1" si="38"/>
        <v>7659119.5577810248</v>
      </c>
      <c r="AI79" s="6">
        <f t="shared" ca="1" si="39"/>
        <v>-104022.53978709449</v>
      </c>
      <c r="AJ79" s="4">
        <f t="shared" ca="1" si="40"/>
        <v>-323718.14381743805</v>
      </c>
      <c r="AL79" s="6">
        <f t="shared" ca="1" si="41"/>
        <v>-233209.76771779271</v>
      </c>
      <c r="AM79" s="4">
        <f t="shared" ca="1" si="42"/>
        <v>-725748.7971377708</v>
      </c>
      <c r="AO79" s="6"/>
      <c r="AP79" s="4"/>
    </row>
    <row r="80" spans="1:42" x14ac:dyDescent="0.2">
      <c r="A80" s="15">
        <f>+curves!A69</f>
        <v>38718</v>
      </c>
      <c r="B80" s="6">
        <f t="shared" ca="1" si="22"/>
        <v>9040577.7356233411</v>
      </c>
      <c r="C80" s="4">
        <f t="shared" ca="1" si="23"/>
        <v>8088788.4186536986</v>
      </c>
      <c r="D80" s="72"/>
      <c r="E80" s="6">
        <f t="shared" si="24"/>
        <v>0</v>
      </c>
      <c r="F80" s="4">
        <f t="shared" ca="1" si="21"/>
        <v>-2102980.9419198758</v>
      </c>
      <c r="G80" s="54">
        <v>1125.2003153324895</v>
      </c>
      <c r="H80" s="6">
        <f t="shared" si="25"/>
        <v>0</v>
      </c>
      <c r="I80" s="4">
        <f t="shared" si="26"/>
        <v>0</v>
      </c>
      <c r="K80" s="6">
        <f t="shared" si="27"/>
        <v>0</v>
      </c>
      <c r="L80" s="4">
        <f t="shared" si="28"/>
        <v>0</v>
      </c>
      <c r="N80" s="6">
        <f t="shared" si="29"/>
        <v>0</v>
      </c>
      <c r="O80" s="4">
        <f t="shared" si="30"/>
        <v>0</v>
      </c>
      <c r="Q80" s="6"/>
      <c r="R80" s="4"/>
      <c r="T80" s="6">
        <f t="shared" si="31"/>
        <v>0</v>
      </c>
      <c r="U80" s="4">
        <f t="shared" si="32"/>
        <v>0</v>
      </c>
      <c r="W80" s="6">
        <f t="shared" si="33"/>
        <v>0</v>
      </c>
      <c r="X80" s="4">
        <f t="shared" si="34"/>
        <v>0</v>
      </c>
      <c r="Z80" s="6">
        <f t="shared" si="35"/>
        <v>0</v>
      </c>
      <c r="AA80" s="4">
        <f t="shared" si="36"/>
        <v>0</v>
      </c>
      <c r="AC80" s="6"/>
      <c r="AD80" s="4"/>
      <c r="AF80" s="6">
        <f t="shared" ca="1" si="37"/>
        <v>9375785.4583438523</v>
      </c>
      <c r="AG80" s="4">
        <f t="shared" ca="1" si="38"/>
        <v>9188269.7491769753</v>
      </c>
      <c r="AI80" s="6">
        <f t="shared" ca="1" si="39"/>
        <v>-103398.03719170768</v>
      </c>
      <c r="AJ80" s="4">
        <f t="shared" ca="1" si="40"/>
        <v>-339145.56198880123</v>
      </c>
      <c r="AL80" s="6">
        <f t="shared" ca="1" si="41"/>
        <v>-231809.68552880365</v>
      </c>
      <c r="AM80" s="4">
        <f t="shared" ca="1" si="42"/>
        <v>-760335.76853447594</v>
      </c>
      <c r="AO80" s="6"/>
      <c r="AP80" s="4"/>
    </row>
    <row r="81" spans="1:42" x14ac:dyDescent="0.2">
      <c r="A81" s="15">
        <f>+curves!A70</f>
        <v>38749</v>
      </c>
      <c r="B81" s="6">
        <f t="shared" ca="1" si="22"/>
        <v>8986285.5966077223</v>
      </c>
      <c r="C81" s="4">
        <f t="shared" ca="1" si="23"/>
        <v>7024761.8673601765</v>
      </c>
      <c r="D81" s="72"/>
      <c r="E81" s="6">
        <f t="shared" si="24"/>
        <v>0</v>
      </c>
      <c r="F81" s="4">
        <f t="shared" ca="1" si="21"/>
        <v>-2091583.2276728777</v>
      </c>
      <c r="G81" s="54">
        <v>1125.8632070176288</v>
      </c>
      <c r="H81" s="6">
        <f t="shared" si="25"/>
        <v>0</v>
      </c>
      <c r="I81" s="4">
        <f t="shared" si="26"/>
        <v>0</v>
      </c>
      <c r="K81" s="6">
        <f t="shared" si="27"/>
        <v>0</v>
      </c>
      <c r="L81" s="4">
        <f t="shared" si="28"/>
        <v>0</v>
      </c>
      <c r="N81" s="6">
        <f t="shared" si="29"/>
        <v>0</v>
      </c>
      <c r="O81" s="4">
        <f t="shared" si="30"/>
        <v>0</v>
      </c>
      <c r="Q81" s="6"/>
      <c r="R81" s="4"/>
      <c r="T81" s="6">
        <f t="shared" si="31"/>
        <v>0</v>
      </c>
      <c r="U81" s="4">
        <f t="shared" si="32"/>
        <v>0</v>
      </c>
      <c r="W81" s="6">
        <f t="shared" si="33"/>
        <v>0</v>
      </c>
      <c r="X81" s="4">
        <f t="shared" si="34"/>
        <v>0</v>
      </c>
      <c r="Z81" s="6">
        <f t="shared" si="35"/>
        <v>0</v>
      </c>
      <c r="AA81" s="4">
        <f t="shared" si="36"/>
        <v>0</v>
      </c>
      <c r="AC81" s="6"/>
      <c r="AD81" s="4"/>
      <c r="AF81" s="6">
        <f t="shared" ca="1" si="37"/>
        <v>9319480.2683028188</v>
      </c>
      <c r="AG81" s="4">
        <f t="shared" ca="1" si="38"/>
        <v>8079989.3926185435</v>
      </c>
      <c r="AI81" s="6">
        <f t="shared" ca="1" si="39"/>
        <v>-102777.09229489714</v>
      </c>
      <c r="AJ81" s="4">
        <f t="shared" ca="1" si="40"/>
        <v>-325495.05129793927</v>
      </c>
      <c r="AL81" s="6">
        <f t="shared" ca="1" si="41"/>
        <v>-230417.57940019804</v>
      </c>
      <c r="AM81" s="4">
        <f t="shared" ca="1" si="42"/>
        <v>-729732.4739604271</v>
      </c>
      <c r="AO81" s="6"/>
      <c r="AP81" s="4"/>
    </row>
    <row r="82" spans="1:42" x14ac:dyDescent="0.2">
      <c r="A82" s="15">
        <f>+curves!A71</f>
        <v>38777</v>
      </c>
      <c r="B82" s="6">
        <f t="shared" ca="1" si="22"/>
        <v>8937513.5176277775</v>
      </c>
      <c r="C82" s="4">
        <f t="shared" ca="1" si="23"/>
        <v>5842634.0129197082</v>
      </c>
      <c r="D82" s="72"/>
      <c r="E82" s="6">
        <f t="shared" si="24"/>
        <v>0</v>
      </c>
      <c r="F82" s="4">
        <f t="shared" ca="1" si="21"/>
        <v>-2081457.4674367602</v>
      </c>
      <c r="G82" s="54">
        <v>1126.5267852902</v>
      </c>
      <c r="H82" s="6">
        <f t="shared" si="25"/>
        <v>0</v>
      </c>
      <c r="I82" s="4">
        <f t="shared" si="26"/>
        <v>0</v>
      </c>
      <c r="K82" s="6">
        <f t="shared" si="27"/>
        <v>0</v>
      </c>
      <c r="L82" s="4">
        <f t="shared" si="28"/>
        <v>0</v>
      </c>
      <c r="N82" s="6">
        <f t="shared" si="29"/>
        <v>0</v>
      </c>
      <c r="O82" s="4">
        <f t="shared" si="30"/>
        <v>0</v>
      </c>
      <c r="Q82" s="6"/>
      <c r="R82" s="4"/>
      <c r="T82" s="6">
        <f t="shared" si="31"/>
        <v>0</v>
      </c>
      <c r="U82" s="4">
        <f t="shared" si="32"/>
        <v>0</v>
      </c>
      <c r="W82" s="6">
        <f t="shared" si="33"/>
        <v>0</v>
      </c>
      <c r="X82" s="4">
        <f t="shared" si="34"/>
        <v>0</v>
      </c>
      <c r="Z82" s="6">
        <f t="shared" si="35"/>
        <v>0</v>
      </c>
      <c r="AA82" s="4">
        <f t="shared" si="36"/>
        <v>0</v>
      </c>
      <c r="AC82" s="6"/>
      <c r="AD82" s="4"/>
      <c r="AF82" s="6">
        <f t="shared" ca="1" si="37"/>
        <v>9268899.811804831</v>
      </c>
      <c r="AG82" s="4">
        <f t="shared" ca="1" si="38"/>
        <v>6849716.9609237723</v>
      </c>
      <c r="AI82" s="6">
        <f t="shared" ca="1" si="39"/>
        <v>-102219.28090454605</v>
      </c>
      <c r="AJ82" s="4">
        <f t="shared" ca="1" si="40"/>
        <v>-310644.39466891543</v>
      </c>
      <c r="AL82" s="6">
        <f t="shared" ca="1" si="41"/>
        <v>-229167.01327250715</v>
      </c>
      <c r="AM82" s="4">
        <f t="shared" ca="1" si="42"/>
        <v>-696438.55333514919</v>
      </c>
      <c r="AO82" s="6"/>
      <c r="AP82" s="4"/>
    </row>
    <row r="83" spans="1:42" x14ac:dyDescent="0.2">
      <c r="A83" s="15">
        <f>+curves!A72</f>
        <v>38808</v>
      </c>
      <c r="B83" s="6">
        <f t="shared" ca="1" si="22"/>
        <v>8883808.8117297236</v>
      </c>
      <c r="C83" s="4">
        <f t="shared" ca="1" si="23"/>
        <v>4617095.7757273465</v>
      </c>
      <c r="D83" s="72"/>
      <c r="E83" s="6">
        <f t="shared" si="24"/>
        <v>0</v>
      </c>
      <c r="F83" s="4">
        <f t="shared" ca="1" si="21"/>
        <v>-2070170.1519126527</v>
      </c>
      <c r="G83" s="54">
        <v>1127.1910508613012</v>
      </c>
      <c r="H83" s="6">
        <f t="shared" si="25"/>
        <v>0</v>
      </c>
      <c r="I83" s="4">
        <f t="shared" si="26"/>
        <v>0</v>
      </c>
      <c r="K83" s="6">
        <f t="shared" si="27"/>
        <v>0</v>
      </c>
      <c r="L83" s="4">
        <f t="shared" si="28"/>
        <v>0</v>
      </c>
      <c r="N83" s="6">
        <f t="shared" si="29"/>
        <v>0</v>
      </c>
      <c r="O83" s="4">
        <f t="shared" si="30"/>
        <v>0</v>
      </c>
      <c r="Q83" s="6"/>
      <c r="R83" s="4"/>
      <c r="T83" s="6">
        <f t="shared" si="31"/>
        <v>0</v>
      </c>
      <c r="U83" s="4">
        <f t="shared" si="32"/>
        <v>0</v>
      </c>
      <c r="W83" s="6">
        <f t="shared" si="33"/>
        <v>0</v>
      </c>
      <c r="X83" s="4">
        <f t="shared" si="34"/>
        <v>0</v>
      </c>
      <c r="Z83" s="6">
        <f t="shared" si="35"/>
        <v>0</v>
      </c>
      <c r="AA83" s="4">
        <f t="shared" si="36"/>
        <v>0</v>
      </c>
      <c r="AC83" s="6"/>
      <c r="AD83" s="4"/>
      <c r="AF83" s="6">
        <f t="shared" ca="1" si="37"/>
        <v>9213203.8358032592</v>
      </c>
      <c r="AG83" s="4">
        <f t="shared" ca="1" si="38"/>
        <v>5573988.3206609711</v>
      </c>
      <c r="AI83" s="6">
        <f t="shared" ca="1" si="39"/>
        <v>-101605.0545420055</v>
      </c>
      <c r="AJ83" s="4">
        <f t="shared" ca="1" si="40"/>
        <v>-295162.68344452593</v>
      </c>
      <c r="AL83" s="6">
        <f t="shared" ca="1" si="41"/>
        <v>-227789.96953153136</v>
      </c>
      <c r="AM83" s="4">
        <f t="shared" ca="1" si="42"/>
        <v>-661729.86148909852</v>
      </c>
      <c r="AO83" s="6"/>
      <c r="AP83" s="4"/>
    </row>
    <row r="84" spans="1:42" x14ac:dyDescent="0.2">
      <c r="A84" s="15">
        <f>+curves!A73</f>
        <v>38838</v>
      </c>
      <c r="B84" s="6">
        <f t="shared" ca="1" si="22"/>
        <v>8832128.1250851154</v>
      </c>
      <c r="C84" s="4">
        <f t="shared" ca="1" si="23"/>
        <v>4395929.4550376981</v>
      </c>
      <c r="D84" s="72"/>
      <c r="E84" s="6">
        <f t="shared" si="24"/>
        <v>0</v>
      </c>
      <c r="F84" s="4">
        <f t="shared" ca="1" si="21"/>
        <v>-2059341.2723036578</v>
      </c>
      <c r="G84" s="54">
        <v>1127.8560044428311</v>
      </c>
      <c r="H84" s="6">
        <f t="shared" si="25"/>
        <v>0</v>
      </c>
      <c r="I84" s="4">
        <f t="shared" si="26"/>
        <v>0</v>
      </c>
      <c r="K84" s="6">
        <f t="shared" si="27"/>
        <v>0</v>
      </c>
      <c r="L84" s="4">
        <f t="shared" si="28"/>
        <v>0</v>
      </c>
      <c r="N84" s="6">
        <f t="shared" si="29"/>
        <v>0</v>
      </c>
      <c r="O84" s="4">
        <f t="shared" si="30"/>
        <v>0</v>
      </c>
      <c r="Q84" s="6"/>
      <c r="R84" s="4"/>
      <c r="T84" s="6">
        <f t="shared" si="31"/>
        <v>0</v>
      </c>
      <c r="U84" s="4">
        <f t="shared" si="32"/>
        <v>0</v>
      </c>
      <c r="W84" s="6">
        <f t="shared" si="33"/>
        <v>0</v>
      </c>
      <c r="X84" s="4">
        <f t="shared" si="34"/>
        <v>0</v>
      </c>
      <c r="Z84" s="6">
        <f t="shared" si="35"/>
        <v>0</v>
      </c>
      <c r="AA84" s="4">
        <f t="shared" si="36"/>
        <v>0</v>
      </c>
      <c r="AC84" s="6"/>
      <c r="AD84" s="4"/>
      <c r="AF84" s="6">
        <f t="shared" ca="1" si="37"/>
        <v>9159606.9259055182</v>
      </c>
      <c r="AG84" s="4">
        <f t="shared" ca="1" si="38"/>
        <v>5340050.8378029186</v>
      </c>
      <c r="AI84" s="6">
        <f t="shared" ca="1" si="39"/>
        <v>-101013.97710027124</v>
      </c>
      <c r="AJ84" s="4">
        <f t="shared" ca="1" si="40"/>
        <v>-291223.29598008201</v>
      </c>
      <c r="AL84" s="6">
        <f t="shared" ca="1" si="41"/>
        <v>-226464.82372013119</v>
      </c>
      <c r="AM84" s="4">
        <f t="shared" ca="1" si="42"/>
        <v>-652898.08678513812</v>
      </c>
      <c r="AO84" s="6"/>
      <c r="AP84" s="4"/>
    </row>
    <row r="85" spans="1:42" x14ac:dyDescent="0.2">
      <c r="A85" s="15">
        <f>+curves!A74</f>
        <v>38869</v>
      </c>
      <c r="B85" s="6">
        <f t="shared" ca="1" si="22"/>
        <v>8779024.4800558109</v>
      </c>
      <c r="C85" s="4">
        <f t="shared" ca="1" si="23"/>
        <v>4439730.8887732374</v>
      </c>
      <c r="D85" s="72"/>
      <c r="E85" s="6">
        <f t="shared" si="24"/>
        <v>0</v>
      </c>
      <c r="F85" s="4">
        <f t="shared" ca="1" si="21"/>
        <v>-2048167.4544177097</v>
      </c>
      <c r="G85" s="54">
        <v>1128.5216467473933</v>
      </c>
      <c r="H85" s="6">
        <f t="shared" si="25"/>
        <v>0</v>
      </c>
      <c r="I85" s="4">
        <f t="shared" si="26"/>
        <v>0</v>
      </c>
      <c r="K85" s="6">
        <f t="shared" si="27"/>
        <v>0</v>
      </c>
      <c r="L85" s="4">
        <f t="shared" si="28"/>
        <v>0</v>
      </c>
      <c r="N85" s="6">
        <f t="shared" si="29"/>
        <v>0</v>
      </c>
      <c r="O85" s="4">
        <f t="shared" si="30"/>
        <v>0</v>
      </c>
      <c r="Q85" s="6"/>
      <c r="R85" s="4"/>
      <c r="T85" s="6">
        <f t="shared" si="31"/>
        <v>0</v>
      </c>
      <c r="U85" s="4">
        <f t="shared" si="32"/>
        <v>0</v>
      </c>
      <c r="W85" s="6">
        <f t="shared" si="33"/>
        <v>0</v>
      </c>
      <c r="X85" s="4">
        <f t="shared" si="34"/>
        <v>0</v>
      </c>
      <c r="Z85" s="6">
        <f t="shared" si="35"/>
        <v>0</v>
      </c>
      <c r="AA85" s="4">
        <f t="shared" si="36"/>
        <v>0</v>
      </c>
      <c r="AC85" s="6"/>
      <c r="AD85" s="4"/>
      <c r="AF85" s="6">
        <f t="shared" ca="1" si="37"/>
        <v>9104534.2969861366</v>
      </c>
      <c r="AG85" s="4">
        <f t="shared" ca="1" si="38"/>
        <v>5380779.7695188085</v>
      </c>
      <c r="AI85" s="6">
        <f t="shared" ca="1" si="39"/>
        <v>-100406.62513402251</v>
      </c>
      <c r="AJ85" s="4">
        <f t="shared" ca="1" si="40"/>
        <v>-290275.55326245906</v>
      </c>
      <c r="AL85" s="6">
        <f t="shared" ca="1" si="41"/>
        <v>-225103.19179630288</v>
      </c>
      <c r="AM85" s="4">
        <f t="shared" ca="1" si="42"/>
        <v>-650773.32748311164</v>
      </c>
      <c r="AO85" s="6"/>
      <c r="AP85" s="4"/>
    </row>
    <row r="86" spans="1:42" x14ac:dyDescent="0.2">
      <c r="A86" s="15">
        <f>+curves!A75</f>
        <v>38899</v>
      </c>
      <c r="B86" s="6">
        <f t="shared" ca="1" si="22"/>
        <v>8727922.3956003021</v>
      </c>
      <c r="C86" s="4">
        <f t="shared" ca="1" si="23"/>
        <v>4981202.4830348287</v>
      </c>
      <c r="D86" s="72"/>
      <c r="E86" s="6">
        <f t="shared" si="24"/>
        <v>0</v>
      </c>
      <c r="F86" s="4">
        <f t="shared" ca="1" si="21"/>
        <v>-2037447.5096361411</v>
      </c>
      <c r="G86" s="54">
        <v>1129.187978488299</v>
      </c>
      <c r="H86" s="6">
        <f t="shared" si="25"/>
        <v>0</v>
      </c>
      <c r="I86" s="4">
        <f t="shared" si="26"/>
        <v>0</v>
      </c>
      <c r="K86" s="6">
        <f t="shared" si="27"/>
        <v>0</v>
      </c>
      <c r="L86" s="4">
        <f t="shared" si="28"/>
        <v>0</v>
      </c>
      <c r="N86" s="6">
        <f t="shared" si="29"/>
        <v>0</v>
      </c>
      <c r="O86" s="4">
        <f t="shared" si="30"/>
        <v>0</v>
      </c>
      <c r="Q86" s="6"/>
      <c r="R86" s="4"/>
      <c r="T86" s="6">
        <f t="shared" si="31"/>
        <v>0</v>
      </c>
      <c r="U86" s="4">
        <f t="shared" si="32"/>
        <v>0</v>
      </c>
      <c r="W86" s="6">
        <f t="shared" si="33"/>
        <v>0</v>
      </c>
      <c r="X86" s="4">
        <f t="shared" si="34"/>
        <v>0</v>
      </c>
      <c r="Z86" s="6">
        <f t="shared" si="35"/>
        <v>0</v>
      </c>
      <c r="AA86" s="4">
        <f t="shared" si="36"/>
        <v>0</v>
      </c>
      <c r="AC86" s="6"/>
      <c r="AD86" s="4"/>
      <c r="AF86" s="6">
        <f t="shared" ca="1" si="37"/>
        <v>9051537.442765072</v>
      </c>
      <c r="AG86" s="4">
        <f t="shared" ca="1" si="38"/>
        <v>5937808.5624538921</v>
      </c>
      <c r="AI86" s="6">
        <f t="shared" ca="1" si="39"/>
        <v>-99822.165226301775</v>
      </c>
      <c r="AJ86" s="4">
        <f t="shared" ca="1" si="40"/>
        <v>-295074.32040894812</v>
      </c>
      <c r="AL86" s="6">
        <f t="shared" ca="1" si="41"/>
        <v>-223792.88193846928</v>
      </c>
      <c r="AM86" s="4">
        <f t="shared" ca="1" si="42"/>
        <v>-661531.75901011529</v>
      </c>
      <c r="AO86" s="6"/>
      <c r="AP86" s="4"/>
    </row>
    <row r="87" spans="1:42" x14ac:dyDescent="0.2">
      <c r="A87" s="15">
        <f>+curves!A76</f>
        <v>38930</v>
      </c>
      <c r="B87" s="6">
        <f t="shared" ca="1" si="22"/>
        <v>8675413.4831784647</v>
      </c>
      <c r="C87" s="4">
        <f t="shared" ca="1" si="23"/>
        <v>4925208.3403650634</v>
      </c>
      <c r="D87" s="72"/>
      <c r="E87" s="6">
        <f t="shared" si="24"/>
        <v>0</v>
      </c>
      <c r="F87" s="4">
        <f t="shared" ca="1" si="21"/>
        <v>-2026386.1198187862</v>
      </c>
      <c r="G87" s="54">
        <v>1129.8550003796599</v>
      </c>
      <c r="H87" s="6">
        <f t="shared" si="25"/>
        <v>0</v>
      </c>
      <c r="I87" s="4">
        <f t="shared" si="26"/>
        <v>0</v>
      </c>
      <c r="K87" s="6">
        <f t="shared" si="27"/>
        <v>0</v>
      </c>
      <c r="L87" s="4">
        <f t="shared" si="28"/>
        <v>0</v>
      </c>
      <c r="N87" s="6">
        <f t="shared" si="29"/>
        <v>0</v>
      </c>
      <c r="O87" s="4">
        <f t="shared" si="30"/>
        <v>0</v>
      </c>
      <c r="Q87" s="6"/>
      <c r="R87" s="4"/>
      <c r="T87" s="6">
        <f t="shared" si="31"/>
        <v>0</v>
      </c>
      <c r="U87" s="4">
        <f t="shared" si="32"/>
        <v>0</v>
      </c>
      <c r="W87" s="6">
        <f t="shared" si="33"/>
        <v>0</v>
      </c>
      <c r="X87" s="4">
        <f t="shared" si="34"/>
        <v>0</v>
      </c>
      <c r="Z87" s="6">
        <f t="shared" si="35"/>
        <v>0</v>
      </c>
      <c r="AA87" s="4">
        <f t="shared" si="36"/>
        <v>0</v>
      </c>
      <c r="AC87" s="6"/>
      <c r="AD87" s="4"/>
      <c r="AF87" s="6">
        <f t="shared" ca="1" si="37"/>
        <v>8997081.5980264992</v>
      </c>
      <c r="AG87" s="4">
        <f t="shared" ca="1" si="38"/>
        <v>5875094.283511309</v>
      </c>
      <c r="AI87" s="6">
        <f t="shared" ca="1" si="39"/>
        <v>-99221.615279355858</v>
      </c>
      <c r="AJ87" s="4">
        <f t="shared" ca="1" si="40"/>
        <v>-293001.42991993792</v>
      </c>
      <c r="AL87" s="6">
        <f t="shared" ca="1" si="41"/>
        <v>-222446.49956867861</v>
      </c>
      <c r="AM87" s="4">
        <f t="shared" ca="1" si="42"/>
        <v>-656884.51322630804</v>
      </c>
      <c r="AO87" s="6"/>
      <c r="AP87" s="4"/>
    </row>
    <row r="88" spans="1:42" x14ac:dyDescent="0.2">
      <c r="A88" s="15">
        <f>+curves!A77</f>
        <v>38961</v>
      </c>
      <c r="B88" s="6">
        <f t="shared" ca="1" si="22"/>
        <v>8623204.4065782931</v>
      </c>
      <c r="C88" s="4">
        <f t="shared" ca="1" si="23"/>
        <v>4731727.304039564</v>
      </c>
      <c r="D88" s="72"/>
      <c r="E88" s="6">
        <f t="shared" si="24"/>
        <v>0</v>
      </c>
      <c r="F88" s="4">
        <f t="shared" ca="1" si="21"/>
        <v>-2015381.5565549824</v>
      </c>
      <c r="G88" s="54">
        <v>1130.5227131362974</v>
      </c>
      <c r="H88" s="6">
        <f t="shared" si="25"/>
        <v>0</v>
      </c>
      <c r="I88" s="4">
        <f t="shared" si="26"/>
        <v>0</v>
      </c>
      <c r="K88" s="6">
        <f t="shared" si="27"/>
        <v>0</v>
      </c>
      <c r="L88" s="4">
        <f t="shared" si="28"/>
        <v>0</v>
      </c>
      <c r="N88" s="6">
        <f t="shared" si="29"/>
        <v>0</v>
      </c>
      <c r="O88" s="4">
        <f t="shared" si="30"/>
        <v>0</v>
      </c>
      <c r="Q88" s="6"/>
      <c r="R88" s="4"/>
      <c r="T88" s="6">
        <f t="shared" si="31"/>
        <v>0</v>
      </c>
      <c r="U88" s="4">
        <f t="shared" si="32"/>
        <v>0</v>
      </c>
      <c r="W88" s="6">
        <f t="shared" si="33"/>
        <v>0</v>
      </c>
      <c r="X88" s="4">
        <f t="shared" si="34"/>
        <v>0</v>
      </c>
      <c r="Z88" s="6">
        <f t="shared" si="35"/>
        <v>0</v>
      </c>
      <c r="AA88" s="4">
        <f t="shared" si="36"/>
        <v>0</v>
      </c>
      <c r="AC88" s="6"/>
      <c r="AD88" s="4"/>
      <c r="AF88" s="6">
        <f t="shared" ca="1" si="37"/>
        <v>8942936.70646137</v>
      </c>
      <c r="AG88" s="4">
        <f t="shared" ca="1" si="38"/>
        <v>5669821.8718965109</v>
      </c>
      <c r="AI88" s="6">
        <f t="shared" ca="1" si="39"/>
        <v>-98624.494586197281</v>
      </c>
      <c r="AJ88" s="4">
        <f t="shared" ca="1" si="40"/>
        <v>-289364.2671159028</v>
      </c>
      <c r="AL88" s="6">
        <f t="shared" ca="1" si="41"/>
        <v>-221107.80529687932</v>
      </c>
      <c r="AM88" s="4">
        <f t="shared" ca="1" si="42"/>
        <v>-648730.30074104399</v>
      </c>
      <c r="AO88" s="6"/>
      <c r="AP88" s="4"/>
    </row>
    <row r="89" spans="1:42" x14ac:dyDescent="0.2">
      <c r="A89" s="15">
        <f>+curves!A78</f>
        <v>38991</v>
      </c>
      <c r="B89" s="6">
        <f t="shared" ca="1" si="22"/>
        <v>8572963.4605718125</v>
      </c>
      <c r="C89" s="4">
        <f t="shared" ca="1" si="23"/>
        <v>4815607.6020905823</v>
      </c>
      <c r="D89" s="72"/>
      <c r="E89" s="6">
        <f t="shared" si="24"/>
        <v>0</v>
      </c>
      <c r="F89" s="4">
        <f t="shared" ca="1" si="21"/>
        <v>-2004824.0607548465</v>
      </c>
      <c r="G89" s="54">
        <v>1131.1911174737402</v>
      </c>
      <c r="H89" s="6">
        <f t="shared" si="25"/>
        <v>0</v>
      </c>
      <c r="I89" s="4">
        <f t="shared" si="26"/>
        <v>0</v>
      </c>
      <c r="K89" s="6">
        <f t="shared" si="27"/>
        <v>0</v>
      </c>
      <c r="L89" s="4">
        <f t="shared" si="28"/>
        <v>0</v>
      </c>
      <c r="N89" s="6">
        <f t="shared" si="29"/>
        <v>0</v>
      </c>
      <c r="O89" s="4">
        <f t="shared" si="30"/>
        <v>0</v>
      </c>
      <c r="Q89" s="6"/>
      <c r="R89" s="4"/>
      <c r="T89" s="6">
        <f t="shared" si="31"/>
        <v>0</v>
      </c>
      <c r="U89" s="4">
        <f t="shared" si="32"/>
        <v>0</v>
      </c>
      <c r="W89" s="6">
        <f t="shared" si="33"/>
        <v>0</v>
      </c>
      <c r="X89" s="4">
        <f t="shared" si="34"/>
        <v>0</v>
      </c>
      <c r="Z89" s="6">
        <f t="shared" si="35"/>
        <v>0</v>
      </c>
      <c r="AA89" s="4">
        <f t="shared" si="36"/>
        <v>0</v>
      </c>
      <c r="AC89" s="6"/>
      <c r="AD89" s="4"/>
      <c r="AF89" s="6">
        <f t="shared" ca="1" si="37"/>
        <v>8890832.9200932831</v>
      </c>
      <c r="AG89" s="4">
        <f t="shared" ca="1" si="38"/>
        <v>5752368.8993003564</v>
      </c>
      <c r="AI89" s="6">
        <f t="shared" ca="1" si="39"/>
        <v>-98049.883609372744</v>
      </c>
      <c r="AJ89" s="4">
        <f t="shared" ca="1" si="40"/>
        <v>-288953.0069968215</v>
      </c>
      <c r="AL89" s="6">
        <f t="shared" ca="1" si="41"/>
        <v>-219819.57591209776</v>
      </c>
      <c r="AM89" s="4">
        <f t="shared" ca="1" si="42"/>
        <v>-647808.29021295218</v>
      </c>
      <c r="AO89" s="6"/>
      <c r="AP89" s="4"/>
    </row>
    <row r="90" spans="1:42" x14ac:dyDescent="0.2">
      <c r="A90" s="15">
        <f>+curves!A79</f>
        <v>39022</v>
      </c>
      <c r="B90" s="6">
        <f t="shared" ca="1" si="22"/>
        <v>8521339.6891432926</v>
      </c>
      <c r="C90" s="4">
        <f t="shared" ca="1" si="23"/>
        <v>5493880.6759448452</v>
      </c>
      <c r="D90" s="72"/>
      <c r="E90" s="6">
        <f t="shared" si="24"/>
        <v>0</v>
      </c>
      <c r="F90" s="4">
        <f t="shared" ca="1" si="21"/>
        <v>-1993930.3291355926</v>
      </c>
      <c r="G90" s="54">
        <v>1131.8602141083222</v>
      </c>
      <c r="H90" s="6">
        <f t="shared" si="25"/>
        <v>0</v>
      </c>
      <c r="I90" s="4">
        <f t="shared" si="26"/>
        <v>0</v>
      </c>
      <c r="K90" s="6">
        <f t="shared" si="27"/>
        <v>0</v>
      </c>
      <c r="L90" s="4">
        <f t="shared" si="28"/>
        <v>0</v>
      </c>
      <c r="N90" s="6">
        <f t="shared" si="29"/>
        <v>0</v>
      </c>
      <c r="O90" s="4">
        <f t="shared" si="30"/>
        <v>0</v>
      </c>
      <c r="Q90" s="6"/>
      <c r="R90" s="4"/>
      <c r="T90" s="6">
        <f t="shared" si="31"/>
        <v>0</v>
      </c>
      <c r="U90" s="4">
        <f t="shared" si="32"/>
        <v>0</v>
      </c>
      <c r="W90" s="6">
        <f t="shared" si="33"/>
        <v>0</v>
      </c>
      <c r="X90" s="4">
        <f t="shared" si="34"/>
        <v>0</v>
      </c>
      <c r="Z90" s="6">
        <f t="shared" si="35"/>
        <v>0</v>
      </c>
      <c r="AA90" s="4">
        <f t="shared" si="36"/>
        <v>0</v>
      </c>
      <c r="AC90" s="6"/>
      <c r="AD90" s="4"/>
      <c r="AF90" s="6">
        <f t="shared" ca="1" si="37"/>
        <v>8837295.0357214492</v>
      </c>
      <c r="AG90" s="4">
        <f t="shared" ca="1" si="38"/>
        <v>6451225.3760766583</v>
      </c>
      <c r="AI90" s="6">
        <f t="shared" ca="1" si="39"/>
        <v>-97459.457112943302</v>
      </c>
      <c r="AJ90" s="4">
        <f t="shared" ca="1" si="40"/>
        <v>-295302.15505221818</v>
      </c>
      <c r="AL90" s="6">
        <f t="shared" ca="1" si="41"/>
        <v>-218495.88946521268</v>
      </c>
      <c r="AM90" s="4">
        <f t="shared" ca="1" si="42"/>
        <v>-662042.54507959436</v>
      </c>
      <c r="AO90" s="6"/>
      <c r="AP90" s="4"/>
    </row>
    <row r="91" spans="1:42" x14ac:dyDescent="0.2">
      <c r="A91" s="15">
        <f>+curves!A80</f>
        <v>39052</v>
      </c>
      <c r="B91" s="6">
        <f t="shared" ca="1" si="22"/>
        <v>8471662.1726177428</v>
      </c>
      <c r="C91" s="4">
        <f t="shared" ca="1" si="23"/>
        <v>6232773.8303236775</v>
      </c>
      <c r="D91" s="72"/>
      <c r="E91" s="6">
        <f t="shared" si="24"/>
        <v>0</v>
      </c>
      <c r="F91" s="4">
        <f t="shared" ca="1" si="21"/>
        <v>-1983479.2080436528</v>
      </c>
      <c r="G91" s="54">
        <v>1132.5300037570878</v>
      </c>
      <c r="H91" s="6">
        <f t="shared" si="25"/>
        <v>0</v>
      </c>
      <c r="I91" s="4">
        <f t="shared" si="26"/>
        <v>0</v>
      </c>
      <c r="K91" s="6">
        <f t="shared" si="27"/>
        <v>0</v>
      </c>
      <c r="L91" s="4">
        <f t="shared" si="28"/>
        <v>0</v>
      </c>
      <c r="N91" s="6">
        <f t="shared" si="29"/>
        <v>0</v>
      </c>
      <c r="O91" s="4">
        <f t="shared" si="30"/>
        <v>0</v>
      </c>
      <c r="Q91" s="6"/>
      <c r="R91" s="4"/>
      <c r="T91" s="6">
        <f t="shared" si="31"/>
        <v>0</v>
      </c>
      <c r="U91" s="4">
        <f t="shared" si="32"/>
        <v>0</v>
      </c>
      <c r="W91" s="6">
        <f t="shared" si="33"/>
        <v>0</v>
      </c>
      <c r="X91" s="4">
        <f t="shared" si="34"/>
        <v>0</v>
      </c>
      <c r="Z91" s="6">
        <f t="shared" si="35"/>
        <v>0</v>
      </c>
      <c r="AA91" s="4">
        <f t="shared" si="36"/>
        <v>0</v>
      </c>
      <c r="AC91" s="6"/>
      <c r="AD91" s="4"/>
      <c r="AF91" s="6">
        <f t="shared" ca="1" si="37"/>
        <v>8785775.5697462149</v>
      </c>
      <c r="AG91" s="4">
        <f t="shared" ca="1" si="38"/>
        <v>7213121.7427616436</v>
      </c>
      <c r="AI91" s="6">
        <f t="shared" ca="1" si="39"/>
        <v>-96891.290138275202</v>
      </c>
      <c r="AJ91" s="4">
        <f t="shared" ca="1" si="40"/>
        <v>-302397.7165215569</v>
      </c>
      <c r="AL91" s="6">
        <f t="shared" ca="1" si="41"/>
        <v>-217222.10699019849</v>
      </c>
      <c r="AM91" s="4">
        <f t="shared" ca="1" si="42"/>
        <v>-677950.19591640949</v>
      </c>
      <c r="AO91" s="6"/>
      <c r="AP91" s="4"/>
    </row>
    <row r="92" spans="1:42" x14ac:dyDescent="0.2">
      <c r="A92" s="15">
        <f>+curves!A81</f>
        <v>39083</v>
      </c>
      <c r="B92" s="6">
        <f t="shared" ca="1" si="22"/>
        <v>8420617.5322175901</v>
      </c>
      <c r="C92" s="4">
        <f t="shared" ca="1" si="23"/>
        <v>7719351.0255354708</v>
      </c>
      <c r="D92" s="72"/>
      <c r="E92" s="6">
        <f t="shared" si="24"/>
        <v>0</v>
      </c>
      <c r="F92" s="4">
        <f t="shared" ca="1" si="21"/>
        <v>-1972695.2617147453</v>
      </c>
      <c r="G92" s="54">
        <v>1133.2004871377915</v>
      </c>
      <c r="H92" s="6">
        <f t="shared" si="25"/>
        <v>0</v>
      </c>
      <c r="I92" s="4">
        <f t="shared" si="26"/>
        <v>0</v>
      </c>
      <c r="K92" s="6">
        <f t="shared" si="27"/>
        <v>0</v>
      </c>
      <c r="L92" s="4">
        <f t="shared" si="28"/>
        <v>0</v>
      </c>
      <c r="N92" s="6">
        <f t="shared" si="29"/>
        <v>0</v>
      </c>
      <c r="O92" s="4">
        <f t="shared" si="30"/>
        <v>0</v>
      </c>
      <c r="Q92" s="6"/>
      <c r="R92" s="4"/>
      <c r="T92" s="6">
        <f t="shared" si="31"/>
        <v>0</v>
      </c>
      <c r="U92" s="4">
        <f t="shared" si="32"/>
        <v>0</v>
      </c>
      <c r="W92" s="6">
        <f t="shared" si="33"/>
        <v>0</v>
      </c>
      <c r="X92" s="4">
        <f t="shared" si="34"/>
        <v>0</v>
      </c>
      <c r="Z92" s="6">
        <f t="shared" si="35"/>
        <v>0</v>
      </c>
      <c r="AA92" s="4">
        <f t="shared" si="36"/>
        <v>0</v>
      </c>
      <c r="AC92" s="6"/>
      <c r="AD92" s="4"/>
      <c r="AF92" s="6">
        <f t="shared" ca="1" si="37"/>
        <v>8732838.2894986998</v>
      </c>
      <c r="AG92" s="4">
        <f t="shared" ca="1" si="38"/>
        <v>8750303.9660776984</v>
      </c>
      <c r="AI92" s="6">
        <f t="shared" ca="1" si="39"/>
        <v>-96307.487224249562</v>
      </c>
      <c r="AJ92" s="4">
        <f t="shared" ca="1" si="40"/>
        <v>-318007.32281447202</v>
      </c>
      <c r="AL92" s="6">
        <f t="shared" ca="1" si="41"/>
        <v>-215913.27005686128</v>
      </c>
      <c r="AM92" s="4">
        <f t="shared" ca="1" si="42"/>
        <v>-712945.61772775592</v>
      </c>
      <c r="AO92" s="6"/>
      <c r="AP92" s="4"/>
    </row>
    <row r="93" spans="1:42" x14ac:dyDescent="0.2">
      <c r="A93" s="15">
        <f>+curves!A82</f>
        <v>39114</v>
      </c>
      <c r="B93" s="6">
        <f t="shared" ca="1" si="22"/>
        <v>8369864.8575904286</v>
      </c>
      <c r="C93" s="4">
        <f t="shared" ca="1" si="23"/>
        <v>6760509.7489769366</v>
      </c>
      <c r="D93" s="72"/>
      <c r="E93" s="6">
        <f t="shared" si="24"/>
        <v>0</v>
      </c>
      <c r="F93" s="4">
        <f t="shared" ca="1" si="21"/>
        <v>-1961966.8055198505</v>
      </c>
      <c r="G93" s="54">
        <v>1133.871664968995</v>
      </c>
      <c r="H93" s="6">
        <f t="shared" si="25"/>
        <v>0</v>
      </c>
      <c r="I93" s="4">
        <f t="shared" si="26"/>
        <v>0</v>
      </c>
      <c r="K93" s="6">
        <f t="shared" si="27"/>
        <v>0</v>
      </c>
      <c r="L93" s="4">
        <f t="shared" si="28"/>
        <v>0</v>
      </c>
      <c r="N93" s="6">
        <f t="shared" si="29"/>
        <v>0</v>
      </c>
      <c r="O93" s="4">
        <f t="shared" si="30"/>
        <v>0</v>
      </c>
      <c r="Q93" s="6"/>
      <c r="R93" s="4"/>
      <c r="T93" s="6">
        <f t="shared" si="31"/>
        <v>0</v>
      </c>
      <c r="U93" s="4">
        <f t="shared" si="32"/>
        <v>0</v>
      </c>
      <c r="W93" s="6">
        <f t="shared" si="33"/>
        <v>0</v>
      </c>
      <c r="X93" s="4">
        <f t="shared" si="34"/>
        <v>0</v>
      </c>
      <c r="Z93" s="6">
        <f t="shared" si="35"/>
        <v>0</v>
      </c>
      <c r="AA93" s="4">
        <f t="shared" si="36"/>
        <v>0</v>
      </c>
      <c r="AC93" s="6"/>
      <c r="AD93" s="4"/>
      <c r="AF93" s="6">
        <f t="shared" ca="1" si="37"/>
        <v>8680203.8005692624</v>
      </c>
      <c r="AG93" s="4">
        <f t="shared" ca="1" si="38"/>
        <v>7751421.9939083522</v>
      </c>
      <c r="AI93" s="6">
        <f t="shared" ca="1" si="39"/>
        <v>-95727.023553437946</v>
      </c>
      <c r="AJ93" s="4">
        <f t="shared" ca="1" si="40"/>
        <v>-305656.38620612735</v>
      </c>
      <c r="AL93" s="6">
        <f t="shared" ca="1" si="41"/>
        <v>-214611.91942539561</v>
      </c>
      <c r="AM93" s="4">
        <f t="shared" ca="1" si="42"/>
        <v>-685255.8587252883</v>
      </c>
      <c r="AO93" s="6"/>
      <c r="AP93" s="4"/>
    </row>
    <row r="94" spans="1:42" x14ac:dyDescent="0.2">
      <c r="A94" s="15">
        <f>+curves!A83</f>
        <v>39142</v>
      </c>
      <c r="B94" s="6">
        <f t="shared" ca="1" si="22"/>
        <v>8324273.3759879526</v>
      </c>
      <c r="C94" s="4">
        <f t="shared" ca="1" si="23"/>
        <v>5683150.4118069513</v>
      </c>
      <c r="D94" s="72"/>
      <c r="E94" s="6">
        <f t="shared" si="24"/>
        <v>0</v>
      </c>
      <c r="F94" s="4">
        <f t="shared" ca="1" si="21"/>
        <v>-1952436.004570096</v>
      </c>
      <c r="G94" s="54">
        <v>1134.5435379699734</v>
      </c>
      <c r="H94" s="6">
        <f t="shared" si="25"/>
        <v>0</v>
      </c>
      <c r="I94" s="4">
        <f t="shared" si="26"/>
        <v>0</v>
      </c>
      <c r="K94" s="6">
        <f t="shared" si="27"/>
        <v>0</v>
      </c>
      <c r="L94" s="4">
        <f t="shared" si="28"/>
        <v>0</v>
      </c>
      <c r="N94" s="6">
        <f t="shared" si="29"/>
        <v>0</v>
      </c>
      <c r="O94" s="4">
        <f t="shared" si="30"/>
        <v>0</v>
      </c>
      <c r="Q94" s="6"/>
      <c r="R94" s="4"/>
      <c r="T94" s="6">
        <f t="shared" si="31"/>
        <v>0</v>
      </c>
      <c r="U94" s="4">
        <f t="shared" si="32"/>
        <v>0</v>
      </c>
      <c r="W94" s="6">
        <f t="shared" si="33"/>
        <v>0</v>
      </c>
      <c r="X94" s="4">
        <f t="shared" si="34"/>
        <v>0</v>
      </c>
      <c r="Z94" s="6">
        <f t="shared" si="35"/>
        <v>0</v>
      </c>
      <c r="AA94" s="4">
        <f t="shared" si="36"/>
        <v>0</v>
      </c>
      <c r="AC94" s="6"/>
      <c r="AD94" s="4"/>
      <c r="AF94" s="6">
        <f t="shared" ca="1" si="37"/>
        <v>8632921.8720539529</v>
      </c>
      <c r="AG94" s="4">
        <f t="shared" ca="1" si="38"/>
        <v>6630083.9977374384</v>
      </c>
      <c r="AI94" s="6">
        <f t="shared" ca="1" si="39"/>
        <v>-95205.588989385418</v>
      </c>
      <c r="AJ94" s="4">
        <f t="shared" ca="1" si="40"/>
        <v>-292090.74701943446</v>
      </c>
      <c r="AL94" s="6">
        <f t="shared" ca="1" si="41"/>
        <v>-213442.90707661421</v>
      </c>
      <c r="AM94" s="4">
        <f t="shared" ca="1" si="42"/>
        <v>-654842.83891105244</v>
      </c>
      <c r="AO94" s="6"/>
      <c r="AP94" s="4"/>
    </row>
    <row r="95" spans="1:42" x14ac:dyDescent="0.2">
      <c r="A95" s="15">
        <f>+curves!A84</f>
        <v>39173</v>
      </c>
      <c r="B95" s="6">
        <f t="shared" ca="1" si="22"/>
        <v>8274072.0442924434</v>
      </c>
      <c r="C95" s="4">
        <f t="shared" ca="1" si="23"/>
        <v>4564973.5057976041</v>
      </c>
      <c r="D95" s="72"/>
      <c r="E95" s="6">
        <f t="shared" si="24"/>
        <v>0</v>
      </c>
      <c r="F95" s="4">
        <f t="shared" ca="1" si="21"/>
        <v>-1941811.8605280987</v>
      </c>
      <c r="G95" s="54">
        <v>1135.2161068607134</v>
      </c>
      <c r="H95" s="6">
        <f t="shared" si="25"/>
        <v>0</v>
      </c>
      <c r="I95" s="4">
        <f t="shared" si="26"/>
        <v>0</v>
      </c>
      <c r="K95" s="6">
        <f t="shared" si="27"/>
        <v>0</v>
      </c>
      <c r="L95" s="4">
        <f t="shared" si="28"/>
        <v>0</v>
      </c>
      <c r="N95" s="6">
        <f t="shared" si="29"/>
        <v>0</v>
      </c>
      <c r="O95" s="4">
        <f t="shared" si="30"/>
        <v>0</v>
      </c>
      <c r="Q95" s="6"/>
      <c r="R95" s="4"/>
      <c r="T95" s="6">
        <f t="shared" si="31"/>
        <v>0</v>
      </c>
      <c r="U95" s="4">
        <f t="shared" si="32"/>
        <v>0</v>
      </c>
      <c r="W95" s="6">
        <f t="shared" si="33"/>
        <v>0</v>
      </c>
      <c r="X95" s="4">
        <f t="shared" si="34"/>
        <v>0</v>
      </c>
      <c r="Z95" s="6">
        <f t="shared" si="35"/>
        <v>0</v>
      </c>
      <c r="AA95" s="4">
        <f t="shared" si="36"/>
        <v>0</v>
      </c>
      <c r="AC95" s="6"/>
      <c r="AD95" s="4"/>
      <c r="AF95" s="6">
        <f t="shared" ca="1" si="37"/>
        <v>8580859.1688214354</v>
      </c>
      <c r="AG95" s="4">
        <f t="shared" ca="1" si="38"/>
        <v>5466007.2905392554</v>
      </c>
      <c r="AI95" s="6">
        <f t="shared" ca="1" si="39"/>
        <v>-94631.431085596574</v>
      </c>
      <c r="AJ95" s="4">
        <f t="shared" ca="1" si="40"/>
        <v>-277932.51309839712</v>
      </c>
      <c r="AL95" s="6">
        <f t="shared" ca="1" si="41"/>
        <v>-212155.69344339601</v>
      </c>
      <c r="AM95" s="4">
        <f t="shared" ca="1" si="42"/>
        <v>-623101.27164325397</v>
      </c>
      <c r="AO95" s="6"/>
      <c r="AP95" s="4"/>
    </row>
    <row r="96" spans="1:42" x14ac:dyDescent="0.2">
      <c r="A96" s="15">
        <f>+curves!A85</f>
        <v>39203</v>
      </c>
      <c r="B96" s="6">
        <f t="shared" ca="1" si="22"/>
        <v>8225763.7944253376</v>
      </c>
      <c r="C96" s="4">
        <f t="shared" ca="1" si="23"/>
        <v>4365579.8240329679</v>
      </c>
      <c r="D96" s="72"/>
      <c r="E96" s="6">
        <f t="shared" si="24"/>
        <v>0</v>
      </c>
      <c r="F96" s="4">
        <f t="shared" ca="1" si="21"/>
        <v>-1931619.4846107983</v>
      </c>
      <c r="G96" s="54">
        <v>1135.8893723620122</v>
      </c>
      <c r="H96" s="6">
        <f t="shared" si="25"/>
        <v>0</v>
      </c>
      <c r="I96" s="4">
        <f t="shared" si="26"/>
        <v>0</v>
      </c>
      <c r="K96" s="6">
        <f t="shared" si="27"/>
        <v>0</v>
      </c>
      <c r="L96" s="4">
        <f t="shared" si="28"/>
        <v>0</v>
      </c>
      <c r="N96" s="6">
        <f t="shared" si="29"/>
        <v>0</v>
      </c>
      <c r="O96" s="4">
        <f t="shared" si="30"/>
        <v>0</v>
      </c>
      <c r="Q96" s="6"/>
      <c r="R96" s="4"/>
      <c r="T96" s="6">
        <f t="shared" si="31"/>
        <v>0</v>
      </c>
      <c r="U96" s="4">
        <f t="shared" si="32"/>
        <v>0</v>
      </c>
      <c r="W96" s="6">
        <f t="shared" si="33"/>
        <v>0</v>
      </c>
      <c r="X96" s="4">
        <f t="shared" si="34"/>
        <v>0</v>
      </c>
      <c r="Z96" s="6">
        <f t="shared" si="35"/>
        <v>0</v>
      </c>
      <c r="AA96" s="4">
        <f t="shared" si="36"/>
        <v>0</v>
      </c>
      <c r="AC96" s="6"/>
      <c r="AD96" s="4"/>
      <c r="AF96" s="6">
        <f t="shared" ca="1" si="37"/>
        <v>8530759.7393527478</v>
      </c>
      <c r="AG96" s="4">
        <f t="shared" ca="1" si="38"/>
        <v>5254947.9994412977</v>
      </c>
      <c r="AI96" s="6">
        <f t="shared" ca="1" si="39"/>
        <v>-94078.924557529986</v>
      </c>
      <c r="AJ96" s="4">
        <f t="shared" ca="1" si="40"/>
        <v>-274334.1440097575</v>
      </c>
      <c r="AL96" s="6">
        <f t="shared" ca="1" si="41"/>
        <v>-210917.02036988048</v>
      </c>
      <c r="AM96" s="4">
        <f t="shared" ca="1" si="42"/>
        <v>-615034.03139857156</v>
      </c>
      <c r="AO96" s="6"/>
      <c r="AP96" s="4"/>
    </row>
    <row r="97" spans="1:42" x14ac:dyDescent="0.2">
      <c r="A97" s="15">
        <f>+curves!A86</f>
        <v>39234</v>
      </c>
      <c r="B97" s="6">
        <f t="shared" ca="1" si="22"/>
        <v>8176126.569276331</v>
      </c>
      <c r="C97" s="4">
        <f t="shared" ca="1" si="23"/>
        <v>4412821.4801624045</v>
      </c>
      <c r="D97" s="72"/>
      <c r="E97" s="6">
        <f t="shared" si="24"/>
        <v>0</v>
      </c>
      <c r="F97" s="4">
        <f t="shared" ca="1" si="21"/>
        <v>-1921102.5773848942</v>
      </c>
      <c r="G97" s="54">
        <v>1136.5633351953816</v>
      </c>
      <c r="H97" s="6">
        <f t="shared" si="25"/>
        <v>0</v>
      </c>
      <c r="I97" s="4">
        <f t="shared" si="26"/>
        <v>0</v>
      </c>
      <c r="K97" s="6">
        <f t="shared" si="27"/>
        <v>0</v>
      </c>
      <c r="L97" s="4">
        <f t="shared" si="28"/>
        <v>0</v>
      </c>
      <c r="N97" s="6">
        <f t="shared" si="29"/>
        <v>0</v>
      </c>
      <c r="O97" s="4">
        <f t="shared" si="30"/>
        <v>0</v>
      </c>
      <c r="Q97" s="6"/>
      <c r="R97" s="4"/>
      <c r="T97" s="6">
        <f t="shared" si="31"/>
        <v>0</v>
      </c>
      <c r="U97" s="4">
        <f t="shared" si="32"/>
        <v>0</v>
      </c>
      <c r="W97" s="6">
        <f t="shared" si="33"/>
        <v>0</v>
      </c>
      <c r="X97" s="4">
        <f t="shared" si="34"/>
        <v>0</v>
      </c>
      <c r="Z97" s="6">
        <f t="shared" si="35"/>
        <v>0</v>
      </c>
      <c r="AA97" s="4">
        <f t="shared" si="36"/>
        <v>0</v>
      </c>
      <c r="AC97" s="6"/>
      <c r="AD97" s="4"/>
      <c r="AF97" s="6">
        <f t="shared" ca="1" si="37"/>
        <v>8479282.0586829837</v>
      </c>
      <c r="AG97" s="4">
        <f t="shared" ca="1" si="38"/>
        <v>5299551.2866768641</v>
      </c>
      <c r="AI97" s="6">
        <f t="shared" ca="1" si="39"/>
        <v>-93511.218399567675</v>
      </c>
      <c r="AJ97" s="4">
        <f t="shared" ca="1" si="40"/>
        <v>-273520.31381873548</v>
      </c>
      <c r="AL97" s="6">
        <f t="shared" ca="1" si="41"/>
        <v>-209644.27100708539</v>
      </c>
      <c r="AM97" s="4">
        <f t="shared" ca="1" si="42"/>
        <v>-613209.49269572471</v>
      </c>
      <c r="AO97" s="6"/>
      <c r="AP97" s="4"/>
    </row>
    <row r="98" spans="1:42" x14ac:dyDescent="0.2">
      <c r="A98" s="15">
        <f>+curves!A87</f>
        <v>39264</v>
      </c>
      <c r="B98" s="6">
        <f t="shared" ca="1" si="22"/>
        <v>8127443.422865293</v>
      </c>
      <c r="C98" s="4">
        <f t="shared" ca="1" si="23"/>
        <v>4914830.020290398</v>
      </c>
      <c r="D98" s="72"/>
      <c r="E98" s="6">
        <f t="shared" si="24"/>
        <v>0</v>
      </c>
      <c r="F98" s="4">
        <f t="shared" ca="1" si="21"/>
        <v>-1910797.3190328912</v>
      </c>
      <c r="G98" s="54">
        <v>1137.2379960830485</v>
      </c>
      <c r="H98" s="6">
        <f t="shared" si="25"/>
        <v>0</v>
      </c>
      <c r="I98" s="4">
        <f t="shared" si="26"/>
        <v>0</v>
      </c>
      <c r="K98" s="6">
        <f t="shared" si="27"/>
        <v>0</v>
      </c>
      <c r="L98" s="4">
        <f t="shared" si="28"/>
        <v>0</v>
      </c>
      <c r="N98" s="6">
        <f t="shared" si="29"/>
        <v>0</v>
      </c>
      <c r="O98" s="4">
        <f t="shared" si="30"/>
        <v>0</v>
      </c>
      <c r="Q98" s="6"/>
      <c r="R98" s="4"/>
      <c r="T98" s="6">
        <f t="shared" si="31"/>
        <v>0</v>
      </c>
      <c r="U98" s="4">
        <f t="shared" si="32"/>
        <v>0</v>
      </c>
      <c r="W98" s="6">
        <f t="shared" si="33"/>
        <v>0</v>
      </c>
      <c r="X98" s="4">
        <f t="shared" si="34"/>
        <v>0</v>
      </c>
      <c r="Z98" s="6">
        <f t="shared" si="35"/>
        <v>0</v>
      </c>
      <c r="AA98" s="4">
        <f t="shared" si="36"/>
        <v>0</v>
      </c>
      <c r="AC98" s="6"/>
      <c r="AD98" s="4"/>
      <c r="AF98" s="6">
        <f t="shared" ca="1" si="37"/>
        <v>8428793.8322073165</v>
      </c>
      <c r="AG98" s="4">
        <f t="shared" ca="1" si="38"/>
        <v>5815867.744223047</v>
      </c>
      <c r="AI98" s="6">
        <f t="shared" ca="1" si="39"/>
        <v>-92954.424140348739</v>
      </c>
      <c r="AJ98" s="4">
        <f t="shared" ca="1" si="40"/>
        <v>-277933.7281796427</v>
      </c>
      <c r="AL98" s="6">
        <f t="shared" ca="1" si="41"/>
        <v>-208395.98520167422</v>
      </c>
      <c r="AM98" s="4">
        <f t="shared" ca="1" si="42"/>
        <v>-623103.99575300585</v>
      </c>
      <c r="AO98" s="6"/>
      <c r="AP98" s="4"/>
    </row>
    <row r="99" spans="1:42" x14ac:dyDescent="0.2">
      <c r="A99" s="15">
        <f>+curves!A88</f>
        <v>39295</v>
      </c>
      <c r="B99" s="6">
        <f t="shared" ca="1" si="22"/>
        <v>8077165.6391773913</v>
      </c>
      <c r="C99" s="4">
        <f t="shared" ca="1" si="23"/>
        <v>4860194.5269663492</v>
      </c>
      <c r="D99" s="72"/>
      <c r="E99" s="6">
        <f t="shared" si="24"/>
        <v>0</v>
      </c>
      <c r="F99" s="4">
        <f t="shared" ca="1" si="21"/>
        <v>-1900104.5188189016</v>
      </c>
      <c r="G99" s="54">
        <v>1137.9133557480516</v>
      </c>
      <c r="H99" s="6">
        <f t="shared" si="25"/>
        <v>0</v>
      </c>
      <c r="I99" s="4">
        <f t="shared" si="26"/>
        <v>0</v>
      </c>
      <c r="K99" s="6">
        <f t="shared" si="27"/>
        <v>0</v>
      </c>
      <c r="L99" s="4">
        <f t="shared" si="28"/>
        <v>0</v>
      </c>
      <c r="N99" s="6">
        <f t="shared" si="29"/>
        <v>0</v>
      </c>
      <c r="O99" s="4">
        <f t="shared" si="30"/>
        <v>0</v>
      </c>
      <c r="Q99" s="6"/>
      <c r="R99" s="4"/>
      <c r="T99" s="6">
        <f t="shared" si="31"/>
        <v>0</v>
      </c>
      <c r="U99" s="4">
        <f t="shared" si="32"/>
        <v>0</v>
      </c>
      <c r="W99" s="6">
        <f t="shared" si="33"/>
        <v>0</v>
      </c>
      <c r="X99" s="4">
        <f t="shared" si="34"/>
        <v>0</v>
      </c>
      <c r="Z99" s="6">
        <f t="shared" si="35"/>
        <v>0</v>
      </c>
      <c r="AA99" s="4">
        <f t="shared" si="36"/>
        <v>0</v>
      </c>
      <c r="AC99" s="6"/>
      <c r="AD99" s="4"/>
      <c r="AF99" s="6">
        <f t="shared" ca="1" si="37"/>
        <v>8376651.8422854431</v>
      </c>
      <c r="AG99" s="4">
        <f t="shared" ca="1" si="38"/>
        <v>5754759.815650098</v>
      </c>
      <c r="AI99" s="6">
        <f t="shared" ca="1" si="39"/>
        <v>-92379.391847092324</v>
      </c>
      <c r="AJ99" s="4">
        <f t="shared" ca="1" si="40"/>
        <v>-275937.24344726471</v>
      </c>
      <c r="AL99" s="6">
        <f t="shared" ca="1" si="41"/>
        <v>-207106.81126095878</v>
      </c>
      <c r="AM99" s="4">
        <f t="shared" ca="1" si="42"/>
        <v>-618628.0452364838</v>
      </c>
      <c r="AO99" s="6"/>
      <c r="AP99" s="4"/>
    </row>
    <row r="100" spans="1:42" x14ac:dyDescent="0.2">
      <c r="A100" s="15">
        <f>+curves!A89</f>
        <v>39326</v>
      </c>
      <c r="B100" s="6">
        <f t="shared" ca="1" si="22"/>
        <v>8027212.8080253284</v>
      </c>
      <c r="C100" s="4">
        <f t="shared" ca="1" si="23"/>
        <v>4669592.6382875554</v>
      </c>
      <c r="D100" s="72"/>
      <c r="E100" s="6">
        <f t="shared" si="24"/>
        <v>0</v>
      </c>
      <c r="F100" s="4">
        <f t="shared" ref="F100:F163" ca="1" si="43">-G100*1000*VLOOKUP(A100,curves,3,0)</f>
        <v>-1889475.3284482935</v>
      </c>
      <c r="G100" s="54">
        <v>1138.5894149141468</v>
      </c>
      <c r="H100" s="6">
        <f t="shared" si="25"/>
        <v>0</v>
      </c>
      <c r="I100" s="4">
        <f t="shared" si="26"/>
        <v>0</v>
      </c>
      <c r="K100" s="6">
        <f t="shared" si="27"/>
        <v>0</v>
      </c>
      <c r="L100" s="4">
        <f t="shared" si="28"/>
        <v>0</v>
      </c>
      <c r="N100" s="6">
        <f t="shared" si="29"/>
        <v>0</v>
      </c>
      <c r="O100" s="4">
        <f t="shared" si="30"/>
        <v>0</v>
      </c>
      <c r="Q100" s="6"/>
      <c r="R100" s="4"/>
      <c r="T100" s="6">
        <f t="shared" si="31"/>
        <v>0</v>
      </c>
      <c r="U100" s="4">
        <f t="shared" si="32"/>
        <v>0</v>
      </c>
      <c r="W100" s="6">
        <f t="shared" si="33"/>
        <v>0</v>
      </c>
      <c r="X100" s="4">
        <f t="shared" si="34"/>
        <v>0</v>
      </c>
      <c r="Z100" s="6">
        <f t="shared" si="35"/>
        <v>0</v>
      </c>
      <c r="AA100" s="4">
        <f t="shared" si="36"/>
        <v>0</v>
      </c>
      <c r="AC100" s="6"/>
      <c r="AD100" s="4"/>
      <c r="AF100" s="6">
        <f t="shared" ca="1" si="37"/>
        <v>8324846.8535319967</v>
      </c>
      <c r="AG100" s="4">
        <f t="shared" ca="1" si="38"/>
        <v>5552672.8513058405</v>
      </c>
      <c r="AI100" s="6">
        <f t="shared" ca="1" si="39"/>
        <v>-91808.076070121577</v>
      </c>
      <c r="AJ100" s="4">
        <f t="shared" ca="1" si="40"/>
        <v>-272394.56170005072</v>
      </c>
      <c r="AL100" s="6">
        <f t="shared" ca="1" si="41"/>
        <v>-205825.9694365469</v>
      </c>
      <c r="AM100" s="4">
        <f t="shared" ca="1" si="42"/>
        <v>-610685.65131823451</v>
      </c>
      <c r="AO100" s="6"/>
      <c r="AP100" s="4"/>
    </row>
    <row r="101" spans="1:42" x14ac:dyDescent="0.2">
      <c r="A101" s="15">
        <f>+curves!A90</f>
        <v>39356</v>
      </c>
      <c r="B101" s="6">
        <f t="shared" ca="1" si="22"/>
        <v>7979178.7009826507</v>
      </c>
      <c r="C101" s="4">
        <f t="shared" ca="1" si="23"/>
        <v>4737400.3675675439</v>
      </c>
      <c r="D101" s="72"/>
      <c r="E101" s="6">
        <f t="shared" si="24"/>
        <v>0</v>
      </c>
      <c r="F101" s="4">
        <f t="shared" ca="1" si="43"/>
        <v>-1879285.2345813389</v>
      </c>
      <c r="G101" s="54">
        <v>1139.2661743058077</v>
      </c>
      <c r="H101" s="6">
        <f t="shared" si="25"/>
        <v>0</v>
      </c>
      <c r="I101" s="4">
        <f t="shared" si="26"/>
        <v>0</v>
      </c>
      <c r="K101" s="6">
        <f t="shared" si="27"/>
        <v>0</v>
      </c>
      <c r="L101" s="4">
        <f t="shared" si="28"/>
        <v>0</v>
      </c>
      <c r="N101" s="6">
        <f t="shared" si="29"/>
        <v>0</v>
      </c>
      <c r="O101" s="4">
        <f t="shared" si="30"/>
        <v>0</v>
      </c>
      <c r="Q101" s="6"/>
      <c r="R101" s="4"/>
      <c r="T101" s="6">
        <f t="shared" si="31"/>
        <v>0</v>
      </c>
      <c r="U101" s="4">
        <f t="shared" si="32"/>
        <v>0</v>
      </c>
      <c r="W101" s="6">
        <f t="shared" si="33"/>
        <v>0</v>
      </c>
      <c r="X101" s="4">
        <f t="shared" si="34"/>
        <v>0</v>
      </c>
      <c r="Z101" s="6">
        <f t="shared" si="35"/>
        <v>0</v>
      </c>
      <c r="AA101" s="4">
        <f t="shared" si="36"/>
        <v>0</v>
      </c>
      <c r="AC101" s="6"/>
      <c r="AD101" s="4"/>
      <c r="AF101" s="6">
        <f t="shared" ca="1" si="37"/>
        <v>8275031.731591207</v>
      </c>
      <c r="AG101" s="4">
        <f t="shared" ca="1" si="38"/>
        <v>5618746.5457504317</v>
      </c>
      <c r="AI101" s="6">
        <f t="shared" ca="1" si="39"/>
        <v>-91258.704942334167</v>
      </c>
      <c r="AJ101" s="4">
        <f t="shared" ca="1" si="40"/>
        <v>-271859.68202321348</v>
      </c>
      <c r="AL101" s="6">
        <f t="shared" ca="1" si="41"/>
        <v>-204594.32566622185</v>
      </c>
      <c r="AM101" s="4">
        <f t="shared" ca="1" si="42"/>
        <v>-609486.49615967483</v>
      </c>
      <c r="AO101" s="6"/>
      <c r="AP101" s="4"/>
    </row>
    <row r="102" spans="1:42" x14ac:dyDescent="0.2">
      <c r="A102" s="15">
        <f>+curves!A91</f>
        <v>39387</v>
      </c>
      <c r="B102" s="6">
        <f t="shared" ca="1" si="22"/>
        <v>7929858.9347331496</v>
      </c>
      <c r="C102" s="4">
        <f t="shared" ca="1" si="23"/>
        <v>5326647.2180911656</v>
      </c>
      <c r="D102" s="72"/>
      <c r="E102" s="6">
        <f t="shared" si="24"/>
        <v>0</v>
      </c>
      <c r="F102" s="4">
        <f t="shared" ca="1" si="43"/>
        <v>-1868779.866067841</v>
      </c>
      <c r="G102" s="54">
        <v>1139.9436346483221</v>
      </c>
      <c r="H102" s="6">
        <f t="shared" si="25"/>
        <v>0</v>
      </c>
      <c r="I102" s="4">
        <f t="shared" si="26"/>
        <v>0</v>
      </c>
      <c r="K102" s="6">
        <f t="shared" si="27"/>
        <v>0</v>
      </c>
      <c r="L102" s="4">
        <f t="shared" si="28"/>
        <v>0</v>
      </c>
      <c r="N102" s="6">
        <f t="shared" si="29"/>
        <v>0</v>
      </c>
      <c r="O102" s="4">
        <f t="shared" si="30"/>
        <v>0</v>
      </c>
      <c r="Q102" s="6"/>
      <c r="R102" s="4"/>
      <c r="T102" s="6">
        <f t="shared" si="31"/>
        <v>0</v>
      </c>
      <c r="U102" s="4">
        <f t="shared" si="32"/>
        <v>0</v>
      </c>
      <c r="W102" s="6">
        <f t="shared" si="33"/>
        <v>0</v>
      </c>
      <c r="X102" s="4">
        <f t="shared" si="34"/>
        <v>0</v>
      </c>
      <c r="Z102" s="6">
        <f t="shared" si="35"/>
        <v>0</v>
      </c>
      <c r="AA102" s="4">
        <f t="shared" si="36"/>
        <v>0</v>
      </c>
      <c r="AC102" s="6"/>
      <c r="AD102" s="4"/>
      <c r="AF102" s="6">
        <f t="shared" ca="1" si="37"/>
        <v>8223883.2806035094</v>
      </c>
      <c r="AG102" s="4">
        <f t="shared" ca="1" si="38"/>
        <v>6225479.6434168573</v>
      </c>
      <c r="AI102" s="6">
        <f t="shared" ca="1" si="39"/>
        <v>-90694.629595151622</v>
      </c>
      <c r="AJ102" s="4">
        <f t="shared" ca="1" si="40"/>
        <v>-277253.48267237848</v>
      </c>
      <c r="AL102" s="6">
        <f t="shared" ca="1" si="41"/>
        <v>-203329.71627520895</v>
      </c>
      <c r="AM102" s="4">
        <f t="shared" ca="1" si="42"/>
        <v>-621578.94265331374</v>
      </c>
      <c r="AO102" s="6"/>
      <c r="AP102" s="4"/>
    </row>
    <row r="103" spans="1:42" x14ac:dyDescent="0.2">
      <c r="A103" s="15">
        <f>+curves!A92</f>
        <v>39417</v>
      </c>
      <c r="B103" s="6">
        <f t="shared" ca="1" si="22"/>
        <v>7882433.4242107859</v>
      </c>
      <c r="C103" s="4">
        <f t="shared" ca="1" si="23"/>
        <v>5988444.681292926</v>
      </c>
      <c r="D103" s="72"/>
      <c r="E103" s="6">
        <f t="shared" si="24"/>
        <v>0</v>
      </c>
      <c r="F103" s="4">
        <f t="shared" ca="1" si="43"/>
        <v>-1858708.4987927368</v>
      </c>
      <c r="G103" s="54">
        <v>1140.621796667697</v>
      </c>
      <c r="H103" s="6">
        <f t="shared" si="25"/>
        <v>0</v>
      </c>
      <c r="I103" s="4">
        <f t="shared" si="26"/>
        <v>0</v>
      </c>
      <c r="K103" s="6">
        <f t="shared" si="27"/>
        <v>0</v>
      </c>
      <c r="L103" s="4">
        <f t="shared" si="28"/>
        <v>0</v>
      </c>
      <c r="N103" s="6">
        <f t="shared" si="29"/>
        <v>0</v>
      </c>
      <c r="O103" s="4">
        <f t="shared" si="30"/>
        <v>0</v>
      </c>
      <c r="Q103" s="6"/>
      <c r="R103" s="4"/>
      <c r="T103" s="6">
        <f t="shared" si="31"/>
        <v>0</v>
      </c>
      <c r="U103" s="4">
        <f t="shared" si="32"/>
        <v>0</v>
      </c>
      <c r="W103" s="6">
        <f t="shared" si="33"/>
        <v>0</v>
      </c>
      <c r="X103" s="4">
        <f t="shared" si="34"/>
        <v>0</v>
      </c>
      <c r="Z103" s="6">
        <f t="shared" si="35"/>
        <v>0</v>
      </c>
      <c r="AA103" s="4">
        <f t="shared" si="36"/>
        <v>0</v>
      </c>
      <c r="AC103" s="6"/>
      <c r="AD103" s="4"/>
      <c r="AF103" s="6">
        <f t="shared" ca="1" si="37"/>
        <v>8174699.3208043473</v>
      </c>
      <c r="AG103" s="4">
        <f t="shared" ca="1" si="38"/>
        <v>6907620.9260796746</v>
      </c>
      <c r="AI103" s="6">
        <f t="shared" ca="1" si="39"/>
        <v>-90152.219049694511</v>
      </c>
      <c r="AJ103" s="4">
        <f t="shared" ca="1" si="40"/>
        <v>-283528.72891128925</v>
      </c>
      <c r="AL103" s="6">
        <f t="shared" ca="1" si="41"/>
        <v>-202113.67754386633</v>
      </c>
      <c r="AM103" s="4">
        <f t="shared" ca="1" si="42"/>
        <v>-635647.51587545965</v>
      </c>
      <c r="AO103" s="6"/>
      <c r="AP103" s="4"/>
    </row>
    <row r="104" spans="1:42" x14ac:dyDescent="0.2">
      <c r="A104" s="15">
        <f>+curves!A93</f>
        <v>39448</v>
      </c>
      <c r="B104" s="6">
        <f t="shared" ca="1" si="22"/>
        <v>7833738.387943848</v>
      </c>
      <c r="C104" s="4">
        <f t="shared" ca="1" si="23"/>
        <v>7471195.3210204737</v>
      </c>
      <c r="D104" s="72"/>
      <c r="E104" s="6">
        <f t="shared" si="24"/>
        <v>0</v>
      </c>
      <c r="F104" s="4">
        <f t="shared" ca="1" si="43"/>
        <v>-1848325.4340009061</v>
      </c>
      <c r="G104" s="54">
        <v>1141.3006610906596</v>
      </c>
      <c r="H104" s="6">
        <f t="shared" si="25"/>
        <v>0</v>
      </c>
      <c r="I104" s="4">
        <f t="shared" si="26"/>
        <v>0</v>
      </c>
      <c r="K104" s="6">
        <f t="shared" si="27"/>
        <v>0</v>
      </c>
      <c r="L104" s="4">
        <f t="shared" si="28"/>
        <v>0</v>
      </c>
      <c r="N104" s="6">
        <f t="shared" si="29"/>
        <v>0</v>
      </c>
      <c r="O104" s="4">
        <f t="shared" si="30"/>
        <v>0</v>
      </c>
      <c r="Q104" s="6"/>
      <c r="R104" s="4"/>
      <c r="T104" s="6">
        <f t="shared" si="31"/>
        <v>0</v>
      </c>
      <c r="U104" s="4">
        <f t="shared" si="32"/>
        <v>0</v>
      </c>
      <c r="W104" s="6">
        <f t="shared" si="33"/>
        <v>0</v>
      </c>
      <c r="X104" s="4">
        <f t="shared" si="34"/>
        <v>0</v>
      </c>
      <c r="Z104" s="6">
        <f t="shared" si="35"/>
        <v>0</v>
      </c>
      <c r="AA104" s="4">
        <f t="shared" si="36"/>
        <v>0</v>
      </c>
      <c r="AC104" s="6"/>
      <c r="AD104" s="4"/>
      <c r="AF104" s="6">
        <f t="shared" ca="1" si="37"/>
        <v>8124198.7636191482</v>
      </c>
      <c r="AG104" s="4">
        <f t="shared" ca="1" si="38"/>
        <v>8441042.5154002998</v>
      </c>
      <c r="AI104" s="6">
        <f t="shared" ca="1" si="39"/>
        <v>-89595.288804944692</v>
      </c>
      <c r="AJ104" s="4">
        <f t="shared" ca="1" si="40"/>
        <v>-299158.66931971035</v>
      </c>
      <c r="AL104" s="6">
        <f t="shared" ca="1" si="41"/>
        <v>-200865.0868703551</v>
      </c>
      <c r="AM104" s="4">
        <f t="shared" ca="1" si="42"/>
        <v>-670688.52506011573</v>
      </c>
      <c r="AO104" s="6"/>
      <c r="AP104" s="4"/>
    </row>
    <row r="105" spans="1:42" x14ac:dyDescent="0.2">
      <c r="A105" s="15">
        <f>+curves!A94</f>
        <v>39479</v>
      </c>
      <c r="B105" s="6">
        <f t="shared" ca="1" si="22"/>
        <v>7785357.6796545843</v>
      </c>
      <c r="C105" s="4">
        <f t="shared" ca="1" si="23"/>
        <v>6607591.1010603812</v>
      </c>
      <c r="D105" s="72"/>
      <c r="E105" s="6">
        <f t="shared" si="24"/>
        <v>0</v>
      </c>
      <c r="F105" s="4">
        <f t="shared" ca="1" si="43"/>
        <v>-1838004.0408142691</v>
      </c>
      <c r="G105" s="54">
        <v>1141.9802286447534</v>
      </c>
      <c r="H105" s="6">
        <f t="shared" si="25"/>
        <v>0</v>
      </c>
      <c r="I105" s="4">
        <f t="shared" si="26"/>
        <v>0</v>
      </c>
      <c r="K105" s="6">
        <f t="shared" si="27"/>
        <v>0</v>
      </c>
      <c r="L105" s="4">
        <f t="shared" si="28"/>
        <v>0</v>
      </c>
      <c r="N105" s="6">
        <f t="shared" si="29"/>
        <v>0</v>
      </c>
      <c r="O105" s="4">
        <f t="shared" si="30"/>
        <v>0</v>
      </c>
      <c r="Q105" s="6"/>
      <c r="R105" s="4"/>
      <c r="T105" s="6">
        <f t="shared" si="31"/>
        <v>0</v>
      </c>
      <c r="U105" s="4">
        <f t="shared" si="32"/>
        <v>0</v>
      </c>
      <c r="W105" s="6">
        <f t="shared" si="33"/>
        <v>0</v>
      </c>
      <c r="X105" s="4">
        <f t="shared" si="34"/>
        <v>0</v>
      </c>
      <c r="Z105" s="6">
        <f t="shared" si="35"/>
        <v>0</v>
      </c>
      <c r="AA105" s="4">
        <f t="shared" si="36"/>
        <v>0</v>
      </c>
      <c r="AC105" s="6"/>
      <c r="AD105" s="4"/>
      <c r="AF105" s="6">
        <f t="shared" ca="1" si="37"/>
        <v>8074024.1891054567</v>
      </c>
      <c r="AG105" s="4">
        <f t="shared" ca="1" si="38"/>
        <v>7541138.5926245013</v>
      </c>
      <c r="AI105" s="6">
        <f t="shared" ca="1" si="39"/>
        <v>-89041.953562292809</v>
      </c>
      <c r="AJ105" s="4">
        <f t="shared" ca="1" si="40"/>
        <v>-287961.67782045499</v>
      </c>
      <c r="AL105" s="6">
        <f t="shared" ca="1" si="41"/>
        <v>-199624.55588857911</v>
      </c>
      <c r="AM105" s="4">
        <f t="shared" ca="1" si="42"/>
        <v>-645585.813743665</v>
      </c>
      <c r="AO105" s="6"/>
      <c r="AP105" s="4"/>
    </row>
    <row r="106" spans="1:42" x14ac:dyDescent="0.2">
      <c r="A106" s="15">
        <f>+curves!A95</f>
        <v>39508</v>
      </c>
      <c r="B106" s="6">
        <f t="shared" ca="1" si="22"/>
        <v>7740381.0026808605</v>
      </c>
      <c r="C106" s="4">
        <f t="shared" ca="1" si="23"/>
        <v>5625091.9999847226</v>
      </c>
      <c r="D106" s="72"/>
      <c r="E106" s="6">
        <f t="shared" si="24"/>
        <v>0</v>
      </c>
      <c r="F106" s="4">
        <f t="shared" ca="1" si="43"/>
        <v>-1828474.2980655238</v>
      </c>
      <c r="G106" s="54">
        <v>1142.6605000582438</v>
      </c>
      <c r="H106" s="6">
        <f t="shared" si="25"/>
        <v>0</v>
      </c>
      <c r="I106" s="4">
        <f t="shared" si="26"/>
        <v>0</v>
      </c>
      <c r="K106" s="6">
        <f t="shared" si="27"/>
        <v>0</v>
      </c>
      <c r="L106" s="4">
        <f t="shared" si="28"/>
        <v>0</v>
      </c>
      <c r="N106" s="6">
        <f t="shared" si="29"/>
        <v>0</v>
      </c>
      <c r="O106" s="4">
        <f t="shared" si="30"/>
        <v>0</v>
      </c>
      <c r="Q106" s="6"/>
      <c r="R106" s="4"/>
      <c r="T106" s="6">
        <f t="shared" si="31"/>
        <v>0</v>
      </c>
      <c r="U106" s="4">
        <f t="shared" si="32"/>
        <v>0</v>
      </c>
      <c r="W106" s="6">
        <f t="shared" si="33"/>
        <v>0</v>
      </c>
      <c r="X106" s="4">
        <f t="shared" si="34"/>
        <v>0</v>
      </c>
      <c r="Z106" s="6">
        <f t="shared" si="35"/>
        <v>0</v>
      </c>
      <c r="AA106" s="4">
        <f t="shared" si="36"/>
        <v>0</v>
      </c>
      <c r="AC106" s="6"/>
      <c r="AD106" s="4"/>
      <c r="AF106" s="6">
        <f t="shared" ca="1" si="37"/>
        <v>8027379.8610252673</v>
      </c>
      <c r="AG106" s="4">
        <f t="shared" ca="1" si="38"/>
        <v>6518232.4471525159</v>
      </c>
      <c r="AI106" s="6">
        <f t="shared" ca="1" si="39"/>
        <v>-88527.550583358854</v>
      </c>
      <c r="AJ106" s="4">
        <f t="shared" ca="1" si="40"/>
        <v>-275497.73741541273</v>
      </c>
      <c r="AL106" s="6">
        <f t="shared" ca="1" si="41"/>
        <v>-198471.30776104773</v>
      </c>
      <c r="AM106" s="4">
        <f t="shared" ca="1" si="42"/>
        <v>-617642.7097523805</v>
      </c>
      <c r="AO106" s="6"/>
      <c r="AP106" s="4"/>
    </row>
    <row r="107" spans="1:42" x14ac:dyDescent="0.2">
      <c r="A107" s="15">
        <f>+curves!A96</f>
        <v>39539</v>
      </c>
      <c r="B107" s="6">
        <f t="shared" ca="1" si="22"/>
        <v>7692602.6942393407</v>
      </c>
      <c r="C107" s="4">
        <f t="shared" ca="1" si="23"/>
        <v>4605717.3885051263</v>
      </c>
      <c r="D107" s="72"/>
      <c r="E107" s="6">
        <f t="shared" si="24"/>
        <v>0</v>
      </c>
      <c r="F107" s="4">
        <f t="shared" ca="1" si="43"/>
        <v>-1818270.8148868326</v>
      </c>
      <c r="G107" s="54">
        <v>1143.3414760601181</v>
      </c>
      <c r="H107" s="6">
        <f t="shared" si="25"/>
        <v>0</v>
      </c>
      <c r="I107" s="4">
        <f t="shared" si="26"/>
        <v>0</v>
      </c>
      <c r="K107" s="6">
        <f t="shared" si="27"/>
        <v>0</v>
      </c>
      <c r="L107" s="4">
        <f t="shared" si="28"/>
        <v>0</v>
      </c>
      <c r="N107" s="6">
        <f t="shared" si="29"/>
        <v>0</v>
      </c>
      <c r="O107" s="4">
        <f t="shared" si="30"/>
        <v>0</v>
      </c>
      <c r="Q107" s="6"/>
      <c r="R107" s="4"/>
      <c r="T107" s="6">
        <f t="shared" si="31"/>
        <v>0</v>
      </c>
      <c r="U107" s="4">
        <f t="shared" si="32"/>
        <v>0</v>
      </c>
      <c r="W107" s="6">
        <f t="shared" si="33"/>
        <v>0</v>
      </c>
      <c r="X107" s="4">
        <f t="shared" si="34"/>
        <v>0</v>
      </c>
      <c r="Z107" s="6">
        <f t="shared" si="35"/>
        <v>0</v>
      </c>
      <c r="AA107" s="4">
        <f t="shared" si="36"/>
        <v>0</v>
      </c>
      <c r="AC107" s="6"/>
      <c r="AD107" s="4"/>
      <c r="AF107" s="6">
        <f t="shared" ca="1" si="37"/>
        <v>7977830.0222195974</v>
      </c>
      <c r="AG107" s="4">
        <f t="shared" ca="1" si="38"/>
        <v>5456835.73519821</v>
      </c>
      <c r="AI107" s="6">
        <f t="shared" ca="1" si="39"/>
        <v>-87981.105051042163</v>
      </c>
      <c r="AJ107" s="4">
        <f t="shared" ca="1" si="40"/>
        <v>-262535.61747230991</v>
      </c>
      <c r="AL107" s="6">
        <f t="shared" ca="1" si="41"/>
        <v>-197246.22292921389</v>
      </c>
      <c r="AM107" s="4">
        <f t="shared" ca="1" si="42"/>
        <v>-588582.72922077437</v>
      </c>
      <c r="AO107" s="6"/>
      <c r="AP107" s="4"/>
    </row>
    <row r="108" spans="1:42" x14ac:dyDescent="0.2">
      <c r="A108" s="15">
        <f>+curves!A97</f>
        <v>39569</v>
      </c>
      <c r="B108" s="6">
        <f t="shared" ca="1" si="22"/>
        <v>7646659.0711075244</v>
      </c>
      <c r="C108" s="4">
        <f t="shared" ca="1" si="23"/>
        <v>4425276.8272845093</v>
      </c>
      <c r="D108" s="72"/>
      <c r="E108" s="6">
        <f t="shared" si="24"/>
        <v>0</v>
      </c>
      <c r="F108" s="4">
        <f t="shared" ca="1" si="43"/>
        <v>-1808488.9099945303</v>
      </c>
      <c r="G108" s="54">
        <v>1144.0231573801832</v>
      </c>
      <c r="H108" s="6">
        <f t="shared" si="25"/>
        <v>0</v>
      </c>
      <c r="I108" s="4">
        <f t="shared" si="26"/>
        <v>0</v>
      </c>
      <c r="K108" s="6">
        <f t="shared" si="27"/>
        <v>0</v>
      </c>
      <c r="L108" s="4">
        <f t="shared" si="28"/>
        <v>0</v>
      </c>
      <c r="N108" s="6">
        <f t="shared" si="29"/>
        <v>0</v>
      </c>
      <c r="O108" s="4">
        <f t="shared" si="30"/>
        <v>0</v>
      </c>
      <c r="Q108" s="6"/>
      <c r="R108" s="4"/>
      <c r="T108" s="6">
        <f t="shared" si="31"/>
        <v>0</v>
      </c>
      <c r="U108" s="4">
        <f t="shared" si="32"/>
        <v>0</v>
      </c>
      <c r="W108" s="6">
        <f t="shared" si="33"/>
        <v>0</v>
      </c>
      <c r="X108" s="4">
        <f t="shared" si="34"/>
        <v>0</v>
      </c>
      <c r="Z108" s="6">
        <f t="shared" si="35"/>
        <v>0</v>
      </c>
      <c r="AA108" s="4">
        <f t="shared" si="36"/>
        <v>0</v>
      </c>
      <c r="AC108" s="6"/>
      <c r="AD108" s="4"/>
      <c r="AF108" s="6">
        <f t="shared" ca="1" si="37"/>
        <v>7930182.8954253038</v>
      </c>
      <c r="AG108" s="4">
        <f t="shared" ca="1" si="38"/>
        <v>5265641.442562406</v>
      </c>
      <c r="AI108" s="6">
        <f t="shared" ca="1" si="39"/>
        <v>-87455.643007329345</v>
      </c>
      <c r="AJ108" s="4">
        <f t="shared" ca="1" si="40"/>
        <v>-259218.52587372423</v>
      </c>
      <c r="AL108" s="6">
        <f t="shared" ca="1" si="41"/>
        <v>-196068.18131044938</v>
      </c>
      <c r="AM108" s="4">
        <f t="shared" ca="1" si="42"/>
        <v>-581146.08940417203</v>
      </c>
      <c r="AO108" s="6"/>
      <c r="AP108" s="4"/>
    </row>
    <row r="109" spans="1:42" x14ac:dyDescent="0.2">
      <c r="A109" s="15">
        <f>+curves!A98</f>
        <v>39600</v>
      </c>
      <c r="B109" s="6">
        <f t="shared" ca="1" si="22"/>
        <v>7599485.2141839582</v>
      </c>
      <c r="C109" s="4">
        <f t="shared" ca="1" si="23"/>
        <v>4473971.2108221864</v>
      </c>
      <c r="D109" s="72"/>
      <c r="E109" s="6">
        <f t="shared" si="24"/>
        <v>0</v>
      </c>
      <c r="F109" s="4">
        <f t="shared" ca="1" si="43"/>
        <v>-1798404.0327018625</v>
      </c>
      <c r="G109" s="54">
        <v>1144.7055447489697</v>
      </c>
      <c r="H109" s="6">
        <f t="shared" si="25"/>
        <v>0</v>
      </c>
      <c r="I109" s="4">
        <f t="shared" si="26"/>
        <v>0</v>
      </c>
      <c r="K109" s="6">
        <f t="shared" si="27"/>
        <v>0</v>
      </c>
      <c r="L109" s="4">
        <f t="shared" si="28"/>
        <v>0</v>
      </c>
      <c r="N109" s="6">
        <f t="shared" si="29"/>
        <v>0</v>
      </c>
      <c r="O109" s="4">
        <f t="shared" si="30"/>
        <v>0</v>
      </c>
      <c r="Q109" s="6"/>
      <c r="R109" s="4"/>
      <c r="T109" s="6">
        <f t="shared" si="31"/>
        <v>0</v>
      </c>
      <c r="U109" s="4">
        <f t="shared" si="32"/>
        <v>0</v>
      </c>
      <c r="W109" s="6">
        <f t="shared" si="33"/>
        <v>0</v>
      </c>
      <c r="X109" s="4">
        <f t="shared" si="34"/>
        <v>0</v>
      </c>
      <c r="Z109" s="6">
        <f t="shared" si="35"/>
        <v>0</v>
      </c>
      <c r="AA109" s="4">
        <f t="shared" si="36"/>
        <v>0</v>
      </c>
      <c r="AC109" s="6"/>
      <c r="AD109" s="4"/>
      <c r="AF109" s="6">
        <f t="shared" ca="1" si="37"/>
        <v>7881259.9200699599</v>
      </c>
      <c r="AG109" s="4">
        <f t="shared" ca="1" si="38"/>
        <v>5311969.186127156</v>
      </c>
      <c r="AI109" s="6">
        <f t="shared" ca="1" si="39"/>
        <v>-86916.110650515533</v>
      </c>
      <c r="AJ109" s="4">
        <f t="shared" ca="1" si="40"/>
        <v>-258488.51307463323</v>
      </c>
      <c r="AL109" s="6">
        <f t="shared" ca="1" si="41"/>
        <v>-194858.59523548611</v>
      </c>
      <c r="AM109" s="4">
        <f t="shared" ca="1" si="42"/>
        <v>-579509.46223033569</v>
      </c>
      <c r="AO109" s="6"/>
      <c r="AP109" s="4"/>
    </row>
    <row r="110" spans="1:42" x14ac:dyDescent="0.2">
      <c r="A110" s="15">
        <f>+curves!A99</f>
        <v>39630</v>
      </c>
      <c r="B110" s="6">
        <f t="shared" ca="1" si="22"/>
        <v>7554122.6863762811</v>
      </c>
      <c r="C110" s="4">
        <f t="shared" ca="1" si="23"/>
        <v>4938283.3444827246</v>
      </c>
      <c r="D110" s="72"/>
      <c r="E110" s="6">
        <f t="shared" si="24"/>
        <v>0</v>
      </c>
      <c r="F110" s="4">
        <f t="shared" ca="1" si="43"/>
        <v>-1788735.8525641654</v>
      </c>
      <c r="G110" s="54">
        <v>1145.3886388977326</v>
      </c>
      <c r="H110" s="6">
        <f t="shared" si="25"/>
        <v>0</v>
      </c>
      <c r="I110" s="4">
        <f t="shared" si="26"/>
        <v>0</v>
      </c>
      <c r="K110" s="6">
        <f t="shared" si="27"/>
        <v>0</v>
      </c>
      <c r="L110" s="4">
        <f t="shared" si="28"/>
        <v>0</v>
      </c>
      <c r="N110" s="6">
        <f t="shared" si="29"/>
        <v>0</v>
      </c>
      <c r="O110" s="4">
        <f t="shared" si="30"/>
        <v>0</v>
      </c>
      <c r="Q110" s="6"/>
      <c r="R110" s="4"/>
      <c r="T110" s="6">
        <f t="shared" si="31"/>
        <v>0</v>
      </c>
      <c r="U110" s="4">
        <f t="shared" si="32"/>
        <v>0</v>
      </c>
      <c r="W110" s="6">
        <f t="shared" si="33"/>
        <v>0</v>
      </c>
      <c r="X110" s="4">
        <f t="shared" si="34"/>
        <v>0</v>
      </c>
      <c r="Z110" s="6">
        <f t="shared" si="35"/>
        <v>0</v>
      </c>
      <c r="AA110" s="4">
        <f t="shared" si="36"/>
        <v>0</v>
      </c>
      <c r="AC110" s="6"/>
      <c r="AD110" s="4"/>
      <c r="AF110" s="6">
        <f t="shared" ca="1" si="37"/>
        <v>7834215.434528172</v>
      </c>
      <c r="AG110" s="4">
        <f t="shared" ca="1" si="38"/>
        <v>5789485.2061163215</v>
      </c>
      <c r="AI110" s="6">
        <f t="shared" ca="1" si="39"/>
        <v>-86397.294655063597</v>
      </c>
      <c r="AJ110" s="4">
        <f t="shared" ca="1" si="40"/>
        <v>-262561.37845673825</v>
      </c>
      <c r="AL110" s="6">
        <f t="shared" ca="1" si="41"/>
        <v>-193695.45349682771</v>
      </c>
      <c r="AM110" s="4">
        <f t="shared" ca="1" si="42"/>
        <v>-588640.48317685944</v>
      </c>
      <c r="AO110" s="6"/>
      <c r="AP110" s="4"/>
    </row>
    <row r="111" spans="1:42" x14ac:dyDescent="0.2">
      <c r="A111" s="15">
        <f>+curves!A100</f>
        <v>39661</v>
      </c>
      <c r="B111" s="6">
        <f t="shared" ca="1" si="22"/>
        <v>7507545.3356292592</v>
      </c>
      <c r="C111" s="4">
        <f t="shared" ca="1" si="23"/>
        <v>4885312.1487987507</v>
      </c>
      <c r="D111" s="72"/>
      <c r="E111" s="6">
        <f t="shared" si="24"/>
        <v>0</v>
      </c>
      <c r="F111" s="4">
        <f t="shared" ca="1" si="43"/>
        <v>-1778768.1298217312</v>
      </c>
      <c r="G111" s="54">
        <v>1146.0724405585481</v>
      </c>
      <c r="H111" s="6">
        <f t="shared" si="25"/>
        <v>0</v>
      </c>
      <c r="I111" s="4">
        <f t="shared" si="26"/>
        <v>0</v>
      </c>
      <c r="K111" s="6">
        <f t="shared" si="27"/>
        <v>0</v>
      </c>
      <c r="L111" s="4">
        <f t="shared" si="28"/>
        <v>0</v>
      </c>
      <c r="N111" s="6">
        <f t="shared" si="29"/>
        <v>0</v>
      </c>
      <c r="O111" s="4">
        <f t="shared" si="30"/>
        <v>0</v>
      </c>
      <c r="Q111" s="6"/>
      <c r="R111" s="4"/>
      <c r="T111" s="6">
        <f t="shared" si="31"/>
        <v>0</v>
      </c>
      <c r="U111" s="4">
        <f t="shared" si="32"/>
        <v>0</v>
      </c>
      <c r="W111" s="6">
        <f t="shared" si="33"/>
        <v>0</v>
      </c>
      <c r="X111" s="4">
        <f t="shared" si="34"/>
        <v>0</v>
      </c>
      <c r="Z111" s="6">
        <f t="shared" si="35"/>
        <v>0</v>
      </c>
      <c r="AA111" s="4">
        <f t="shared" si="36"/>
        <v>0</v>
      </c>
      <c r="AC111" s="6"/>
      <c r="AD111" s="4"/>
      <c r="AF111" s="6">
        <f t="shared" ca="1" si="37"/>
        <v>7785911.0826833397</v>
      </c>
      <c r="AG111" s="4">
        <f t="shared" ca="1" si="38"/>
        <v>5730430.55685494</v>
      </c>
      <c r="AI111" s="6">
        <f t="shared" ca="1" si="39"/>
        <v>-85864.584602048417</v>
      </c>
      <c r="AJ111" s="4">
        <f t="shared" ca="1" si="40"/>
        <v>-260684.878851819</v>
      </c>
      <c r="AL111" s="6">
        <f t="shared" ca="1" si="41"/>
        <v>-192501.16245203229</v>
      </c>
      <c r="AM111" s="4">
        <f t="shared" ca="1" si="42"/>
        <v>-584433.5292043701</v>
      </c>
      <c r="AO111" s="6"/>
      <c r="AP111" s="4"/>
    </row>
    <row r="112" spans="1:42" x14ac:dyDescent="0.2">
      <c r="A112" s="15">
        <f>+curves!A101</f>
        <v>39692</v>
      </c>
      <c r="B112" s="6">
        <f t="shared" ca="1" si="22"/>
        <v>7461268.1171565885</v>
      </c>
      <c r="C112" s="4">
        <f t="shared" ca="1" si="23"/>
        <v>4698511.992877055</v>
      </c>
      <c r="D112" s="72"/>
      <c r="E112" s="6">
        <f t="shared" si="24"/>
        <v>0</v>
      </c>
      <c r="F112" s="4">
        <f t="shared" ca="1" si="43"/>
        <v>-1768859.4837826164</v>
      </c>
      <c r="G112" s="54">
        <v>1146.7569504642192</v>
      </c>
      <c r="H112" s="6">
        <f t="shared" si="25"/>
        <v>0</v>
      </c>
      <c r="I112" s="4">
        <f t="shared" si="26"/>
        <v>0</v>
      </c>
      <c r="K112" s="6">
        <f t="shared" si="27"/>
        <v>0</v>
      </c>
      <c r="L112" s="4">
        <f t="shared" si="28"/>
        <v>0</v>
      </c>
      <c r="N112" s="6">
        <f t="shared" si="29"/>
        <v>0</v>
      </c>
      <c r="O112" s="4">
        <f t="shared" si="30"/>
        <v>0</v>
      </c>
      <c r="Q112" s="6"/>
      <c r="R112" s="4"/>
      <c r="T112" s="6">
        <f t="shared" si="31"/>
        <v>0</v>
      </c>
      <c r="U112" s="4">
        <f t="shared" si="32"/>
        <v>0</v>
      </c>
      <c r="W112" s="6">
        <f t="shared" si="33"/>
        <v>0</v>
      </c>
      <c r="X112" s="4">
        <f t="shared" si="34"/>
        <v>0</v>
      </c>
      <c r="Z112" s="6">
        <f t="shared" si="35"/>
        <v>0</v>
      </c>
      <c r="AA112" s="4">
        <f t="shared" si="36"/>
        <v>0</v>
      </c>
      <c r="AC112" s="6"/>
      <c r="AD112" s="4"/>
      <c r="AF112" s="6">
        <f t="shared" ca="1" si="37"/>
        <v>7737917.9914565487</v>
      </c>
      <c r="AG112" s="4">
        <f t="shared" ca="1" si="38"/>
        <v>5532611.3638914349</v>
      </c>
      <c r="AI112" s="6">
        <f t="shared" ca="1" si="39"/>
        <v>-85335.307193381115</v>
      </c>
      <c r="AJ112" s="4">
        <f t="shared" ca="1" si="40"/>
        <v>-257285.9511880441</v>
      </c>
      <c r="AL112" s="6">
        <f t="shared" ca="1" si="41"/>
        <v>-191314.56710657923</v>
      </c>
      <c r="AM112" s="4">
        <f t="shared" ca="1" si="42"/>
        <v>-576813.41982633632</v>
      </c>
      <c r="AO112" s="6"/>
      <c r="AP112" s="4"/>
    </row>
    <row r="113" spans="1:42" x14ac:dyDescent="0.2">
      <c r="A113" s="15">
        <f>+curves!A102</f>
        <v>39722</v>
      </c>
      <c r="B113" s="6">
        <f t="shared" ca="1" si="22"/>
        <v>7416767.5847443854</v>
      </c>
      <c r="C113" s="4">
        <f t="shared" ca="1" si="23"/>
        <v>4752073.5477137556</v>
      </c>
      <c r="D113" s="72"/>
      <c r="E113" s="6">
        <f t="shared" si="24"/>
        <v>0</v>
      </c>
      <c r="F113" s="4">
        <f t="shared" ca="1" si="43"/>
        <v>-1759360.2817254048</v>
      </c>
      <c r="G113" s="54">
        <v>1147.4421693482761</v>
      </c>
      <c r="H113" s="6">
        <f t="shared" si="25"/>
        <v>0</v>
      </c>
      <c r="I113" s="4">
        <f t="shared" si="26"/>
        <v>0</v>
      </c>
      <c r="K113" s="6">
        <f t="shared" si="27"/>
        <v>0</v>
      </c>
      <c r="L113" s="4">
        <f t="shared" si="28"/>
        <v>0</v>
      </c>
      <c r="N113" s="6">
        <f t="shared" si="29"/>
        <v>0</v>
      </c>
      <c r="O113" s="4">
        <f t="shared" si="30"/>
        <v>0</v>
      </c>
      <c r="Q113" s="6"/>
      <c r="R113" s="4"/>
      <c r="T113" s="6">
        <f t="shared" si="31"/>
        <v>0</v>
      </c>
      <c r="U113" s="4">
        <f t="shared" si="32"/>
        <v>0</v>
      </c>
      <c r="W113" s="6">
        <f t="shared" si="33"/>
        <v>0</v>
      </c>
      <c r="X113" s="4">
        <f t="shared" si="34"/>
        <v>0</v>
      </c>
      <c r="Z113" s="6">
        <f t="shared" si="35"/>
        <v>0</v>
      </c>
      <c r="AA113" s="4">
        <f t="shared" si="36"/>
        <v>0</v>
      </c>
      <c r="AC113" s="6"/>
      <c r="AD113" s="4"/>
      <c r="AF113" s="6">
        <f t="shared" ca="1" si="37"/>
        <v>7691767.4624881558</v>
      </c>
      <c r="AG113" s="4">
        <f t="shared" ca="1" si="38"/>
        <v>5584223.177766405</v>
      </c>
      <c r="AI113" s="6">
        <f t="shared" ca="1" si="39"/>
        <v>-84826.349929811884</v>
      </c>
      <c r="AJ113" s="4">
        <f t="shared" ca="1" si="40"/>
        <v>-256684.53488761079</v>
      </c>
      <c r="AL113" s="6">
        <f t="shared" ca="1" si="41"/>
        <v>-190173.52781395862</v>
      </c>
      <c r="AM113" s="4">
        <f t="shared" ca="1" si="42"/>
        <v>-575465.09516503883</v>
      </c>
      <c r="AO113" s="6"/>
      <c r="AP113" s="4"/>
    </row>
    <row r="114" spans="1:42" x14ac:dyDescent="0.2">
      <c r="A114" s="15">
        <f>+curves!A103</f>
        <v>39753</v>
      </c>
      <c r="B114" s="6">
        <f t="shared" ca="1" si="22"/>
        <v>7371075.0932337986</v>
      </c>
      <c r="C114" s="4">
        <f t="shared" ca="1" si="23"/>
        <v>5260885.9226773717</v>
      </c>
      <c r="D114" s="72"/>
      <c r="E114" s="6">
        <f t="shared" si="24"/>
        <v>0</v>
      </c>
      <c r="F114" s="4">
        <f t="shared" ca="1" si="43"/>
        <v>-1749566.6354151277</v>
      </c>
      <c r="G114" s="54">
        <v>1148.1280979450826</v>
      </c>
      <c r="H114" s="6">
        <f t="shared" si="25"/>
        <v>0</v>
      </c>
      <c r="I114" s="4">
        <f t="shared" si="26"/>
        <v>0</v>
      </c>
      <c r="K114" s="6">
        <f t="shared" si="27"/>
        <v>0</v>
      </c>
      <c r="L114" s="4">
        <f t="shared" si="28"/>
        <v>0</v>
      </c>
      <c r="N114" s="6">
        <f t="shared" si="29"/>
        <v>0</v>
      </c>
      <c r="O114" s="4">
        <f t="shared" si="30"/>
        <v>0</v>
      </c>
      <c r="Q114" s="6"/>
      <c r="R114" s="4"/>
      <c r="T114" s="6">
        <f t="shared" si="31"/>
        <v>0</v>
      </c>
      <c r="U114" s="4">
        <f t="shared" si="32"/>
        <v>0</v>
      </c>
      <c r="W114" s="6">
        <f t="shared" si="33"/>
        <v>0</v>
      </c>
      <c r="X114" s="4">
        <f t="shared" si="34"/>
        <v>0</v>
      </c>
      <c r="Z114" s="6">
        <f t="shared" si="35"/>
        <v>0</v>
      </c>
      <c r="AA114" s="4">
        <f t="shared" si="36"/>
        <v>0</v>
      </c>
      <c r="AC114" s="6"/>
      <c r="AD114" s="4"/>
      <c r="AF114" s="6">
        <f t="shared" ca="1" si="37"/>
        <v>7644380.7788061621</v>
      </c>
      <c r="AG114" s="4">
        <f t="shared" ca="1" si="38"/>
        <v>6107860.242266126</v>
      </c>
      <c r="AI114" s="6">
        <f t="shared" ca="1" si="39"/>
        <v>-84303.760104830129</v>
      </c>
      <c r="AJ114" s="4">
        <f t="shared" ca="1" si="40"/>
        <v>-261257.35256486858</v>
      </c>
      <c r="AL114" s="6">
        <f t="shared" ca="1" si="41"/>
        <v>-189001.92546753332</v>
      </c>
      <c r="AM114" s="4">
        <f t="shared" ca="1" si="42"/>
        <v>-585716.96702388581</v>
      </c>
      <c r="AO114" s="6"/>
      <c r="AP114" s="4"/>
    </row>
    <row r="115" spans="1:42" x14ac:dyDescent="0.2">
      <c r="A115" s="15">
        <f>+curves!A104</f>
        <v>39783</v>
      </c>
      <c r="B115" s="6">
        <f t="shared" ca="1" si="22"/>
        <v>7327136.6981032509</v>
      </c>
      <c r="C115" s="4">
        <f t="shared" ca="1" si="23"/>
        <v>5852332.81748702</v>
      </c>
      <c r="D115" s="72"/>
      <c r="E115" s="6">
        <f t="shared" si="24"/>
        <v>0</v>
      </c>
      <c r="F115" s="4">
        <f t="shared" ca="1" si="43"/>
        <v>-1740177.7000132005</v>
      </c>
      <c r="G115" s="54">
        <v>1148.8147369896676</v>
      </c>
      <c r="H115" s="6">
        <f t="shared" si="25"/>
        <v>0</v>
      </c>
      <c r="I115" s="4">
        <f t="shared" si="26"/>
        <v>0</v>
      </c>
      <c r="K115" s="6">
        <f t="shared" si="27"/>
        <v>0</v>
      </c>
      <c r="L115" s="4">
        <f t="shared" si="28"/>
        <v>0</v>
      </c>
      <c r="N115" s="6">
        <f t="shared" si="29"/>
        <v>0</v>
      </c>
      <c r="O115" s="4">
        <f t="shared" si="30"/>
        <v>0</v>
      </c>
      <c r="Q115" s="6"/>
      <c r="R115" s="4"/>
      <c r="T115" s="6">
        <f t="shared" si="31"/>
        <v>0</v>
      </c>
      <c r="U115" s="4">
        <f t="shared" si="32"/>
        <v>0</v>
      </c>
      <c r="W115" s="6">
        <f t="shared" si="33"/>
        <v>0</v>
      </c>
      <c r="X115" s="4">
        <f t="shared" si="34"/>
        <v>0</v>
      </c>
      <c r="Z115" s="6">
        <f t="shared" si="35"/>
        <v>0</v>
      </c>
      <c r="AA115" s="4">
        <f t="shared" si="36"/>
        <v>0</v>
      </c>
      <c r="AC115" s="6"/>
      <c r="AD115" s="4"/>
      <c r="AF115" s="6">
        <f t="shared" ca="1" si="37"/>
        <v>7598813.2301190151</v>
      </c>
      <c r="AG115" s="4">
        <f t="shared" ca="1" si="38"/>
        <v>6717350.8954252126</v>
      </c>
      <c r="AI115" s="6">
        <f t="shared" ca="1" si="39"/>
        <v>-83801.232064398529</v>
      </c>
      <c r="AJ115" s="4">
        <f t="shared" ca="1" si="40"/>
        <v>-266823.12289304496</v>
      </c>
      <c r="AL115" s="6">
        <f t="shared" ca="1" si="41"/>
        <v>-187875.29995136542</v>
      </c>
      <c r="AM115" s="4">
        <f t="shared" ca="1" si="42"/>
        <v>-598194.95504514757</v>
      </c>
      <c r="AO115" s="6"/>
      <c r="AP115" s="4"/>
    </row>
    <row r="116" spans="1:42" x14ac:dyDescent="0.2">
      <c r="A116" s="15">
        <f>+curves!A105</f>
        <v>39814</v>
      </c>
      <c r="B116" s="6">
        <f t="shared" ca="1" si="22"/>
        <v>7282021.2564181378</v>
      </c>
      <c r="C116" s="4">
        <f t="shared" ca="1" si="23"/>
        <v>7323676.5984738395</v>
      </c>
      <c r="D116" s="72"/>
      <c r="E116" s="6">
        <f t="shared" si="24"/>
        <v>0</v>
      </c>
      <c r="F116" s="4">
        <f t="shared" ca="1" si="43"/>
        <v>-1730497.6482049839</v>
      </c>
      <c r="G116" s="54">
        <v>1149.5020872179493</v>
      </c>
      <c r="H116" s="6">
        <f t="shared" si="25"/>
        <v>0</v>
      </c>
      <c r="I116" s="4">
        <f t="shared" si="26"/>
        <v>0</v>
      </c>
      <c r="K116" s="6">
        <f t="shared" si="27"/>
        <v>0</v>
      </c>
      <c r="L116" s="4">
        <f t="shared" si="28"/>
        <v>0</v>
      </c>
      <c r="N116" s="6">
        <f t="shared" si="29"/>
        <v>0</v>
      </c>
      <c r="O116" s="4">
        <f t="shared" si="30"/>
        <v>0</v>
      </c>
      <c r="Q116" s="6"/>
      <c r="R116" s="4"/>
      <c r="T116" s="6">
        <f t="shared" si="31"/>
        <v>0</v>
      </c>
      <c r="U116" s="4">
        <f t="shared" si="32"/>
        <v>0</v>
      </c>
      <c r="W116" s="6">
        <f t="shared" si="33"/>
        <v>0</v>
      </c>
      <c r="X116" s="4">
        <f t="shared" si="34"/>
        <v>0</v>
      </c>
      <c r="Z116" s="6">
        <f t="shared" si="35"/>
        <v>0</v>
      </c>
      <c r="AA116" s="4">
        <f t="shared" si="36"/>
        <v>0</v>
      </c>
      <c r="AC116" s="6"/>
      <c r="AD116" s="4"/>
      <c r="AF116" s="6">
        <f t="shared" ca="1" si="37"/>
        <v>7552024.9921913333</v>
      </c>
      <c r="AG116" s="4">
        <f t="shared" ca="1" si="38"/>
        <v>8239259.2664807457</v>
      </c>
      <c r="AI116" s="6">
        <f t="shared" ca="1" si="39"/>
        <v>-83285.24201888447</v>
      </c>
      <c r="AJ116" s="4">
        <f t="shared" ca="1" si="40"/>
        <v>-282420.25568603724</v>
      </c>
      <c r="AL116" s="6">
        <f t="shared" ca="1" si="41"/>
        <v>-186718.49375431123</v>
      </c>
      <c r="AM116" s="4">
        <f t="shared" ca="1" si="42"/>
        <v>-633162.41232086939</v>
      </c>
      <c r="AO116" s="6"/>
      <c r="AP116" s="4"/>
    </row>
    <row r="117" spans="1:42" x14ac:dyDescent="0.2">
      <c r="A117" s="15">
        <f>+curves!A106</f>
        <v>39845</v>
      </c>
      <c r="B117" s="6">
        <f t="shared" ca="1" si="22"/>
        <v>7237196.1609301968</v>
      </c>
      <c r="C117" s="4">
        <f t="shared" ca="1" si="23"/>
        <v>6547638.2777636964</v>
      </c>
      <c r="D117" s="72"/>
      <c r="E117" s="6">
        <f t="shared" si="24"/>
        <v>0</v>
      </c>
      <c r="F117" s="4">
        <f t="shared" ca="1" si="43"/>
        <v>-1720874.878989049</v>
      </c>
      <c r="G117" s="54">
        <v>1150.1901493664693</v>
      </c>
      <c r="H117" s="6">
        <f t="shared" si="25"/>
        <v>0</v>
      </c>
      <c r="I117" s="4">
        <f t="shared" si="26"/>
        <v>0</v>
      </c>
      <c r="K117" s="6">
        <f t="shared" si="27"/>
        <v>0</v>
      </c>
      <c r="L117" s="4">
        <f t="shared" si="28"/>
        <v>0</v>
      </c>
      <c r="N117" s="6">
        <f t="shared" si="29"/>
        <v>0</v>
      </c>
      <c r="O117" s="4">
        <f t="shared" si="30"/>
        <v>0</v>
      </c>
      <c r="Q117" s="6"/>
      <c r="R117" s="4"/>
      <c r="T117" s="6">
        <f t="shared" si="31"/>
        <v>0</v>
      </c>
      <c r="U117" s="4">
        <f t="shared" si="32"/>
        <v>0</v>
      </c>
      <c r="W117" s="6">
        <f t="shared" si="33"/>
        <v>0</v>
      </c>
      <c r="X117" s="4">
        <f t="shared" si="34"/>
        <v>0</v>
      </c>
      <c r="Z117" s="6">
        <f t="shared" si="35"/>
        <v>0</v>
      </c>
      <c r="AA117" s="4">
        <f t="shared" si="36"/>
        <v>0</v>
      </c>
      <c r="AC117" s="6"/>
      <c r="AD117" s="4"/>
      <c r="AF117" s="6">
        <f t="shared" ca="1" si="37"/>
        <v>7505537.8659550659</v>
      </c>
      <c r="AG117" s="4">
        <f t="shared" ca="1" si="38"/>
        <v>7430482.4872955158</v>
      </c>
      <c r="AI117" s="6">
        <f t="shared" ca="1" si="39"/>
        <v>-82772.572693325666</v>
      </c>
      <c r="AJ117" s="4">
        <f t="shared" ca="1" si="40"/>
        <v>-272321.76416104141</v>
      </c>
      <c r="AL117" s="6">
        <f t="shared" ca="1" si="41"/>
        <v>-185569.13233154351</v>
      </c>
      <c r="AM117" s="4">
        <f t="shared" ca="1" si="42"/>
        <v>-610522.44537077809</v>
      </c>
      <c r="AO117" s="6"/>
      <c r="AP117" s="4"/>
    </row>
    <row r="118" spans="1:42" x14ac:dyDescent="0.2">
      <c r="A118" s="15">
        <f>+curves!A107</f>
        <v>39873</v>
      </c>
      <c r="B118" s="6">
        <f t="shared" ca="1" si="22"/>
        <v>7196956.9208601499</v>
      </c>
      <c r="C118" s="4">
        <f t="shared" ca="1" si="23"/>
        <v>5654795.1468562577</v>
      </c>
      <c r="D118" s="72"/>
      <c r="E118" s="6">
        <f t="shared" si="24"/>
        <v>0</v>
      </c>
      <c r="F118" s="4">
        <f t="shared" ca="1" si="43"/>
        <v>-1712331.5039335501</v>
      </c>
      <c r="G118" s="54">
        <v>1150.878924172596</v>
      </c>
      <c r="H118" s="6">
        <f t="shared" si="25"/>
        <v>0</v>
      </c>
      <c r="I118" s="4">
        <f t="shared" si="26"/>
        <v>0</v>
      </c>
      <c r="K118" s="6">
        <f t="shared" si="27"/>
        <v>0</v>
      </c>
      <c r="L118" s="4">
        <f t="shared" si="28"/>
        <v>0</v>
      </c>
      <c r="N118" s="6">
        <f t="shared" si="29"/>
        <v>0</v>
      </c>
      <c r="O118" s="4">
        <f t="shared" si="30"/>
        <v>0</v>
      </c>
      <c r="Q118" s="6"/>
      <c r="R118" s="4"/>
      <c r="T118" s="6">
        <f t="shared" si="31"/>
        <v>0</v>
      </c>
      <c r="U118" s="4">
        <f t="shared" si="32"/>
        <v>0</v>
      </c>
      <c r="W118" s="6">
        <f t="shared" si="33"/>
        <v>0</v>
      </c>
      <c r="X118" s="4">
        <f t="shared" si="34"/>
        <v>0</v>
      </c>
      <c r="Z118" s="6">
        <f t="shared" si="35"/>
        <v>0</v>
      </c>
      <c r="AA118" s="4">
        <f t="shared" si="36"/>
        <v>0</v>
      </c>
      <c r="AC118" s="6"/>
      <c r="AD118" s="4"/>
      <c r="AF118" s="6">
        <f t="shared" ca="1" si="37"/>
        <v>7463806.6300831651</v>
      </c>
      <c r="AG118" s="4">
        <f t="shared" ca="1" si="38"/>
        <v>6500975.5748024397</v>
      </c>
      <c r="AI118" s="6">
        <f t="shared" ca="1" si="39"/>
        <v>-82312.352277883168</v>
      </c>
      <c r="AJ118" s="4">
        <f t="shared" ca="1" si="40"/>
        <v>-261012.46907316757</v>
      </c>
      <c r="AL118" s="6">
        <f t="shared" ca="1" si="41"/>
        <v>-184537.35694513205</v>
      </c>
      <c r="AM118" s="4">
        <f t="shared" ca="1" si="42"/>
        <v>-585167.95887301385</v>
      </c>
      <c r="AO118" s="6"/>
      <c r="AP118" s="4"/>
    </row>
    <row r="119" spans="1:42" x14ac:dyDescent="0.2">
      <c r="A119" s="15">
        <f>+curves!A108</f>
        <v>39904</v>
      </c>
      <c r="B119" s="6">
        <f t="shared" ca="1" si="22"/>
        <v>7152679.0650757914</v>
      </c>
      <c r="C119" s="4">
        <f t="shared" ca="1" si="23"/>
        <v>4725920.2536166999</v>
      </c>
      <c r="D119" s="72"/>
      <c r="E119" s="6">
        <f t="shared" si="24"/>
        <v>0</v>
      </c>
      <c r="F119" s="4">
        <f t="shared" ca="1" si="43"/>
        <v>-1702816.2640516683</v>
      </c>
      <c r="G119" s="54">
        <v>1151.5684123745261</v>
      </c>
      <c r="H119" s="6">
        <f t="shared" si="25"/>
        <v>0</v>
      </c>
      <c r="I119" s="4">
        <f t="shared" si="26"/>
        <v>0</v>
      </c>
      <c r="K119" s="6">
        <f t="shared" si="27"/>
        <v>0</v>
      </c>
      <c r="L119" s="4">
        <f t="shared" si="28"/>
        <v>0</v>
      </c>
      <c r="N119" s="6">
        <f t="shared" si="29"/>
        <v>0</v>
      </c>
      <c r="O119" s="4">
        <f t="shared" si="30"/>
        <v>0</v>
      </c>
      <c r="Q119" s="6"/>
      <c r="R119" s="4"/>
      <c r="T119" s="6">
        <f t="shared" si="31"/>
        <v>0</v>
      </c>
      <c r="U119" s="4">
        <f t="shared" si="32"/>
        <v>0</v>
      </c>
      <c r="W119" s="6">
        <f t="shared" si="33"/>
        <v>0</v>
      </c>
      <c r="X119" s="4">
        <f t="shared" si="34"/>
        <v>0</v>
      </c>
      <c r="Z119" s="6">
        <f t="shared" si="35"/>
        <v>0</v>
      </c>
      <c r="AA119" s="4">
        <f t="shared" si="36"/>
        <v>0</v>
      </c>
      <c r="AC119" s="6"/>
      <c r="AD119" s="4"/>
      <c r="AF119" s="6">
        <f t="shared" ca="1" si="37"/>
        <v>7417887.0341757238</v>
      </c>
      <c r="AG119" s="4">
        <f t="shared" ca="1" si="38"/>
        <v>5533743.7274950938</v>
      </c>
      <c r="AI119" s="6">
        <f t="shared" ca="1" si="39"/>
        <v>-81805.941790296725</v>
      </c>
      <c r="AJ119" s="4">
        <f t="shared" ca="1" si="40"/>
        <v>-249180.89869324386</v>
      </c>
      <c r="AL119" s="6">
        <f t="shared" ca="1" si="41"/>
        <v>-183402.02730963568</v>
      </c>
      <c r="AM119" s="4">
        <f t="shared" ca="1" si="42"/>
        <v>-558642.57518515037</v>
      </c>
      <c r="AO119" s="6"/>
      <c r="AP119" s="4"/>
    </row>
    <row r="120" spans="1:42" x14ac:dyDescent="0.2">
      <c r="A120" s="15">
        <f>+curves!A109</f>
        <v>39934</v>
      </c>
      <c r="B120" s="6">
        <f t="shared" ca="1" si="22"/>
        <v>7110100.6615010323</v>
      </c>
      <c r="C120" s="4">
        <f t="shared" ca="1" si="23"/>
        <v>4562695.9254889311</v>
      </c>
      <c r="D120" s="72"/>
      <c r="E120" s="6">
        <f t="shared" si="24"/>
        <v>0</v>
      </c>
      <c r="F120" s="4">
        <f t="shared" ca="1" si="43"/>
        <v>-1693694.2767464933</v>
      </c>
      <c r="G120" s="54">
        <v>1152.2586147110922</v>
      </c>
      <c r="H120" s="6">
        <f t="shared" si="25"/>
        <v>0</v>
      </c>
      <c r="I120" s="4">
        <f t="shared" si="26"/>
        <v>0</v>
      </c>
      <c r="K120" s="6">
        <f t="shared" si="27"/>
        <v>0</v>
      </c>
      <c r="L120" s="4">
        <f t="shared" si="28"/>
        <v>0</v>
      </c>
      <c r="N120" s="6">
        <f t="shared" si="29"/>
        <v>0</v>
      </c>
      <c r="O120" s="4">
        <f t="shared" si="30"/>
        <v>0</v>
      </c>
      <c r="Q120" s="6"/>
      <c r="R120" s="4"/>
      <c r="T120" s="6">
        <f t="shared" si="31"/>
        <v>0</v>
      </c>
      <c r="U120" s="4">
        <f t="shared" si="32"/>
        <v>0</v>
      </c>
      <c r="W120" s="6">
        <f t="shared" si="33"/>
        <v>0</v>
      </c>
      <c r="X120" s="4">
        <f t="shared" si="34"/>
        <v>0</v>
      </c>
      <c r="Z120" s="6">
        <f t="shared" si="35"/>
        <v>0</v>
      </c>
      <c r="AA120" s="4">
        <f t="shared" si="36"/>
        <v>0</v>
      </c>
      <c r="AC120" s="6"/>
      <c r="AD120" s="4"/>
      <c r="AF120" s="6">
        <f t="shared" ca="1" si="37"/>
        <v>7373729.9029889973</v>
      </c>
      <c r="AG120" s="4">
        <f t="shared" ca="1" si="38"/>
        <v>5360701.6394730005</v>
      </c>
      <c r="AI120" s="6">
        <f t="shared" ca="1" si="39"/>
        <v>-81318.968116143267</v>
      </c>
      <c r="AJ120" s="4">
        <f t="shared" ca="1" si="40"/>
        <v>-246152.51648756565</v>
      </c>
      <c r="AL120" s="6">
        <f t="shared" ca="1" si="41"/>
        <v>-182310.27337182136</v>
      </c>
      <c r="AM120" s="4">
        <f t="shared" ca="1" si="42"/>
        <v>-551853.19749650324</v>
      </c>
      <c r="AO120" s="6"/>
      <c r="AP120" s="4"/>
    </row>
    <row r="121" spans="1:42" x14ac:dyDescent="0.2">
      <c r="A121" s="15">
        <f>+curves!A110</f>
        <v>39965</v>
      </c>
      <c r="B121" s="6">
        <f t="shared" ca="1" si="22"/>
        <v>7066381.2970882514</v>
      </c>
      <c r="C121" s="4">
        <f t="shared" ca="1" si="23"/>
        <v>4612370.5161349671</v>
      </c>
      <c r="D121" s="72"/>
      <c r="E121" s="6">
        <f t="shared" si="24"/>
        <v>0</v>
      </c>
      <c r="F121" s="4">
        <f t="shared" ca="1" si="43"/>
        <v>-1684289.2323284335</v>
      </c>
      <c r="G121" s="54">
        <v>1152.9495319219561</v>
      </c>
      <c r="H121" s="6">
        <f t="shared" si="25"/>
        <v>0</v>
      </c>
      <c r="I121" s="4">
        <f t="shared" si="26"/>
        <v>0</v>
      </c>
      <c r="K121" s="6">
        <f t="shared" si="27"/>
        <v>0</v>
      </c>
      <c r="L121" s="4">
        <f t="shared" si="28"/>
        <v>0</v>
      </c>
      <c r="N121" s="6">
        <f t="shared" si="29"/>
        <v>0</v>
      </c>
      <c r="O121" s="4">
        <f t="shared" si="30"/>
        <v>0</v>
      </c>
      <c r="Q121" s="6"/>
      <c r="R121" s="4"/>
      <c r="T121" s="6">
        <f t="shared" si="31"/>
        <v>0</v>
      </c>
      <c r="U121" s="4">
        <f t="shared" si="32"/>
        <v>0</v>
      </c>
      <c r="W121" s="6">
        <f t="shared" si="33"/>
        <v>0</v>
      </c>
      <c r="X121" s="4">
        <f t="shared" si="34"/>
        <v>0</v>
      </c>
      <c r="Z121" s="6">
        <f t="shared" si="35"/>
        <v>0</v>
      </c>
      <c r="AA121" s="4">
        <f t="shared" si="36"/>
        <v>0</v>
      </c>
      <c r="AC121" s="6"/>
      <c r="AD121" s="4"/>
      <c r="AF121" s="6">
        <f t="shared" ca="1" si="37"/>
        <v>7328389.5062691933</v>
      </c>
      <c r="AG121" s="4">
        <f t="shared" ca="1" si="38"/>
        <v>5408351.4556266684</v>
      </c>
      <c r="AI121" s="6">
        <f t="shared" ca="1" si="39"/>
        <v>-80818.94515303793</v>
      </c>
      <c r="AJ121" s="4">
        <f t="shared" ca="1" si="40"/>
        <v>-245527.95537492924</v>
      </c>
      <c r="AL121" s="6">
        <f t="shared" ca="1" si="41"/>
        <v>-181189.2640279039</v>
      </c>
      <c r="AM121" s="4">
        <f t="shared" ca="1" si="42"/>
        <v>-550452.98411677207</v>
      </c>
      <c r="AO121" s="6"/>
      <c r="AP121" s="4"/>
    </row>
    <row r="122" spans="1:42" x14ac:dyDescent="0.2">
      <c r="A122" s="15">
        <f>+curves!A111</f>
        <v>39995</v>
      </c>
      <c r="B122" s="6">
        <f t="shared" ca="1" si="22"/>
        <v>7024339.8145171944</v>
      </c>
      <c r="C122" s="4">
        <f t="shared" ca="1" si="23"/>
        <v>5041511.2749862447</v>
      </c>
      <c r="D122" s="72"/>
      <c r="E122" s="6">
        <f t="shared" si="24"/>
        <v>0</v>
      </c>
      <c r="F122" s="4">
        <f t="shared" ca="1" si="43"/>
        <v>-1675272.9046616093</v>
      </c>
      <c r="G122" s="54">
        <v>1153.6411647476107</v>
      </c>
      <c r="H122" s="6">
        <f t="shared" si="25"/>
        <v>0</v>
      </c>
      <c r="I122" s="4">
        <f t="shared" si="26"/>
        <v>0</v>
      </c>
      <c r="K122" s="6">
        <f t="shared" si="27"/>
        <v>0</v>
      </c>
      <c r="L122" s="4">
        <f t="shared" si="28"/>
        <v>0</v>
      </c>
      <c r="N122" s="6">
        <f t="shared" si="29"/>
        <v>0</v>
      </c>
      <c r="O122" s="4">
        <f t="shared" si="30"/>
        <v>0</v>
      </c>
      <c r="Q122" s="6"/>
      <c r="R122" s="4"/>
      <c r="T122" s="6">
        <f t="shared" si="31"/>
        <v>0</v>
      </c>
      <c r="U122" s="4">
        <f t="shared" si="32"/>
        <v>0</v>
      </c>
      <c r="W122" s="6">
        <f t="shared" si="33"/>
        <v>0</v>
      </c>
      <c r="X122" s="4">
        <f t="shared" si="34"/>
        <v>0</v>
      </c>
      <c r="Z122" s="6">
        <f t="shared" si="35"/>
        <v>0</v>
      </c>
      <c r="AA122" s="4">
        <f t="shared" si="36"/>
        <v>0</v>
      </c>
      <c r="AC122" s="6"/>
      <c r="AD122" s="4"/>
      <c r="AF122" s="6">
        <f t="shared" ca="1" si="37"/>
        <v>7284789.2041133093</v>
      </c>
      <c r="AG122" s="4">
        <f t="shared" ca="1" si="38"/>
        <v>5849685.7309029903</v>
      </c>
      <c r="AI122" s="6">
        <f t="shared" ca="1" si="39"/>
        <v>-80338.112300802401</v>
      </c>
      <c r="AJ122" s="4">
        <f t="shared" ca="1" si="40"/>
        <v>-249289.16246938991</v>
      </c>
      <c r="AL122" s="6">
        <f t="shared" ca="1" si="41"/>
        <v>-180111.2772953127</v>
      </c>
      <c r="AM122" s="4">
        <f t="shared" ca="1" si="42"/>
        <v>-558885.29344735539</v>
      </c>
      <c r="AO122" s="6"/>
      <c r="AP122" s="4"/>
    </row>
    <row r="123" spans="1:42" x14ac:dyDescent="0.2">
      <c r="A123" s="15">
        <f>+curves!A112</f>
        <v>40026</v>
      </c>
      <c r="B123" s="6">
        <f t="shared" ca="1" si="22"/>
        <v>6981171.6206155149</v>
      </c>
      <c r="C123" s="4">
        <f t="shared" ca="1" si="23"/>
        <v>4989585.0710713528</v>
      </c>
      <c r="D123" s="72"/>
      <c r="E123" s="6">
        <f t="shared" si="24"/>
        <v>0</v>
      </c>
      <c r="F123" s="4">
        <f t="shared" ca="1" si="43"/>
        <v>-1665976.7118200166</v>
      </c>
      <c r="G123" s="54">
        <v>1154.3335139291864</v>
      </c>
      <c r="H123" s="6">
        <f t="shared" si="25"/>
        <v>0</v>
      </c>
      <c r="I123" s="4">
        <f t="shared" si="26"/>
        <v>0</v>
      </c>
      <c r="K123" s="6">
        <f t="shared" si="27"/>
        <v>0</v>
      </c>
      <c r="L123" s="4">
        <f t="shared" si="28"/>
        <v>0</v>
      </c>
      <c r="N123" s="6">
        <f t="shared" si="29"/>
        <v>0</v>
      </c>
      <c r="O123" s="4">
        <f t="shared" si="30"/>
        <v>0</v>
      </c>
      <c r="Q123" s="6"/>
      <c r="R123" s="4"/>
      <c r="T123" s="6">
        <f t="shared" si="31"/>
        <v>0</v>
      </c>
      <c r="U123" s="4">
        <f t="shared" si="32"/>
        <v>0</v>
      </c>
      <c r="W123" s="6">
        <f t="shared" si="33"/>
        <v>0</v>
      </c>
      <c r="X123" s="4">
        <f t="shared" si="34"/>
        <v>0</v>
      </c>
      <c r="Z123" s="6">
        <f t="shared" si="35"/>
        <v>0</v>
      </c>
      <c r="AA123" s="4">
        <f t="shared" si="36"/>
        <v>0</v>
      </c>
      <c r="AC123" s="6"/>
      <c r="AD123" s="4"/>
      <c r="AF123" s="6">
        <f t="shared" ca="1" si="37"/>
        <v>7240020.4142768458</v>
      </c>
      <c r="AG123" s="4">
        <f t="shared" ca="1" si="38"/>
        <v>5792016.3314214787</v>
      </c>
      <c r="AI123" s="6">
        <f t="shared" ca="1" si="39"/>
        <v>-79844.393132727913</v>
      </c>
      <c r="AJ123" s="4">
        <f t="shared" ca="1" si="40"/>
        <v>-247517.61871145654</v>
      </c>
      <c r="AL123" s="6">
        <f t="shared" ca="1" si="41"/>
        <v>-179004.40052860297</v>
      </c>
      <c r="AM123" s="4">
        <f t="shared" ca="1" si="42"/>
        <v>-554913.64163866919</v>
      </c>
      <c r="AO123" s="6"/>
      <c r="AP123" s="4"/>
    </row>
    <row r="124" spans="1:42" x14ac:dyDescent="0.2">
      <c r="A124" s="15">
        <f>+curves!A113</f>
        <v>40057</v>
      </c>
      <c r="B124" s="6">
        <f t="shared" ca="1" si="22"/>
        <v>6938280.7560622357</v>
      </c>
      <c r="C124" s="4">
        <f t="shared" ca="1" si="23"/>
        <v>4806287.9228815753</v>
      </c>
      <c r="D124" s="72"/>
      <c r="E124" s="6">
        <f t="shared" si="24"/>
        <v>0</v>
      </c>
      <c r="F124" s="4">
        <f t="shared" ca="1" si="43"/>
        <v>-1656735.4112958512</v>
      </c>
      <c r="G124" s="54">
        <v>1155.0265802086462</v>
      </c>
      <c r="H124" s="6">
        <f t="shared" si="25"/>
        <v>0</v>
      </c>
      <c r="I124" s="4">
        <f t="shared" si="26"/>
        <v>0</v>
      </c>
      <c r="K124" s="6">
        <f t="shared" si="27"/>
        <v>0</v>
      </c>
      <c r="L124" s="4">
        <f t="shared" si="28"/>
        <v>0</v>
      </c>
      <c r="N124" s="6">
        <f t="shared" si="29"/>
        <v>0</v>
      </c>
      <c r="O124" s="4">
        <f t="shared" si="30"/>
        <v>0</v>
      </c>
      <c r="Q124" s="6"/>
      <c r="R124" s="4"/>
      <c r="T124" s="6">
        <f t="shared" si="31"/>
        <v>0</v>
      </c>
      <c r="U124" s="4">
        <f t="shared" si="32"/>
        <v>0</v>
      </c>
      <c r="W124" s="6">
        <f t="shared" si="33"/>
        <v>0</v>
      </c>
      <c r="X124" s="4">
        <f t="shared" si="34"/>
        <v>0</v>
      </c>
      <c r="Z124" s="6">
        <f t="shared" si="35"/>
        <v>0</v>
      </c>
      <c r="AA124" s="4">
        <f t="shared" si="36"/>
        <v>0</v>
      </c>
      <c r="AC124" s="6"/>
      <c r="AD124" s="4"/>
      <c r="AF124" s="6">
        <f t="shared" ca="1" si="37"/>
        <v>7195539.2366426038</v>
      </c>
      <c r="AG124" s="4">
        <f t="shared" ca="1" si="38"/>
        <v>5598129.5261079492</v>
      </c>
      <c r="AI124" s="6">
        <f t="shared" ca="1" si="39"/>
        <v>-79353.845809541963</v>
      </c>
      <c r="AJ124" s="4">
        <f t="shared" ca="1" si="40"/>
        <v>-244251.13740177019</v>
      </c>
      <c r="AL124" s="6">
        <f t="shared" ca="1" si="41"/>
        <v>-177904.63477082655</v>
      </c>
      <c r="AM124" s="4">
        <f t="shared" ca="1" si="42"/>
        <v>-547590.46582460415</v>
      </c>
      <c r="AO124" s="6"/>
      <c r="AP124" s="4"/>
    </row>
    <row r="125" spans="1:42" x14ac:dyDescent="0.2">
      <c r="A125" s="15">
        <f>+curves!A114</f>
        <v>40087</v>
      </c>
      <c r="B125" s="6">
        <f t="shared" ca="1" si="22"/>
        <v>6897035.7776405234</v>
      </c>
      <c r="C125" s="4">
        <f t="shared" ca="1" si="23"/>
        <v>4846687.0468556313</v>
      </c>
      <c r="D125" s="72"/>
      <c r="E125" s="6">
        <f t="shared" si="24"/>
        <v>0</v>
      </c>
      <c r="F125" s="4">
        <f t="shared" ca="1" si="43"/>
        <v>-1647876.0870687878</v>
      </c>
      <c r="G125" s="54">
        <v>1155.7203643287862</v>
      </c>
      <c r="H125" s="6">
        <f t="shared" si="25"/>
        <v>0</v>
      </c>
      <c r="I125" s="4">
        <f t="shared" si="26"/>
        <v>0</v>
      </c>
      <c r="K125" s="6">
        <f t="shared" si="27"/>
        <v>0</v>
      </c>
      <c r="L125" s="4">
        <f t="shared" si="28"/>
        <v>0</v>
      </c>
      <c r="N125" s="6">
        <f t="shared" si="29"/>
        <v>0</v>
      </c>
      <c r="O125" s="4">
        <f t="shared" si="30"/>
        <v>0</v>
      </c>
      <c r="Q125" s="6"/>
      <c r="R125" s="4"/>
      <c r="T125" s="6">
        <f t="shared" si="31"/>
        <v>0</v>
      </c>
      <c r="U125" s="4">
        <f t="shared" si="32"/>
        <v>0</v>
      </c>
      <c r="W125" s="6">
        <f t="shared" si="33"/>
        <v>0</v>
      </c>
      <c r="X125" s="4">
        <f t="shared" si="34"/>
        <v>0</v>
      </c>
      <c r="Z125" s="6">
        <f t="shared" si="35"/>
        <v>0</v>
      </c>
      <c r="AA125" s="4">
        <f t="shared" si="36"/>
        <v>0</v>
      </c>
      <c r="AC125" s="6"/>
      <c r="AD125" s="4"/>
      <c r="AF125" s="6">
        <f t="shared" ca="1" si="37"/>
        <v>7152764.9715210032</v>
      </c>
      <c r="AG125" s="4">
        <f t="shared" ca="1" si="38"/>
        <v>5636378.7975585526</v>
      </c>
      <c r="AI125" s="6">
        <f t="shared" ca="1" si="39"/>
        <v>-78882.122658927925</v>
      </c>
      <c r="AJ125" s="4">
        <f t="shared" ca="1" si="40"/>
        <v>-243587.99477076944</v>
      </c>
      <c r="AL125" s="6">
        <f t="shared" ca="1" si="41"/>
        <v>-176847.07122155189</v>
      </c>
      <c r="AM125" s="4">
        <f t="shared" ca="1" si="42"/>
        <v>-546103.75593215227</v>
      </c>
      <c r="AO125" s="6"/>
      <c r="AP125" s="4"/>
    </row>
    <row r="126" spans="1:42" x14ac:dyDescent="0.2">
      <c r="A126" s="15">
        <f>+curves!A115</f>
        <v>40118</v>
      </c>
      <c r="B126" s="6">
        <f t="shared" ca="1" si="22"/>
        <v>6854685.2297094157</v>
      </c>
      <c r="C126" s="4">
        <f t="shared" ca="1" si="23"/>
        <v>5283045.0527526215</v>
      </c>
      <c r="D126" s="72"/>
      <c r="E126" s="6">
        <f t="shared" si="24"/>
        <v>0</v>
      </c>
      <c r="F126" s="4">
        <f t="shared" ca="1" si="43"/>
        <v>-1638741.6427214548</v>
      </c>
      <c r="G126" s="54">
        <v>1156.4148670330419</v>
      </c>
      <c r="H126" s="6">
        <f t="shared" si="25"/>
        <v>0</v>
      </c>
      <c r="I126" s="4">
        <f t="shared" si="26"/>
        <v>0</v>
      </c>
      <c r="K126" s="6">
        <f t="shared" si="27"/>
        <v>0</v>
      </c>
      <c r="L126" s="4">
        <f t="shared" si="28"/>
        <v>0</v>
      </c>
      <c r="N126" s="6">
        <f t="shared" si="29"/>
        <v>0</v>
      </c>
      <c r="O126" s="4">
        <f t="shared" si="30"/>
        <v>0</v>
      </c>
      <c r="Q126" s="6"/>
      <c r="R126" s="4"/>
      <c r="T126" s="6">
        <f t="shared" si="31"/>
        <v>0</v>
      </c>
      <c r="U126" s="4">
        <f t="shared" si="32"/>
        <v>0</v>
      </c>
      <c r="W126" s="6">
        <f t="shared" si="33"/>
        <v>0</v>
      </c>
      <c r="X126" s="4">
        <f t="shared" si="34"/>
        <v>0</v>
      </c>
      <c r="Z126" s="6">
        <f t="shared" si="35"/>
        <v>0</v>
      </c>
      <c r="AA126" s="4">
        <f t="shared" si="36"/>
        <v>0</v>
      </c>
      <c r="AC126" s="6"/>
      <c r="AD126" s="4"/>
      <c r="AF126" s="6">
        <f t="shared" ca="1" si="37"/>
        <v>7108844.1444392595</v>
      </c>
      <c r="AG126" s="4">
        <f t="shared" ca="1" si="38"/>
        <v>6085170.5876400089</v>
      </c>
      <c r="AI126" s="6">
        <f t="shared" ca="1" si="39"/>
        <v>-78397.75499370505</v>
      </c>
      <c r="AJ126" s="4">
        <f t="shared" ca="1" si="40"/>
        <v>-247423.31476013313</v>
      </c>
      <c r="AL126" s="6">
        <f t="shared" ca="1" si="41"/>
        <v>-175761.15973613888</v>
      </c>
      <c r="AM126" s="4">
        <f t="shared" ca="1" si="42"/>
        <v>-554702.22012725438</v>
      </c>
      <c r="AO126" s="6"/>
      <c r="AP126" s="4"/>
    </row>
    <row r="127" spans="1:42" x14ac:dyDescent="0.2">
      <c r="A127" s="15">
        <f>+curves!A116</f>
        <v>40148</v>
      </c>
      <c r="B127" s="6">
        <f t="shared" ca="1" si="22"/>
        <v>6813959.7035157001</v>
      </c>
      <c r="C127" s="4">
        <f t="shared" ca="1" si="23"/>
        <v>5810401.7586983675</v>
      </c>
      <c r="D127" s="72"/>
      <c r="E127" s="6">
        <f t="shared" si="24"/>
        <v>0</v>
      </c>
      <c r="F127" s="4">
        <f t="shared" ca="1" si="43"/>
        <v>-1629984.7759615446</v>
      </c>
      <c r="G127" s="54">
        <v>1157.1100890656844</v>
      </c>
      <c r="H127" s="6">
        <f t="shared" si="25"/>
        <v>0</v>
      </c>
      <c r="I127" s="4">
        <f t="shared" si="26"/>
        <v>0</v>
      </c>
      <c r="K127" s="6">
        <f t="shared" si="27"/>
        <v>0</v>
      </c>
      <c r="L127" s="4">
        <f t="shared" si="28"/>
        <v>0</v>
      </c>
      <c r="N127" s="6">
        <f t="shared" si="29"/>
        <v>0</v>
      </c>
      <c r="O127" s="4">
        <f t="shared" si="30"/>
        <v>0</v>
      </c>
      <c r="Q127" s="6"/>
      <c r="R127" s="4"/>
      <c r="T127" s="6">
        <f t="shared" si="31"/>
        <v>0</v>
      </c>
      <c r="U127" s="4">
        <f t="shared" si="32"/>
        <v>0</v>
      </c>
      <c r="W127" s="6">
        <f t="shared" si="33"/>
        <v>0</v>
      </c>
      <c r="X127" s="4">
        <f t="shared" si="34"/>
        <v>0</v>
      </c>
      <c r="Z127" s="6">
        <f t="shared" si="35"/>
        <v>0</v>
      </c>
      <c r="AA127" s="4">
        <f t="shared" si="36"/>
        <v>0</v>
      </c>
      <c r="AC127" s="6"/>
      <c r="AD127" s="4"/>
      <c r="AF127" s="6">
        <f t="shared" ca="1" si="37"/>
        <v>7066608.5918632476</v>
      </c>
      <c r="AG127" s="4">
        <f t="shared" ca="1" si="38"/>
        <v>6628478.8591677276</v>
      </c>
      <c r="AI127" s="6">
        <f t="shared" ca="1" si="39"/>
        <v>-77931.972872786268</v>
      </c>
      <c r="AJ127" s="4">
        <f t="shared" ca="1" si="40"/>
        <v>-252343.72816208194</v>
      </c>
      <c r="AL127" s="6">
        <f t="shared" ca="1" si="41"/>
        <v>-174716.91547476154</v>
      </c>
      <c r="AM127" s="4">
        <f t="shared" ca="1" si="42"/>
        <v>-565733.37230727787</v>
      </c>
      <c r="AO127" s="6"/>
      <c r="AP127" s="4"/>
    </row>
    <row r="128" spans="1:42" x14ac:dyDescent="0.2">
      <c r="A128" s="15">
        <f>+curves!A117</f>
        <v>40179</v>
      </c>
      <c r="B128" s="6">
        <f t="shared" ca="1" si="22"/>
        <v>6772142.3978355918</v>
      </c>
      <c r="C128" s="4">
        <f t="shared" ca="1" si="23"/>
        <v>7298475.3327904018</v>
      </c>
      <c r="D128" s="72"/>
      <c r="E128" s="6">
        <f t="shared" si="24"/>
        <v>0</v>
      </c>
      <c r="F128" s="4">
        <f t="shared" ca="1" si="43"/>
        <v>-1620955.8864680158</v>
      </c>
      <c r="G128" s="54">
        <v>1157.8060311718195</v>
      </c>
      <c r="H128" s="6">
        <f t="shared" si="25"/>
        <v>0</v>
      </c>
      <c r="I128" s="4">
        <f t="shared" si="26"/>
        <v>0</v>
      </c>
      <c r="K128" s="6">
        <f t="shared" si="27"/>
        <v>0</v>
      </c>
      <c r="L128" s="4">
        <f t="shared" si="28"/>
        <v>0</v>
      </c>
      <c r="N128" s="6">
        <f t="shared" si="29"/>
        <v>0</v>
      </c>
      <c r="O128" s="4">
        <f t="shared" si="30"/>
        <v>0</v>
      </c>
      <c r="Q128" s="6"/>
      <c r="R128" s="4"/>
      <c r="T128" s="6">
        <f t="shared" si="31"/>
        <v>0</v>
      </c>
      <c r="U128" s="4">
        <f t="shared" si="32"/>
        <v>0</v>
      </c>
      <c r="W128" s="6">
        <f t="shared" si="33"/>
        <v>0</v>
      </c>
      <c r="X128" s="4">
        <f t="shared" si="34"/>
        <v>0</v>
      </c>
      <c r="Z128" s="6">
        <f t="shared" si="35"/>
        <v>0</v>
      </c>
      <c r="AA128" s="4">
        <f t="shared" si="36"/>
        <v>0</v>
      </c>
      <c r="AC128" s="6"/>
      <c r="AD128" s="4"/>
      <c r="AF128" s="6">
        <f t="shared" ca="1" si="37"/>
        <v>7023240.7786583714</v>
      </c>
      <c r="AG128" s="4">
        <f t="shared" ca="1" si="38"/>
        <v>8168029.0255796872</v>
      </c>
      <c r="AI128" s="6">
        <f t="shared" ca="1" si="39"/>
        <v>-77453.703955200253</v>
      </c>
      <c r="AJ128" s="4">
        <f t="shared" ca="1" si="40"/>
        <v>-268222.17679685849</v>
      </c>
      <c r="AL128" s="6">
        <f t="shared" ca="1" si="41"/>
        <v>-173644.67686757928</v>
      </c>
      <c r="AM128" s="4">
        <f t="shared" ca="1" si="42"/>
        <v>-601331.51599242713</v>
      </c>
      <c r="AO128" s="6"/>
      <c r="AP128" s="4"/>
    </row>
    <row r="129" spans="1:42" x14ac:dyDescent="0.2">
      <c r="A129" s="15">
        <f>+curves!A118</f>
        <v>40210</v>
      </c>
      <c r="B129" s="6">
        <f t="shared" ca="1" si="22"/>
        <v>6730593.4037761176</v>
      </c>
      <c r="C129" s="4">
        <f t="shared" ca="1" si="23"/>
        <v>6600829.578305251</v>
      </c>
      <c r="D129" s="72"/>
      <c r="E129" s="6">
        <f t="shared" si="24"/>
        <v>0</v>
      </c>
      <c r="F129" s="4">
        <f t="shared" ca="1" si="43"/>
        <v>-1611980.2278151482</v>
      </c>
      <c r="G129" s="54">
        <v>1158.5026940971961</v>
      </c>
      <c r="H129" s="6">
        <f t="shared" si="25"/>
        <v>0</v>
      </c>
      <c r="I129" s="4">
        <f t="shared" si="26"/>
        <v>0</v>
      </c>
      <c r="K129" s="6">
        <f t="shared" si="27"/>
        <v>0</v>
      </c>
      <c r="L129" s="4">
        <f t="shared" si="28"/>
        <v>0</v>
      </c>
      <c r="N129" s="6">
        <f t="shared" si="29"/>
        <v>0</v>
      </c>
      <c r="O129" s="4">
        <f t="shared" si="30"/>
        <v>0</v>
      </c>
      <c r="Q129" s="6"/>
      <c r="R129" s="4"/>
      <c r="T129" s="6">
        <f t="shared" si="31"/>
        <v>0</v>
      </c>
      <c r="U129" s="4">
        <f t="shared" si="32"/>
        <v>0</v>
      </c>
      <c r="W129" s="6">
        <f t="shared" si="33"/>
        <v>0</v>
      </c>
      <c r="X129" s="4">
        <f t="shared" si="34"/>
        <v>0</v>
      </c>
      <c r="Z129" s="6">
        <f t="shared" si="35"/>
        <v>0</v>
      </c>
      <c r="AA129" s="4">
        <f t="shared" si="36"/>
        <v>0</v>
      </c>
      <c r="AC129" s="6"/>
      <c r="AD129" s="4"/>
      <c r="AF129" s="6">
        <f t="shared" ca="1" si="37"/>
        <v>6980151.2255674619</v>
      </c>
      <c r="AG129" s="4">
        <f t="shared" ca="1" si="38"/>
        <v>7440841.2064549169</v>
      </c>
      <c r="AI129" s="6">
        <f t="shared" ca="1" si="39"/>
        <v>-76978.503745803086</v>
      </c>
      <c r="AJ129" s="4">
        <f t="shared" ca="1" si="40"/>
        <v>-259109.64360837321</v>
      </c>
      <c r="AL129" s="6">
        <f t="shared" ca="1" si="41"/>
        <v>-172579.31804554147</v>
      </c>
      <c r="AM129" s="4">
        <f t="shared" ca="1" si="42"/>
        <v>-580901.98454129265</v>
      </c>
      <c r="AO129" s="6"/>
      <c r="AP129" s="4"/>
    </row>
    <row r="130" spans="1:42" x14ac:dyDescent="0.2">
      <c r="A130" s="15">
        <f>+curves!A119</f>
        <v>40238</v>
      </c>
      <c r="B130" s="6">
        <f t="shared" ca="1" si="22"/>
        <v>6693294.4106557257</v>
      </c>
      <c r="C130" s="4">
        <f t="shared" ca="1" si="23"/>
        <v>5787827.5469676498</v>
      </c>
      <c r="D130" s="72"/>
      <c r="E130" s="6">
        <f t="shared" si="24"/>
        <v>0</v>
      </c>
      <c r="F130" s="4">
        <f t="shared" ca="1" si="43"/>
        <v>-1604012.0888692227</v>
      </c>
      <c r="G130" s="54">
        <v>1159.2000785883995</v>
      </c>
      <c r="H130" s="6">
        <f t="shared" si="25"/>
        <v>0</v>
      </c>
      <c r="I130" s="4">
        <f t="shared" si="26"/>
        <v>0</v>
      </c>
      <c r="K130" s="6">
        <f t="shared" si="27"/>
        <v>0</v>
      </c>
      <c r="L130" s="4">
        <f t="shared" si="28"/>
        <v>0</v>
      </c>
      <c r="N130" s="6">
        <f t="shared" si="29"/>
        <v>0</v>
      </c>
      <c r="O130" s="4">
        <f t="shared" si="30"/>
        <v>0</v>
      </c>
      <c r="Q130" s="6"/>
      <c r="R130" s="4"/>
      <c r="T130" s="6">
        <f t="shared" si="31"/>
        <v>0</v>
      </c>
      <c r="U130" s="4">
        <f t="shared" si="32"/>
        <v>0</v>
      </c>
      <c r="W130" s="6">
        <f t="shared" si="33"/>
        <v>0</v>
      </c>
      <c r="X130" s="4">
        <f t="shared" si="34"/>
        <v>0</v>
      </c>
      <c r="Z130" s="6">
        <f t="shared" si="35"/>
        <v>0</v>
      </c>
      <c r="AA130" s="4">
        <f t="shared" si="36"/>
        <v>0</v>
      </c>
      <c r="AC130" s="6"/>
      <c r="AD130" s="4"/>
      <c r="AF130" s="6">
        <f t="shared" ca="1" si="37"/>
        <v>6941469.2555058533</v>
      </c>
      <c r="AG130" s="4">
        <f t="shared" ca="1" si="38"/>
        <v>6594395.7927305615</v>
      </c>
      <c r="AI130" s="6">
        <f t="shared" ca="1" si="39"/>
        <v>-76551.911243569659</v>
      </c>
      <c r="AJ130" s="4">
        <f t="shared" ca="1" si="40"/>
        <v>-248793.71154160137</v>
      </c>
      <c r="AL130" s="6">
        <f t="shared" ca="1" si="41"/>
        <v>-171622.93360655711</v>
      </c>
      <c r="AM130" s="4">
        <f t="shared" ca="1" si="42"/>
        <v>-557774.53422131063</v>
      </c>
      <c r="AO130" s="6"/>
      <c r="AP130" s="4"/>
    </row>
    <row r="131" spans="1:42" x14ac:dyDescent="0.2">
      <c r="A131" s="15">
        <f>+curves!A120</f>
        <v>40269</v>
      </c>
      <c r="B131" s="6">
        <f t="shared" ca="1" si="22"/>
        <v>6652251.1396500021</v>
      </c>
      <c r="C131" s="4">
        <f t="shared" ca="1" si="23"/>
        <v>4940761.9583366187</v>
      </c>
      <c r="D131" s="72"/>
      <c r="E131" s="6">
        <f t="shared" si="24"/>
        <v>0</v>
      </c>
      <c r="F131" s="4">
        <f t="shared" ca="1" si="43"/>
        <v>-1595136.3523946248</v>
      </c>
      <c r="G131" s="54">
        <v>1159.8981853928535</v>
      </c>
      <c r="H131" s="6">
        <f t="shared" si="25"/>
        <v>0</v>
      </c>
      <c r="I131" s="4">
        <f t="shared" si="26"/>
        <v>0</v>
      </c>
      <c r="K131" s="6">
        <f t="shared" si="27"/>
        <v>0</v>
      </c>
      <c r="L131" s="4">
        <f t="shared" si="28"/>
        <v>0</v>
      </c>
      <c r="N131" s="6">
        <f t="shared" si="29"/>
        <v>0</v>
      </c>
      <c r="O131" s="4">
        <f t="shared" si="30"/>
        <v>0</v>
      </c>
      <c r="Q131" s="6"/>
      <c r="R131" s="4"/>
      <c r="T131" s="6">
        <f t="shared" si="31"/>
        <v>0</v>
      </c>
      <c r="U131" s="4">
        <f t="shared" si="32"/>
        <v>0</v>
      </c>
      <c r="W131" s="6">
        <f t="shared" si="33"/>
        <v>0</v>
      </c>
      <c r="X131" s="4">
        <f t="shared" si="34"/>
        <v>0</v>
      </c>
      <c r="Z131" s="6">
        <f t="shared" si="35"/>
        <v>0</v>
      </c>
      <c r="AA131" s="4">
        <f t="shared" si="36"/>
        <v>0</v>
      </c>
      <c r="AC131" s="6"/>
      <c r="AD131" s="4"/>
      <c r="AF131" s="6">
        <f t="shared" ca="1" si="37"/>
        <v>6898904.176734169</v>
      </c>
      <c r="AG131" s="4">
        <f t="shared" ca="1" si="38"/>
        <v>5712292.6583358943</v>
      </c>
      <c r="AI131" s="6">
        <f t="shared" ca="1" si="39"/>
        <v>-76082.495041859773</v>
      </c>
      <c r="AJ131" s="4">
        <f t="shared" ca="1" si="40"/>
        <v>-237986.04449093738</v>
      </c>
      <c r="AL131" s="6">
        <f t="shared" ca="1" si="41"/>
        <v>-170570.54204230776</v>
      </c>
      <c r="AM131" s="4">
        <f t="shared" ca="1" si="42"/>
        <v>-533544.65550833871</v>
      </c>
      <c r="AO131" s="6"/>
      <c r="AP131" s="4"/>
    </row>
    <row r="132" spans="1:42" x14ac:dyDescent="0.2">
      <c r="A132" s="15">
        <f>+curves!A121</f>
        <v>40299</v>
      </c>
      <c r="B132" s="6">
        <f t="shared" ca="1" si="22"/>
        <v>6612782.4164321972</v>
      </c>
      <c r="C132" s="4">
        <f t="shared" ca="1" si="23"/>
        <v>4792417.6529143173</v>
      </c>
      <c r="D132" s="72"/>
      <c r="E132" s="6">
        <f t="shared" si="24"/>
        <v>0</v>
      </c>
      <c r="F132" s="4">
        <f t="shared" ca="1" si="43"/>
        <v>-1586627.5439556066</v>
      </c>
      <c r="G132" s="54">
        <v>1160.5970152586265</v>
      </c>
      <c r="H132" s="6">
        <f t="shared" si="25"/>
        <v>0</v>
      </c>
      <c r="I132" s="4">
        <f t="shared" si="26"/>
        <v>0</v>
      </c>
      <c r="K132" s="6">
        <f t="shared" si="27"/>
        <v>0</v>
      </c>
      <c r="L132" s="4">
        <f t="shared" si="28"/>
        <v>0</v>
      </c>
      <c r="N132" s="6">
        <f t="shared" si="29"/>
        <v>0</v>
      </c>
      <c r="O132" s="4">
        <f t="shared" si="30"/>
        <v>0</v>
      </c>
      <c r="Q132" s="6"/>
      <c r="R132" s="4"/>
      <c r="T132" s="6">
        <f t="shared" si="31"/>
        <v>0</v>
      </c>
      <c r="U132" s="4">
        <f t="shared" si="32"/>
        <v>0</v>
      </c>
      <c r="W132" s="6">
        <f t="shared" si="33"/>
        <v>0</v>
      </c>
      <c r="X132" s="4">
        <f t="shared" si="34"/>
        <v>0</v>
      </c>
      <c r="Z132" s="6">
        <f t="shared" si="35"/>
        <v>0</v>
      </c>
      <c r="AA132" s="4">
        <f t="shared" si="36"/>
        <v>0</v>
      </c>
      <c r="AC132" s="6"/>
      <c r="AD132" s="4"/>
      <c r="AF132" s="6">
        <f t="shared" ca="1" si="37"/>
        <v>6857972.0270390511</v>
      </c>
      <c r="AG132" s="4">
        <f t="shared" ca="1" si="38"/>
        <v>5554957.341901632</v>
      </c>
      <c r="AI132" s="6">
        <f t="shared" ca="1" si="39"/>
        <v>-75631.087108592066</v>
      </c>
      <c r="AJ132" s="4">
        <f t="shared" ca="1" si="40"/>
        <v>-235212.68090772131</v>
      </c>
      <c r="AL132" s="6">
        <f t="shared" ca="1" si="41"/>
        <v>-169558.52349826149</v>
      </c>
      <c r="AM132" s="4">
        <f t="shared" ca="1" si="42"/>
        <v>-527327.00807959319</v>
      </c>
      <c r="AO132" s="6"/>
      <c r="AP132" s="4"/>
    </row>
    <row r="133" spans="1:42" x14ac:dyDescent="0.2">
      <c r="A133" s="15">
        <f>+curves!A122</f>
        <v>40330</v>
      </c>
      <c r="B133" s="6">
        <f t="shared" ca="1" si="22"/>
        <v>6572255.2852686355</v>
      </c>
      <c r="C133" s="4">
        <f t="shared" ca="1" si="23"/>
        <v>4841913.88170557</v>
      </c>
      <c r="D133" s="72"/>
      <c r="E133" s="6">
        <f t="shared" si="24"/>
        <v>0</v>
      </c>
      <c r="F133" s="4">
        <f t="shared" ca="1" si="43"/>
        <v>-1577854.2144294803</v>
      </c>
      <c r="G133" s="54">
        <v>1161.2965689346263</v>
      </c>
      <c r="H133" s="6">
        <f t="shared" si="25"/>
        <v>0</v>
      </c>
      <c r="I133" s="4">
        <f t="shared" si="26"/>
        <v>0</v>
      </c>
      <c r="K133" s="6">
        <f t="shared" si="27"/>
        <v>0</v>
      </c>
      <c r="L133" s="4">
        <f t="shared" si="28"/>
        <v>0</v>
      </c>
      <c r="N133" s="6">
        <f t="shared" si="29"/>
        <v>0</v>
      </c>
      <c r="O133" s="4">
        <f t="shared" si="30"/>
        <v>0</v>
      </c>
      <c r="Q133" s="6"/>
      <c r="R133" s="4"/>
      <c r="T133" s="6">
        <f t="shared" si="31"/>
        <v>0</v>
      </c>
      <c r="U133" s="4">
        <f t="shared" si="32"/>
        <v>0</v>
      </c>
      <c r="W133" s="6">
        <f t="shared" si="33"/>
        <v>0</v>
      </c>
      <c r="X133" s="4">
        <f t="shared" si="34"/>
        <v>0</v>
      </c>
      <c r="Z133" s="6">
        <f t="shared" si="35"/>
        <v>0</v>
      </c>
      <c r="AA133" s="4">
        <f t="shared" si="36"/>
        <v>0</v>
      </c>
      <c r="AC133" s="6"/>
      <c r="AD133" s="4"/>
      <c r="AF133" s="6">
        <f t="shared" ca="1" si="37"/>
        <v>6815942.2256100476</v>
      </c>
      <c r="AG133" s="4">
        <f t="shared" ca="1" si="38"/>
        <v>5602704.5094514592</v>
      </c>
      <c r="AI133" s="6">
        <f t="shared" ca="1" si="39"/>
        <v>-75167.57405247273</v>
      </c>
      <c r="AJ133" s="4">
        <f t="shared" ca="1" si="40"/>
        <v>-234673.16619181985</v>
      </c>
      <c r="AL133" s="6">
        <f t="shared" ca="1" si="41"/>
        <v>-168519.36628893937</v>
      </c>
      <c r="AM133" s="4">
        <f t="shared" ca="1" si="42"/>
        <v>-526117.46155406872</v>
      </c>
      <c r="AO133" s="6"/>
      <c r="AP133" s="4"/>
    </row>
    <row r="134" spans="1:42" x14ac:dyDescent="0.2">
      <c r="A134" s="15">
        <f>+curves!A123</f>
        <v>40360</v>
      </c>
      <c r="B134" s="6">
        <f t="shared" ca="1" si="22"/>
        <v>6533530.8896225151</v>
      </c>
      <c r="C134" s="4">
        <f t="shared" ca="1" si="23"/>
        <v>5238064.3411753066</v>
      </c>
      <c r="D134" s="72"/>
      <c r="E134" s="6">
        <f t="shared" si="24"/>
        <v>0</v>
      </c>
      <c r="F134" s="4">
        <f t="shared" ca="1" si="43"/>
        <v>-1569503.1993770117</v>
      </c>
      <c r="G134" s="54">
        <v>1161.9968471706015</v>
      </c>
      <c r="H134" s="6">
        <f t="shared" si="25"/>
        <v>0</v>
      </c>
      <c r="I134" s="4">
        <f t="shared" si="26"/>
        <v>0</v>
      </c>
      <c r="K134" s="6">
        <f t="shared" si="27"/>
        <v>0</v>
      </c>
      <c r="L134" s="4">
        <f t="shared" si="28"/>
        <v>0</v>
      </c>
      <c r="N134" s="6">
        <f t="shared" si="29"/>
        <v>0</v>
      </c>
      <c r="O134" s="4">
        <f t="shared" si="30"/>
        <v>0</v>
      </c>
      <c r="Q134" s="6"/>
      <c r="R134" s="4"/>
      <c r="T134" s="6">
        <f t="shared" si="31"/>
        <v>0</v>
      </c>
      <c r="U134" s="4">
        <f t="shared" si="32"/>
        <v>0</v>
      </c>
      <c r="W134" s="6">
        <f t="shared" si="33"/>
        <v>0</v>
      </c>
      <c r="X134" s="4">
        <f t="shared" si="34"/>
        <v>0</v>
      </c>
      <c r="Z134" s="6">
        <f t="shared" si="35"/>
        <v>0</v>
      </c>
      <c r="AA134" s="4">
        <f t="shared" si="36"/>
        <v>0</v>
      </c>
      <c r="AC134" s="6"/>
      <c r="AD134" s="4"/>
      <c r="AF134" s="6">
        <f t="shared" ca="1" si="37"/>
        <v>6775782.0017615855</v>
      </c>
      <c r="AG134" s="4">
        <f t="shared" ca="1" si="38"/>
        <v>6010118.6355625261</v>
      </c>
      <c r="AI134" s="6">
        <f t="shared" ca="1" si="39"/>
        <v>-74724.679071827122</v>
      </c>
      <c r="AJ134" s="4">
        <f t="shared" ca="1" si="40"/>
        <v>-238147.55220191303</v>
      </c>
      <c r="AL134" s="6">
        <f t="shared" ca="1" si="41"/>
        <v>-167526.43306724395</v>
      </c>
      <c r="AM134" s="4">
        <f t="shared" ca="1" si="42"/>
        <v>-533906.7421853065</v>
      </c>
      <c r="AO134" s="6"/>
      <c r="AP134" s="4"/>
    </row>
    <row r="135" spans="1:42" x14ac:dyDescent="0.2">
      <c r="A135" s="15">
        <f>+curves!A124</f>
        <v>40391</v>
      </c>
      <c r="B135" s="6">
        <f t="shared" ca="1" si="22"/>
        <v>6493832.2583470661</v>
      </c>
      <c r="C135" s="4">
        <f t="shared" ca="1" si="23"/>
        <v>5186755.6458470803</v>
      </c>
      <c r="D135" s="72"/>
      <c r="E135" s="6">
        <f t="shared" si="24"/>
        <v>0</v>
      </c>
      <c r="F135" s="4">
        <f t="shared" ca="1" si="43"/>
        <v>-1560907.7710798087</v>
      </c>
      <c r="G135" s="54">
        <v>1162.697850716947</v>
      </c>
      <c r="H135" s="6">
        <f t="shared" si="25"/>
        <v>0</v>
      </c>
      <c r="I135" s="4">
        <f t="shared" si="26"/>
        <v>0</v>
      </c>
      <c r="K135" s="6">
        <f t="shared" si="27"/>
        <v>0</v>
      </c>
      <c r="L135" s="4">
        <f t="shared" si="28"/>
        <v>0</v>
      </c>
      <c r="N135" s="6">
        <f t="shared" si="29"/>
        <v>0</v>
      </c>
      <c r="O135" s="4">
        <f t="shared" si="30"/>
        <v>0</v>
      </c>
      <c r="Q135" s="6"/>
      <c r="R135" s="4"/>
      <c r="T135" s="6">
        <f t="shared" si="31"/>
        <v>0</v>
      </c>
      <c r="U135" s="4">
        <f t="shared" si="32"/>
        <v>0</v>
      </c>
      <c r="W135" s="6">
        <f t="shared" si="33"/>
        <v>0</v>
      </c>
      <c r="X135" s="4">
        <f t="shared" si="34"/>
        <v>0</v>
      </c>
      <c r="Z135" s="6">
        <f t="shared" si="35"/>
        <v>0</v>
      </c>
      <c r="AA135" s="4">
        <f t="shared" si="36"/>
        <v>0</v>
      </c>
      <c r="AC135" s="6"/>
      <c r="AD135" s="4"/>
      <c r="AF135" s="6">
        <f t="shared" ca="1" si="37"/>
        <v>6734611.4194478169</v>
      </c>
      <c r="AG135" s="4">
        <f t="shared" ca="1" si="38"/>
        <v>5953396.4947918719</v>
      </c>
      <c r="AI135" s="6">
        <f t="shared" ca="1" si="39"/>
        <v>-74270.641655954416</v>
      </c>
      <c r="AJ135" s="4">
        <f t="shared" ca="1" si="40"/>
        <v>-236477.72303255886</v>
      </c>
      <c r="AL135" s="6">
        <f t="shared" ca="1" si="41"/>
        <v>-166508.51944479658</v>
      </c>
      <c r="AM135" s="4">
        <f t="shared" ca="1" si="42"/>
        <v>-530163.12591223232</v>
      </c>
      <c r="AO135" s="6"/>
      <c r="AP135" s="4"/>
    </row>
    <row r="136" spans="1:42" x14ac:dyDescent="0.2">
      <c r="A136" s="15">
        <f>+curves!A125</f>
        <v>40422</v>
      </c>
      <c r="B136" s="6">
        <f t="shared" ca="1" si="22"/>
        <v>6454372.6288062455</v>
      </c>
      <c r="C136" s="4">
        <f t="shared" ca="1" si="23"/>
        <v>5006787.868262223</v>
      </c>
      <c r="D136" s="72"/>
      <c r="E136" s="6">
        <f t="shared" si="24"/>
        <v>0</v>
      </c>
      <c r="F136" s="4">
        <f t="shared" ca="1" si="43"/>
        <v>-1552359.2882481674</v>
      </c>
      <c r="G136" s="54">
        <v>1163.3995803249004</v>
      </c>
      <c r="H136" s="6">
        <f t="shared" si="25"/>
        <v>0</v>
      </c>
      <c r="I136" s="4">
        <f t="shared" si="26"/>
        <v>0</v>
      </c>
      <c r="K136" s="6">
        <f t="shared" si="27"/>
        <v>0</v>
      </c>
      <c r="L136" s="4">
        <f t="shared" si="28"/>
        <v>0</v>
      </c>
      <c r="N136" s="6">
        <f t="shared" si="29"/>
        <v>0</v>
      </c>
      <c r="O136" s="4">
        <f t="shared" si="30"/>
        <v>0</v>
      </c>
      <c r="Q136" s="6"/>
      <c r="R136" s="4"/>
      <c r="T136" s="6">
        <f t="shared" si="31"/>
        <v>0</v>
      </c>
      <c r="U136" s="4">
        <f t="shared" si="32"/>
        <v>0</v>
      </c>
      <c r="W136" s="6">
        <f t="shared" si="33"/>
        <v>0</v>
      </c>
      <c r="X136" s="4">
        <f t="shared" si="34"/>
        <v>0</v>
      </c>
      <c r="Z136" s="6">
        <f t="shared" si="35"/>
        <v>0</v>
      </c>
      <c r="AA136" s="4">
        <f t="shared" si="36"/>
        <v>0</v>
      </c>
      <c r="AC136" s="6"/>
      <c r="AD136" s="4"/>
      <c r="AF136" s="6">
        <f t="shared" ca="1" si="37"/>
        <v>6693688.700606226</v>
      </c>
      <c r="AG136" s="4">
        <f t="shared" ca="1" si="38"/>
        <v>5763265.971221962</v>
      </c>
      <c r="AI136" s="6">
        <f t="shared" ca="1" si="39"/>
        <v>-73819.337728025595</v>
      </c>
      <c r="AJ136" s="4">
        <f t="shared" ca="1" si="40"/>
        <v>-233342.92655828889</v>
      </c>
      <c r="AL136" s="6">
        <f t="shared" ca="1" si="41"/>
        <v>-165496.73407195503</v>
      </c>
      <c r="AM136" s="4">
        <f t="shared" ca="1" si="42"/>
        <v>-523135.17640144989</v>
      </c>
      <c r="AO136" s="6"/>
      <c r="AP136" s="4"/>
    </row>
    <row r="137" spans="1:42" x14ac:dyDescent="0.2">
      <c r="A137" s="15">
        <f>+curves!A126</f>
        <v>40452</v>
      </c>
      <c r="B137" s="6">
        <f t="shared" ca="1" si="22"/>
        <v>6416412.1094660023</v>
      </c>
      <c r="C137" s="4">
        <f t="shared" ca="1" si="23"/>
        <v>5035088.8318182155</v>
      </c>
      <c r="D137" s="72"/>
      <c r="E137" s="6">
        <f t="shared" si="24"/>
        <v>0</v>
      </c>
      <c r="F137" s="4">
        <f t="shared" ca="1" si="43"/>
        <v>-1544161.0933471608</v>
      </c>
      <c r="G137" s="54">
        <v>1164.1020367465417</v>
      </c>
      <c r="H137" s="6">
        <f t="shared" si="25"/>
        <v>0</v>
      </c>
      <c r="I137" s="4">
        <f t="shared" si="26"/>
        <v>0</v>
      </c>
      <c r="K137" s="6">
        <f t="shared" si="27"/>
        <v>0</v>
      </c>
      <c r="L137" s="4">
        <f t="shared" si="28"/>
        <v>0</v>
      </c>
      <c r="N137" s="6">
        <f t="shared" si="29"/>
        <v>0</v>
      </c>
      <c r="O137" s="4">
        <f t="shared" si="30"/>
        <v>0</v>
      </c>
      <c r="Q137" s="6"/>
      <c r="R137" s="4"/>
      <c r="T137" s="6">
        <f t="shared" si="31"/>
        <v>0</v>
      </c>
      <c r="U137" s="4">
        <f t="shared" si="32"/>
        <v>0</v>
      </c>
      <c r="W137" s="6">
        <f t="shared" si="33"/>
        <v>0</v>
      </c>
      <c r="X137" s="4">
        <f t="shared" si="34"/>
        <v>0</v>
      </c>
      <c r="Z137" s="6">
        <f t="shared" si="35"/>
        <v>0</v>
      </c>
      <c r="AA137" s="4">
        <f t="shared" si="36"/>
        <v>0</v>
      </c>
      <c r="AC137" s="6"/>
      <c r="AD137" s="4"/>
      <c r="AF137" s="6">
        <f t="shared" ca="1" si="37"/>
        <v>6654320.6761691356</v>
      </c>
      <c r="AG137" s="4">
        <f t="shared" ca="1" si="38"/>
        <v>5789258.9882671498</v>
      </c>
      <c r="AI137" s="6">
        <f t="shared" ca="1" si="39"/>
        <v>-73385.179280928467</v>
      </c>
      <c r="AJ137" s="4">
        <f t="shared" ca="1" si="40"/>
        <v>-232631.01832054325</v>
      </c>
      <c r="AL137" s="6">
        <f t="shared" ca="1" si="41"/>
        <v>-164523.38742220521</v>
      </c>
      <c r="AM137" s="4">
        <f t="shared" ca="1" si="42"/>
        <v>-521539.13812839048</v>
      </c>
      <c r="AO137" s="6"/>
      <c r="AP137" s="4"/>
    </row>
    <row r="138" spans="1:42" x14ac:dyDescent="0.2">
      <c r="A138" s="15">
        <f>+curves!A127</f>
        <v>40483</v>
      </c>
      <c r="B138" s="6">
        <f t="shared" ca="1" si="22"/>
        <v>6377418.6198520716</v>
      </c>
      <c r="C138" s="4">
        <f t="shared" ca="1" si="23"/>
        <v>5406267.2220231602</v>
      </c>
      <c r="D138" s="72"/>
      <c r="E138" s="6">
        <f t="shared" si="24"/>
        <v>0</v>
      </c>
      <c r="F138" s="4">
        <f t="shared" ca="1" si="43"/>
        <v>-1535704.0897755141</v>
      </c>
      <c r="G138" s="54">
        <v>1164.8052207346009</v>
      </c>
      <c r="H138" s="6">
        <f t="shared" si="25"/>
        <v>0</v>
      </c>
      <c r="I138" s="4">
        <f t="shared" si="26"/>
        <v>0</v>
      </c>
      <c r="K138" s="6">
        <f t="shared" si="27"/>
        <v>0</v>
      </c>
      <c r="L138" s="4">
        <f t="shared" si="28"/>
        <v>0</v>
      </c>
      <c r="N138" s="6">
        <f t="shared" si="29"/>
        <v>0</v>
      </c>
      <c r="O138" s="4">
        <f t="shared" si="30"/>
        <v>0</v>
      </c>
      <c r="Q138" s="6"/>
      <c r="R138" s="4"/>
      <c r="T138" s="6">
        <f t="shared" si="31"/>
        <v>0</v>
      </c>
      <c r="U138" s="4">
        <f t="shared" si="32"/>
        <v>0</v>
      </c>
      <c r="W138" s="6">
        <f t="shared" si="33"/>
        <v>0</v>
      </c>
      <c r="X138" s="4">
        <f t="shared" si="34"/>
        <v>0</v>
      </c>
      <c r="Z138" s="6">
        <f t="shared" si="35"/>
        <v>0</v>
      </c>
      <c r="AA138" s="4">
        <f t="shared" si="36"/>
        <v>0</v>
      </c>
      <c r="AC138" s="6"/>
      <c r="AD138" s="4"/>
      <c r="AF138" s="6">
        <f t="shared" ca="1" si="37"/>
        <v>6613881.3808515603</v>
      </c>
      <c r="AG138" s="4">
        <f t="shared" ca="1" si="38"/>
        <v>6170751.3283345066</v>
      </c>
      <c r="AI138" s="6">
        <f t="shared" ca="1" si="39"/>
        <v>-72939.206644307182</v>
      </c>
      <c r="AJ138" s="4">
        <f t="shared" ca="1" si="40"/>
        <v>-235812.45508104513</v>
      </c>
      <c r="AL138" s="6">
        <f t="shared" ca="1" si="41"/>
        <v>-163523.55435518135</v>
      </c>
      <c r="AM138" s="4">
        <f t="shared" ca="1" si="42"/>
        <v>-528671.65123030136</v>
      </c>
      <c r="AO138" s="6"/>
      <c r="AP138" s="4"/>
    </row>
    <row r="139" spans="1:42" x14ac:dyDescent="0.2">
      <c r="A139" s="15">
        <f>+curves!A128</f>
        <v>40513</v>
      </c>
      <c r="B139" s="6">
        <f t="shared" ca="1" si="22"/>
        <v>6339906.556456117</v>
      </c>
      <c r="C139" s="4">
        <f t="shared" ca="1" si="23"/>
        <v>5875320.102368868</v>
      </c>
      <c r="D139" s="72"/>
      <c r="E139" s="6">
        <f t="shared" si="24"/>
        <v>0</v>
      </c>
      <c r="F139" s="4">
        <f t="shared" ca="1" si="43"/>
        <v>-1527593.6515576108</v>
      </c>
      <c r="G139" s="54">
        <v>1165.5091330426515</v>
      </c>
      <c r="H139" s="6">
        <f t="shared" si="25"/>
        <v>0</v>
      </c>
      <c r="I139" s="4">
        <f t="shared" si="26"/>
        <v>0</v>
      </c>
      <c r="K139" s="6">
        <f t="shared" si="27"/>
        <v>0</v>
      </c>
      <c r="L139" s="4">
        <f t="shared" si="28"/>
        <v>0</v>
      </c>
      <c r="N139" s="6">
        <f t="shared" si="29"/>
        <v>0</v>
      </c>
      <c r="O139" s="4">
        <f t="shared" si="30"/>
        <v>0</v>
      </c>
      <c r="Q139" s="6"/>
      <c r="R139" s="4"/>
      <c r="T139" s="6">
        <f t="shared" si="31"/>
        <v>0</v>
      </c>
      <c r="U139" s="4">
        <f t="shared" si="32"/>
        <v>0</v>
      </c>
      <c r="W139" s="6">
        <f t="shared" si="33"/>
        <v>0</v>
      </c>
      <c r="X139" s="4">
        <f t="shared" si="34"/>
        <v>0</v>
      </c>
      <c r="Z139" s="6">
        <f t="shared" si="35"/>
        <v>0</v>
      </c>
      <c r="AA139" s="4">
        <f t="shared" si="36"/>
        <v>0</v>
      </c>
      <c r="AC139" s="6"/>
      <c r="AD139" s="4"/>
      <c r="AF139" s="6">
        <f t="shared" ca="1" si="37"/>
        <v>6574978.4402668662</v>
      </c>
      <c r="AG139" s="4">
        <f t="shared" ca="1" si="38"/>
        <v>6653878.1815500688</v>
      </c>
      <c r="AI139" s="6">
        <f t="shared" ca="1" si="39"/>
        <v>-72510.177234951057</v>
      </c>
      <c r="AJ139" s="4">
        <f t="shared" ca="1" si="40"/>
        <v>-240153.7070021579</v>
      </c>
      <c r="AL139" s="6">
        <f t="shared" ca="1" si="41"/>
        <v>-162561.7065757979</v>
      </c>
      <c r="AM139" s="4">
        <f t="shared" ca="1" si="42"/>
        <v>-538404.37217904266</v>
      </c>
      <c r="AO139" s="6"/>
      <c r="AP139" s="4"/>
    </row>
    <row r="140" spans="1:42" x14ac:dyDescent="0.2">
      <c r="A140" s="15">
        <f>+curves!A129</f>
        <v>40544</v>
      </c>
      <c r="B140" s="6">
        <f t="shared" ca="1" si="22"/>
        <v>6301373.7518498087</v>
      </c>
      <c r="C140" s="4">
        <f t="shared" ca="1" si="23"/>
        <v>7370844.7918456644</v>
      </c>
      <c r="D140" s="72"/>
      <c r="E140" s="6">
        <f t="shared" si="24"/>
        <v>0</v>
      </c>
      <c r="F140" s="4">
        <f t="shared" ca="1" si="43"/>
        <v>-1519227.1504295876</v>
      </c>
      <c r="G140" s="54">
        <v>1166.2137744251129</v>
      </c>
      <c r="H140" s="6">
        <f t="shared" si="25"/>
        <v>0</v>
      </c>
      <c r="I140" s="4">
        <f t="shared" si="26"/>
        <v>0</v>
      </c>
      <c r="K140" s="6">
        <f t="shared" si="27"/>
        <v>0</v>
      </c>
      <c r="L140" s="4">
        <f t="shared" si="28"/>
        <v>0</v>
      </c>
      <c r="N140" s="6">
        <f t="shared" si="29"/>
        <v>0</v>
      </c>
      <c r="O140" s="4">
        <f t="shared" si="30"/>
        <v>0</v>
      </c>
      <c r="Q140" s="6"/>
      <c r="R140" s="4"/>
      <c r="T140" s="6">
        <f t="shared" si="31"/>
        <v>0</v>
      </c>
      <c r="U140" s="4">
        <f t="shared" si="32"/>
        <v>0</v>
      </c>
      <c r="W140" s="6">
        <f t="shared" si="33"/>
        <v>0</v>
      </c>
      <c r="X140" s="4">
        <f t="shared" si="34"/>
        <v>0</v>
      </c>
      <c r="Z140" s="6">
        <f t="shared" si="35"/>
        <v>0</v>
      </c>
      <c r="AA140" s="4">
        <f t="shared" si="36"/>
        <v>0</v>
      </c>
      <c r="AC140" s="6"/>
      <c r="AD140" s="4"/>
      <c r="AF140" s="6">
        <f t="shared" ca="1" si="37"/>
        <v>6535016.9112958284</v>
      </c>
      <c r="AG140" s="4">
        <f t="shared" ca="1" si="38"/>
        <v>8201446.2236762634</v>
      </c>
      <c r="AI140" s="6">
        <f t="shared" ca="1" si="39"/>
        <v>-72069.473501152665</v>
      </c>
      <c r="AJ140" s="4">
        <f t="shared" ca="1" si="40"/>
        <v>-256206.97829659769</v>
      </c>
      <c r="AL140" s="6">
        <f t="shared" ca="1" si="41"/>
        <v>-161573.68594486691</v>
      </c>
      <c r="AM140" s="4">
        <f t="shared" ca="1" si="42"/>
        <v>-574394.45353400183</v>
      </c>
      <c r="AO140" s="6"/>
      <c r="AP140" s="4"/>
    </row>
    <row r="141" spans="1:42" x14ac:dyDescent="0.2">
      <c r="A141" s="15">
        <f>+curves!A130</f>
        <v>40575</v>
      </c>
      <c r="B141" s="6">
        <f t="shared" ref="B141:B204" ca="1" si="44">+SUMIF($H$11:$CM$11,"POS",$H141:$CM141)</f>
        <v>6263072.9956479566</v>
      </c>
      <c r="C141" s="4">
        <f t="shared" ref="C141:C204" ca="1" si="45">+SUMIF($H$11:$CM$11,"P&amp;l",$H141:$CM141)</f>
        <v>6743577.8312375089</v>
      </c>
      <c r="D141" s="72"/>
      <c r="E141" s="6">
        <f t="shared" si="24"/>
        <v>0</v>
      </c>
      <c r="F141" s="4">
        <f t="shared" ca="1" si="43"/>
        <v>-1510906.3473541767</v>
      </c>
      <c r="G141" s="54">
        <v>1166.9191456370568</v>
      </c>
      <c r="H141" s="6">
        <f t="shared" si="25"/>
        <v>0</v>
      </c>
      <c r="I141" s="4">
        <f t="shared" si="26"/>
        <v>0</v>
      </c>
      <c r="K141" s="6">
        <f t="shared" si="27"/>
        <v>0</v>
      </c>
      <c r="L141" s="4">
        <f t="shared" si="28"/>
        <v>0</v>
      </c>
      <c r="N141" s="6">
        <f t="shared" si="29"/>
        <v>0</v>
      </c>
      <c r="O141" s="4">
        <f t="shared" si="30"/>
        <v>0</v>
      </c>
      <c r="Q141" s="6"/>
      <c r="R141" s="4"/>
      <c r="T141" s="6">
        <f t="shared" si="31"/>
        <v>0</v>
      </c>
      <c r="U141" s="4">
        <f t="shared" si="32"/>
        <v>0</v>
      </c>
      <c r="W141" s="6">
        <f t="shared" si="33"/>
        <v>0</v>
      </c>
      <c r="X141" s="4">
        <f t="shared" si="34"/>
        <v>0</v>
      </c>
      <c r="Z141" s="6">
        <f t="shared" si="35"/>
        <v>0</v>
      </c>
      <c r="AA141" s="4">
        <f t="shared" si="36"/>
        <v>0</v>
      </c>
      <c r="AC141" s="6"/>
      <c r="AD141" s="4"/>
      <c r="AF141" s="6">
        <f t="shared" ca="1" si="37"/>
        <v>6495296.0346503118</v>
      </c>
      <c r="AG141" s="4">
        <f t="shared" ca="1" si="38"/>
        <v>7547533.9922636626</v>
      </c>
      <c r="AI141" s="6">
        <f t="shared" ca="1" si="39"/>
        <v>-71631.423729330578</v>
      </c>
      <c r="AJ141" s="4">
        <f t="shared" ca="1" si="40"/>
        <v>-247987.98895094241</v>
      </c>
      <c r="AL141" s="6">
        <f t="shared" ca="1" si="41"/>
        <v>-160591.61527302454</v>
      </c>
      <c r="AM141" s="4">
        <f t="shared" ca="1" si="42"/>
        <v>-555968.17207521095</v>
      </c>
      <c r="AO141" s="6"/>
      <c r="AP141" s="4"/>
    </row>
    <row r="142" spans="1:42" x14ac:dyDescent="0.2">
      <c r="A142" s="15">
        <f>+curves!A131</f>
        <v>40603</v>
      </c>
      <c r="B142" s="6">
        <f t="shared" ca="1" si="44"/>
        <v>6228677.0632212237</v>
      </c>
      <c r="C142" s="4">
        <f t="shared" ca="1" si="45"/>
        <v>6002702.5244317632</v>
      </c>
      <c r="D142" s="72"/>
      <c r="E142" s="6">
        <f t="shared" ref="E142:E205" si="46">+IF(AND($H$7&lt;$A142+1,$H$8&gt;$A142-1),$H$9*VLOOKUP($A142,curves,3,0),0)</f>
        <v>0</v>
      </c>
      <c r="F142" s="4">
        <f t="shared" ca="1" si="43"/>
        <v>-1503517.8854786609</v>
      </c>
      <c r="G142" s="54">
        <v>1167.6252474344003</v>
      </c>
      <c r="H142" s="6">
        <f t="shared" ref="H142:H205" si="47">+IF(AND($H$7&lt;$A142+1,$H$8&gt;$A142-1),$H$9*VLOOKUP($A142,curves,3,0),0)</f>
        <v>0</v>
      </c>
      <c r="I142" s="4">
        <f t="shared" ref="I142:I205" si="48">+IF(AND(H$7&lt;$A142+1,H$8&gt;$A142-1),H$9*(VLOOKUP($A142,curves,6,0)-H$10)*VLOOKUP($A142,curves,3,0),0)</f>
        <v>0</v>
      </c>
      <c r="K142" s="6">
        <f t="shared" ref="K142:K205" si="49">+IF(AND(K$7&lt;$A142+1,K$8&gt;$A142-1),K$9*VLOOKUP($A142,curves,3,0),0)</f>
        <v>0</v>
      </c>
      <c r="L142" s="4">
        <f t="shared" ref="L142:L205" si="50">+IF(AND(K$7&lt;$A142+1,K$8&gt;$A142-1),K$9*(VLOOKUP($A142,curves,6,0)-K$10)*VLOOKUP($A142,curves,3,0),0)</f>
        <v>0</v>
      </c>
      <c r="N142" s="6">
        <f t="shared" ref="N142:N205" si="51">+IF(AND(N$7&lt;$A142+1,N$8&gt;$A142-1),N$9*VLOOKUP($A142,curves,3,0),0)</f>
        <v>0</v>
      </c>
      <c r="O142" s="4">
        <f t="shared" ref="O142:O205" si="52">+IF(AND(N$7&lt;$A142+1,N$8&gt;$A142-1),N$9*(VLOOKUP($A142,curves,6,0)-N$10)*VLOOKUP($A142,curves,3,0),0)</f>
        <v>0</v>
      </c>
      <c r="Q142" s="6"/>
      <c r="R142" s="4"/>
      <c r="T142" s="6">
        <f t="shared" ref="T142:T205" si="53">+IF(AND(T$7&lt;$A142+1,T$8&gt;$A142-1),T$9*VLOOKUP($A142,curves,3,0),0)</f>
        <v>0</v>
      </c>
      <c r="U142" s="4">
        <f t="shared" ref="U142:U205" si="54">+IF(AND(T$7&lt;$A142+1,T$8&gt;$A142-1),T$9*(VLOOKUP($A142,curves,6,0)-T$10)*VLOOKUP($A142,curves,3,0),0)</f>
        <v>0</v>
      </c>
      <c r="W142" s="6">
        <f t="shared" ref="W142:W205" si="55">+IF(AND(W$7&lt;$A142+1,W$8&gt;$A142-1),W$9*VLOOKUP($A142,curves,3,0),0)</f>
        <v>0</v>
      </c>
      <c r="X142" s="4">
        <f t="shared" ref="X142:X205" si="56">+IF(AND(W$7&lt;$A142+1,W$8&gt;$A142-1),W$9*(VLOOKUP($A142,curves,6,0)-W$10)*VLOOKUP($A142,curves,3,0),0)</f>
        <v>0</v>
      </c>
      <c r="Z142" s="6">
        <f t="shared" ref="Z142:Z205" si="57">+IF(AND(Z$7&lt;$A142+1,Z$8&gt;$A142-1),Z$9*VLOOKUP($A142,curves,3,0),0)</f>
        <v>0</v>
      </c>
      <c r="AA142" s="4">
        <f t="shared" ref="AA142:AA205" si="58">+IF(AND(Z$7&lt;$A142+1,Z$8&gt;$A142-1),Z$9*(VLOOKUP($A142,curves,6,0)-Z$10)*VLOOKUP($A142,curves,3,0),0)</f>
        <v>0</v>
      </c>
      <c r="AC142" s="6"/>
      <c r="AD142" s="4"/>
      <c r="AF142" s="6">
        <f t="shared" ref="AF142:AF205" ca="1" si="59">+IF(AND(AF$7&lt;$A142+1,AF$8&gt;$A142-1),AF$9*VLOOKUP($A142,curves,3,0),0)</f>
        <v>6459624.7653461369</v>
      </c>
      <c r="AG142" s="4">
        <f t="shared" ref="AG142:AG205" ca="1" si="60">+IF(AND(AF$7&lt;$A142+1,AF$8&gt;$A142-1),AF$9*(VLOOKUP($A142,curves,6,0)-AF$10)*VLOOKUP($A142,curves,3,0),0)</f>
        <v>6776146.3788481001</v>
      </c>
      <c r="AI142" s="6">
        <f t="shared" ref="AI142:AI205" ca="1" si="61">+IF(AND(AI$7&lt;$A142+1,AI$8&gt;$A142-1),AI$9*VLOOKUP($A142,curves,3,0),0)</f>
        <v>-71238.033837190276</v>
      </c>
      <c r="AJ142" s="4">
        <f t="shared" ref="AJ142:AJ205" ca="1" si="62">+IF(AND(AI$7&lt;$A142+1,AI$8&gt;$A142-1),AI$9*(VLOOKUP($A142,curves,6,0)-AI$10)*VLOOKUP($A142,curves,3,0),0)</f>
        <v>-238576.17532075025</v>
      </c>
      <c r="AL142" s="6">
        <f t="shared" ref="AL142:AL205" ca="1" si="63">+IF(AND(AL$7&lt;$A142+1,AL$8&gt;$A142-1),AL$9*VLOOKUP($A142,curves,3,0),0)</f>
        <v>-159709.66828772367</v>
      </c>
      <c r="AM142" s="4">
        <f t="shared" ref="AM142:AM205" ca="1" si="64">+IF(AND(AL$7&lt;$A142+1,AL$8&gt;$A142-1),AL$9*(VLOOKUP($A142,curves,6,0)-AL$10)*VLOOKUP($A142,curves,3,0),0)</f>
        <v>-534867.67909558665</v>
      </c>
      <c r="AO142" s="6"/>
      <c r="AP142" s="4"/>
    </row>
    <row r="143" spans="1:42" x14ac:dyDescent="0.2">
      <c r="A143" s="15">
        <f>+curves!A132</f>
        <v>40634</v>
      </c>
      <c r="B143" s="6">
        <f t="shared" ca="1" si="44"/>
        <v>6190814.1300162748</v>
      </c>
      <c r="C143" s="4">
        <f t="shared" ca="1" si="45"/>
        <v>5229506.3656341853</v>
      </c>
      <c r="D143" s="72"/>
      <c r="E143" s="6">
        <f t="shared" si="46"/>
        <v>0</v>
      </c>
      <c r="F143" s="4">
        <f t="shared" ca="1" si="43"/>
        <v>-1495282.9248542006</v>
      </c>
      <c r="G143" s="54">
        <v>1168.3320805739099</v>
      </c>
      <c r="H143" s="6">
        <f t="shared" si="47"/>
        <v>0</v>
      </c>
      <c r="I143" s="4">
        <f t="shared" si="48"/>
        <v>0</v>
      </c>
      <c r="K143" s="6">
        <f t="shared" si="49"/>
        <v>0</v>
      </c>
      <c r="L143" s="4">
        <f t="shared" si="50"/>
        <v>0</v>
      </c>
      <c r="N143" s="6">
        <f t="shared" si="51"/>
        <v>0</v>
      </c>
      <c r="O143" s="4">
        <f t="shared" si="52"/>
        <v>0</v>
      </c>
      <c r="Q143" s="6"/>
      <c r="R143" s="4"/>
      <c r="T143" s="6">
        <f t="shared" si="53"/>
        <v>0</v>
      </c>
      <c r="U143" s="4">
        <f t="shared" si="54"/>
        <v>0</v>
      </c>
      <c r="W143" s="6">
        <f t="shared" si="55"/>
        <v>0</v>
      </c>
      <c r="X143" s="4">
        <f t="shared" si="56"/>
        <v>0</v>
      </c>
      <c r="Z143" s="6">
        <f t="shared" si="57"/>
        <v>0</v>
      </c>
      <c r="AA143" s="4">
        <f t="shared" si="58"/>
        <v>0</v>
      </c>
      <c r="AC143" s="6"/>
      <c r="AD143" s="4"/>
      <c r="AF143" s="6">
        <f t="shared" ca="1" si="59"/>
        <v>6420357.9453558186</v>
      </c>
      <c r="AG143" s="4">
        <f t="shared" ca="1" si="60"/>
        <v>5970932.8891809126</v>
      </c>
      <c r="AI143" s="6">
        <f t="shared" ca="1" si="61"/>
        <v>-70804.991492973044</v>
      </c>
      <c r="AJ143" s="4">
        <f t="shared" ca="1" si="62"/>
        <v>-228700.12252230293</v>
      </c>
      <c r="AL143" s="6">
        <f t="shared" ca="1" si="63"/>
        <v>-158738.82384657118</v>
      </c>
      <c r="AM143" s="4">
        <f t="shared" ca="1" si="64"/>
        <v>-512726.40102442488</v>
      </c>
      <c r="AO143" s="6"/>
      <c r="AP143" s="4"/>
    </row>
    <row r="144" spans="1:42" x14ac:dyDescent="0.2">
      <c r="A144" s="15">
        <f>+curves!A133</f>
        <v>40664</v>
      </c>
      <c r="B144" s="6">
        <f t="shared" ca="1" si="44"/>
        <v>6154389.7317575654</v>
      </c>
      <c r="C144" s="4">
        <f t="shared" ca="1" si="45"/>
        <v>5094113.3115905859</v>
      </c>
      <c r="D144" s="72"/>
      <c r="E144" s="6">
        <f t="shared" si="46"/>
        <v>0</v>
      </c>
      <c r="F144" s="4">
        <f t="shared" ca="1" si="43"/>
        <v>-1487385.4933795317</v>
      </c>
      <c r="G144" s="54">
        <v>1169.0396458130051</v>
      </c>
      <c r="H144" s="6">
        <f t="shared" si="47"/>
        <v>0</v>
      </c>
      <c r="I144" s="4">
        <f t="shared" si="48"/>
        <v>0</v>
      </c>
      <c r="K144" s="6">
        <f t="shared" si="49"/>
        <v>0</v>
      </c>
      <c r="L144" s="4">
        <f t="shared" si="50"/>
        <v>0</v>
      </c>
      <c r="N144" s="6">
        <f t="shared" si="51"/>
        <v>0</v>
      </c>
      <c r="O144" s="4">
        <f t="shared" si="52"/>
        <v>0</v>
      </c>
      <c r="Q144" s="6"/>
      <c r="R144" s="4"/>
      <c r="T144" s="6">
        <f t="shared" si="53"/>
        <v>0</v>
      </c>
      <c r="U144" s="4">
        <f t="shared" si="54"/>
        <v>0</v>
      </c>
      <c r="W144" s="6">
        <f t="shared" si="55"/>
        <v>0</v>
      </c>
      <c r="X144" s="4">
        <f t="shared" si="56"/>
        <v>0</v>
      </c>
      <c r="Z144" s="6">
        <f t="shared" si="57"/>
        <v>0</v>
      </c>
      <c r="AA144" s="4">
        <f t="shared" si="58"/>
        <v>0</v>
      </c>
      <c r="AC144" s="6"/>
      <c r="AD144" s="4"/>
      <c r="AF144" s="6">
        <f t="shared" ca="1" si="59"/>
        <v>6382582.9984984668</v>
      </c>
      <c r="AG144" s="4">
        <f t="shared" ca="1" si="60"/>
        <v>5827298.2776291016</v>
      </c>
      <c r="AI144" s="6">
        <f t="shared" ca="1" si="61"/>
        <v>-70388.40182404079</v>
      </c>
      <c r="AJ144" s="4">
        <f t="shared" ca="1" si="62"/>
        <v>-226157.93506064307</v>
      </c>
      <c r="AL144" s="6">
        <f t="shared" ca="1" si="63"/>
        <v>-157804.86491686065</v>
      </c>
      <c r="AM144" s="4">
        <f t="shared" ca="1" si="64"/>
        <v>-507027.03097787331</v>
      </c>
      <c r="AO144" s="6"/>
      <c r="AP144" s="4"/>
    </row>
    <row r="145" spans="1:42" x14ac:dyDescent="0.2">
      <c r="A145" s="15">
        <f>+curves!A134</f>
        <v>40695</v>
      </c>
      <c r="B145" s="6">
        <f t="shared" ca="1" si="44"/>
        <v>6116974.2508059656</v>
      </c>
      <c r="C145" s="4">
        <f t="shared" ca="1" si="45"/>
        <v>5142664.4237544201</v>
      </c>
      <c r="D145" s="72"/>
      <c r="E145" s="6">
        <f t="shared" si="46"/>
        <v>0</v>
      </c>
      <c r="F145" s="4">
        <f t="shared" ca="1" si="43"/>
        <v>-1479238.6639208728</v>
      </c>
      <c r="G145" s="54">
        <v>1169.7479439099552</v>
      </c>
      <c r="H145" s="6">
        <f t="shared" si="47"/>
        <v>0</v>
      </c>
      <c r="I145" s="4">
        <f t="shared" si="48"/>
        <v>0</v>
      </c>
      <c r="K145" s="6">
        <f t="shared" si="49"/>
        <v>0</v>
      </c>
      <c r="L145" s="4">
        <f t="shared" si="50"/>
        <v>0</v>
      </c>
      <c r="N145" s="6">
        <f t="shared" si="51"/>
        <v>0</v>
      </c>
      <c r="O145" s="4">
        <f t="shared" si="52"/>
        <v>0</v>
      </c>
      <c r="Q145" s="6"/>
      <c r="R145" s="4"/>
      <c r="T145" s="6">
        <f t="shared" si="53"/>
        <v>0</v>
      </c>
      <c r="U145" s="4">
        <f t="shared" si="54"/>
        <v>0</v>
      </c>
      <c r="W145" s="6">
        <f t="shared" si="55"/>
        <v>0</v>
      </c>
      <c r="X145" s="4">
        <f t="shared" si="56"/>
        <v>0</v>
      </c>
      <c r="Z145" s="6">
        <f t="shared" si="57"/>
        <v>0</v>
      </c>
      <c r="AA145" s="4">
        <f t="shared" si="58"/>
        <v>0</v>
      </c>
      <c r="AC145" s="6"/>
      <c r="AD145" s="4"/>
      <c r="AF145" s="6">
        <f t="shared" ca="1" si="59"/>
        <v>6343780.2214546204</v>
      </c>
      <c r="AG145" s="4">
        <f t="shared" ca="1" si="60"/>
        <v>5874340.485066982</v>
      </c>
      <c r="AI145" s="6">
        <f t="shared" ca="1" si="61"/>
        <v>-69960.477038245852</v>
      </c>
      <c r="AJ145" s="4">
        <f t="shared" ca="1" si="62"/>
        <v>-225692.49892538114</v>
      </c>
      <c r="AL145" s="6">
        <f t="shared" ca="1" si="63"/>
        <v>-156845.49361040938</v>
      </c>
      <c r="AM145" s="4">
        <f t="shared" ca="1" si="64"/>
        <v>-505983.56238718069</v>
      </c>
      <c r="AO145" s="6"/>
      <c r="AP145" s="4"/>
    </row>
    <row r="146" spans="1:42" x14ac:dyDescent="0.2">
      <c r="A146" s="15">
        <f>+curves!A135</f>
        <v>40725</v>
      </c>
      <c r="B146" s="6">
        <f t="shared" ca="1" si="44"/>
        <v>6080980.3287613448</v>
      </c>
      <c r="C146" s="4">
        <f t="shared" ca="1" si="45"/>
        <v>5507667.3242048277</v>
      </c>
      <c r="D146" s="72"/>
      <c r="E146" s="6">
        <f t="shared" si="46"/>
        <v>0</v>
      </c>
      <c r="F146" s="4">
        <f t="shared" ca="1" si="43"/>
        <v>-1471425.7762969218</v>
      </c>
      <c r="G146" s="54">
        <v>1170.45697562388</v>
      </c>
      <c r="H146" s="6">
        <f t="shared" si="47"/>
        <v>0</v>
      </c>
      <c r="I146" s="4">
        <f t="shared" si="48"/>
        <v>0</v>
      </c>
      <c r="K146" s="6">
        <f t="shared" si="49"/>
        <v>0</v>
      </c>
      <c r="L146" s="4">
        <f t="shared" si="50"/>
        <v>0</v>
      </c>
      <c r="N146" s="6">
        <f t="shared" si="51"/>
        <v>0</v>
      </c>
      <c r="O146" s="4">
        <f t="shared" si="52"/>
        <v>0</v>
      </c>
      <c r="Q146" s="6"/>
      <c r="R146" s="4"/>
      <c r="T146" s="6">
        <f t="shared" si="53"/>
        <v>0</v>
      </c>
      <c r="U146" s="4">
        <f t="shared" si="54"/>
        <v>0</v>
      </c>
      <c r="W146" s="6">
        <f t="shared" si="55"/>
        <v>0</v>
      </c>
      <c r="X146" s="4">
        <f t="shared" si="56"/>
        <v>0</v>
      </c>
      <c r="Z146" s="6">
        <f t="shared" si="57"/>
        <v>0</v>
      </c>
      <c r="AA146" s="4">
        <f t="shared" si="58"/>
        <v>0</v>
      </c>
      <c r="AC146" s="6"/>
      <c r="AD146" s="4"/>
      <c r="AF146" s="6">
        <f t="shared" ca="1" si="59"/>
        <v>6306451.7120646778</v>
      </c>
      <c r="AG146" s="4">
        <f t="shared" ca="1" si="60"/>
        <v>6249693.6466560997</v>
      </c>
      <c r="AI146" s="6">
        <f t="shared" ca="1" si="61"/>
        <v>-69548.81077099168</v>
      </c>
      <c r="AJ146" s="4">
        <f t="shared" ca="1" si="62"/>
        <v>-228885.13624733366</v>
      </c>
      <c r="AL146" s="6">
        <f t="shared" ca="1" si="63"/>
        <v>-155922.57253234216</v>
      </c>
      <c r="AM146" s="4">
        <f t="shared" ca="1" si="64"/>
        <v>-513141.18620393815</v>
      </c>
      <c r="AO146" s="6"/>
      <c r="AP146" s="4"/>
    </row>
    <row r="147" spans="1:42" x14ac:dyDescent="0.2">
      <c r="A147" s="15">
        <f>+curves!A136</f>
        <v>40756</v>
      </c>
      <c r="B147" s="6">
        <f t="shared" ca="1" si="44"/>
        <v>6044007.0617533149</v>
      </c>
      <c r="C147" s="4">
        <f t="shared" ca="1" si="45"/>
        <v>5456047.8645540802</v>
      </c>
      <c r="D147" s="72"/>
      <c r="E147" s="6">
        <f t="shared" si="46"/>
        <v>0</v>
      </c>
      <c r="F147" s="4">
        <f t="shared" ca="1" si="43"/>
        <v>-1463366.1368688738</v>
      </c>
      <c r="G147" s="54">
        <v>1171.1667417145545</v>
      </c>
      <c r="H147" s="6">
        <f t="shared" si="47"/>
        <v>0</v>
      </c>
      <c r="I147" s="4">
        <f t="shared" si="48"/>
        <v>0</v>
      </c>
      <c r="K147" s="6">
        <f t="shared" si="49"/>
        <v>0</v>
      </c>
      <c r="L147" s="4">
        <f t="shared" si="50"/>
        <v>0</v>
      </c>
      <c r="N147" s="6">
        <f t="shared" si="51"/>
        <v>0</v>
      </c>
      <c r="O147" s="4">
        <f t="shared" si="52"/>
        <v>0</v>
      </c>
      <c r="Q147" s="6"/>
      <c r="R147" s="4"/>
      <c r="T147" s="6">
        <f t="shared" si="53"/>
        <v>0</v>
      </c>
      <c r="U147" s="4">
        <f t="shared" si="54"/>
        <v>0</v>
      </c>
      <c r="W147" s="6">
        <f t="shared" si="55"/>
        <v>0</v>
      </c>
      <c r="X147" s="4">
        <f t="shared" si="56"/>
        <v>0</v>
      </c>
      <c r="Z147" s="6">
        <f t="shared" si="57"/>
        <v>0</v>
      </c>
      <c r="AA147" s="4">
        <f t="shared" si="58"/>
        <v>0</v>
      </c>
      <c r="AC147" s="6"/>
      <c r="AD147" s="4"/>
      <c r="AF147" s="6">
        <f t="shared" ca="1" si="59"/>
        <v>6268107.5454307916</v>
      </c>
      <c r="AG147" s="4">
        <f t="shared" ca="1" si="60"/>
        <v>6192890.2548856242</v>
      </c>
      <c r="AI147" s="6">
        <f t="shared" ca="1" si="61"/>
        <v>-69125.943632519862</v>
      </c>
      <c r="AJ147" s="4">
        <f t="shared" ca="1" si="62"/>
        <v>-227286.10266372532</v>
      </c>
      <c r="AL147" s="6">
        <f t="shared" ca="1" si="63"/>
        <v>-154974.54004495681</v>
      </c>
      <c r="AM147" s="4">
        <f t="shared" ca="1" si="64"/>
        <v>-509556.28766781796</v>
      </c>
      <c r="AO147" s="6"/>
      <c r="AP147" s="4"/>
    </row>
    <row r="148" spans="1:42" x14ac:dyDescent="0.2">
      <c r="A148" s="15">
        <f>+curves!A137</f>
        <v>40787</v>
      </c>
      <c r="B148" s="6">
        <f t="shared" ca="1" si="44"/>
        <v>6007256.5384293161</v>
      </c>
      <c r="C148" s="4">
        <f t="shared" ca="1" si="45"/>
        <v>5278698.2642124612</v>
      </c>
      <c r="D148" s="72"/>
      <c r="E148" s="6">
        <f t="shared" si="46"/>
        <v>0</v>
      </c>
      <c r="F148" s="4">
        <f t="shared" ca="1" si="43"/>
        <v>-1455350.523147905</v>
      </c>
      <c r="G148" s="54">
        <v>1171.8772429426076</v>
      </c>
      <c r="H148" s="6">
        <f t="shared" si="47"/>
        <v>0</v>
      </c>
      <c r="I148" s="4">
        <f t="shared" si="48"/>
        <v>0</v>
      </c>
      <c r="K148" s="6">
        <f t="shared" si="49"/>
        <v>0</v>
      </c>
      <c r="L148" s="4">
        <f t="shared" si="50"/>
        <v>0</v>
      </c>
      <c r="N148" s="6">
        <f t="shared" si="51"/>
        <v>0</v>
      </c>
      <c r="O148" s="4">
        <f t="shared" si="52"/>
        <v>0</v>
      </c>
      <c r="Q148" s="6"/>
      <c r="R148" s="4"/>
      <c r="T148" s="6">
        <f t="shared" si="53"/>
        <v>0</v>
      </c>
      <c r="U148" s="4">
        <f t="shared" si="54"/>
        <v>0</v>
      </c>
      <c r="W148" s="6">
        <f t="shared" si="55"/>
        <v>0</v>
      </c>
      <c r="X148" s="4">
        <f t="shared" si="56"/>
        <v>0</v>
      </c>
      <c r="Z148" s="6">
        <f t="shared" si="57"/>
        <v>0</v>
      </c>
      <c r="AA148" s="4">
        <f t="shared" si="58"/>
        <v>0</v>
      </c>
      <c r="AC148" s="6"/>
      <c r="AD148" s="4"/>
      <c r="AF148" s="6">
        <f t="shared" ca="1" si="59"/>
        <v>6229994.3814003607</v>
      </c>
      <c r="AG148" s="4">
        <f t="shared" ca="1" si="60"/>
        <v>6005714.5836699503</v>
      </c>
      <c r="AI148" s="6">
        <f t="shared" ca="1" si="61"/>
        <v>-68705.62403695946</v>
      </c>
      <c r="AJ148" s="4">
        <f t="shared" ca="1" si="62"/>
        <v>-224255.1568566357</v>
      </c>
      <c r="AL148" s="6">
        <f t="shared" ca="1" si="63"/>
        <v>-154032.21893408505</v>
      </c>
      <c r="AM148" s="4">
        <f t="shared" ca="1" si="64"/>
        <v>-502761.1626008536</v>
      </c>
      <c r="AO148" s="6"/>
      <c r="AP148" s="4"/>
    </row>
    <row r="149" spans="1:42" x14ac:dyDescent="0.2">
      <c r="A149" s="15">
        <f>+curves!A138</f>
        <v>40817</v>
      </c>
      <c r="B149" s="6">
        <f t="shared" ca="1" si="44"/>
        <v>5971902.345422212</v>
      </c>
      <c r="C149" s="4">
        <f t="shared" ca="1" si="45"/>
        <v>5295407.035910462</v>
      </c>
      <c r="D149" s="72"/>
      <c r="E149" s="6">
        <f t="shared" si="46"/>
        <v>0</v>
      </c>
      <c r="F149" s="4">
        <f t="shared" ca="1" si="43"/>
        <v>-1447663.5094876227</v>
      </c>
      <c r="G149" s="54">
        <v>1172.5884800695194</v>
      </c>
      <c r="H149" s="6">
        <f t="shared" si="47"/>
        <v>0</v>
      </c>
      <c r="I149" s="4">
        <f t="shared" si="48"/>
        <v>0</v>
      </c>
      <c r="K149" s="6">
        <f t="shared" si="49"/>
        <v>0</v>
      </c>
      <c r="L149" s="4">
        <f t="shared" si="50"/>
        <v>0</v>
      </c>
      <c r="N149" s="6">
        <f t="shared" si="51"/>
        <v>0</v>
      </c>
      <c r="O149" s="4">
        <f t="shared" si="52"/>
        <v>0</v>
      </c>
      <c r="Q149" s="6"/>
      <c r="R149" s="4"/>
      <c r="T149" s="6">
        <f t="shared" si="53"/>
        <v>0</v>
      </c>
      <c r="U149" s="4">
        <f t="shared" si="54"/>
        <v>0</v>
      </c>
      <c r="W149" s="6">
        <f t="shared" si="55"/>
        <v>0</v>
      </c>
      <c r="X149" s="4">
        <f t="shared" si="56"/>
        <v>0</v>
      </c>
      <c r="Z149" s="6">
        <f t="shared" si="57"/>
        <v>0</v>
      </c>
      <c r="AA149" s="4">
        <f t="shared" si="58"/>
        <v>0</v>
      </c>
      <c r="AC149" s="6"/>
      <c r="AD149" s="4"/>
      <c r="AF149" s="6">
        <f t="shared" ca="1" si="59"/>
        <v>6193329.3210047893</v>
      </c>
      <c r="AG149" s="4">
        <f t="shared" ca="1" si="60"/>
        <v>6019916.1000166545</v>
      </c>
      <c r="AI149" s="6">
        <f t="shared" ca="1" si="61"/>
        <v>-68301.274417905021</v>
      </c>
      <c r="AJ149" s="4">
        <f t="shared" ca="1" si="62"/>
        <v>-223481.76989538522</v>
      </c>
      <c r="AL149" s="6">
        <f t="shared" ca="1" si="63"/>
        <v>-153125.70116467212</v>
      </c>
      <c r="AM149" s="4">
        <f t="shared" ca="1" si="64"/>
        <v>-501027.29421080713</v>
      </c>
      <c r="AO149" s="6"/>
      <c r="AP149" s="4"/>
    </row>
    <row r="150" spans="1:42" x14ac:dyDescent="0.2">
      <c r="A150" s="15">
        <f>+curves!A139</f>
        <v>40848</v>
      </c>
      <c r="B150" s="6">
        <f t="shared" ca="1" si="44"/>
        <v>5935586.2502891561</v>
      </c>
      <c r="C150" s="4">
        <f t="shared" ca="1" si="45"/>
        <v>5607468.8196766563</v>
      </c>
      <c r="D150" s="72"/>
      <c r="E150" s="6">
        <f t="shared" si="46"/>
        <v>0</v>
      </c>
      <c r="F150" s="4">
        <f t="shared" ca="1" si="43"/>
        <v>-1439733.6845998408</v>
      </c>
      <c r="G150" s="54">
        <v>1173.3004538574289</v>
      </c>
      <c r="H150" s="6">
        <f t="shared" si="47"/>
        <v>0</v>
      </c>
      <c r="I150" s="4">
        <f t="shared" si="48"/>
        <v>0</v>
      </c>
      <c r="K150" s="6">
        <f t="shared" si="49"/>
        <v>0</v>
      </c>
      <c r="L150" s="4">
        <f t="shared" si="50"/>
        <v>0</v>
      </c>
      <c r="N150" s="6">
        <f t="shared" si="51"/>
        <v>0</v>
      </c>
      <c r="O150" s="4">
        <f t="shared" si="52"/>
        <v>0</v>
      </c>
      <c r="Q150" s="6"/>
      <c r="R150" s="4"/>
      <c r="T150" s="6">
        <f t="shared" si="53"/>
        <v>0</v>
      </c>
      <c r="U150" s="4">
        <f t="shared" si="54"/>
        <v>0</v>
      </c>
      <c r="W150" s="6">
        <f t="shared" si="55"/>
        <v>0</v>
      </c>
      <c r="X150" s="4">
        <f t="shared" si="56"/>
        <v>0</v>
      </c>
      <c r="Z150" s="6">
        <f t="shared" si="57"/>
        <v>0</v>
      </c>
      <c r="AA150" s="4">
        <f t="shared" si="58"/>
        <v>0</v>
      </c>
      <c r="AC150" s="6"/>
      <c r="AD150" s="4"/>
      <c r="AF150" s="6">
        <f t="shared" ca="1" si="59"/>
        <v>6155666.6929505365</v>
      </c>
      <c r="AG150" s="4">
        <f t="shared" ca="1" si="60"/>
        <v>6340336.6937390538</v>
      </c>
      <c r="AI150" s="6">
        <f t="shared" ca="1" si="61"/>
        <v>-67885.92342319712</v>
      </c>
      <c r="AJ150" s="4">
        <f t="shared" ca="1" si="62"/>
        <v>-226060.12499924639</v>
      </c>
      <c r="AL150" s="6">
        <f t="shared" ca="1" si="63"/>
        <v>-152194.51923818351</v>
      </c>
      <c r="AM150" s="4">
        <f t="shared" ca="1" si="64"/>
        <v>-506807.74906315107</v>
      </c>
      <c r="AO150" s="6"/>
      <c r="AP150" s="4"/>
    </row>
    <row r="151" spans="1:42" x14ac:dyDescent="0.2">
      <c r="A151" s="15">
        <f>+curves!A140</f>
        <v>40878</v>
      </c>
      <c r="B151" s="6">
        <f t="shared" ca="1" si="44"/>
        <v>5900650.0028486522</v>
      </c>
      <c r="C151" s="4">
        <f t="shared" ca="1" si="45"/>
        <v>6022913.2377501372</v>
      </c>
      <c r="D151" s="72"/>
      <c r="E151" s="6">
        <f t="shared" si="46"/>
        <v>0</v>
      </c>
      <c r="F151" s="4">
        <f t="shared" ca="1" si="43"/>
        <v>-1432128.9671169908</v>
      </c>
      <c r="G151" s="54">
        <v>1174.0131650693304</v>
      </c>
      <c r="H151" s="6">
        <f t="shared" si="47"/>
        <v>0</v>
      </c>
      <c r="I151" s="4">
        <f t="shared" si="48"/>
        <v>0</v>
      </c>
      <c r="K151" s="6">
        <f t="shared" si="49"/>
        <v>0</v>
      </c>
      <c r="L151" s="4">
        <f t="shared" si="50"/>
        <v>0</v>
      </c>
      <c r="N151" s="6">
        <f t="shared" si="51"/>
        <v>0</v>
      </c>
      <c r="O151" s="4">
        <f t="shared" si="52"/>
        <v>0</v>
      </c>
      <c r="Q151" s="6"/>
      <c r="R151" s="4"/>
      <c r="T151" s="6">
        <f t="shared" si="53"/>
        <v>0</v>
      </c>
      <c r="U151" s="4">
        <f t="shared" si="54"/>
        <v>0</v>
      </c>
      <c r="W151" s="6">
        <f t="shared" si="55"/>
        <v>0</v>
      </c>
      <c r="X151" s="4">
        <f t="shared" si="56"/>
        <v>0</v>
      </c>
      <c r="Z151" s="6">
        <f t="shared" si="57"/>
        <v>0</v>
      </c>
      <c r="AA151" s="4">
        <f t="shared" si="58"/>
        <v>0</v>
      </c>
      <c r="AC151" s="6"/>
      <c r="AD151" s="4"/>
      <c r="AF151" s="6">
        <f t="shared" ca="1" si="59"/>
        <v>6119435.074761902</v>
      </c>
      <c r="AG151" s="4">
        <f t="shared" ca="1" si="60"/>
        <v>6768095.1926866658</v>
      </c>
      <c r="AI151" s="6">
        <f t="shared" ca="1" si="61"/>
        <v>-67486.353891489212</v>
      </c>
      <c r="AJ151" s="4">
        <f t="shared" ca="1" si="62"/>
        <v>-229858.52135441225</v>
      </c>
      <c r="AL151" s="6">
        <f t="shared" ca="1" si="63"/>
        <v>-151298.71802176032</v>
      </c>
      <c r="AM151" s="4">
        <f t="shared" ca="1" si="64"/>
        <v>-515323.43358211569</v>
      </c>
      <c r="AO151" s="6"/>
      <c r="AP151" s="4"/>
    </row>
    <row r="152" spans="1:42" x14ac:dyDescent="0.2">
      <c r="A152" s="15">
        <f>+curves!A141</f>
        <v>40909</v>
      </c>
      <c r="B152" s="6">
        <f t="shared" ca="1" si="44"/>
        <v>5864763.2486119028</v>
      </c>
      <c r="C152" s="4">
        <f t="shared" ca="1" si="45"/>
        <v>7516986.10710767</v>
      </c>
      <c r="D152" s="72"/>
      <c r="E152" s="6">
        <f t="shared" si="46"/>
        <v>0</v>
      </c>
      <c r="F152" s="4">
        <f t="shared" ca="1" si="43"/>
        <v>-1424284.0148889511</v>
      </c>
      <c r="G152" s="54">
        <v>1174.7266144690727</v>
      </c>
      <c r="H152" s="6">
        <f t="shared" si="47"/>
        <v>0</v>
      </c>
      <c r="I152" s="4">
        <f t="shared" si="48"/>
        <v>0</v>
      </c>
      <c r="K152" s="6">
        <f t="shared" si="49"/>
        <v>0</v>
      </c>
      <c r="L152" s="4">
        <f t="shared" si="50"/>
        <v>0</v>
      </c>
      <c r="N152" s="6">
        <f t="shared" si="51"/>
        <v>0</v>
      </c>
      <c r="O152" s="4">
        <f t="shared" si="52"/>
        <v>0</v>
      </c>
      <c r="Q152" s="6"/>
      <c r="R152" s="4"/>
      <c r="T152" s="6">
        <f t="shared" si="53"/>
        <v>0</v>
      </c>
      <c r="U152" s="4">
        <f t="shared" si="54"/>
        <v>0</v>
      </c>
      <c r="W152" s="6">
        <f t="shared" si="55"/>
        <v>0</v>
      </c>
      <c r="X152" s="4">
        <f t="shared" si="56"/>
        <v>0</v>
      </c>
      <c r="Z152" s="6">
        <f t="shared" si="57"/>
        <v>0</v>
      </c>
      <c r="AA152" s="4">
        <f t="shared" si="58"/>
        <v>0</v>
      </c>
      <c r="AC152" s="6"/>
      <c r="AD152" s="4"/>
      <c r="AF152" s="6">
        <f t="shared" ca="1" si="59"/>
        <v>6082217.7067618165</v>
      </c>
      <c r="AG152" s="4">
        <f t="shared" ca="1" si="60"/>
        <v>8314391.6051434027</v>
      </c>
      <c r="AI152" s="6">
        <f t="shared" ca="1" si="61"/>
        <v>-67075.913313710669</v>
      </c>
      <c r="AJ152" s="4">
        <f t="shared" ca="1" si="62"/>
        <v>-245967.37412137701</v>
      </c>
      <c r="AL152" s="6">
        <f t="shared" ca="1" si="63"/>
        <v>-150378.54483620267</v>
      </c>
      <c r="AM152" s="4">
        <f t="shared" ca="1" si="64"/>
        <v>-551438.12391435518</v>
      </c>
      <c r="AO152" s="6"/>
      <c r="AP152" s="4"/>
    </row>
    <row r="153" spans="1:42" x14ac:dyDescent="0.2">
      <c r="A153" s="15">
        <f>+curves!A142</f>
        <v>40940</v>
      </c>
      <c r="B153" s="6">
        <f t="shared" ca="1" si="44"/>
        <v>5829092.7533360356</v>
      </c>
      <c r="C153" s="4">
        <f t="shared" ca="1" si="45"/>
        <v>6952477.2541749002</v>
      </c>
      <c r="D153" s="72"/>
      <c r="E153" s="6">
        <f t="shared" si="46"/>
        <v>0</v>
      </c>
      <c r="F153" s="4">
        <f t="shared" ca="1" si="43"/>
        <v>-1416481.9183835664</v>
      </c>
      <c r="G153" s="54">
        <v>1175.4408028211656</v>
      </c>
      <c r="H153" s="6">
        <f t="shared" si="47"/>
        <v>0</v>
      </c>
      <c r="I153" s="4">
        <f t="shared" si="48"/>
        <v>0</v>
      </c>
      <c r="K153" s="6">
        <f t="shared" si="49"/>
        <v>0</v>
      </c>
      <c r="L153" s="4">
        <f t="shared" si="50"/>
        <v>0</v>
      </c>
      <c r="N153" s="6">
        <f t="shared" si="51"/>
        <v>0</v>
      </c>
      <c r="O153" s="4">
        <f t="shared" si="52"/>
        <v>0</v>
      </c>
      <c r="Q153" s="6"/>
      <c r="R153" s="4"/>
      <c r="T153" s="6">
        <f t="shared" si="53"/>
        <v>0</v>
      </c>
      <c r="U153" s="4">
        <f t="shared" si="54"/>
        <v>0</v>
      </c>
      <c r="W153" s="6">
        <f t="shared" si="55"/>
        <v>0</v>
      </c>
      <c r="X153" s="4">
        <f t="shared" si="56"/>
        <v>0</v>
      </c>
      <c r="Z153" s="6">
        <f t="shared" si="57"/>
        <v>0</v>
      </c>
      <c r="AA153" s="4">
        <f t="shared" si="58"/>
        <v>0</v>
      </c>
      <c r="AC153" s="6"/>
      <c r="AD153" s="4"/>
      <c r="AF153" s="6">
        <f t="shared" ca="1" si="59"/>
        <v>6045224.6162006259</v>
      </c>
      <c r="AG153" s="4">
        <f t="shared" ca="1" si="60"/>
        <v>7725797.0595044028</v>
      </c>
      <c r="AI153" s="6">
        <f t="shared" ca="1" si="61"/>
        <v>-66667.946112383739</v>
      </c>
      <c r="AJ153" s="4">
        <f t="shared" ca="1" si="62"/>
        <v>-238537.91119010907</v>
      </c>
      <c r="AL153" s="6">
        <f t="shared" ca="1" si="63"/>
        <v>-149463.91675220605</v>
      </c>
      <c r="AM153" s="4">
        <f t="shared" ca="1" si="64"/>
        <v>-534781.89413939323</v>
      </c>
      <c r="AO153" s="6"/>
      <c r="AP153" s="4"/>
    </row>
    <row r="154" spans="1:42" x14ac:dyDescent="0.2">
      <c r="A154" s="15">
        <f>+curves!A143</f>
        <v>40969</v>
      </c>
      <c r="B154" s="6">
        <f t="shared" ca="1" si="44"/>
        <v>5795918.2174082948</v>
      </c>
      <c r="C154" s="4">
        <f t="shared" ca="1" si="45"/>
        <v>6275358.3078347389</v>
      </c>
      <c r="D154" s="72"/>
      <c r="E154" s="6">
        <f t="shared" si="46"/>
        <v>0</v>
      </c>
      <c r="F154" s="4">
        <f t="shared" ca="1" si="43"/>
        <v>-1409277.066932353</v>
      </c>
      <c r="G154" s="54">
        <v>1176.1557308909764</v>
      </c>
      <c r="H154" s="6">
        <f t="shared" si="47"/>
        <v>0</v>
      </c>
      <c r="I154" s="4">
        <f t="shared" si="48"/>
        <v>0</v>
      </c>
      <c r="K154" s="6">
        <f t="shared" si="49"/>
        <v>0</v>
      </c>
      <c r="L154" s="4">
        <f t="shared" si="50"/>
        <v>0</v>
      </c>
      <c r="N154" s="6">
        <f t="shared" si="51"/>
        <v>0</v>
      </c>
      <c r="O154" s="4">
        <f t="shared" si="52"/>
        <v>0</v>
      </c>
      <c r="Q154" s="6"/>
      <c r="R154" s="4"/>
      <c r="T154" s="6">
        <f t="shared" si="53"/>
        <v>0</v>
      </c>
      <c r="U154" s="4">
        <f t="shared" si="54"/>
        <v>0</v>
      </c>
      <c r="W154" s="6">
        <f t="shared" si="55"/>
        <v>0</v>
      </c>
      <c r="X154" s="4">
        <f t="shared" si="56"/>
        <v>0</v>
      </c>
      <c r="Z154" s="6">
        <f t="shared" si="57"/>
        <v>0</v>
      </c>
      <c r="AA154" s="4">
        <f t="shared" si="58"/>
        <v>0</v>
      </c>
      <c r="AC154" s="6"/>
      <c r="AD154" s="4"/>
      <c r="AF154" s="6">
        <f t="shared" ca="1" si="59"/>
        <v>6010820.0304944478</v>
      </c>
      <c r="AG154" s="4">
        <f t="shared" ca="1" si="60"/>
        <v>7020637.7956175162</v>
      </c>
      <c r="AI154" s="6">
        <f t="shared" ca="1" si="61"/>
        <v>-66288.525460298872</v>
      </c>
      <c r="AJ154" s="4">
        <f t="shared" ca="1" si="62"/>
        <v>-229888.60629631649</v>
      </c>
      <c r="AL154" s="6">
        <f t="shared" ca="1" si="63"/>
        <v>-148613.28762585373</v>
      </c>
      <c r="AM154" s="4">
        <f t="shared" ca="1" si="64"/>
        <v>-515390.88148646074</v>
      </c>
      <c r="AO154" s="6"/>
      <c r="AP154" s="4"/>
    </row>
    <row r="155" spans="1:42" x14ac:dyDescent="0.2">
      <c r="A155" s="15">
        <f>+curves!A144</f>
        <v>41000</v>
      </c>
      <c r="B155" s="6">
        <f t="shared" ca="1" si="44"/>
        <v>5760662.6273339223</v>
      </c>
      <c r="C155" s="4">
        <f t="shared" ca="1" si="45"/>
        <v>5568949.5000220314</v>
      </c>
      <c r="D155" s="72"/>
      <c r="E155" s="6">
        <f t="shared" si="46"/>
        <v>0</v>
      </c>
      <c r="F155" s="4">
        <f t="shared" ca="1" si="43"/>
        <v>-1401556.9752736175</v>
      </c>
      <c r="G155" s="54">
        <v>1176.8713994447294</v>
      </c>
      <c r="H155" s="6">
        <f t="shared" si="47"/>
        <v>0</v>
      </c>
      <c r="I155" s="4">
        <f t="shared" si="48"/>
        <v>0</v>
      </c>
      <c r="K155" s="6">
        <f t="shared" si="49"/>
        <v>0</v>
      </c>
      <c r="L155" s="4">
        <f t="shared" si="50"/>
        <v>0</v>
      </c>
      <c r="N155" s="6">
        <f t="shared" si="51"/>
        <v>0</v>
      </c>
      <c r="O155" s="4">
        <f t="shared" si="52"/>
        <v>0</v>
      </c>
      <c r="Q155" s="6"/>
      <c r="R155" s="4"/>
      <c r="T155" s="6">
        <f t="shared" si="53"/>
        <v>0</v>
      </c>
      <c r="U155" s="4">
        <f t="shared" si="54"/>
        <v>0</v>
      </c>
      <c r="W155" s="6">
        <f t="shared" si="55"/>
        <v>0</v>
      </c>
      <c r="X155" s="4">
        <f t="shared" si="56"/>
        <v>0</v>
      </c>
      <c r="Z155" s="6">
        <f t="shared" si="57"/>
        <v>0</v>
      </c>
      <c r="AA155" s="4">
        <f t="shared" si="58"/>
        <v>0</v>
      </c>
      <c r="AC155" s="6"/>
      <c r="AD155" s="4"/>
      <c r="AF155" s="6">
        <f t="shared" ca="1" si="59"/>
        <v>5974257.2290440323</v>
      </c>
      <c r="AG155" s="4">
        <f t="shared" ca="1" si="60"/>
        <v>6284918.6049543219</v>
      </c>
      <c r="AI155" s="6">
        <f t="shared" ca="1" si="61"/>
        <v>-65885.303573343394</v>
      </c>
      <c r="AJ155" s="4">
        <f t="shared" ca="1" si="62"/>
        <v>-220847.53757784708</v>
      </c>
      <c r="AL155" s="6">
        <f t="shared" ca="1" si="63"/>
        <v>-147709.29813676723</v>
      </c>
      <c r="AM155" s="4">
        <f t="shared" ca="1" si="64"/>
        <v>-495121.56735444372</v>
      </c>
      <c r="AO155" s="6"/>
      <c r="AP155" s="4"/>
    </row>
    <row r="156" spans="1:42" x14ac:dyDescent="0.2">
      <c r="A156" s="15">
        <f>+curves!A145</f>
        <v>41030</v>
      </c>
      <c r="B156" s="6">
        <f t="shared" ca="1" si="44"/>
        <v>5726746.6471661646</v>
      </c>
      <c r="C156" s="4">
        <f t="shared" ca="1" si="45"/>
        <v>5444534.2871640772</v>
      </c>
      <c r="D156" s="72"/>
      <c r="E156" s="6">
        <f t="shared" si="46"/>
        <v>0</v>
      </c>
      <c r="F156" s="4">
        <f t="shared" ca="1" si="43"/>
        <v>-1394153.4513481604</v>
      </c>
      <c r="G156" s="54">
        <v>1177.5878092493135</v>
      </c>
      <c r="H156" s="6">
        <f t="shared" si="47"/>
        <v>0</v>
      </c>
      <c r="I156" s="4">
        <f t="shared" si="48"/>
        <v>0</v>
      </c>
      <c r="K156" s="6">
        <f t="shared" si="49"/>
        <v>0</v>
      </c>
      <c r="L156" s="4">
        <f t="shared" si="50"/>
        <v>0</v>
      </c>
      <c r="N156" s="6">
        <f t="shared" si="51"/>
        <v>0</v>
      </c>
      <c r="O156" s="4">
        <f t="shared" si="52"/>
        <v>0</v>
      </c>
      <c r="Q156" s="6"/>
      <c r="R156" s="4"/>
      <c r="T156" s="6">
        <f t="shared" si="53"/>
        <v>0</v>
      </c>
      <c r="U156" s="4">
        <f t="shared" si="54"/>
        <v>0</v>
      </c>
      <c r="W156" s="6">
        <f t="shared" si="55"/>
        <v>0</v>
      </c>
      <c r="X156" s="4">
        <f t="shared" si="56"/>
        <v>0</v>
      </c>
      <c r="Z156" s="6">
        <f t="shared" si="57"/>
        <v>0</v>
      </c>
      <c r="AA156" s="4">
        <f t="shared" si="58"/>
        <v>0</v>
      </c>
      <c r="AC156" s="6"/>
      <c r="AD156" s="4"/>
      <c r="AF156" s="6">
        <f t="shared" ca="1" si="59"/>
        <v>5939083.7077314127</v>
      </c>
      <c r="AG156" s="4">
        <f t="shared" ca="1" si="60"/>
        <v>6152890.7212097468</v>
      </c>
      <c r="AI156" s="6">
        <f t="shared" ca="1" si="61"/>
        <v>-65497.402945603571</v>
      </c>
      <c r="AJ156" s="4">
        <f t="shared" ca="1" si="62"/>
        <v>-218499.33622653352</v>
      </c>
      <c r="AL156" s="6">
        <f t="shared" ca="1" si="63"/>
        <v>-146839.65761964524</v>
      </c>
      <c r="AM156" s="4">
        <f t="shared" ca="1" si="64"/>
        <v>-489857.09781913651</v>
      </c>
      <c r="AO156" s="6"/>
      <c r="AP156" s="4"/>
    </row>
    <row r="157" spans="1:42" x14ac:dyDescent="0.2">
      <c r="A157" s="15">
        <f>+curves!A146</f>
        <v>41061</v>
      </c>
      <c r="B157" s="6">
        <f t="shared" ca="1" si="44"/>
        <v>5691907.9766619653</v>
      </c>
      <c r="C157" s="4">
        <f t="shared" ca="1" si="45"/>
        <v>5491099.1675837841</v>
      </c>
      <c r="D157" s="72"/>
      <c r="E157" s="6">
        <f t="shared" si="46"/>
        <v>0</v>
      </c>
      <c r="F157" s="4">
        <f t="shared" ca="1" si="43"/>
        <v>-1386515.9923718735</v>
      </c>
      <c r="G157" s="54">
        <v>1178.3049610724754</v>
      </c>
      <c r="H157" s="6">
        <f t="shared" si="47"/>
        <v>0</v>
      </c>
      <c r="I157" s="4">
        <f t="shared" si="48"/>
        <v>0</v>
      </c>
      <c r="K157" s="6">
        <f t="shared" si="49"/>
        <v>0</v>
      </c>
      <c r="L157" s="4">
        <f t="shared" si="50"/>
        <v>0</v>
      </c>
      <c r="N157" s="6">
        <f t="shared" si="51"/>
        <v>0</v>
      </c>
      <c r="O157" s="4">
        <f t="shared" si="52"/>
        <v>0</v>
      </c>
      <c r="Q157" s="6"/>
      <c r="R157" s="4"/>
      <c r="T157" s="6">
        <f t="shared" si="53"/>
        <v>0</v>
      </c>
      <c r="U157" s="4">
        <f t="shared" si="54"/>
        <v>0</v>
      </c>
      <c r="W157" s="6">
        <f t="shared" si="55"/>
        <v>0</v>
      </c>
      <c r="X157" s="4">
        <f t="shared" si="56"/>
        <v>0</v>
      </c>
      <c r="Z157" s="6">
        <f t="shared" si="57"/>
        <v>0</v>
      </c>
      <c r="AA157" s="4">
        <f t="shared" si="58"/>
        <v>0</v>
      </c>
      <c r="AC157" s="6"/>
      <c r="AD157" s="4"/>
      <c r="AF157" s="6">
        <f t="shared" ca="1" si="59"/>
        <v>5902953.2844494786</v>
      </c>
      <c r="AG157" s="4">
        <f t="shared" ca="1" si="60"/>
        <v>6198100.9486719538</v>
      </c>
      <c r="AI157" s="6">
        <f t="shared" ca="1" si="61"/>
        <v>-65098.949411565744</v>
      </c>
      <c r="AJ157" s="4">
        <f t="shared" ca="1" si="62"/>
        <v>-218081.48052874525</v>
      </c>
      <c r="AL157" s="6">
        <f t="shared" ca="1" si="63"/>
        <v>-145946.35837594784</v>
      </c>
      <c r="AM157" s="4">
        <f t="shared" ca="1" si="64"/>
        <v>-488920.30055942526</v>
      </c>
      <c r="AO157" s="6"/>
      <c r="AP157" s="4"/>
    </row>
    <row r="158" spans="1:42" x14ac:dyDescent="0.2">
      <c r="A158" s="15">
        <f>+curves!A147</f>
        <v>41091</v>
      </c>
      <c r="B158" s="6">
        <f t="shared" ca="1" si="44"/>
        <v>5658393.0967863491</v>
      </c>
      <c r="C158" s="4">
        <f t="shared" ca="1" si="45"/>
        <v>5826562.2339258697</v>
      </c>
      <c r="D158" s="72"/>
      <c r="E158" s="6">
        <f t="shared" si="46"/>
        <v>0</v>
      </c>
      <c r="F158" s="4">
        <f t="shared" ca="1" si="43"/>
        <v>-1379191.736046691</v>
      </c>
      <c r="G158" s="54">
        <v>1179.0228556828242</v>
      </c>
      <c r="H158" s="6">
        <f t="shared" si="47"/>
        <v>0</v>
      </c>
      <c r="I158" s="4">
        <f t="shared" si="48"/>
        <v>0</v>
      </c>
      <c r="K158" s="6">
        <f t="shared" si="49"/>
        <v>0</v>
      </c>
      <c r="L158" s="4">
        <f t="shared" si="50"/>
        <v>0</v>
      </c>
      <c r="N158" s="6">
        <f t="shared" si="51"/>
        <v>0</v>
      </c>
      <c r="O158" s="4">
        <f t="shared" si="52"/>
        <v>0</v>
      </c>
      <c r="Q158" s="6"/>
      <c r="R158" s="4"/>
      <c r="T158" s="6">
        <f t="shared" si="53"/>
        <v>0</v>
      </c>
      <c r="U158" s="4">
        <f t="shared" si="54"/>
        <v>0</v>
      </c>
      <c r="W158" s="6">
        <f t="shared" si="55"/>
        <v>0</v>
      </c>
      <c r="X158" s="4">
        <f t="shared" si="56"/>
        <v>0</v>
      </c>
      <c r="Z158" s="6">
        <f t="shared" si="57"/>
        <v>0</v>
      </c>
      <c r="AA158" s="4">
        <f t="shared" si="58"/>
        <v>0</v>
      </c>
      <c r="AC158" s="6"/>
      <c r="AD158" s="4"/>
      <c r="AF158" s="6">
        <f t="shared" ca="1" si="59"/>
        <v>5868195.7354780491</v>
      </c>
      <c r="AG158" s="4">
        <f t="shared" ca="1" si="60"/>
        <v>6543038.2450580262</v>
      </c>
      <c r="AI158" s="6">
        <f t="shared" ca="1" si="61"/>
        <v>-64715.636209999029</v>
      </c>
      <c r="AJ158" s="4">
        <f t="shared" ca="1" si="62"/>
        <v>-221003.89765714668</v>
      </c>
      <c r="AL158" s="6">
        <f t="shared" ca="1" si="63"/>
        <v>-145087.00248170126</v>
      </c>
      <c r="AM158" s="4">
        <f t="shared" ca="1" si="64"/>
        <v>-495472.11347500986</v>
      </c>
      <c r="AO158" s="6"/>
      <c r="AP158" s="4"/>
    </row>
    <row r="159" spans="1:42" x14ac:dyDescent="0.2">
      <c r="A159" s="15">
        <f>+curves!A148</f>
        <v>41122</v>
      </c>
      <c r="B159" s="6">
        <f t="shared" ca="1" si="44"/>
        <v>5623966.461642446</v>
      </c>
      <c r="C159" s="4">
        <f t="shared" ca="1" si="45"/>
        <v>5774240.5294921314</v>
      </c>
      <c r="D159" s="72"/>
      <c r="E159" s="6">
        <f t="shared" si="46"/>
        <v>0</v>
      </c>
      <c r="F159" s="4">
        <f t="shared" ca="1" si="43"/>
        <v>-1371636.0272180184</v>
      </c>
      <c r="G159" s="54">
        <v>1179.7414938496322</v>
      </c>
      <c r="H159" s="6">
        <f t="shared" si="47"/>
        <v>0</v>
      </c>
      <c r="I159" s="4">
        <f t="shared" si="48"/>
        <v>0</v>
      </c>
      <c r="K159" s="6">
        <f t="shared" si="49"/>
        <v>0</v>
      </c>
      <c r="L159" s="4">
        <f t="shared" si="50"/>
        <v>0</v>
      </c>
      <c r="N159" s="6">
        <f t="shared" si="51"/>
        <v>0</v>
      </c>
      <c r="O159" s="4">
        <f t="shared" si="52"/>
        <v>0</v>
      </c>
      <c r="Q159" s="6"/>
      <c r="R159" s="4"/>
      <c r="T159" s="6">
        <f t="shared" si="53"/>
        <v>0</v>
      </c>
      <c r="U159" s="4">
        <f t="shared" si="54"/>
        <v>0</v>
      </c>
      <c r="W159" s="6">
        <f t="shared" si="55"/>
        <v>0</v>
      </c>
      <c r="X159" s="4">
        <f t="shared" si="56"/>
        <v>0</v>
      </c>
      <c r="Z159" s="6">
        <f t="shared" si="57"/>
        <v>0</v>
      </c>
      <c r="AA159" s="4">
        <f t="shared" si="58"/>
        <v>0</v>
      </c>
      <c r="AC159" s="6"/>
      <c r="AD159" s="4"/>
      <c r="AF159" s="6">
        <f t="shared" ca="1" si="59"/>
        <v>5832492.6250573453</v>
      </c>
      <c r="AG159" s="4">
        <f t="shared" ca="1" si="60"/>
        <v>6485731.7990637692</v>
      </c>
      <c r="AI159" s="6">
        <f t="shared" ca="1" si="61"/>
        <v>-64321.895167657422</v>
      </c>
      <c r="AJ159" s="4">
        <f t="shared" ca="1" si="62"/>
        <v>-219466.30631204712</v>
      </c>
      <c r="AL159" s="6">
        <f t="shared" ca="1" si="63"/>
        <v>-144204.2682472422</v>
      </c>
      <c r="AM159" s="4">
        <f t="shared" ca="1" si="64"/>
        <v>-492024.96325959038</v>
      </c>
      <c r="AO159" s="6"/>
      <c r="AP159" s="4"/>
    </row>
    <row r="160" spans="1:42" x14ac:dyDescent="0.2">
      <c r="A160" s="15">
        <f>+curves!A149</f>
        <v>41153</v>
      </c>
      <c r="B160" s="6">
        <f t="shared" ca="1" si="44"/>
        <v>5589747.3679227578</v>
      </c>
      <c r="C160" s="4">
        <f t="shared" ca="1" si="45"/>
        <v>5599363.4071438974</v>
      </c>
      <c r="D160" s="72"/>
      <c r="E160" s="6">
        <f t="shared" si="46"/>
        <v>0</v>
      </c>
      <c r="F160" s="4">
        <f t="shared" ca="1" si="43"/>
        <v>-1364121.5976268097</v>
      </c>
      <c r="G160" s="54">
        <v>1180.460876343036</v>
      </c>
      <c r="H160" s="6">
        <f t="shared" si="47"/>
        <v>0</v>
      </c>
      <c r="I160" s="4">
        <f t="shared" si="48"/>
        <v>0</v>
      </c>
      <c r="K160" s="6">
        <f t="shared" si="49"/>
        <v>0</v>
      </c>
      <c r="L160" s="4">
        <f t="shared" si="50"/>
        <v>0</v>
      </c>
      <c r="N160" s="6">
        <f t="shared" si="51"/>
        <v>0</v>
      </c>
      <c r="O160" s="4">
        <f t="shared" si="52"/>
        <v>0</v>
      </c>
      <c r="Q160" s="6"/>
      <c r="R160" s="4"/>
      <c r="T160" s="6">
        <f t="shared" si="53"/>
        <v>0</v>
      </c>
      <c r="U160" s="4">
        <f t="shared" si="54"/>
        <v>0</v>
      </c>
      <c r="W160" s="6">
        <f t="shared" si="55"/>
        <v>0</v>
      </c>
      <c r="X160" s="4">
        <f t="shared" si="56"/>
        <v>0</v>
      </c>
      <c r="Z160" s="6">
        <f t="shared" si="57"/>
        <v>0</v>
      </c>
      <c r="AA160" s="4">
        <f t="shared" si="58"/>
        <v>0</v>
      </c>
      <c r="AC160" s="6"/>
      <c r="AD160" s="4"/>
      <c r="AF160" s="6">
        <f t="shared" ca="1" si="59"/>
        <v>5797004.751308905</v>
      </c>
      <c r="AG160" s="4">
        <f t="shared" ca="1" si="60"/>
        <v>6301344.1646727808</v>
      </c>
      <c r="AI160" s="6">
        <f t="shared" ca="1" si="61"/>
        <v>-63930.527798384865</v>
      </c>
      <c r="AJ160" s="4">
        <f t="shared" ca="1" si="62"/>
        <v>-216532.69765312955</v>
      </c>
      <c r="AL160" s="6">
        <f t="shared" ca="1" si="63"/>
        <v>-143326.85558776301</v>
      </c>
      <c r="AM160" s="4">
        <f t="shared" ca="1" si="64"/>
        <v>-485448.0598757533</v>
      </c>
      <c r="AO160" s="6"/>
      <c r="AP160" s="4"/>
    </row>
    <row r="161" spans="1:42" x14ac:dyDescent="0.2">
      <c r="A161" s="15">
        <f>+curves!A150</f>
        <v>41183</v>
      </c>
      <c r="B161" s="6">
        <f t="shared" ca="1" si="44"/>
        <v>5556828.5555776954</v>
      </c>
      <c r="C161" s="4">
        <f t="shared" ca="1" si="45"/>
        <v>5605285.7644737065</v>
      </c>
      <c r="D161" s="72"/>
      <c r="E161" s="6">
        <f t="shared" si="46"/>
        <v>0</v>
      </c>
      <c r="F161" s="4">
        <f t="shared" ca="1" si="43"/>
        <v>-1356915.3598282707</v>
      </c>
      <c r="G161" s="54">
        <v>1181.1810039340342</v>
      </c>
      <c r="H161" s="6">
        <f t="shared" si="47"/>
        <v>0</v>
      </c>
      <c r="I161" s="4">
        <f t="shared" si="48"/>
        <v>0</v>
      </c>
      <c r="K161" s="6">
        <f t="shared" si="49"/>
        <v>0</v>
      </c>
      <c r="L161" s="4">
        <f t="shared" si="50"/>
        <v>0</v>
      </c>
      <c r="N161" s="6">
        <f t="shared" si="51"/>
        <v>0</v>
      </c>
      <c r="O161" s="4">
        <f t="shared" si="52"/>
        <v>0</v>
      </c>
      <c r="Q161" s="6"/>
      <c r="R161" s="4"/>
      <c r="T161" s="6">
        <f t="shared" si="53"/>
        <v>0</v>
      </c>
      <c r="U161" s="4">
        <f t="shared" si="54"/>
        <v>0</v>
      </c>
      <c r="W161" s="6">
        <f t="shared" si="55"/>
        <v>0</v>
      </c>
      <c r="X161" s="4">
        <f t="shared" si="56"/>
        <v>0</v>
      </c>
      <c r="Z161" s="6">
        <f t="shared" si="57"/>
        <v>0</v>
      </c>
      <c r="AA161" s="4">
        <f t="shared" si="58"/>
        <v>0</v>
      </c>
      <c r="AC161" s="6"/>
      <c r="AD161" s="4"/>
      <c r="AF161" s="6">
        <f t="shared" ca="1" si="59"/>
        <v>5762865.3709378224</v>
      </c>
      <c r="AG161" s="4">
        <f t="shared" ca="1" si="60"/>
        <v>6304574.7158059794</v>
      </c>
      <c r="AI161" s="6">
        <f t="shared" ca="1" si="61"/>
        <v>-63554.031883776493</v>
      </c>
      <c r="AJ161" s="4">
        <f t="shared" ca="1" si="62"/>
        <v>-215702.38421353744</v>
      </c>
      <c r="AL161" s="6">
        <f t="shared" ca="1" si="63"/>
        <v>-142482.78347635115</v>
      </c>
      <c r="AM161" s="4">
        <f t="shared" ca="1" si="64"/>
        <v>-483586.56711873581</v>
      </c>
      <c r="AO161" s="6"/>
      <c r="AP161" s="4"/>
    </row>
    <row r="162" spans="1:42" x14ac:dyDescent="0.2">
      <c r="A162" s="15">
        <f>+curves!A151</f>
        <v>41214</v>
      </c>
      <c r="B162" s="6">
        <f t="shared" ca="1" si="44"/>
        <v>5523014.2378425691</v>
      </c>
      <c r="C162" s="4">
        <f t="shared" ca="1" si="45"/>
        <v>5863896.330368503</v>
      </c>
      <c r="D162" s="72"/>
      <c r="E162" s="6">
        <f t="shared" si="46"/>
        <v>0</v>
      </c>
      <c r="F162" s="4">
        <f t="shared" ca="1" si="43"/>
        <v>-1349481.3664318125</v>
      </c>
      <c r="G162" s="54">
        <v>1181.9018773942928</v>
      </c>
      <c r="H162" s="6">
        <f t="shared" si="47"/>
        <v>0</v>
      </c>
      <c r="I162" s="4">
        <f t="shared" si="48"/>
        <v>0</v>
      </c>
      <c r="K162" s="6">
        <f t="shared" si="49"/>
        <v>0</v>
      </c>
      <c r="L162" s="4">
        <f t="shared" si="50"/>
        <v>0</v>
      </c>
      <c r="N162" s="6">
        <f t="shared" si="51"/>
        <v>0</v>
      </c>
      <c r="O162" s="4">
        <f t="shared" si="52"/>
        <v>0</v>
      </c>
      <c r="Q162" s="6"/>
      <c r="R162" s="4"/>
      <c r="T162" s="6">
        <f t="shared" si="53"/>
        <v>0</v>
      </c>
      <c r="U162" s="4">
        <f t="shared" si="54"/>
        <v>0</v>
      </c>
      <c r="W162" s="6">
        <f t="shared" si="55"/>
        <v>0</v>
      </c>
      <c r="X162" s="4">
        <f t="shared" si="56"/>
        <v>0</v>
      </c>
      <c r="Z162" s="6">
        <f t="shared" si="57"/>
        <v>0</v>
      </c>
      <c r="AA162" s="4">
        <f t="shared" si="58"/>
        <v>0</v>
      </c>
      <c r="AC162" s="6"/>
      <c r="AD162" s="4"/>
      <c r="AF162" s="6">
        <f t="shared" ca="1" si="59"/>
        <v>5727797.2815107983</v>
      </c>
      <c r="AG162" s="4">
        <f t="shared" ca="1" si="60"/>
        <v>6569783.4818928866</v>
      </c>
      <c r="AI162" s="6">
        <f t="shared" ca="1" si="61"/>
        <v>-63167.293979957387</v>
      </c>
      <c r="AJ162" s="4">
        <f t="shared" ca="1" si="62"/>
        <v>-217737.66234891312</v>
      </c>
      <c r="AL162" s="6">
        <f t="shared" ca="1" si="63"/>
        <v>-141615.74968827103</v>
      </c>
      <c r="AM162" s="4">
        <f t="shared" ca="1" si="64"/>
        <v>-488149.48917547025</v>
      </c>
      <c r="AO162" s="6"/>
      <c r="AP162" s="4"/>
    </row>
    <row r="163" spans="1:42" x14ac:dyDescent="0.2">
      <c r="A163" s="15">
        <f>+curves!A152</f>
        <v>41244</v>
      </c>
      <c r="B163" s="6">
        <f t="shared" ca="1" si="44"/>
        <v>5490484.84231018</v>
      </c>
      <c r="C163" s="4">
        <f t="shared" ca="1" si="45"/>
        <v>6230164.6042921627</v>
      </c>
      <c r="D163" s="72"/>
      <c r="E163" s="6">
        <f t="shared" si="46"/>
        <v>0</v>
      </c>
      <c r="F163" s="4">
        <f t="shared" ca="1" si="43"/>
        <v>-1342352.2885542333</v>
      </c>
      <c r="G163" s="54">
        <v>1182.6234974963429</v>
      </c>
      <c r="H163" s="6">
        <f t="shared" si="47"/>
        <v>0</v>
      </c>
      <c r="I163" s="4">
        <f t="shared" si="48"/>
        <v>0</v>
      </c>
      <c r="K163" s="6">
        <f t="shared" si="49"/>
        <v>0</v>
      </c>
      <c r="L163" s="4">
        <f t="shared" si="50"/>
        <v>0</v>
      </c>
      <c r="N163" s="6">
        <f t="shared" si="51"/>
        <v>0</v>
      </c>
      <c r="O163" s="4">
        <f t="shared" si="52"/>
        <v>0</v>
      </c>
      <c r="Q163" s="6"/>
      <c r="R163" s="4"/>
      <c r="T163" s="6">
        <f t="shared" si="53"/>
        <v>0</v>
      </c>
      <c r="U163" s="4">
        <f t="shared" si="54"/>
        <v>0</v>
      </c>
      <c r="W163" s="6">
        <f t="shared" si="55"/>
        <v>0</v>
      </c>
      <c r="X163" s="4">
        <f t="shared" si="56"/>
        <v>0</v>
      </c>
      <c r="Z163" s="6">
        <f t="shared" si="57"/>
        <v>0</v>
      </c>
      <c r="AA163" s="4">
        <f t="shared" si="58"/>
        <v>0</v>
      </c>
      <c r="AC163" s="6"/>
      <c r="AD163" s="4"/>
      <c r="AF163" s="6">
        <f t="shared" ca="1" si="59"/>
        <v>5694061.756799859</v>
      </c>
      <c r="AG163" s="4">
        <f t="shared" ca="1" si="60"/>
        <v>6946755.3432958294</v>
      </c>
      <c r="AI163" s="6">
        <f t="shared" ca="1" si="61"/>
        <v>-62795.251866340208</v>
      </c>
      <c r="AJ163" s="4">
        <f t="shared" ca="1" si="62"/>
        <v>-221039.28656951751</v>
      </c>
      <c r="AL163" s="6">
        <f t="shared" ca="1" si="63"/>
        <v>-140781.66262333799</v>
      </c>
      <c r="AM163" s="4">
        <f t="shared" ca="1" si="64"/>
        <v>-495551.45243414969</v>
      </c>
      <c r="AO163" s="6"/>
      <c r="AP163" s="4"/>
    </row>
    <row r="164" spans="1:42" x14ac:dyDescent="0.2">
      <c r="A164" s="15">
        <f>+curves!A153</f>
        <v>41275</v>
      </c>
      <c r="B164" s="6">
        <f t="shared" ca="1" si="44"/>
        <v>5457070.5572541365</v>
      </c>
      <c r="C164" s="4">
        <f t="shared" ca="1" si="45"/>
        <v>7687486.0694357026</v>
      </c>
      <c r="D164" s="72"/>
      <c r="E164" s="6">
        <f t="shared" si="46"/>
        <v>0</v>
      </c>
      <c r="F164" s="4">
        <f t="shared" ref="F164:F227" ca="1" si="65">-G164*1000*VLOOKUP(A164,curves,3,0)</f>
        <v>-1334997.8722283426</v>
      </c>
      <c r="G164" s="54">
        <v>1183.3458650135817</v>
      </c>
      <c r="H164" s="6">
        <f t="shared" si="47"/>
        <v>0</v>
      </c>
      <c r="I164" s="4">
        <f t="shared" si="48"/>
        <v>0</v>
      </c>
      <c r="K164" s="6">
        <f t="shared" si="49"/>
        <v>0</v>
      </c>
      <c r="L164" s="4">
        <f t="shared" si="50"/>
        <v>0</v>
      </c>
      <c r="N164" s="6">
        <f t="shared" si="51"/>
        <v>0</v>
      </c>
      <c r="O164" s="4">
        <f t="shared" si="52"/>
        <v>0</v>
      </c>
      <c r="Q164" s="6"/>
      <c r="R164" s="4"/>
      <c r="T164" s="6">
        <f t="shared" si="53"/>
        <v>0</v>
      </c>
      <c r="U164" s="4">
        <f t="shared" si="54"/>
        <v>0</v>
      </c>
      <c r="W164" s="6">
        <f t="shared" si="55"/>
        <v>0</v>
      </c>
      <c r="X164" s="4">
        <f t="shared" si="56"/>
        <v>0</v>
      </c>
      <c r="Z164" s="6">
        <f t="shared" si="57"/>
        <v>0</v>
      </c>
      <c r="AA164" s="4">
        <f t="shared" si="58"/>
        <v>0</v>
      </c>
      <c r="AC164" s="6"/>
      <c r="AD164" s="4"/>
      <c r="AF164" s="6">
        <f t="shared" ca="1" si="59"/>
        <v>5659408.5325158667</v>
      </c>
      <c r="AG164" s="4">
        <f t="shared" ca="1" si="60"/>
        <v>8455156.3475787099</v>
      </c>
      <c r="AI164" s="6">
        <f t="shared" ca="1" si="61"/>
        <v>-62413.089178291491</v>
      </c>
      <c r="AJ164" s="4">
        <f t="shared" ca="1" si="62"/>
        <v>-236795.26034243795</v>
      </c>
      <c r="AL164" s="6">
        <f t="shared" ca="1" si="63"/>
        <v>-139924.8860834394</v>
      </c>
      <c r="AM164" s="4">
        <f t="shared" ca="1" si="64"/>
        <v>-530875.01780056919</v>
      </c>
      <c r="AO164" s="6"/>
      <c r="AP164" s="4"/>
    </row>
    <row r="165" spans="1:42" x14ac:dyDescent="0.2">
      <c r="A165" s="15">
        <f>+curves!A154</f>
        <v>41306</v>
      </c>
      <c r="B165" s="6">
        <f t="shared" ca="1" si="44"/>
        <v>5423857.7673784904</v>
      </c>
      <c r="C165" s="4">
        <f t="shared" ca="1" si="45"/>
        <v>7179670.6279099463</v>
      </c>
      <c r="D165" s="72"/>
      <c r="E165" s="6">
        <f t="shared" si="46"/>
        <v>0</v>
      </c>
      <c r="F165" s="4">
        <f t="shared" ca="1" si="65"/>
        <v>-1327683.6379965846</v>
      </c>
      <c r="G165" s="54">
        <v>1184.0689807200758</v>
      </c>
      <c r="H165" s="6">
        <f t="shared" si="47"/>
        <v>0</v>
      </c>
      <c r="I165" s="4">
        <f t="shared" si="48"/>
        <v>0</v>
      </c>
      <c r="K165" s="6">
        <f t="shared" si="49"/>
        <v>0</v>
      </c>
      <c r="L165" s="4">
        <f t="shared" si="50"/>
        <v>0</v>
      </c>
      <c r="N165" s="6">
        <f t="shared" si="51"/>
        <v>0</v>
      </c>
      <c r="O165" s="4">
        <f t="shared" si="52"/>
        <v>0</v>
      </c>
      <c r="Q165" s="6"/>
      <c r="R165" s="4"/>
      <c r="T165" s="6">
        <f t="shared" si="53"/>
        <v>0</v>
      </c>
      <c r="U165" s="4">
        <f t="shared" si="54"/>
        <v>0</v>
      </c>
      <c r="W165" s="6">
        <f t="shared" si="55"/>
        <v>0</v>
      </c>
      <c r="X165" s="4">
        <f t="shared" si="56"/>
        <v>0</v>
      </c>
      <c r="Z165" s="6">
        <f t="shared" si="57"/>
        <v>0</v>
      </c>
      <c r="AA165" s="4">
        <f t="shared" si="58"/>
        <v>0</v>
      </c>
      <c r="AC165" s="6"/>
      <c r="AD165" s="4"/>
      <c r="AF165" s="6">
        <f t="shared" ca="1" si="59"/>
        <v>5624964.2744769054</v>
      </c>
      <c r="AG165" s="4">
        <f t="shared" ca="1" si="60"/>
        <v>7925574.6627379647</v>
      </c>
      <c r="AI165" s="6">
        <f t="shared" ca="1" si="61"/>
        <v>-62033.231011786214</v>
      </c>
      <c r="AJ165" s="4">
        <f t="shared" ca="1" si="62"/>
        <v>-230081.25382271511</v>
      </c>
      <c r="AL165" s="6">
        <f t="shared" ca="1" si="63"/>
        <v>-139073.276086628</v>
      </c>
      <c r="AM165" s="4">
        <f t="shared" ca="1" si="64"/>
        <v>-515822.78100530338</v>
      </c>
      <c r="AO165" s="6"/>
      <c r="AP165" s="4"/>
    </row>
    <row r="166" spans="1:42" x14ac:dyDescent="0.2">
      <c r="A166" s="15">
        <f>+curves!A155</f>
        <v>41334</v>
      </c>
      <c r="B166" s="6">
        <f t="shared" ca="1" si="44"/>
        <v>5394031.306543475</v>
      </c>
      <c r="C166" s="4">
        <f t="shared" ca="1" si="45"/>
        <v>6563027.3864422711</v>
      </c>
      <c r="D166" s="72"/>
      <c r="E166" s="6">
        <f t="shared" si="46"/>
        <v>0</v>
      </c>
      <c r="F166" s="4">
        <f t="shared" ca="1" si="65"/>
        <v>-1321189.7405419701</v>
      </c>
      <c r="G166" s="54">
        <v>1184.7928453907593</v>
      </c>
      <c r="H166" s="6">
        <f t="shared" si="47"/>
        <v>0</v>
      </c>
      <c r="I166" s="4">
        <f t="shared" si="48"/>
        <v>0</v>
      </c>
      <c r="K166" s="6">
        <f t="shared" si="49"/>
        <v>0</v>
      </c>
      <c r="L166" s="4">
        <f t="shared" si="50"/>
        <v>0</v>
      </c>
      <c r="N166" s="6">
        <f t="shared" si="51"/>
        <v>0</v>
      </c>
      <c r="O166" s="4">
        <f t="shared" si="52"/>
        <v>0</v>
      </c>
      <c r="Q166" s="6"/>
      <c r="R166" s="4"/>
      <c r="T166" s="6">
        <f t="shared" si="53"/>
        <v>0</v>
      </c>
      <c r="U166" s="4">
        <f t="shared" si="54"/>
        <v>0</v>
      </c>
      <c r="W166" s="6">
        <f t="shared" si="55"/>
        <v>0</v>
      </c>
      <c r="X166" s="4">
        <f t="shared" si="56"/>
        <v>0</v>
      </c>
      <c r="Z166" s="6">
        <f t="shared" si="57"/>
        <v>0</v>
      </c>
      <c r="AA166" s="4">
        <f t="shared" si="58"/>
        <v>0</v>
      </c>
      <c r="AC166" s="6"/>
      <c r="AD166" s="4"/>
      <c r="AF166" s="6">
        <f t="shared" ca="1" si="59"/>
        <v>5594031.9042292731</v>
      </c>
      <c r="AG166" s="4">
        <f t="shared" ca="1" si="60"/>
        <v>7283429.539306514</v>
      </c>
      <c r="AI166" s="6">
        <f t="shared" ca="1" si="61"/>
        <v>-61692.102646221276</v>
      </c>
      <c r="AJ166" s="4">
        <f t="shared" ca="1" si="62"/>
        <v>-222214.95373168902</v>
      </c>
      <c r="AL166" s="6">
        <f t="shared" ca="1" si="63"/>
        <v>-138308.49503957632</v>
      </c>
      <c r="AM166" s="4">
        <f t="shared" ca="1" si="64"/>
        <v>-498187.19913255388</v>
      </c>
      <c r="AO166" s="6"/>
      <c r="AP166" s="4"/>
    </row>
    <row r="167" spans="1:42" x14ac:dyDescent="0.2">
      <c r="A167" s="15">
        <f>+curves!A156</f>
        <v>41365</v>
      </c>
      <c r="B167" s="6">
        <f t="shared" ca="1" si="44"/>
        <v>5361198.688079183</v>
      </c>
      <c r="C167" s="4">
        <f t="shared" ca="1" si="45"/>
        <v>5917263.8213203223</v>
      </c>
      <c r="D167" s="72"/>
      <c r="E167" s="6">
        <f t="shared" si="46"/>
        <v>0</v>
      </c>
      <c r="F167" s="4">
        <f t="shared" ca="1" si="65"/>
        <v>-1313950.982622253</v>
      </c>
      <c r="G167" s="54">
        <v>1185.5174598014346</v>
      </c>
      <c r="H167" s="6">
        <f t="shared" si="47"/>
        <v>0</v>
      </c>
      <c r="I167" s="4">
        <f t="shared" si="48"/>
        <v>0</v>
      </c>
      <c r="K167" s="6">
        <f t="shared" si="49"/>
        <v>0</v>
      </c>
      <c r="L167" s="4">
        <f t="shared" si="50"/>
        <v>0</v>
      </c>
      <c r="N167" s="6">
        <f t="shared" si="51"/>
        <v>0</v>
      </c>
      <c r="O167" s="4">
        <f t="shared" si="52"/>
        <v>0</v>
      </c>
      <c r="Q167" s="6"/>
      <c r="R167" s="4"/>
      <c r="T167" s="6">
        <f t="shared" si="53"/>
        <v>0</v>
      </c>
      <c r="U167" s="4">
        <f t="shared" si="54"/>
        <v>0</v>
      </c>
      <c r="W167" s="6">
        <f t="shared" si="55"/>
        <v>0</v>
      </c>
      <c r="X167" s="4">
        <f t="shared" si="56"/>
        <v>0</v>
      </c>
      <c r="Z167" s="6">
        <f t="shared" si="57"/>
        <v>0</v>
      </c>
      <c r="AA167" s="4">
        <f t="shared" si="58"/>
        <v>0</v>
      </c>
      <c r="AC167" s="6"/>
      <c r="AD167" s="4"/>
      <c r="AF167" s="6">
        <f t="shared" ca="1" si="59"/>
        <v>5559981.9136469364</v>
      </c>
      <c r="AG167" s="4">
        <f t="shared" ca="1" si="60"/>
        <v>6610818.4953262107</v>
      </c>
      <c r="AI167" s="6">
        <f t="shared" ca="1" si="61"/>
        <v>-61316.592540081154</v>
      </c>
      <c r="AJ167" s="4">
        <f t="shared" ca="1" si="62"/>
        <v>-213933.59137234316</v>
      </c>
      <c r="AL167" s="6">
        <f t="shared" ca="1" si="63"/>
        <v>-137466.6330276714</v>
      </c>
      <c r="AM167" s="4">
        <f t="shared" ca="1" si="64"/>
        <v>-479621.08263354556</v>
      </c>
      <c r="AO167" s="6"/>
      <c r="AP167" s="4"/>
    </row>
    <row r="168" spans="1:42" x14ac:dyDescent="0.2">
      <c r="A168" s="15">
        <f>+curves!A157</f>
        <v>41395</v>
      </c>
      <c r="B168" s="6">
        <f t="shared" ca="1" si="44"/>
        <v>5329613.7402598076</v>
      </c>
      <c r="C168" s="4">
        <f t="shared" ca="1" si="45"/>
        <v>5802458.6671516821</v>
      </c>
      <c r="D168" s="72"/>
      <c r="E168" s="6">
        <f t="shared" si="46"/>
        <v>0</v>
      </c>
      <c r="F168" s="4">
        <f t="shared" ca="1" si="65"/>
        <v>-1307009.1875082385</v>
      </c>
      <c r="G168" s="54">
        <v>1186.2428247285754</v>
      </c>
      <c r="H168" s="6">
        <f t="shared" si="47"/>
        <v>0</v>
      </c>
      <c r="I168" s="4">
        <f t="shared" si="48"/>
        <v>0</v>
      </c>
      <c r="K168" s="6">
        <f t="shared" si="49"/>
        <v>0</v>
      </c>
      <c r="L168" s="4">
        <f t="shared" si="50"/>
        <v>0</v>
      </c>
      <c r="N168" s="6">
        <f t="shared" si="51"/>
        <v>0</v>
      </c>
      <c r="O168" s="4">
        <f t="shared" si="52"/>
        <v>0</v>
      </c>
      <c r="Q168" s="6"/>
      <c r="R168" s="4"/>
      <c r="T168" s="6">
        <f t="shared" si="53"/>
        <v>0</v>
      </c>
      <c r="U168" s="4">
        <f t="shared" si="54"/>
        <v>0</v>
      </c>
      <c r="W168" s="6">
        <f t="shared" si="55"/>
        <v>0</v>
      </c>
      <c r="X168" s="4">
        <f t="shared" si="56"/>
        <v>0</v>
      </c>
      <c r="Z168" s="6">
        <f t="shared" si="57"/>
        <v>0</v>
      </c>
      <c r="AA168" s="4">
        <f t="shared" si="58"/>
        <v>0</v>
      </c>
      <c r="AC168" s="6"/>
      <c r="AD168" s="4"/>
      <c r="AF168" s="6">
        <f t="shared" ca="1" si="59"/>
        <v>5527225.8550047344</v>
      </c>
      <c r="AG168" s="4">
        <f t="shared" ca="1" si="60"/>
        <v>6488963.1537755607</v>
      </c>
      <c r="AI168" s="6">
        <f t="shared" ca="1" si="61"/>
        <v>-60955.352174163221</v>
      </c>
      <c r="AJ168" s="4">
        <f t="shared" ca="1" si="62"/>
        <v>-211758.89345304304</v>
      </c>
      <c r="AL168" s="6">
        <f t="shared" ca="1" si="63"/>
        <v>-136656.76257076429</v>
      </c>
      <c r="AM168" s="4">
        <f t="shared" ca="1" si="64"/>
        <v>-474745.59317083523</v>
      </c>
      <c r="AO168" s="6"/>
      <c r="AP168" s="4"/>
    </row>
    <row r="169" spans="1:42" x14ac:dyDescent="0.2">
      <c r="A169" s="15">
        <f>+curves!A158</f>
        <v>41426</v>
      </c>
      <c r="B169" s="6">
        <f t="shared" ca="1" si="44"/>
        <v>5297169.6483072275</v>
      </c>
      <c r="C169" s="4">
        <f t="shared" ca="1" si="45"/>
        <v>5846593.6703708842</v>
      </c>
      <c r="D169" s="72"/>
      <c r="E169" s="6">
        <f t="shared" si="46"/>
        <v>0</v>
      </c>
      <c r="F169" s="4">
        <f t="shared" ca="1" si="65"/>
        <v>-1299847.9211207312</v>
      </c>
      <c r="G169" s="54">
        <v>1186.9689409495272</v>
      </c>
      <c r="H169" s="6">
        <f t="shared" si="47"/>
        <v>0</v>
      </c>
      <c r="I169" s="4">
        <f t="shared" si="48"/>
        <v>0</v>
      </c>
      <c r="K169" s="6">
        <f t="shared" si="49"/>
        <v>0</v>
      </c>
      <c r="L169" s="4">
        <f t="shared" si="50"/>
        <v>0</v>
      </c>
      <c r="N169" s="6">
        <f t="shared" si="51"/>
        <v>0</v>
      </c>
      <c r="O169" s="4">
        <f t="shared" si="52"/>
        <v>0</v>
      </c>
      <c r="Q169" s="6"/>
      <c r="R169" s="4"/>
      <c r="T169" s="6">
        <f t="shared" si="53"/>
        <v>0</v>
      </c>
      <c r="U169" s="4">
        <f t="shared" si="54"/>
        <v>0</v>
      </c>
      <c r="W169" s="6">
        <f t="shared" si="55"/>
        <v>0</v>
      </c>
      <c r="X169" s="4">
        <f t="shared" si="56"/>
        <v>0</v>
      </c>
      <c r="Z169" s="6">
        <f t="shared" si="57"/>
        <v>0</v>
      </c>
      <c r="AA169" s="4">
        <f t="shared" si="58"/>
        <v>0</v>
      </c>
      <c r="AC169" s="6"/>
      <c r="AD169" s="4"/>
      <c r="AF169" s="6">
        <f t="shared" ca="1" si="59"/>
        <v>5493578.7967708847</v>
      </c>
      <c r="AG169" s="4">
        <f t="shared" ca="1" si="60"/>
        <v>6531865.1893605841</v>
      </c>
      <c r="AI169" s="6">
        <f t="shared" ca="1" si="61"/>
        <v>-60584.285686548668</v>
      </c>
      <c r="AJ169" s="4">
        <f t="shared" ca="1" si="62"/>
        <v>-211378.57276036832</v>
      </c>
      <c r="AL169" s="6">
        <f t="shared" ca="1" si="63"/>
        <v>-135824.86277710841</v>
      </c>
      <c r="AM169" s="4">
        <f t="shared" ca="1" si="64"/>
        <v>-473892.94622933125</v>
      </c>
      <c r="AO169" s="6"/>
      <c r="AP169" s="4"/>
    </row>
    <row r="170" spans="1:42" x14ac:dyDescent="0.2">
      <c r="A170" s="15">
        <f>+curves!A159</f>
        <v>41456</v>
      </c>
      <c r="B170" s="6">
        <f t="shared" ca="1" si="44"/>
        <v>5265958.4835329195</v>
      </c>
      <c r="C170" s="4">
        <f t="shared" ca="1" si="45"/>
        <v>6154432.5756702079</v>
      </c>
      <c r="D170" s="72"/>
      <c r="E170" s="6">
        <f t="shared" si="46"/>
        <v>0</v>
      </c>
      <c r="F170" s="4">
        <f t="shared" ca="1" si="65"/>
        <v>-1292980.460343681</v>
      </c>
      <c r="G170" s="54">
        <v>1187.6958092425052</v>
      </c>
      <c r="H170" s="6">
        <f t="shared" si="47"/>
        <v>0</v>
      </c>
      <c r="I170" s="4">
        <f t="shared" si="48"/>
        <v>0</v>
      </c>
      <c r="K170" s="6">
        <f t="shared" si="49"/>
        <v>0</v>
      </c>
      <c r="L170" s="4">
        <f t="shared" si="50"/>
        <v>0</v>
      </c>
      <c r="N170" s="6">
        <f t="shared" si="51"/>
        <v>0</v>
      </c>
      <c r="O170" s="4">
        <f t="shared" si="52"/>
        <v>0</v>
      </c>
      <c r="Q170" s="6"/>
      <c r="R170" s="4"/>
      <c r="T170" s="6">
        <f t="shared" si="53"/>
        <v>0</v>
      </c>
      <c r="U170" s="4">
        <f t="shared" si="54"/>
        <v>0</v>
      </c>
      <c r="W170" s="6">
        <f t="shared" si="55"/>
        <v>0</v>
      </c>
      <c r="X170" s="4">
        <f t="shared" si="56"/>
        <v>0</v>
      </c>
      <c r="Z170" s="6">
        <f t="shared" si="57"/>
        <v>0</v>
      </c>
      <c r="AA170" s="4">
        <f t="shared" si="58"/>
        <v>0</v>
      </c>
      <c r="AC170" s="6"/>
      <c r="AD170" s="4"/>
      <c r="AF170" s="6">
        <f t="shared" ca="1" si="59"/>
        <v>5461210.380350343</v>
      </c>
      <c r="AG170" s="4">
        <f t="shared" ca="1" si="60"/>
        <v>6848357.8169593317</v>
      </c>
      <c r="AI170" s="6">
        <f t="shared" ca="1" si="61"/>
        <v>-60227.320316579651</v>
      </c>
      <c r="AJ170" s="4">
        <f t="shared" ca="1" si="62"/>
        <v>-214047.89640512411</v>
      </c>
      <c r="AL170" s="6">
        <f t="shared" ca="1" si="63"/>
        <v>-135024.57650084409</v>
      </c>
      <c r="AM170" s="4">
        <f t="shared" ca="1" si="64"/>
        <v>-479877.3448839999</v>
      </c>
      <c r="AO170" s="6"/>
      <c r="AP170" s="4"/>
    </row>
    <row r="171" spans="1:42" x14ac:dyDescent="0.2">
      <c r="A171" s="15">
        <f>+curves!A160</f>
        <v>41487</v>
      </c>
      <c r="B171" s="6">
        <f t="shared" ca="1" si="44"/>
        <v>5233898.3633979196</v>
      </c>
      <c r="C171" s="4">
        <f t="shared" ca="1" si="45"/>
        <v>6101261.5673760185</v>
      </c>
      <c r="D171" s="72"/>
      <c r="E171" s="6">
        <f t="shared" si="46"/>
        <v>0</v>
      </c>
      <c r="F171" s="4">
        <f t="shared" ca="1" si="65"/>
        <v>-1285895.8577543055</v>
      </c>
      <c r="G171" s="54">
        <v>1188.4234303863984</v>
      </c>
      <c r="H171" s="6">
        <f t="shared" si="47"/>
        <v>0</v>
      </c>
      <c r="I171" s="4">
        <f t="shared" si="48"/>
        <v>0</v>
      </c>
      <c r="K171" s="6">
        <f t="shared" si="49"/>
        <v>0</v>
      </c>
      <c r="L171" s="4">
        <f t="shared" si="50"/>
        <v>0</v>
      </c>
      <c r="N171" s="6">
        <f t="shared" si="51"/>
        <v>0</v>
      </c>
      <c r="O171" s="4">
        <f t="shared" si="52"/>
        <v>0</v>
      </c>
      <c r="Q171" s="6"/>
      <c r="R171" s="4"/>
      <c r="T171" s="6">
        <f t="shared" si="53"/>
        <v>0</v>
      </c>
      <c r="U171" s="4">
        <f t="shared" si="54"/>
        <v>0</v>
      </c>
      <c r="W171" s="6">
        <f t="shared" si="55"/>
        <v>0</v>
      </c>
      <c r="X171" s="4">
        <f t="shared" si="56"/>
        <v>0</v>
      </c>
      <c r="Z171" s="6">
        <f t="shared" si="57"/>
        <v>0</v>
      </c>
      <c r="AA171" s="4">
        <f t="shared" si="58"/>
        <v>0</v>
      </c>
      <c r="AC171" s="6"/>
      <c r="AD171" s="4"/>
      <c r="AF171" s="6">
        <f t="shared" ca="1" si="59"/>
        <v>5427961.5308913039</v>
      </c>
      <c r="AG171" s="4">
        <f t="shared" ca="1" si="60"/>
        <v>6790379.8751450237</v>
      </c>
      <c r="AI171" s="6">
        <f t="shared" ca="1" si="61"/>
        <v>-59860.645354975488</v>
      </c>
      <c r="AJ171" s="4">
        <f t="shared" ca="1" si="62"/>
        <v>-212565.15165551798</v>
      </c>
      <c r="AL171" s="6">
        <f t="shared" ca="1" si="63"/>
        <v>-134202.52213840824</v>
      </c>
      <c r="AM171" s="4">
        <f t="shared" ca="1" si="64"/>
        <v>-476553.15611348767</v>
      </c>
      <c r="AO171" s="6"/>
      <c r="AP171" s="4"/>
    </row>
    <row r="172" spans="1:42" x14ac:dyDescent="0.2">
      <c r="A172" s="15">
        <f>+curves!A161</f>
        <v>41518</v>
      </c>
      <c r="B172" s="6">
        <f t="shared" ca="1" si="44"/>
        <v>5202031.6479522819</v>
      </c>
      <c r="C172" s="4">
        <f t="shared" ca="1" si="45"/>
        <v>5928861.0674580587</v>
      </c>
      <c r="D172" s="72"/>
      <c r="E172" s="6">
        <f t="shared" si="46"/>
        <v>0</v>
      </c>
      <c r="F172" s="4">
        <f t="shared" ca="1" si="65"/>
        <v>-1278849.9664033896</v>
      </c>
      <c r="G172" s="54">
        <v>1189.1518051609698</v>
      </c>
      <c r="H172" s="6">
        <f t="shared" si="47"/>
        <v>0</v>
      </c>
      <c r="I172" s="4">
        <f t="shared" si="48"/>
        <v>0</v>
      </c>
      <c r="K172" s="6">
        <f t="shared" si="49"/>
        <v>0</v>
      </c>
      <c r="L172" s="4">
        <f t="shared" si="50"/>
        <v>0</v>
      </c>
      <c r="N172" s="6">
        <f t="shared" si="51"/>
        <v>0</v>
      </c>
      <c r="O172" s="4">
        <f t="shared" si="52"/>
        <v>0</v>
      </c>
      <c r="Q172" s="6"/>
      <c r="R172" s="4"/>
      <c r="T172" s="6">
        <f t="shared" si="53"/>
        <v>0</v>
      </c>
      <c r="U172" s="4">
        <f t="shared" si="54"/>
        <v>0</v>
      </c>
      <c r="W172" s="6">
        <f t="shared" si="55"/>
        <v>0</v>
      </c>
      <c r="X172" s="4">
        <f t="shared" si="56"/>
        <v>0</v>
      </c>
      <c r="Z172" s="6">
        <f t="shared" si="57"/>
        <v>0</v>
      </c>
      <c r="AA172" s="4">
        <f t="shared" si="58"/>
        <v>0</v>
      </c>
      <c r="AC172" s="6"/>
      <c r="AD172" s="4"/>
      <c r="AF172" s="6">
        <f t="shared" ca="1" si="59"/>
        <v>5394913.2572059724</v>
      </c>
      <c r="AG172" s="4">
        <f t="shared" ca="1" si="60"/>
        <v>6608768.7400773168</v>
      </c>
      <c r="AI172" s="6">
        <f t="shared" ca="1" si="61"/>
        <v>-59496.18238311891</v>
      </c>
      <c r="AJ172" s="4">
        <f t="shared" ca="1" si="62"/>
        <v>-209724.04290049415</v>
      </c>
      <c r="AL172" s="6">
        <f t="shared" ca="1" si="63"/>
        <v>-133385.42687057136</v>
      </c>
      <c r="AM172" s="4">
        <f t="shared" ca="1" si="64"/>
        <v>-470183.62971876404</v>
      </c>
      <c r="AO172" s="6"/>
      <c r="AP172" s="4"/>
    </row>
    <row r="173" spans="1:42" x14ac:dyDescent="0.2">
      <c r="A173" s="15">
        <f>+curves!A162</f>
        <v>41548</v>
      </c>
      <c r="B173" s="6">
        <f t="shared" ca="1" si="44"/>
        <v>5171375.9494318338</v>
      </c>
      <c r="C173" s="4">
        <f t="shared" ca="1" si="45"/>
        <v>5924950.4012576332</v>
      </c>
      <c r="D173" s="72"/>
      <c r="E173" s="6">
        <f t="shared" si="46"/>
        <v>0</v>
      </c>
      <c r="F173" s="4">
        <f t="shared" ca="1" si="65"/>
        <v>-1272093.1793584314</v>
      </c>
      <c r="G173" s="54">
        <v>1189.8809343468552</v>
      </c>
      <c r="H173" s="6">
        <f t="shared" si="47"/>
        <v>0</v>
      </c>
      <c r="I173" s="4">
        <f t="shared" si="48"/>
        <v>0</v>
      </c>
      <c r="K173" s="6">
        <f t="shared" si="49"/>
        <v>0</v>
      </c>
      <c r="L173" s="4">
        <f t="shared" si="50"/>
        <v>0</v>
      </c>
      <c r="N173" s="6">
        <f t="shared" si="51"/>
        <v>0</v>
      </c>
      <c r="O173" s="4">
        <f t="shared" si="52"/>
        <v>0</v>
      </c>
      <c r="Q173" s="6"/>
      <c r="R173" s="4"/>
      <c r="T173" s="6">
        <f t="shared" si="53"/>
        <v>0</v>
      </c>
      <c r="U173" s="4">
        <f t="shared" si="54"/>
        <v>0</v>
      </c>
      <c r="W173" s="6">
        <f t="shared" si="55"/>
        <v>0</v>
      </c>
      <c r="X173" s="4">
        <f t="shared" si="56"/>
        <v>0</v>
      </c>
      <c r="Z173" s="6">
        <f t="shared" si="57"/>
        <v>0</v>
      </c>
      <c r="AA173" s="4">
        <f t="shared" si="58"/>
        <v>0</v>
      </c>
      <c r="AC173" s="6"/>
      <c r="AD173" s="4"/>
      <c r="AF173" s="6">
        <f t="shared" ca="1" si="59"/>
        <v>5363120.9026896404</v>
      </c>
      <c r="AG173" s="4">
        <f t="shared" ca="1" si="60"/>
        <v>6602001.8312109495</v>
      </c>
      <c r="AI173" s="6">
        <f t="shared" ca="1" si="61"/>
        <v>-59145.569939041903</v>
      </c>
      <c r="AJ173" s="4">
        <f t="shared" ca="1" si="62"/>
        <v>-208843.00745475697</v>
      </c>
      <c r="AL173" s="6">
        <f t="shared" ca="1" si="63"/>
        <v>-132599.38331876497</v>
      </c>
      <c r="AM173" s="4">
        <f t="shared" ca="1" si="64"/>
        <v>-468208.42249855917</v>
      </c>
      <c r="AO173" s="6"/>
      <c r="AP173" s="4"/>
    </row>
    <row r="174" spans="1:42" x14ac:dyDescent="0.2">
      <c r="A174" s="15">
        <f>+curves!A163</f>
        <v>41579</v>
      </c>
      <c r="B174" s="6">
        <f t="shared" ca="1" si="44"/>
        <v>5139886.4362549186</v>
      </c>
      <c r="C174" s="4">
        <f t="shared" ca="1" si="45"/>
        <v>6135586.7757318523</v>
      </c>
      <c r="D174" s="72"/>
      <c r="E174" s="6">
        <f t="shared" si="46"/>
        <v>0</v>
      </c>
      <c r="F174" s="4">
        <f t="shared" ca="1" si="65"/>
        <v>-1265122.7194405138</v>
      </c>
      <c r="G174" s="54">
        <v>1190.6108187253672</v>
      </c>
      <c r="H174" s="6">
        <f t="shared" si="47"/>
        <v>0</v>
      </c>
      <c r="I174" s="4">
        <f t="shared" si="48"/>
        <v>0</v>
      </c>
      <c r="K174" s="6">
        <f t="shared" si="49"/>
        <v>0</v>
      </c>
      <c r="L174" s="4">
        <f t="shared" si="50"/>
        <v>0</v>
      </c>
      <c r="N174" s="6">
        <f t="shared" si="51"/>
        <v>0</v>
      </c>
      <c r="O174" s="4">
        <f t="shared" si="52"/>
        <v>0</v>
      </c>
      <c r="Q174" s="6"/>
      <c r="R174" s="4"/>
      <c r="T174" s="6">
        <f t="shared" si="53"/>
        <v>0</v>
      </c>
      <c r="U174" s="4">
        <f t="shared" si="54"/>
        <v>0</v>
      </c>
      <c r="W174" s="6">
        <f t="shared" si="55"/>
        <v>0</v>
      </c>
      <c r="X174" s="4">
        <f t="shared" si="56"/>
        <v>0</v>
      </c>
      <c r="Z174" s="6">
        <f t="shared" si="57"/>
        <v>0</v>
      </c>
      <c r="AA174" s="4">
        <f t="shared" si="58"/>
        <v>0</v>
      </c>
      <c r="AC174" s="6"/>
      <c r="AD174" s="4"/>
      <c r="AF174" s="6">
        <f t="shared" ca="1" si="59"/>
        <v>5330463.8172280453</v>
      </c>
      <c r="AG174" s="4">
        <f t="shared" ca="1" si="60"/>
        <v>6817663.2222346719</v>
      </c>
      <c r="AI174" s="6">
        <f t="shared" ca="1" si="61"/>
        <v>-58785.421069154334</v>
      </c>
      <c r="AJ174" s="4">
        <f t="shared" ca="1" si="62"/>
        <v>-210393.02200650336</v>
      </c>
      <c r="AL174" s="6">
        <f t="shared" ca="1" si="63"/>
        <v>-131791.95990397228</v>
      </c>
      <c r="AM174" s="4">
        <f t="shared" ca="1" si="64"/>
        <v>-471683.42449631682</v>
      </c>
      <c r="AO174" s="6"/>
      <c r="AP174" s="4"/>
    </row>
    <row r="175" spans="1:42" x14ac:dyDescent="0.2">
      <c r="A175" s="15">
        <f>+curves!A164</f>
        <v>41609</v>
      </c>
      <c r="B175" s="6">
        <f t="shared" ca="1" si="44"/>
        <v>5109593.6256432906</v>
      </c>
      <c r="C175" s="4">
        <f t="shared" ca="1" si="45"/>
        <v>6457097.1865729373</v>
      </c>
      <c r="D175" s="72"/>
      <c r="E175" s="6">
        <f t="shared" si="46"/>
        <v>0</v>
      </c>
      <c r="F175" s="4">
        <f t="shared" ca="1" si="65"/>
        <v>-1258438.2899675115</v>
      </c>
      <c r="G175" s="54">
        <v>1191.3414590786931</v>
      </c>
      <c r="H175" s="6">
        <f t="shared" si="47"/>
        <v>0</v>
      </c>
      <c r="I175" s="4">
        <f t="shared" si="48"/>
        <v>0</v>
      </c>
      <c r="K175" s="6">
        <f t="shared" si="49"/>
        <v>0</v>
      </c>
      <c r="L175" s="4">
        <f t="shared" si="50"/>
        <v>0</v>
      </c>
      <c r="N175" s="6">
        <f t="shared" si="51"/>
        <v>0</v>
      </c>
      <c r="O175" s="4">
        <f t="shared" si="52"/>
        <v>0</v>
      </c>
      <c r="Q175" s="6"/>
      <c r="R175" s="4"/>
      <c r="T175" s="6">
        <f t="shared" si="53"/>
        <v>0</v>
      </c>
      <c r="U175" s="4">
        <f t="shared" si="54"/>
        <v>0</v>
      </c>
      <c r="W175" s="6">
        <f t="shared" si="55"/>
        <v>0</v>
      </c>
      <c r="X175" s="4">
        <f t="shared" si="56"/>
        <v>0</v>
      </c>
      <c r="Z175" s="6">
        <f t="shared" si="57"/>
        <v>0</v>
      </c>
      <c r="AA175" s="4">
        <f t="shared" si="58"/>
        <v>0</v>
      </c>
      <c r="AC175" s="6"/>
      <c r="AD175" s="4"/>
      <c r="AF175" s="6">
        <f t="shared" ca="1" si="59"/>
        <v>5299047.8058258398</v>
      </c>
      <c r="AG175" s="4">
        <f t="shared" ca="1" si="60"/>
        <v>7148415.49005906</v>
      </c>
      <c r="AI175" s="6">
        <f t="shared" ca="1" si="61"/>
        <v>-58438.959012208528</v>
      </c>
      <c r="AJ175" s="4">
        <f t="shared" ca="1" si="62"/>
        <v>-213243.76143554895</v>
      </c>
      <c r="AL175" s="6">
        <f t="shared" ca="1" si="63"/>
        <v>-131015.22117034078</v>
      </c>
      <c r="AM175" s="4">
        <f t="shared" ca="1" si="64"/>
        <v>-478074.54205057357</v>
      </c>
      <c r="AO175" s="6"/>
      <c r="AP175" s="4"/>
    </row>
    <row r="176" spans="1:42" x14ac:dyDescent="0.2">
      <c r="A176" s="15">
        <f>+curves!A165</f>
        <v>41640</v>
      </c>
      <c r="B176" s="6">
        <f t="shared" ca="1" si="44"/>
        <v>5078476.8915298861</v>
      </c>
      <c r="C176" s="4">
        <f t="shared" ca="1" si="45"/>
        <v>7849904.8214332312</v>
      </c>
      <c r="D176" s="72"/>
      <c r="E176" s="6">
        <f t="shared" si="46"/>
        <v>0</v>
      </c>
      <c r="F176" s="4">
        <f t="shared" ca="1" si="65"/>
        <v>-1251542.4557083782</v>
      </c>
      <c r="G176" s="54">
        <v>1192.0728561898973</v>
      </c>
      <c r="H176" s="6">
        <f t="shared" si="47"/>
        <v>0</v>
      </c>
      <c r="I176" s="4">
        <f t="shared" si="48"/>
        <v>0</v>
      </c>
      <c r="K176" s="6">
        <f t="shared" si="49"/>
        <v>0</v>
      </c>
      <c r="L176" s="4">
        <f t="shared" si="50"/>
        <v>0</v>
      </c>
      <c r="N176" s="6">
        <f t="shared" si="51"/>
        <v>0</v>
      </c>
      <c r="O176" s="4">
        <f t="shared" si="52"/>
        <v>0</v>
      </c>
      <c r="Q176" s="6"/>
      <c r="R176" s="4"/>
      <c r="T176" s="6">
        <f t="shared" si="53"/>
        <v>0</v>
      </c>
      <c r="U176" s="4">
        <f t="shared" si="54"/>
        <v>0</v>
      </c>
      <c r="W176" s="6">
        <f t="shared" si="55"/>
        <v>0</v>
      </c>
      <c r="X176" s="4">
        <f t="shared" si="56"/>
        <v>0</v>
      </c>
      <c r="Z176" s="6">
        <f t="shared" si="57"/>
        <v>0</v>
      </c>
      <c r="AA176" s="4">
        <f t="shared" si="58"/>
        <v>0</v>
      </c>
      <c r="AC176" s="6"/>
      <c r="AD176" s="4"/>
      <c r="AF176" s="6">
        <f t="shared" ca="1" si="59"/>
        <v>5266777.3213785877</v>
      </c>
      <c r="AG176" s="4">
        <f t="shared" ca="1" si="60"/>
        <v>8590113.8111684769</v>
      </c>
      <c r="AI176" s="6">
        <f t="shared" ca="1" si="61"/>
        <v>-58083.07365562734</v>
      </c>
      <c r="AJ176" s="4">
        <f t="shared" ca="1" si="62"/>
        <v>-228324.56254027109</v>
      </c>
      <c r="AL176" s="6">
        <f t="shared" ca="1" si="63"/>
        <v>-130217.35619307401</v>
      </c>
      <c r="AM176" s="4">
        <f t="shared" ca="1" si="64"/>
        <v>-511884.42719497392</v>
      </c>
      <c r="AO176" s="6"/>
      <c r="AP176" s="4"/>
    </row>
    <row r="177" spans="1:42" x14ac:dyDescent="0.2">
      <c r="A177" s="15">
        <f>+curves!A166</f>
        <v>41671</v>
      </c>
      <c r="B177" s="6">
        <f t="shared" ca="1" si="44"/>
        <v>5047547.9238904677</v>
      </c>
      <c r="C177" s="4">
        <f t="shared" ca="1" si="45"/>
        <v>7393245.9064773852</v>
      </c>
      <c r="D177" s="72"/>
      <c r="E177" s="6">
        <f t="shared" si="46"/>
        <v>0</v>
      </c>
      <c r="F177" s="4">
        <f t="shared" ca="1" si="65"/>
        <v>-1244684.3036629292</v>
      </c>
      <c r="G177" s="54">
        <v>1192.8050108427226</v>
      </c>
      <c r="H177" s="6">
        <f t="shared" si="47"/>
        <v>0</v>
      </c>
      <c r="I177" s="4">
        <f t="shared" si="48"/>
        <v>0</v>
      </c>
      <c r="K177" s="6">
        <f t="shared" si="49"/>
        <v>0</v>
      </c>
      <c r="L177" s="4">
        <f t="shared" si="50"/>
        <v>0</v>
      </c>
      <c r="N177" s="6">
        <f t="shared" si="51"/>
        <v>0</v>
      </c>
      <c r="O177" s="4">
        <f t="shared" si="52"/>
        <v>0</v>
      </c>
      <c r="Q177" s="6"/>
      <c r="R177" s="4"/>
      <c r="T177" s="6">
        <f t="shared" si="53"/>
        <v>0</v>
      </c>
      <c r="U177" s="4">
        <f t="shared" si="54"/>
        <v>0</v>
      </c>
      <c r="W177" s="6">
        <f t="shared" si="55"/>
        <v>0</v>
      </c>
      <c r="X177" s="4">
        <f t="shared" si="56"/>
        <v>0</v>
      </c>
      <c r="Z177" s="6">
        <f t="shared" si="57"/>
        <v>0</v>
      </c>
      <c r="AA177" s="4">
        <f t="shared" si="58"/>
        <v>0</v>
      </c>
      <c r="AC177" s="6"/>
      <c r="AD177" s="4"/>
      <c r="AF177" s="6">
        <f t="shared" ca="1" si="59"/>
        <v>5234701.5654351814</v>
      </c>
      <c r="AG177" s="4">
        <f t="shared" ca="1" si="60"/>
        <v>8113787.4264245322</v>
      </c>
      <c r="AI177" s="6">
        <f t="shared" ca="1" si="61"/>
        <v>-57729.33580393227</v>
      </c>
      <c r="AJ177" s="4">
        <f t="shared" ca="1" si="62"/>
        <v>-222257.94284513925</v>
      </c>
      <c r="AL177" s="6">
        <f t="shared" ca="1" si="63"/>
        <v>-129424.30574078124</v>
      </c>
      <c r="AM177" s="4">
        <f t="shared" ca="1" si="64"/>
        <v>-498283.57710200775</v>
      </c>
      <c r="AO177" s="6"/>
      <c r="AP177" s="4"/>
    </row>
    <row r="178" spans="1:42" x14ac:dyDescent="0.2">
      <c r="A178" s="15">
        <f>+curves!A167</f>
        <v>41699</v>
      </c>
      <c r="B178" s="6">
        <f t="shared" ca="1" si="44"/>
        <v>5019772.5377057502</v>
      </c>
      <c r="C178" s="4">
        <f t="shared" ca="1" si="45"/>
        <v>6830506.3905866733</v>
      </c>
      <c r="D178" s="72"/>
      <c r="E178" s="6">
        <f t="shared" si="46"/>
        <v>0</v>
      </c>
      <c r="F178" s="4">
        <f t="shared" ca="1" si="65"/>
        <v>-1238595.7006218587</v>
      </c>
      <c r="G178" s="54">
        <v>1193.5379238217897</v>
      </c>
      <c r="H178" s="6">
        <f t="shared" si="47"/>
        <v>0</v>
      </c>
      <c r="I178" s="4">
        <f t="shared" si="48"/>
        <v>0</v>
      </c>
      <c r="K178" s="6">
        <f t="shared" si="49"/>
        <v>0</v>
      </c>
      <c r="L178" s="4">
        <f t="shared" si="50"/>
        <v>0</v>
      </c>
      <c r="N178" s="6">
        <f t="shared" si="51"/>
        <v>0</v>
      </c>
      <c r="O178" s="4">
        <f t="shared" si="52"/>
        <v>0</v>
      </c>
      <c r="Q178" s="6"/>
      <c r="R178" s="4"/>
      <c r="T178" s="6">
        <f t="shared" si="53"/>
        <v>0</v>
      </c>
      <c r="U178" s="4">
        <f t="shared" si="54"/>
        <v>0</v>
      </c>
      <c r="W178" s="6">
        <f t="shared" si="55"/>
        <v>0</v>
      </c>
      <c r="X178" s="4">
        <f t="shared" si="56"/>
        <v>0</v>
      </c>
      <c r="Z178" s="6">
        <f t="shared" si="57"/>
        <v>0</v>
      </c>
      <c r="AA178" s="4">
        <f t="shared" si="58"/>
        <v>0</v>
      </c>
      <c r="AC178" s="6"/>
      <c r="AD178" s="4"/>
      <c r="AF178" s="6">
        <f t="shared" ca="1" si="59"/>
        <v>5205896.3198517691</v>
      </c>
      <c r="AG178" s="4">
        <f t="shared" ca="1" si="60"/>
        <v>7527726.0785056595</v>
      </c>
      <c r="AI178" s="6">
        <f t="shared" ca="1" si="61"/>
        <v>-57411.665794589288</v>
      </c>
      <c r="AJ178" s="4">
        <f t="shared" ca="1" si="62"/>
        <v>-215064.10006653148</v>
      </c>
      <c r="AL178" s="6">
        <f t="shared" ca="1" si="63"/>
        <v>-128712.11635142952</v>
      </c>
      <c r="AM178" s="4">
        <f t="shared" ca="1" si="64"/>
        <v>-482155.58785245498</v>
      </c>
      <c r="AO178" s="6"/>
      <c r="AP178" s="4"/>
    </row>
    <row r="179" spans="1:42" x14ac:dyDescent="0.2">
      <c r="A179" s="15">
        <f>+curves!A168</f>
        <v>41730</v>
      </c>
      <c r="B179" s="6">
        <f t="shared" ca="1" si="44"/>
        <v>4989197.8367010038</v>
      </c>
      <c r="C179" s="4">
        <f t="shared" ca="1" si="45"/>
        <v>6240091.0122433454</v>
      </c>
      <c r="D179" s="72"/>
      <c r="E179" s="6">
        <f t="shared" si="46"/>
        <v>0</v>
      </c>
      <c r="F179" s="4">
        <f t="shared" ca="1" si="65"/>
        <v>-1231808.32708185</v>
      </c>
      <c r="G179" s="54">
        <v>1194.2715959125981</v>
      </c>
      <c r="H179" s="6">
        <f t="shared" si="47"/>
        <v>0</v>
      </c>
      <c r="I179" s="4">
        <f t="shared" si="48"/>
        <v>0</v>
      </c>
      <c r="K179" s="6">
        <f t="shared" si="49"/>
        <v>0</v>
      </c>
      <c r="L179" s="4">
        <f t="shared" si="50"/>
        <v>0</v>
      </c>
      <c r="N179" s="6">
        <f t="shared" si="51"/>
        <v>0</v>
      </c>
      <c r="O179" s="4">
        <f t="shared" si="52"/>
        <v>0</v>
      </c>
      <c r="Q179" s="6"/>
      <c r="R179" s="4"/>
      <c r="T179" s="6">
        <f t="shared" si="53"/>
        <v>0</v>
      </c>
      <c r="U179" s="4">
        <f t="shared" si="54"/>
        <v>0</v>
      </c>
      <c r="W179" s="6">
        <f t="shared" si="55"/>
        <v>0</v>
      </c>
      <c r="X179" s="4">
        <f t="shared" si="56"/>
        <v>0</v>
      </c>
      <c r="Z179" s="6">
        <f t="shared" si="57"/>
        <v>0</v>
      </c>
      <c r="AA179" s="4">
        <f t="shared" si="58"/>
        <v>0</v>
      </c>
      <c r="AC179" s="6"/>
      <c r="AD179" s="4"/>
      <c r="AF179" s="6">
        <f t="shared" ca="1" si="59"/>
        <v>5174187.9660876114</v>
      </c>
      <c r="AG179" s="4">
        <f t="shared" ca="1" si="60"/>
        <v>6912715.1226930507</v>
      </c>
      <c r="AI179" s="6">
        <f t="shared" ca="1" si="61"/>
        <v>-57061.979727607402</v>
      </c>
      <c r="AJ179" s="4">
        <f t="shared" ca="1" si="62"/>
        <v>-207477.35828958053</v>
      </c>
      <c r="AL179" s="6">
        <f t="shared" ca="1" si="63"/>
        <v>-127928.1496590001</v>
      </c>
      <c r="AM179" s="4">
        <f t="shared" ca="1" si="64"/>
        <v>-465146.75216012442</v>
      </c>
      <c r="AO179" s="6"/>
      <c r="AP179" s="4"/>
    </row>
    <row r="180" spans="1:42" x14ac:dyDescent="0.2">
      <c r="A180" s="15">
        <f>+curves!A169</f>
        <v>41760</v>
      </c>
      <c r="B180" s="6">
        <f t="shared" ca="1" si="44"/>
        <v>4959785.1212386154</v>
      </c>
      <c r="C180" s="4">
        <f t="shared" ca="1" si="45"/>
        <v>6133866.9402557816</v>
      </c>
      <c r="D180" s="72"/>
      <c r="E180" s="6">
        <f t="shared" si="46"/>
        <v>0</v>
      </c>
      <c r="F180" s="4">
        <f t="shared" ca="1" si="65"/>
        <v>-1225299.5226650496</v>
      </c>
      <c r="G180" s="54">
        <v>1195.0060279013285</v>
      </c>
      <c r="H180" s="6">
        <f t="shared" si="47"/>
        <v>0</v>
      </c>
      <c r="I180" s="4">
        <f t="shared" si="48"/>
        <v>0</v>
      </c>
      <c r="K180" s="6">
        <f t="shared" si="49"/>
        <v>0</v>
      </c>
      <c r="L180" s="4">
        <f t="shared" si="50"/>
        <v>0</v>
      </c>
      <c r="N180" s="6">
        <f t="shared" si="51"/>
        <v>0</v>
      </c>
      <c r="O180" s="4">
        <f t="shared" si="52"/>
        <v>0</v>
      </c>
      <c r="Q180" s="6"/>
      <c r="R180" s="4"/>
      <c r="T180" s="6">
        <f t="shared" si="53"/>
        <v>0</v>
      </c>
      <c r="U180" s="4">
        <f t="shared" si="54"/>
        <v>0</v>
      </c>
      <c r="W180" s="6">
        <f t="shared" si="55"/>
        <v>0</v>
      </c>
      <c r="X180" s="4">
        <f t="shared" si="56"/>
        <v>0</v>
      </c>
      <c r="Z180" s="6">
        <f t="shared" si="57"/>
        <v>0</v>
      </c>
      <c r="AA180" s="4">
        <f t="shared" si="58"/>
        <v>0</v>
      </c>
      <c r="AC180" s="6"/>
      <c r="AD180" s="4"/>
      <c r="AF180" s="6">
        <f t="shared" ca="1" si="59"/>
        <v>5143684.6821176019</v>
      </c>
      <c r="AG180" s="4">
        <f t="shared" ca="1" si="60"/>
        <v>6799951.1497594696</v>
      </c>
      <c r="AI180" s="6">
        <f t="shared" ca="1" si="61"/>
        <v>-56725.583411329346</v>
      </c>
      <c r="AJ180" s="4">
        <f t="shared" ca="1" si="62"/>
        <v>-205460.06311583487</v>
      </c>
      <c r="AL180" s="6">
        <f t="shared" ca="1" si="63"/>
        <v>-127173.97746765683</v>
      </c>
      <c r="AM180" s="4">
        <f t="shared" ca="1" si="64"/>
        <v>-460624.14638785302</v>
      </c>
      <c r="AO180" s="6"/>
      <c r="AP180" s="4"/>
    </row>
    <row r="181" spans="1:42" x14ac:dyDescent="0.2">
      <c r="A181" s="15">
        <f>+curves!A170</f>
        <v>41791</v>
      </c>
      <c r="B181" s="6">
        <f t="shared" ca="1" si="44"/>
        <v>4929572.4697717186</v>
      </c>
      <c r="C181" s="4">
        <f t="shared" ca="1" si="45"/>
        <v>6175375.5004033586</v>
      </c>
      <c r="D181" s="72"/>
      <c r="E181" s="6">
        <f t="shared" si="46"/>
        <v>0</v>
      </c>
      <c r="F181" s="4">
        <f t="shared" ca="1" si="65"/>
        <v>-1218584.8187697202</v>
      </c>
      <c r="G181" s="54">
        <v>1195.7412205750422</v>
      </c>
      <c r="H181" s="6">
        <f t="shared" si="47"/>
        <v>0</v>
      </c>
      <c r="I181" s="4">
        <f t="shared" si="48"/>
        <v>0</v>
      </c>
      <c r="K181" s="6">
        <f t="shared" si="49"/>
        <v>0</v>
      </c>
      <c r="L181" s="4">
        <f t="shared" si="50"/>
        <v>0</v>
      </c>
      <c r="N181" s="6">
        <f t="shared" si="51"/>
        <v>0</v>
      </c>
      <c r="O181" s="4">
        <f t="shared" si="52"/>
        <v>0</v>
      </c>
      <c r="Q181" s="6"/>
      <c r="R181" s="4"/>
      <c r="T181" s="6">
        <f t="shared" si="53"/>
        <v>0</v>
      </c>
      <c r="U181" s="4">
        <f t="shared" si="54"/>
        <v>0</v>
      </c>
      <c r="W181" s="6">
        <f t="shared" si="55"/>
        <v>0</v>
      </c>
      <c r="X181" s="4">
        <f t="shared" si="56"/>
        <v>0</v>
      </c>
      <c r="Z181" s="6">
        <f t="shared" si="57"/>
        <v>0</v>
      </c>
      <c r="AA181" s="4">
        <f t="shared" si="58"/>
        <v>0</v>
      </c>
      <c r="AC181" s="6"/>
      <c r="AD181" s="4"/>
      <c r="AF181" s="6">
        <f t="shared" ca="1" si="59"/>
        <v>5112351.8020113716</v>
      </c>
      <c r="AG181" s="4">
        <f t="shared" ca="1" si="60"/>
        <v>6840326.7110912148</v>
      </c>
      <c r="AI181" s="6">
        <f t="shared" ca="1" si="61"/>
        <v>-56380.038142941812</v>
      </c>
      <c r="AJ181" s="4">
        <f t="shared" ca="1" si="62"/>
        <v>-205110.5787640223</v>
      </c>
      <c r="AL181" s="6">
        <f t="shared" ca="1" si="63"/>
        <v>-126399.29409671076</v>
      </c>
      <c r="AM181" s="4">
        <f t="shared" ca="1" si="64"/>
        <v>-459840.63192383369</v>
      </c>
      <c r="AO181" s="6"/>
      <c r="AP181" s="4"/>
    </row>
    <row r="182" spans="1:42" x14ac:dyDescent="0.2">
      <c r="A182" s="15">
        <f>+curves!A171</f>
        <v>41821</v>
      </c>
      <c r="B182" s="6">
        <f t="shared" ca="1" si="44"/>
        <v>4900508.06369574</v>
      </c>
      <c r="C182" s="4">
        <f t="shared" ca="1" si="45"/>
        <v>6457498.9530612743</v>
      </c>
      <c r="D182" s="72"/>
      <c r="E182" s="6">
        <f t="shared" si="46"/>
        <v>0</v>
      </c>
      <c r="F182" s="4">
        <f t="shared" ca="1" si="65"/>
        <v>-1212145.721873899</v>
      </c>
      <c r="G182" s="54">
        <v>1196.4771747216823</v>
      </c>
      <c r="H182" s="6">
        <f t="shared" si="47"/>
        <v>0</v>
      </c>
      <c r="I182" s="4">
        <f t="shared" si="48"/>
        <v>0</v>
      </c>
      <c r="K182" s="6">
        <f t="shared" si="49"/>
        <v>0</v>
      </c>
      <c r="L182" s="4">
        <f t="shared" si="50"/>
        <v>0</v>
      </c>
      <c r="N182" s="6">
        <f t="shared" si="51"/>
        <v>0</v>
      </c>
      <c r="O182" s="4">
        <f t="shared" si="52"/>
        <v>0</v>
      </c>
      <c r="Q182" s="6"/>
      <c r="R182" s="4"/>
      <c r="T182" s="6">
        <f t="shared" si="53"/>
        <v>0</v>
      </c>
      <c r="U182" s="4">
        <f t="shared" si="54"/>
        <v>0</v>
      </c>
      <c r="W182" s="6">
        <f t="shared" si="55"/>
        <v>0</v>
      </c>
      <c r="X182" s="4">
        <f t="shared" si="56"/>
        <v>0</v>
      </c>
      <c r="Z182" s="6">
        <f t="shared" si="57"/>
        <v>0</v>
      </c>
      <c r="AA182" s="4">
        <f t="shared" si="58"/>
        <v>0</v>
      </c>
      <c r="AC182" s="6"/>
      <c r="AD182" s="4"/>
      <c r="AF182" s="6">
        <f t="shared" ca="1" si="59"/>
        <v>5082209.7420887174</v>
      </c>
      <c r="AG182" s="4">
        <f t="shared" ca="1" si="60"/>
        <v>7130340.268150473</v>
      </c>
      <c r="AI182" s="6">
        <f t="shared" ca="1" si="61"/>
        <v>-56047.625477702793</v>
      </c>
      <c r="AJ182" s="4">
        <f t="shared" ca="1" si="62"/>
        <v>-207544.35714393345</v>
      </c>
      <c r="AL182" s="6">
        <f t="shared" ca="1" si="63"/>
        <v>-125654.05291527537</v>
      </c>
      <c r="AM182" s="4">
        <f t="shared" ca="1" si="64"/>
        <v>-465296.9579452647</v>
      </c>
      <c r="AO182" s="6"/>
      <c r="AP182" s="4"/>
    </row>
    <row r="183" spans="1:42" x14ac:dyDescent="0.2">
      <c r="A183" s="15">
        <f>+curves!A172</f>
        <v>41852</v>
      </c>
      <c r="B183" s="6">
        <f t="shared" ca="1" si="44"/>
        <v>4870653.2145652045</v>
      </c>
      <c r="C183" s="4">
        <f t="shared" ca="1" si="45"/>
        <v>6403546.6526817968</v>
      </c>
      <c r="D183" s="72"/>
      <c r="E183" s="6">
        <f t="shared" si="46"/>
        <v>0</v>
      </c>
      <c r="F183" s="4">
        <f t="shared" ca="1" si="65"/>
        <v>-1205502.9112935551</v>
      </c>
      <c r="G183" s="54">
        <v>1197.2138911298741</v>
      </c>
      <c r="H183" s="6">
        <f t="shared" si="47"/>
        <v>0</v>
      </c>
      <c r="I183" s="4">
        <f t="shared" si="48"/>
        <v>0</v>
      </c>
      <c r="K183" s="6">
        <f t="shared" si="49"/>
        <v>0</v>
      </c>
      <c r="L183" s="4">
        <f t="shared" si="50"/>
        <v>0</v>
      </c>
      <c r="N183" s="6">
        <f t="shared" si="51"/>
        <v>0</v>
      </c>
      <c r="O183" s="4">
        <f t="shared" si="52"/>
        <v>0</v>
      </c>
      <c r="Q183" s="6"/>
      <c r="R183" s="4"/>
      <c r="T183" s="6">
        <f t="shared" si="53"/>
        <v>0</v>
      </c>
      <c r="U183" s="4">
        <f t="shared" si="54"/>
        <v>0</v>
      </c>
      <c r="W183" s="6">
        <f t="shared" si="55"/>
        <v>0</v>
      </c>
      <c r="X183" s="4">
        <f t="shared" si="56"/>
        <v>0</v>
      </c>
      <c r="Z183" s="6">
        <f t="shared" si="57"/>
        <v>0</v>
      </c>
      <c r="AA183" s="4">
        <f t="shared" si="58"/>
        <v>0</v>
      </c>
      <c r="AC183" s="6"/>
      <c r="AD183" s="4"/>
      <c r="AF183" s="6">
        <f t="shared" ca="1" si="59"/>
        <v>5051247.9309606357</v>
      </c>
      <c r="AG183" s="4">
        <f t="shared" ca="1" si="60"/>
        <v>7071747.1033448894</v>
      </c>
      <c r="AI183" s="6">
        <f t="shared" ca="1" si="61"/>
        <v>-55706.172432220083</v>
      </c>
      <c r="AJ183" s="4">
        <f t="shared" ca="1" si="62"/>
        <v>-206112.8379992143</v>
      </c>
      <c r="AL183" s="6">
        <f t="shared" ca="1" si="63"/>
        <v>-124888.5439632104</v>
      </c>
      <c r="AM183" s="4">
        <f t="shared" ca="1" si="64"/>
        <v>-462087.61266387842</v>
      </c>
      <c r="AO183" s="6"/>
      <c r="AP183" s="4"/>
    </row>
    <row r="184" spans="1:42" x14ac:dyDescent="0.2">
      <c r="A184" s="15">
        <f>+curves!A173</f>
        <v>41883</v>
      </c>
      <c r="B184" s="6">
        <f t="shared" ca="1" si="44"/>
        <v>4840978.5875855386</v>
      </c>
      <c r="C184" s="4">
        <f t="shared" ca="1" si="45"/>
        <v>6233826.396348753</v>
      </c>
      <c r="D184" s="72"/>
      <c r="E184" s="6">
        <f t="shared" si="46"/>
        <v>0</v>
      </c>
      <c r="F184" s="4">
        <f t="shared" ca="1" si="65"/>
        <v>-1198896.4034068212</v>
      </c>
      <c r="G184" s="54">
        <v>1197.9513705891279</v>
      </c>
      <c r="H184" s="6">
        <f t="shared" si="47"/>
        <v>0</v>
      </c>
      <c r="I184" s="4">
        <f t="shared" si="48"/>
        <v>0</v>
      </c>
      <c r="K184" s="6">
        <f t="shared" si="49"/>
        <v>0</v>
      </c>
      <c r="L184" s="4">
        <f t="shared" si="50"/>
        <v>0</v>
      </c>
      <c r="N184" s="6">
        <f t="shared" si="51"/>
        <v>0</v>
      </c>
      <c r="O184" s="4">
        <f t="shared" si="52"/>
        <v>0</v>
      </c>
      <c r="Q184" s="6"/>
      <c r="R184" s="4"/>
      <c r="T184" s="6">
        <f t="shared" si="53"/>
        <v>0</v>
      </c>
      <c r="U184" s="4">
        <f t="shared" si="54"/>
        <v>0</v>
      </c>
      <c r="W184" s="6">
        <f t="shared" si="55"/>
        <v>0</v>
      </c>
      <c r="X184" s="4">
        <f t="shared" si="56"/>
        <v>0</v>
      </c>
      <c r="Z184" s="6">
        <f t="shared" si="57"/>
        <v>0</v>
      </c>
      <c r="AA184" s="4">
        <f t="shared" si="58"/>
        <v>0</v>
      </c>
      <c r="AC184" s="6"/>
      <c r="AD184" s="4"/>
      <c r="AF184" s="6">
        <f t="shared" ca="1" si="59"/>
        <v>5020473.0242838832</v>
      </c>
      <c r="AG184" s="4">
        <f t="shared" ca="1" si="60"/>
        <v>6893109.4623417724</v>
      </c>
      <c r="AI184" s="6">
        <f t="shared" ca="1" si="61"/>
        <v>-55366.780606407519</v>
      </c>
      <c r="AJ184" s="4">
        <f t="shared" ca="1" si="62"/>
        <v>-203362.18516733483</v>
      </c>
      <c r="AL184" s="6">
        <f t="shared" ca="1" si="63"/>
        <v>-124127.65609193689</v>
      </c>
      <c r="AM184" s="4">
        <f t="shared" ca="1" si="64"/>
        <v>-455920.88082568423</v>
      </c>
      <c r="AO184" s="6"/>
      <c r="AP184" s="4"/>
    </row>
    <row r="185" spans="1:42" x14ac:dyDescent="0.2">
      <c r="A185" s="15">
        <f>+curves!A174</f>
        <v>41913</v>
      </c>
      <c r="B185" s="6">
        <f t="shared" ca="1" si="44"/>
        <v>4812431.7869767565</v>
      </c>
      <c r="C185" s="4">
        <f t="shared" ca="1" si="45"/>
        <v>6221128.2606558744</v>
      </c>
      <c r="D185" s="72"/>
      <c r="E185" s="6">
        <f t="shared" si="46"/>
        <v>0</v>
      </c>
      <c r="F185" s="4">
        <f t="shared" ca="1" si="65"/>
        <v>-1192561.0916866905</v>
      </c>
      <c r="G185" s="54">
        <v>1198.6896138898367</v>
      </c>
      <c r="H185" s="6">
        <f t="shared" si="47"/>
        <v>0</v>
      </c>
      <c r="I185" s="4">
        <f t="shared" si="48"/>
        <v>0</v>
      </c>
      <c r="K185" s="6">
        <f t="shared" si="49"/>
        <v>0</v>
      </c>
      <c r="L185" s="4">
        <f t="shared" si="50"/>
        <v>0</v>
      </c>
      <c r="N185" s="6">
        <f t="shared" si="51"/>
        <v>0</v>
      </c>
      <c r="O185" s="4">
        <f t="shared" si="52"/>
        <v>0</v>
      </c>
      <c r="Q185" s="6"/>
      <c r="R185" s="4"/>
      <c r="T185" s="6">
        <f t="shared" si="53"/>
        <v>0</v>
      </c>
      <c r="U185" s="4">
        <f t="shared" si="54"/>
        <v>0</v>
      </c>
      <c r="W185" s="6">
        <f t="shared" si="55"/>
        <v>0</v>
      </c>
      <c r="X185" s="4">
        <f t="shared" si="56"/>
        <v>0</v>
      </c>
      <c r="Z185" s="6">
        <f t="shared" si="57"/>
        <v>0</v>
      </c>
      <c r="AA185" s="4">
        <f t="shared" si="58"/>
        <v>0</v>
      </c>
      <c r="AC185" s="6"/>
      <c r="AD185" s="4"/>
      <c r="AF185" s="6">
        <f t="shared" ca="1" si="59"/>
        <v>4990867.7616715804</v>
      </c>
      <c r="AG185" s="4">
        <f t="shared" ca="1" si="60"/>
        <v>6877415.7755834386</v>
      </c>
      <c r="AI185" s="6">
        <f t="shared" ca="1" si="61"/>
        <v>-55040.287849266526</v>
      </c>
      <c r="AJ185" s="4">
        <f t="shared" ca="1" si="62"/>
        <v>-202438.17870960227</v>
      </c>
      <c r="AL185" s="6">
        <f t="shared" ca="1" si="63"/>
        <v>-123395.68684555787</v>
      </c>
      <c r="AM185" s="4">
        <f t="shared" ca="1" si="64"/>
        <v>-453849.3362179618</v>
      </c>
      <c r="AO185" s="6"/>
      <c r="AP185" s="4"/>
    </row>
    <row r="186" spans="1:42" x14ac:dyDescent="0.2">
      <c r="A186" s="15">
        <f>+curves!A175</f>
        <v>41944</v>
      </c>
      <c r="B186" s="6">
        <f t="shared" ca="1" si="44"/>
        <v>4783108.6498693433</v>
      </c>
      <c r="C186" s="4">
        <f t="shared" ca="1" si="45"/>
        <v>6388895.3180184811</v>
      </c>
      <c r="D186" s="72"/>
      <c r="E186" s="6">
        <f t="shared" si="46"/>
        <v>0</v>
      </c>
      <c r="F186" s="4">
        <f t="shared" ca="1" si="65"/>
        <v>-1186025.321281119</v>
      </c>
      <c r="G186" s="54">
        <v>1199.42862182308</v>
      </c>
      <c r="H186" s="6">
        <f t="shared" si="47"/>
        <v>0</v>
      </c>
      <c r="I186" s="4">
        <f t="shared" si="48"/>
        <v>0</v>
      </c>
      <c r="K186" s="6">
        <f t="shared" si="49"/>
        <v>0</v>
      </c>
      <c r="L186" s="4">
        <f t="shared" si="50"/>
        <v>0</v>
      </c>
      <c r="N186" s="6">
        <f t="shared" si="51"/>
        <v>0</v>
      </c>
      <c r="O186" s="4">
        <f t="shared" si="52"/>
        <v>0</v>
      </c>
      <c r="Q186" s="6"/>
      <c r="R186" s="4"/>
      <c r="T186" s="6">
        <f t="shared" si="53"/>
        <v>0</v>
      </c>
      <c r="U186" s="4">
        <f t="shared" si="54"/>
        <v>0</v>
      </c>
      <c r="W186" s="6">
        <f t="shared" si="55"/>
        <v>0</v>
      </c>
      <c r="X186" s="4">
        <f t="shared" si="56"/>
        <v>0</v>
      </c>
      <c r="Z186" s="6">
        <f t="shared" si="57"/>
        <v>0</v>
      </c>
      <c r="AA186" s="4">
        <f t="shared" si="58"/>
        <v>0</v>
      </c>
      <c r="AC186" s="6"/>
      <c r="AD186" s="4"/>
      <c r="AF186" s="6">
        <f t="shared" ca="1" si="59"/>
        <v>4960457.3774544988</v>
      </c>
      <c r="AG186" s="4">
        <f t="shared" ca="1" si="60"/>
        <v>7048809.9333628435</v>
      </c>
      <c r="AI186" s="6">
        <f t="shared" ca="1" si="61"/>
        <v>-54704.916050043706</v>
      </c>
      <c r="AJ186" s="4">
        <f t="shared" ca="1" si="62"/>
        <v>-203556.99262221265</v>
      </c>
      <c r="AL186" s="6">
        <f t="shared" ca="1" si="63"/>
        <v>-122643.8115351114</v>
      </c>
      <c r="AM186" s="4">
        <f t="shared" ca="1" si="64"/>
        <v>-456357.62272214948</v>
      </c>
      <c r="AO186" s="6"/>
      <c r="AP186" s="4"/>
    </row>
    <row r="187" spans="1:42" x14ac:dyDescent="0.2">
      <c r="A187" s="15">
        <f>+curves!A176</f>
        <v>41974</v>
      </c>
      <c r="B187" s="6">
        <f t="shared" ca="1" si="44"/>
        <v>4754899.9991577361</v>
      </c>
      <c r="C187" s="4">
        <f t="shared" ca="1" si="45"/>
        <v>6669794.7505869744</v>
      </c>
      <c r="D187" s="72"/>
      <c r="E187" s="6">
        <f t="shared" si="46"/>
        <v>0</v>
      </c>
      <c r="F187" s="4">
        <f t="shared" ca="1" si="65"/>
        <v>-1179757.8631152324</v>
      </c>
      <c r="G187" s="54">
        <v>1200.1683951808229</v>
      </c>
      <c r="H187" s="6">
        <f t="shared" si="47"/>
        <v>0</v>
      </c>
      <c r="I187" s="4">
        <f t="shared" si="48"/>
        <v>0</v>
      </c>
      <c r="K187" s="6">
        <f t="shared" si="49"/>
        <v>0</v>
      </c>
      <c r="L187" s="4">
        <f t="shared" si="50"/>
        <v>0</v>
      </c>
      <c r="N187" s="6">
        <f t="shared" si="51"/>
        <v>0</v>
      </c>
      <c r="O187" s="4">
        <f t="shared" si="52"/>
        <v>0</v>
      </c>
      <c r="Q187" s="6"/>
      <c r="R187" s="4"/>
      <c r="T187" s="6">
        <f t="shared" si="53"/>
        <v>0</v>
      </c>
      <c r="U187" s="4">
        <f t="shared" si="54"/>
        <v>0</v>
      </c>
      <c r="W187" s="6">
        <f t="shared" si="55"/>
        <v>0</v>
      </c>
      <c r="X187" s="4">
        <f t="shared" si="56"/>
        <v>0</v>
      </c>
      <c r="Z187" s="6">
        <f t="shared" si="57"/>
        <v>0</v>
      </c>
      <c r="AA187" s="4">
        <f t="shared" si="58"/>
        <v>0</v>
      </c>
      <c r="AC187" s="6"/>
      <c r="AD187" s="4"/>
      <c r="AF187" s="6">
        <f t="shared" ca="1" si="59"/>
        <v>4931202.8027054491</v>
      </c>
      <c r="AG187" s="4">
        <f t="shared" ca="1" si="60"/>
        <v>7337629.7704257099</v>
      </c>
      <c r="AI187" s="6">
        <f t="shared" ca="1" si="61"/>
        <v>-54382.290748796237</v>
      </c>
      <c r="AJ187" s="4">
        <f t="shared" ca="1" si="62"/>
        <v>-206000.11735644017</v>
      </c>
      <c r="AL187" s="6">
        <f t="shared" ca="1" si="63"/>
        <v>-121920.51279891633</v>
      </c>
      <c r="AM187" s="4">
        <f t="shared" ca="1" si="64"/>
        <v>-461834.90248229512</v>
      </c>
      <c r="AO187" s="6"/>
      <c r="AP187" s="4"/>
    </row>
    <row r="188" spans="1:42" x14ac:dyDescent="0.2">
      <c r="A188" s="15">
        <f>+curves!A177</f>
        <v>42005</v>
      </c>
      <c r="B188" s="6">
        <f t="shared" ca="1" si="44"/>
        <v>4725924.2274176832</v>
      </c>
      <c r="C188" s="4">
        <f t="shared" ca="1" si="45"/>
        <v>7976038.2521895366</v>
      </c>
      <c r="D188" s="72"/>
      <c r="E188" s="6">
        <f t="shared" si="46"/>
        <v>0</v>
      </c>
      <c r="F188" s="4">
        <f t="shared" ca="1" si="65"/>
        <v>-1173292.0744599449</v>
      </c>
      <c r="G188" s="54">
        <v>1200.9089347559168</v>
      </c>
      <c r="H188" s="6">
        <f t="shared" si="47"/>
        <v>0</v>
      </c>
      <c r="I188" s="4">
        <f t="shared" si="48"/>
        <v>0</v>
      </c>
      <c r="K188" s="6">
        <f t="shared" si="49"/>
        <v>0</v>
      </c>
      <c r="L188" s="4">
        <f t="shared" si="50"/>
        <v>0</v>
      </c>
      <c r="N188" s="6">
        <f t="shared" si="51"/>
        <v>0</v>
      </c>
      <c r="O188" s="4">
        <f t="shared" si="52"/>
        <v>0</v>
      </c>
      <c r="Q188" s="6"/>
      <c r="R188" s="4"/>
      <c r="T188" s="6">
        <f t="shared" si="53"/>
        <v>0</v>
      </c>
      <c r="U188" s="4">
        <f t="shared" si="54"/>
        <v>0</v>
      </c>
      <c r="W188" s="6">
        <f t="shared" si="55"/>
        <v>0</v>
      </c>
      <c r="X188" s="4">
        <f t="shared" si="56"/>
        <v>0</v>
      </c>
      <c r="Z188" s="6">
        <f t="shared" si="57"/>
        <v>0</v>
      </c>
      <c r="AA188" s="4">
        <f t="shared" si="58"/>
        <v>0</v>
      </c>
      <c r="AC188" s="6"/>
      <c r="AD188" s="4"/>
      <c r="AF188" s="6">
        <f t="shared" ca="1" si="59"/>
        <v>4901152.6635142118</v>
      </c>
      <c r="AG188" s="4">
        <f t="shared" ca="1" si="60"/>
        <v>8689743.6724106967</v>
      </c>
      <c r="AI188" s="6">
        <f t="shared" ca="1" si="61"/>
        <v>-54050.891803767438</v>
      </c>
      <c r="AJ188" s="4">
        <f t="shared" ca="1" si="62"/>
        <v>-220149.28231674476</v>
      </c>
      <c r="AL188" s="6">
        <f t="shared" ca="1" si="63"/>
        <v>-121177.54429276113</v>
      </c>
      <c r="AM188" s="4">
        <f t="shared" ca="1" si="64"/>
        <v>-493556.13790441601</v>
      </c>
      <c r="AO188" s="6"/>
      <c r="AP188" s="4"/>
    </row>
    <row r="189" spans="1:42" x14ac:dyDescent="0.2">
      <c r="A189" s="15">
        <f>+curves!A178</f>
        <v>42036</v>
      </c>
      <c r="B189" s="6">
        <f t="shared" ca="1" si="44"/>
        <v>4697123.4203632167</v>
      </c>
      <c r="C189" s="4">
        <f t="shared" ca="1" si="45"/>
        <v>7565752.0421157293</v>
      </c>
      <c r="D189" s="72"/>
      <c r="E189" s="6">
        <f t="shared" si="46"/>
        <v>0</v>
      </c>
      <c r="F189" s="4">
        <f t="shared" ca="1" si="65"/>
        <v>-1166861.6233707839</v>
      </c>
      <c r="G189" s="54">
        <v>1201.6502413419025</v>
      </c>
      <c r="H189" s="6">
        <f t="shared" si="47"/>
        <v>0</v>
      </c>
      <c r="I189" s="4">
        <f t="shared" si="48"/>
        <v>0</v>
      </c>
      <c r="K189" s="6">
        <f t="shared" si="49"/>
        <v>0</v>
      </c>
      <c r="L189" s="4">
        <f t="shared" si="50"/>
        <v>0</v>
      </c>
      <c r="N189" s="6">
        <f t="shared" si="51"/>
        <v>0</v>
      </c>
      <c r="O189" s="4">
        <f t="shared" si="52"/>
        <v>0</v>
      </c>
      <c r="Q189" s="6"/>
      <c r="R189" s="4"/>
      <c r="T189" s="6">
        <f t="shared" si="53"/>
        <v>0</v>
      </c>
      <c r="U189" s="4">
        <f t="shared" si="54"/>
        <v>0</v>
      </c>
      <c r="W189" s="6">
        <f t="shared" si="55"/>
        <v>0</v>
      </c>
      <c r="X189" s="4">
        <f t="shared" si="56"/>
        <v>0</v>
      </c>
      <c r="Z189" s="6">
        <f t="shared" si="57"/>
        <v>0</v>
      </c>
      <c r="AA189" s="4">
        <f t="shared" si="58"/>
        <v>0</v>
      </c>
      <c r="AC189" s="6"/>
      <c r="AD189" s="4"/>
      <c r="AF189" s="6">
        <f t="shared" ca="1" si="59"/>
        <v>4871283.976372038</v>
      </c>
      <c r="AG189" s="4">
        <f t="shared" ca="1" si="60"/>
        <v>8261697.6239269795</v>
      </c>
      <c r="AI189" s="6">
        <f t="shared" ca="1" si="61"/>
        <v>-53721.493948226111</v>
      </c>
      <c r="AJ189" s="4">
        <f t="shared" ca="1" si="62"/>
        <v>-214671.08981711156</v>
      </c>
      <c r="AL189" s="6">
        <f t="shared" ca="1" si="63"/>
        <v>-120439.0620605953</v>
      </c>
      <c r="AM189" s="4">
        <f t="shared" ca="1" si="64"/>
        <v>-481274.49199413887</v>
      </c>
      <c r="AO189" s="6"/>
      <c r="AP189" s="4"/>
    </row>
    <row r="190" spans="1:42" x14ac:dyDescent="0.2">
      <c r="A190" s="15">
        <f>+curves!A179</f>
        <v>42064</v>
      </c>
      <c r="B190" s="6">
        <f t="shared" ca="1" si="44"/>
        <v>4671259.3033949798</v>
      </c>
      <c r="C190" s="4">
        <f t="shared" ca="1" si="45"/>
        <v>7052294.9942452163</v>
      </c>
      <c r="D190" s="72"/>
      <c r="E190" s="6">
        <f t="shared" si="46"/>
        <v>0</v>
      </c>
      <c r="F190" s="4">
        <f t="shared" ca="1" si="65"/>
        <v>-1161153.0701657501</v>
      </c>
      <c r="G190" s="54">
        <v>1202.3923157332079</v>
      </c>
      <c r="H190" s="6">
        <f t="shared" si="47"/>
        <v>0</v>
      </c>
      <c r="I190" s="4">
        <f t="shared" si="48"/>
        <v>0</v>
      </c>
      <c r="K190" s="6">
        <f t="shared" si="49"/>
        <v>0</v>
      </c>
      <c r="L190" s="4">
        <f t="shared" si="50"/>
        <v>0</v>
      </c>
      <c r="N190" s="6">
        <f t="shared" si="51"/>
        <v>0</v>
      </c>
      <c r="O190" s="4">
        <f t="shared" si="52"/>
        <v>0</v>
      </c>
      <c r="Q190" s="6"/>
      <c r="R190" s="4"/>
      <c r="T190" s="6">
        <f t="shared" si="53"/>
        <v>0</v>
      </c>
      <c r="U190" s="4">
        <f t="shared" si="54"/>
        <v>0</v>
      </c>
      <c r="W190" s="6">
        <f t="shared" si="55"/>
        <v>0</v>
      </c>
      <c r="X190" s="4">
        <f t="shared" si="56"/>
        <v>0</v>
      </c>
      <c r="Z190" s="6">
        <f t="shared" si="57"/>
        <v>0</v>
      </c>
      <c r="AA190" s="4">
        <f t="shared" si="58"/>
        <v>0</v>
      </c>
      <c r="AC190" s="6"/>
      <c r="AD190" s="4"/>
      <c r="AF190" s="6">
        <f t="shared" ca="1" si="59"/>
        <v>4844460.8662948832</v>
      </c>
      <c r="AG190" s="4">
        <f t="shared" ca="1" si="60"/>
        <v>7726915.0817403402</v>
      </c>
      <c r="AI190" s="6">
        <f t="shared" ca="1" si="61"/>
        <v>-53425.683325673235</v>
      </c>
      <c r="AJ190" s="4">
        <f t="shared" ca="1" si="62"/>
        <v>-208093.03655349725</v>
      </c>
      <c r="AL190" s="6">
        <f t="shared" ca="1" si="63"/>
        <v>-119775.87957423026</v>
      </c>
      <c r="AM190" s="4">
        <f t="shared" ca="1" si="64"/>
        <v>-466527.05094162689</v>
      </c>
      <c r="AO190" s="6"/>
      <c r="AP190" s="4"/>
    </row>
    <row r="191" spans="1:42" x14ac:dyDescent="0.2">
      <c r="A191" s="15">
        <f>+curves!A180</f>
        <v>42095</v>
      </c>
      <c r="B191" s="6">
        <f t="shared" ca="1" si="44"/>
        <v>4642788.6073511969</v>
      </c>
      <c r="C191" s="4">
        <f t="shared" ca="1" si="45"/>
        <v>6512533.8255023854</v>
      </c>
      <c r="D191" s="72"/>
      <c r="E191" s="6">
        <f t="shared" si="46"/>
        <v>0</v>
      </c>
      <c r="F191" s="4">
        <f t="shared" ca="1" si="65"/>
        <v>-1154788.9916276424</v>
      </c>
      <c r="G191" s="54">
        <v>1203.1351587251513</v>
      </c>
      <c r="H191" s="6">
        <f t="shared" si="47"/>
        <v>0</v>
      </c>
      <c r="I191" s="4">
        <f t="shared" si="48"/>
        <v>0</v>
      </c>
      <c r="K191" s="6">
        <f t="shared" si="49"/>
        <v>0</v>
      </c>
      <c r="L191" s="4">
        <f t="shared" si="50"/>
        <v>0</v>
      </c>
      <c r="N191" s="6">
        <f t="shared" si="51"/>
        <v>0</v>
      </c>
      <c r="O191" s="4">
        <f t="shared" si="52"/>
        <v>0</v>
      </c>
      <c r="Q191" s="6"/>
      <c r="R191" s="4"/>
      <c r="T191" s="6">
        <f t="shared" si="53"/>
        <v>0</v>
      </c>
      <c r="U191" s="4">
        <f t="shared" si="54"/>
        <v>0</v>
      </c>
      <c r="W191" s="6">
        <f t="shared" si="55"/>
        <v>0</v>
      </c>
      <c r="X191" s="4">
        <f t="shared" si="56"/>
        <v>0</v>
      </c>
      <c r="Z191" s="6">
        <f t="shared" si="57"/>
        <v>0</v>
      </c>
      <c r="AA191" s="4">
        <f t="shared" si="58"/>
        <v>0</v>
      </c>
      <c r="AC191" s="6"/>
      <c r="AD191" s="4"/>
      <c r="AF191" s="6">
        <f t="shared" ca="1" si="59"/>
        <v>4814934.530062587</v>
      </c>
      <c r="AG191" s="4">
        <f t="shared" ca="1" si="60"/>
        <v>7164622.5807331307</v>
      </c>
      <c r="AI191" s="6">
        <f t="shared" ca="1" si="61"/>
        <v>-53100.060984436226</v>
      </c>
      <c r="AJ191" s="4">
        <f t="shared" ca="1" si="62"/>
        <v>-201143.03100904444</v>
      </c>
      <c r="AL191" s="6">
        <f t="shared" ca="1" si="63"/>
        <v>-119045.86172695378</v>
      </c>
      <c r="AM191" s="4">
        <f t="shared" ca="1" si="64"/>
        <v>-450945.72422170098</v>
      </c>
      <c r="AO191" s="6"/>
      <c r="AP191" s="4"/>
    </row>
    <row r="192" spans="1:42" x14ac:dyDescent="0.2">
      <c r="A192" s="15">
        <f>+curves!A181</f>
        <v>42125</v>
      </c>
      <c r="B192" s="6">
        <f t="shared" ca="1" si="44"/>
        <v>4615400.0443373965</v>
      </c>
      <c r="C192" s="4">
        <f t="shared" ca="1" si="45"/>
        <v>6414115.1316142725</v>
      </c>
      <c r="D192" s="72"/>
      <c r="E192" s="6">
        <f t="shared" si="46"/>
        <v>0</v>
      </c>
      <c r="F192" s="4">
        <f t="shared" ca="1" si="65"/>
        <v>-1148686.225101111</v>
      </c>
      <c r="G192" s="54">
        <v>1203.8787711137409</v>
      </c>
      <c r="H192" s="6">
        <f t="shared" si="47"/>
        <v>0</v>
      </c>
      <c r="I192" s="4">
        <f t="shared" si="48"/>
        <v>0</v>
      </c>
      <c r="K192" s="6">
        <f t="shared" si="49"/>
        <v>0</v>
      </c>
      <c r="L192" s="4">
        <f t="shared" si="50"/>
        <v>0</v>
      </c>
      <c r="N192" s="6">
        <f t="shared" si="51"/>
        <v>0</v>
      </c>
      <c r="O192" s="4">
        <f t="shared" si="52"/>
        <v>0</v>
      </c>
      <c r="Q192" s="6"/>
      <c r="R192" s="4"/>
      <c r="T192" s="6">
        <f t="shared" si="53"/>
        <v>0</v>
      </c>
      <c r="U192" s="4">
        <f t="shared" si="54"/>
        <v>0</v>
      </c>
      <c r="W192" s="6">
        <f t="shared" si="55"/>
        <v>0</v>
      </c>
      <c r="X192" s="4">
        <f t="shared" si="56"/>
        <v>0</v>
      </c>
      <c r="Z192" s="6">
        <f t="shared" si="57"/>
        <v>0</v>
      </c>
      <c r="AA192" s="4">
        <f t="shared" si="58"/>
        <v>0</v>
      </c>
      <c r="AC192" s="6"/>
      <c r="AD192" s="4"/>
      <c r="AF192" s="6">
        <f t="shared" ca="1" si="59"/>
        <v>4786530.4503301736</v>
      </c>
      <c r="AG192" s="4">
        <f t="shared" ca="1" si="60"/>
        <v>7060132.4142370066</v>
      </c>
      <c r="AI192" s="6">
        <f t="shared" ca="1" si="61"/>
        <v>-52786.815112331227</v>
      </c>
      <c r="AJ192" s="4">
        <f t="shared" ca="1" si="62"/>
        <v>-199270.22704905039</v>
      </c>
      <c r="AL192" s="6">
        <f t="shared" ca="1" si="63"/>
        <v>-118343.59088044608</v>
      </c>
      <c r="AM192" s="4">
        <f t="shared" ca="1" si="64"/>
        <v>-446747.05557368393</v>
      </c>
      <c r="AO192" s="6"/>
      <c r="AP192" s="4"/>
    </row>
    <row r="193" spans="1:42" x14ac:dyDescent="0.2">
      <c r="A193" s="15">
        <f>+curves!A182</f>
        <v>42156</v>
      </c>
      <c r="B193" s="6">
        <f t="shared" ca="1" si="44"/>
        <v>4587266.7088450231</v>
      </c>
      <c r="C193" s="4">
        <f t="shared" ca="1" si="45"/>
        <v>6453001.19824016</v>
      </c>
      <c r="D193" s="72"/>
      <c r="E193" s="6">
        <f t="shared" si="46"/>
        <v>0</v>
      </c>
      <c r="F193" s="4">
        <f t="shared" ca="1" si="65"/>
        <v>-1142390.2937944473</v>
      </c>
      <c r="G193" s="54">
        <v>1204.6231536958762</v>
      </c>
      <c r="H193" s="6">
        <f t="shared" si="47"/>
        <v>0</v>
      </c>
      <c r="I193" s="4">
        <f t="shared" si="48"/>
        <v>0</v>
      </c>
      <c r="K193" s="6">
        <f t="shared" si="49"/>
        <v>0</v>
      </c>
      <c r="L193" s="4">
        <f t="shared" si="50"/>
        <v>0</v>
      </c>
      <c r="N193" s="6">
        <f t="shared" si="51"/>
        <v>0</v>
      </c>
      <c r="O193" s="4">
        <f t="shared" si="52"/>
        <v>0</v>
      </c>
      <c r="Q193" s="6"/>
      <c r="R193" s="4"/>
      <c r="T193" s="6">
        <f t="shared" si="53"/>
        <v>0</v>
      </c>
      <c r="U193" s="4">
        <f t="shared" si="54"/>
        <v>0</v>
      </c>
      <c r="W193" s="6">
        <f t="shared" si="55"/>
        <v>0</v>
      </c>
      <c r="X193" s="4">
        <f t="shared" si="56"/>
        <v>0</v>
      </c>
      <c r="Z193" s="6">
        <f t="shared" si="57"/>
        <v>0</v>
      </c>
      <c r="AA193" s="4">
        <f t="shared" si="58"/>
        <v>0</v>
      </c>
      <c r="AC193" s="6"/>
      <c r="AD193" s="4"/>
      <c r="AF193" s="6">
        <f t="shared" ca="1" si="59"/>
        <v>4757353.9833478993</v>
      </c>
      <c r="AG193" s="4">
        <f t="shared" ca="1" si="60"/>
        <v>7097972.1431550654</v>
      </c>
      <c r="AI193" s="6">
        <f t="shared" ca="1" si="61"/>
        <v>-52465.051199157308</v>
      </c>
      <c r="AJ193" s="4">
        <f t="shared" ca="1" si="62"/>
        <v>-198947.47414720448</v>
      </c>
      <c r="AL193" s="6">
        <f t="shared" ca="1" si="63"/>
        <v>-117622.22330371855</v>
      </c>
      <c r="AM193" s="4">
        <f t="shared" ca="1" si="64"/>
        <v>-446023.4707677007</v>
      </c>
      <c r="AO193" s="6"/>
      <c r="AP193" s="4"/>
    </row>
    <row r="194" spans="1:42" x14ac:dyDescent="0.2">
      <c r="A194" s="15">
        <f>+curves!A183</f>
        <v>42186</v>
      </c>
      <c r="B194" s="6">
        <f t="shared" ca="1" si="44"/>
        <v>4560202.7018897831</v>
      </c>
      <c r="C194" s="4">
        <f t="shared" ca="1" si="45"/>
        <v>6711342.8858950958</v>
      </c>
      <c r="D194" s="72"/>
      <c r="E194" s="6">
        <f t="shared" si="46"/>
        <v>0</v>
      </c>
      <c r="F194" s="4">
        <f t="shared" ca="1" si="65"/>
        <v>-1136352.8954202468</v>
      </c>
      <c r="G194" s="54">
        <v>1205.3683072693491</v>
      </c>
      <c r="H194" s="6">
        <f t="shared" si="47"/>
        <v>0</v>
      </c>
      <c r="I194" s="4">
        <f t="shared" si="48"/>
        <v>0</v>
      </c>
      <c r="K194" s="6">
        <f t="shared" si="49"/>
        <v>0</v>
      </c>
      <c r="L194" s="4">
        <f t="shared" si="50"/>
        <v>0</v>
      </c>
      <c r="N194" s="6">
        <f t="shared" si="51"/>
        <v>0</v>
      </c>
      <c r="O194" s="4">
        <f t="shared" si="52"/>
        <v>0</v>
      </c>
      <c r="Q194" s="6"/>
      <c r="R194" s="4"/>
      <c r="T194" s="6">
        <f t="shared" si="53"/>
        <v>0</v>
      </c>
      <c r="U194" s="4">
        <f t="shared" si="54"/>
        <v>0</v>
      </c>
      <c r="W194" s="6">
        <f t="shared" si="55"/>
        <v>0</v>
      </c>
      <c r="X194" s="4">
        <f t="shared" si="56"/>
        <v>0</v>
      </c>
      <c r="Z194" s="6">
        <f t="shared" si="57"/>
        <v>0</v>
      </c>
      <c r="AA194" s="4">
        <f t="shared" si="58"/>
        <v>0</v>
      </c>
      <c r="AC194" s="6"/>
      <c r="AD194" s="4"/>
      <c r="AF194" s="6">
        <f t="shared" ca="1" si="59"/>
        <v>4729286.4936059993</v>
      </c>
      <c r="AG194" s="4">
        <f t="shared" ca="1" si="60"/>
        <v>7363499.0705445409</v>
      </c>
      <c r="AI194" s="6">
        <f t="shared" ca="1" si="61"/>
        <v>-52155.517308785682</v>
      </c>
      <c r="AJ194" s="4">
        <f t="shared" ca="1" si="62"/>
        <v>-201163.8302599864</v>
      </c>
      <c r="AL194" s="6">
        <f t="shared" ca="1" si="63"/>
        <v>-116928.27440743035</v>
      </c>
      <c r="AM194" s="4">
        <f t="shared" ca="1" si="64"/>
        <v>-450992.35438945878</v>
      </c>
      <c r="AO194" s="6"/>
      <c r="AP194" s="4"/>
    </row>
    <row r="195" spans="1:42" x14ac:dyDescent="0.2">
      <c r="A195" s="15">
        <f>+curves!A184</f>
        <v>42217</v>
      </c>
      <c r="B195" s="6">
        <f t="shared" ca="1" si="44"/>
        <v>4532402.7666746378</v>
      </c>
      <c r="C195" s="4">
        <f t="shared" ca="1" si="45"/>
        <v>6656831.9486160558</v>
      </c>
      <c r="D195" s="72"/>
      <c r="E195" s="6">
        <f t="shared" si="46"/>
        <v>0</v>
      </c>
      <c r="F195" s="4">
        <f t="shared" ca="1" si="65"/>
        <v>-1130124.3832334192</v>
      </c>
      <c r="G195" s="54">
        <v>1206.1142326326435</v>
      </c>
      <c r="H195" s="6">
        <f t="shared" si="47"/>
        <v>0</v>
      </c>
      <c r="I195" s="4">
        <f t="shared" si="48"/>
        <v>0</v>
      </c>
      <c r="K195" s="6">
        <f t="shared" si="49"/>
        <v>0</v>
      </c>
      <c r="L195" s="4">
        <f t="shared" si="50"/>
        <v>0</v>
      </c>
      <c r="N195" s="6">
        <f t="shared" si="51"/>
        <v>0</v>
      </c>
      <c r="O195" s="4">
        <f t="shared" si="52"/>
        <v>0</v>
      </c>
      <c r="Q195" s="6"/>
      <c r="R195" s="4"/>
      <c r="T195" s="6">
        <f t="shared" si="53"/>
        <v>0</v>
      </c>
      <c r="U195" s="4">
        <f t="shared" si="54"/>
        <v>0</v>
      </c>
      <c r="W195" s="6">
        <f t="shared" si="55"/>
        <v>0</v>
      </c>
      <c r="X195" s="4">
        <f t="shared" si="56"/>
        <v>0</v>
      </c>
      <c r="Z195" s="6">
        <f t="shared" si="57"/>
        <v>0</v>
      </c>
      <c r="AA195" s="4">
        <f t="shared" si="58"/>
        <v>0</v>
      </c>
      <c r="AC195" s="6"/>
      <c r="AD195" s="4"/>
      <c r="AF195" s="6">
        <f t="shared" ca="1" si="59"/>
        <v>4700455.7887600008</v>
      </c>
      <c r="AG195" s="4">
        <f t="shared" ca="1" si="60"/>
        <v>7304508.2957330449</v>
      </c>
      <c r="AI195" s="6">
        <f t="shared" ca="1" si="61"/>
        <v>-51837.566529603042</v>
      </c>
      <c r="AJ195" s="4">
        <f t="shared" ca="1" si="62"/>
        <v>-199781.98140509016</v>
      </c>
      <c r="AL195" s="6">
        <f t="shared" ca="1" si="63"/>
        <v>-116215.45555575995</v>
      </c>
      <c r="AM195" s="4">
        <f t="shared" ca="1" si="64"/>
        <v>-447894.36571189895</v>
      </c>
      <c r="AO195" s="6"/>
      <c r="AP195" s="4"/>
    </row>
    <row r="196" spans="1:42" x14ac:dyDescent="0.2">
      <c r="A196" s="15">
        <f>+curves!A185</f>
        <v>42248</v>
      </c>
      <c r="B196" s="6">
        <f t="shared" ca="1" si="44"/>
        <v>4504770.7614638237</v>
      </c>
      <c r="C196" s="4">
        <f t="shared" ca="1" si="45"/>
        <v>6490114.6803279379</v>
      </c>
      <c r="D196" s="72"/>
      <c r="E196" s="6">
        <f t="shared" si="46"/>
        <v>0</v>
      </c>
      <c r="F196" s="4">
        <f t="shared" ca="1" si="65"/>
        <v>-1123929.9147673235</v>
      </c>
      <c r="G196" s="54">
        <v>1206.8609305851378</v>
      </c>
      <c r="H196" s="6">
        <f t="shared" si="47"/>
        <v>0</v>
      </c>
      <c r="I196" s="4">
        <f t="shared" si="48"/>
        <v>0</v>
      </c>
      <c r="K196" s="6">
        <f t="shared" si="49"/>
        <v>0</v>
      </c>
      <c r="L196" s="4">
        <f t="shared" si="50"/>
        <v>0</v>
      </c>
      <c r="N196" s="6">
        <f t="shared" si="51"/>
        <v>0</v>
      </c>
      <c r="O196" s="4">
        <f t="shared" si="52"/>
        <v>0</v>
      </c>
      <c r="Q196" s="6"/>
      <c r="R196" s="4"/>
      <c r="T196" s="6">
        <f t="shared" si="53"/>
        <v>0</v>
      </c>
      <c r="U196" s="4">
        <f t="shared" si="54"/>
        <v>0</v>
      </c>
      <c r="W196" s="6">
        <f t="shared" si="55"/>
        <v>0</v>
      </c>
      <c r="X196" s="4">
        <f t="shared" si="56"/>
        <v>0</v>
      </c>
      <c r="Z196" s="6">
        <f t="shared" si="57"/>
        <v>0</v>
      </c>
      <c r="AA196" s="4">
        <f t="shared" si="58"/>
        <v>0</v>
      </c>
      <c r="AC196" s="6"/>
      <c r="AD196" s="4"/>
      <c r="AF196" s="6">
        <f t="shared" ca="1" si="59"/>
        <v>4671799.2404489806</v>
      </c>
      <c r="AG196" s="4">
        <f t="shared" ca="1" si="60"/>
        <v>7129165.6409251448</v>
      </c>
      <c r="AI196" s="6">
        <f t="shared" ca="1" si="61"/>
        <v>-51521.536383519451</v>
      </c>
      <c r="AJ196" s="4">
        <f t="shared" ca="1" si="62"/>
        <v>-197121.39820334542</v>
      </c>
      <c r="AL196" s="6">
        <f t="shared" ca="1" si="63"/>
        <v>-115506.94260163653</v>
      </c>
      <c r="AM196" s="4">
        <f t="shared" ca="1" si="64"/>
        <v>-441929.56239386142</v>
      </c>
      <c r="AO196" s="6"/>
      <c r="AP196" s="4"/>
    </row>
    <row r="197" spans="1:42" x14ac:dyDescent="0.2">
      <c r="A197" s="15">
        <f>+curves!A186</f>
        <v>42278</v>
      </c>
      <c r="B197" s="6">
        <f t="shared" ca="1" si="44"/>
        <v>4478189.0564304674</v>
      </c>
      <c r="C197" s="4">
        <f t="shared" ca="1" si="45"/>
        <v>6469730.6345185935</v>
      </c>
      <c r="D197" s="72"/>
      <c r="E197" s="6">
        <f t="shared" si="46"/>
        <v>0</v>
      </c>
      <c r="F197" s="4">
        <f t="shared" ca="1" si="65"/>
        <v>-1117989.8409639725</v>
      </c>
      <c r="G197" s="54">
        <v>1207.6084019271054</v>
      </c>
      <c r="H197" s="6">
        <f t="shared" si="47"/>
        <v>0</v>
      </c>
      <c r="I197" s="4">
        <f t="shared" si="48"/>
        <v>0</v>
      </c>
      <c r="K197" s="6">
        <f t="shared" si="49"/>
        <v>0</v>
      </c>
      <c r="L197" s="4">
        <f t="shared" si="50"/>
        <v>0</v>
      </c>
      <c r="N197" s="6">
        <f t="shared" si="51"/>
        <v>0</v>
      </c>
      <c r="O197" s="4">
        <f t="shared" si="52"/>
        <v>0</v>
      </c>
      <c r="Q197" s="6"/>
      <c r="R197" s="4"/>
      <c r="T197" s="6">
        <f t="shared" si="53"/>
        <v>0</v>
      </c>
      <c r="U197" s="4">
        <f t="shared" si="54"/>
        <v>0</v>
      </c>
      <c r="W197" s="6">
        <f t="shared" si="55"/>
        <v>0</v>
      </c>
      <c r="X197" s="4">
        <f t="shared" si="56"/>
        <v>0</v>
      </c>
      <c r="Z197" s="6">
        <f t="shared" si="57"/>
        <v>0</v>
      </c>
      <c r="AA197" s="4">
        <f t="shared" si="58"/>
        <v>0</v>
      </c>
      <c r="AC197" s="6"/>
      <c r="AD197" s="4"/>
      <c r="AF197" s="6">
        <f t="shared" ca="1" si="59"/>
        <v>4644231.9354826519</v>
      </c>
      <c r="AG197" s="4">
        <f t="shared" ca="1" si="60"/>
        <v>7105674.8612884581</v>
      </c>
      <c r="AI197" s="6">
        <f t="shared" ca="1" si="61"/>
        <v>-51217.518630889783</v>
      </c>
      <c r="AJ197" s="4">
        <f t="shared" ca="1" si="62"/>
        <v>-196163.09635630785</v>
      </c>
      <c r="AL197" s="6">
        <f t="shared" ca="1" si="63"/>
        <v>-114825.36042129406</v>
      </c>
      <c r="AM197" s="4">
        <f t="shared" ca="1" si="64"/>
        <v>-439781.13041355624</v>
      </c>
      <c r="AO197" s="6"/>
      <c r="AP197" s="4"/>
    </row>
    <row r="198" spans="1:42" x14ac:dyDescent="0.2">
      <c r="A198" s="15">
        <f>+curves!A187</f>
        <v>42309</v>
      </c>
      <c r="B198" s="6">
        <f t="shared" ca="1" si="44"/>
        <v>4450884.5655429121</v>
      </c>
      <c r="C198" s="4">
        <f t="shared" ca="1" si="45"/>
        <v>6599416.8957583234</v>
      </c>
      <c r="D198" s="72"/>
      <c r="E198" s="6">
        <f t="shared" si="46"/>
        <v>0</v>
      </c>
      <c r="F198" s="4">
        <f t="shared" ca="1" si="65"/>
        <v>-1111861.7075714986</v>
      </c>
      <c r="G198" s="54">
        <v>1208.3566474595141</v>
      </c>
      <c r="H198" s="6">
        <f t="shared" si="47"/>
        <v>0</v>
      </c>
      <c r="I198" s="4">
        <f t="shared" si="48"/>
        <v>0</v>
      </c>
      <c r="K198" s="6">
        <f t="shared" si="49"/>
        <v>0</v>
      </c>
      <c r="L198" s="4">
        <f t="shared" si="50"/>
        <v>0</v>
      </c>
      <c r="N198" s="6">
        <f t="shared" si="51"/>
        <v>0</v>
      </c>
      <c r="O198" s="4">
        <f t="shared" si="52"/>
        <v>0</v>
      </c>
      <c r="Q198" s="6"/>
      <c r="R198" s="4"/>
      <c r="T198" s="6">
        <f t="shared" si="53"/>
        <v>0</v>
      </c>
      <c r="U198" s="4">
        <f t="shared" si="54"/>
        <v>0</v>
      </c>
      <c r="W198" s="6">
        <f t="shared" si="55"/>
        <v>0</v>
      </c>
      <c r="X198" s="4">
        <f t="shared" si="56"/>
        <v>0</v>
      </c>
      <c r="Z198" s="6">
        <f t="shared" si="57"/>
        <v>0</v>
      </c>
      <c r="AA198" s="4">
        <f t="shared" si="58"/>
        <v>0</v>
      </c>
      <c r="AC198" s="6"/>
      <c r="AD198" s="4"/>
      <c r="AF198" s="6">
        <f t="shared" ca="1" si="59"/>
        <v>4615915.0451137675</v>
      </c>
      <c r="AG198" s="4">
        <f t="shared" ca="1" si="60"/>
        <v>7237754.7907383898</v>
      </c>
      <c r="AI198" s="6">
        <f t="shared" ca="1" si="61"/>
        <v>-50905.234300523654</v>
      </c>
      <c r="AJ198" s="4">
        <f t="shared" ca="1" si="62"/>
        <v>-196901.44627442551</v>
      </c>
      <c r="AL198" s="6">
        <f t="shared" ca="1" si="63"/>
        <v>-114125.2452703311</v>
      </c>
      <c r="AM198" s="4">
        <f t="shared" ca="1" si="64"/>
        <v>-441436.44870564074</v>
      </c>
      <c r="AO198" s="6"/>
      <c r="AP198" s="4"/>
    </row>
    <row r="199" spans="1:42" x14ac:dyDescent="0.2">
      <c r="A199" s="15">
        <f>+curves!A188</f>
        <v>42339</v>
      </c>
      <c r="B199" s="6">
        <f t="shared" ca="1" si="44"/>
        <v>4424617.9435181506</v>
      </c>
      <c r="C199" s="4">
        <f t="shared" ca="1" si="45"/>
        <v>6843646.3904698649</v>
      </c>
      <c r="D199" s="72"/>
      <c r="E199" s="6">
        <f t="shared" si="46"/>
        <v>0</v>
      </c>
      <c r="F199" s="4">
        <f t="shared" ca="1" si="65"/>
        <v>-1105985.2631380812</v>
      </c>
      <c r="G199" s="54">
        <v>1209.1056679842288</v>
      </c>
      <c r="H199" s="6">
        <f t="shared" si="47"/>
        <v>0</v>
      </c>
      <c r="I199" s="4">
        <f t="shared" si="48"/>
        <v>0</v>
      </c>
      <c r="K199" s="6">
        <f t="shared" si="49"/>
        <v>0</v>
      </c>
      <c r="L199" s="4">
        <f t="shared" si="50"/>
        <v>0</v>
      </c>
      <c r="N199" s="6">
        <f t="shared" si="51"/>
        <v>0</v>
      </c>
      <c r="O199" s="4">
        <f t="shared" si="52"/>
        <v>0</v>
      </c>
      <c r="Q199" s="6"/>
      <c r="R199" s="4"/>
      <c r="T199" s="6">
        <f t="shared" si="53"/>
        <v>0</v>
      </c>
      <c r="U199" s="4">
        <f t="shared" si="54"/>
        <v>0</v>
      </c>
      <c r="W199" s="6">
        <f t="shared" si="55"/>
        <v>0</v>
      </c>
      <c r="X199" s="4">
        <f t="shared" si="56"/>
        <v>0</v>
      </c>
      <c r="Z199" s="6">
        <f t="shared" si="57"/>
        <v>0</v>
      </c>
      <c r="AA199" s="4">
        <f t="shared" si="58"/>
        <v>0</v>
      </c>
      <c r="AC199" s="6"/>
      <c r="AD199" s="4"/>
      <c r="AF199" s="6">
        <f t="shared" ca="1" si="59"/>
        <v>4588674.505845001</v>
      </c>
      <c r="AG199" s="4">
        <f t="shared" ca="1" si="60"/>
        <v>7488716.7935390426</v>
      </c>
      <c r="AI199" s="6">
        <f t="shared" ca="1" si="61"/>
        <v>-50604.820185359844</v>
      </c>
      <c r="AJ199" s="4">
        <f t="shared" ca="1" si="62"/>
        <v>-198978.15296883491</v>
      </c>
      <c r="AL199" s="6">
        <f t="shared" ca="1" si="63"/>
        <v>-113451.74214149103</v>
      </c>
      <c r="AM199" s="4">
        <f t="shared" ca="1" si="64"/>
        <v>-446092.25010034279</v>
      </c>
      <c r="AO199" s="6"/>
      <c r="AP199" s="4"/>
    </row>
    <row r="200" spans="1:42" x14ac:dyDescent="0.2">
      <c r="A200" s="15">
        <f>+curves!A189</f>
        <v>42370</v>
      </c>
      <c r="B200" s="6">
        <f t="shared" ca="1" si="44"/>
        <v>4397637.1211661687</v>
      </c>
      <c r="C200" s="4">
        <f t="shared" ca="1" si="45"/>
        <v>8046445.9101327155</v>
      </c>
      <c r="D200" s="72"/>
      <c r="E200" s="6">
        <f t="shared" si="46"/>
        <v>0</v>
      </c>
      <c r="F200" s="4">
        <f t="shared" ca="1" si="65"/>
        <v>-1099922.7560295612</v>
      </c>
      <c r="G200" s="54">
        <v>1209.8554643040115</v>
      </c>
      <c r="H200" s="6">
        <f t="shared" si="47"/>
        <v>0</v>
      </c>
      <c r="I200" s="4">
        <f t="shared" si="48"/>
        <v>0</v>
      </c>
      <c r="K200" s="6">
        <f t="shared" si="49"/>
        <v>0</v>
      </c>
      <c r="L200" s="4">
        <f t="shared" si="50"/>
        <v>0</v>
      </c>
      <c r="N200" s="6">
        <f t="shared" si="51"/>
        <v>0</v>
      </c>
      <c r="O200" s="4">
        <f t="shared" si="52"/>
        <v>0</v>
      </c>
      <c r="Q200" s="6"/>
      <c r="R200" s="4"/>
      <c r="T200" s="6">
        <f t="shared" si="53"/>
        <v>0</v>
      </c>
      <c r="U200" s="4">
        <f t="shared" si="54"/>
        <v>0</v>
      </c>
      <c r="W200" s="6">
        <f t="shared" si="55"/>
        <v>0</v>
      </c>
      <c r="X200" s="4">
        <f t="shared" si="56"/>
        <v>0</v>
      </c>
      <c r="Z200" s="6">
        <f t="shared" si="57"/>
        <v>0</v>
      </c>
      <c r="AA200" s="4">
        <f t="shared" si="58"/>
        <v>0</v>
      </c>
      <c r="AC200" s="6"/>
      <c r="AD200" s="4"/>
      <c r="AF200" s="6">
        <f t="shared" ca="1" si="59"/>
        <v>4560693.2850359501</v>
      </c>
      <c r="AG200" s="4">
        <f t="shared" ca="1" si="60"/>
        <v>8733727.640843844</v>
      </c>
      <c r="AI200" s="6">
        <f t="shared" ca="1" si="61"/>
        <v>-50296.23768603347</v>
      </c>
      <c r="AJ200" s="4">
        <f t="shared" ca="1" si="62"/>
        <v>-211998.64184663107</v>
      </c>
      <c r="AL200" s="6">
        <f t="shared" ca="1" si="63"/>
        <v>-112759.92618374793</v>
      </c>
      <c r="AM200" s="4">
        <f t="shared" ca="1" si="64"/>
        <v>-475283.08886449749</v>
      </c>
      <c r="AO200" s="6"/>
      <c r="AP200" s="4"/>
    </row>
    <row r="201" spans="1:42" x14ac:dyDescent="0.2">
      <c r="A201" s="15">
        <f>+curves!A190</f>
        <v>42401</v>
      </c>
      <c r="B201" s="6">
        <f t="shared" ca="1" si="44"/>
        <v>4370819.3266311204</v>
      </c>
      <c r="C201" s="4">
        <f t="shared" ca="1" si="45"/>
        <v>7678307.0362418713</v>
      </c>
      <c r="D201" s="72"/>
      <c r="E201" s="6">
        <f t="shared" si="46"/>
        <v>0</v>
      </c>
      <c r="F201" s="4">
        <f t="shared" ca="1" si="65"/>
        <v>-1093893.3874513775</v>
      </c>
      <c r="G201" s="54">
        <v>1210.6060372223221</v>
      </c>
      <c r="H201" s="6">
        <f t="shared" si="47"/>
        <v>0</v>
      </c>
      <c r="I201" s="4">
        <f t="shared" si="48"/>
        <v>0</v>
      </c>
      <c r="K201" s="6">
        <f t="shared" si="49"/>
        <v>0</v>
      </c>
      <c r="L201" s="4">
        <f t="shared" si="50"/>
        <v>0</v>
      </c>
      <c r="N201" s="6">
        <f t="shared" si="51"/>
        <v>0</v>
      </c>
      <c r="O201" s="4">
        <f t="shared" si="52"/>
        <v>0</v>
      </c>
      <c r="Q201" s="6"/>
      <c r="R201" s="4"/>
      <c r="T201" s="6">
        <f t="shared" si="53"/>
        <v>0</v>
      </c>
      <c r="U201" s="4">
        <f t="shared" si="54"/>
        <v>0</v>
      </c>
      <c r="W201" s="6">
        <f t="shared" si="55"/>
        <v>0</v>
      </c>
      <c r="X201" s="4">
        <f t="shared" si="56"/>
        <v>0</v>
      </c>
      <c r="Z201" s="6">
        <f t="shared" si="57"/>
        <v>0</v>
      </c>
      <c r="AA201" s="4">
        <f t="shared" si="58"/>
        <v>0</v>
      </c>
      <c r="AC201" s="6"/>
      <c r="AD201" s="4"/>
      <c r="AF201" s="6">
        <f t="shared" ca="1" si="59"/>
        <v>4532881.1368105328</v>
      </c>
      <c r="AG201" s="4">
        <f t="shared" ca="1" si="60"/>
        <v>8349567.0540049998</v>
      </c>
      <c r="AI201" s="6">
        <f t="shared" ca="1" si="61"/>
        <v>-49989.519752973923</v>
      </c>
      <c r="AJ201" s="4">
        <f t="shared" ca="1" si="62"/>
        <v>-207056.59081681794</v>
      </c>
      <c r="AL201" s="6">
        <f t="shared" ca="1" si="63"/>
        <v>-112072.29042643898</v>
      </c>
      <c r="AM201" s="4">
        <f t="shared" ca="1" si="64"/>
        <v>-464203.42694631021</v>
      </c>
      <c r="AO201" s="6"/>
      <c r="AP201" s="4"/>
    </row>
    <row r="202" spans="1:42" x14ac:dyDescent="0.2">
      <c r="A202" s="15">
        <f>+curves!A191</f>
        <v>42430</v>
      </c>
      <c r="B202" s="6">
        <f t="shared" ca="1" si="44"/>
        <v>4345878.4380803443</v>
      </c>
      <c r="C202" s="4">
        <f t="shared" ca="1" si="45"/>
        <v>7208596.7841069847</v>
      </c>
      <c r="D202" s="72"/>
      <c r="E202" s="6">
        <f t="shared" si="46"/>
        <v>0</v>
      </c>
      <c r="F202" s="4">
        <f t="shared" ca="1" si="65"/>
        <v>-1088326.4229101627</v>
      </c>
      <c r="G202" s="54">
        <v>1211.3573875435188</v>
      </c>
      <c r="H202" s="6">
        <f t="shared" si="47"/>
        <v>0</v>
      </c>
      <c r="I202" s="4">
        <f t="shared" si="48"/>
        <v>0</v>
      </c>
      <c r="K202" s="6">
        <f t="shared" si="49"/>
        <v>0</v>
      </c>
      <c r="L202" s="4">
        <f t="shared" si="50"/>
        <v>0</v>
      </c>
      <c r="N202" s="6">
        <f t="shared" si="51"/>
        <v>0</v>
      </c>
      <c r="O202" s="4">
        <f t="shared" si="52"/>
        <v>0</v>
      </c>
      <c r="Q202" s="6"/>
      <c r="R202" s="4"/>
      <c r="T202" s="6">
        <f t="shared" si="53"/>
        <v>0</v>
      </c>
      <c r="U202" s="4">
        <f t="shared" si="54"/>
        <v>0</v>
      </c>
      <c r="W202" s="6">
        <f t="shared" si="55"/>
        <v>0</v>
      </c>
      <c r="X202" s="4">
        <f t="shared" si="56"/>
        <v>0</v>
      </c>
      <c r="Z202" s="6">
        <f t="shared" si="57"/>
        <v>0</v>
      </c>
      <c r="AA202" s="4">
        <f t="shared" si="58"/>
        <v>0</v>
      </c>
      <c r="AC202" s="6"/>
      <c r="AD202" s="4"/>
      <c r="AF202" s="6">
        <f t="shared" ca="1" si="59"/>
        <v>4507015.4867347516</v>
      </c>
      <c r="AG202" s="4">
        <f t="shared" ca="1" si="60"/>
        <v>7860235.0088654058</v>
      </c>
      <c r="AI202" s="6">
        <f t="shared" ca="1" si="61"/>
        <v>-49704.268190808194</v>
      </c>
      <c r="AJ202" s="4">
        <f t="shared" ca="1" si="62"/>
        <v>-201004.06056362833</v>
      </c>
      <c r="AL202" s="6">
        <f t="shared" ca="1" si="63"/>
        <v>-111432.7804635986</v>
      </c>
      <c r="AM202" s="4">
        <f t="shared" ca="1" si="64"/>
        <v>-450634.16419479268</v>
      </c>
      <c r="AO202" s="6"/>
      <c r="AP202" s="4"/>
    </row>
    <row r="203" spans="1:42" x14ac:dyDescent="0.2">
      <c r="A203" s="15">
        <f>+curves!A192</f>
        <v>42461</v>
      </c>
      <c r="B203" s="6">
        <f t="shared" ca="1" si="44"/>
        <v>4319373.4141953913</v>
      </c>
      <c r="C203" s="4">
        <f t="shared" ca="1" si="45"/>
        <v>6715417.5278757671</v>
      </c>
      <c r="D203" s="72"/>
      <c r="E203" s="6">
        <f t="shared" si="46"/>
        <v>0</v>
      </c>
      <c r="F203" s="4">
        <f t="shared" ca="1" si="65"/>
        <v>-1082360.4601228633</v>
      </c>
      <c r="G203" s="54">
        <v>1212.1095160728614</v>
      </c>
      <c r="H203" s="6">
        <f t="shared" si="47"/>
        <v>0</v>
      </c>
      <c r="I203" s="4">
        <f t="shared" si="48"/>
        <v>0</v>
      </c>
      <c r="K203" s="6">
        <f t="shared" si="49"/>
        <v>0</v>
      </c>
      <c r="L203" s="4">
        <f t="shared" si="50"/>
        <v>0</v>
      </c>
      <c r="N203" s="6">
        <f t="shared" si="51"/>
        <v>0</v>
      </c>
      <c r="O203" s="4">
        <f t="shared" si="52"/>
        <v>0</v>
      </c>
      <c r="Q203" s="6"/>
      <c r="R203" s="4"/>
      <c r="T203" s="6">
        <f t="shared" si="53"/>
        <v>0</v>
      </c>
      <c r="U203" s="4">
        <f t="shared" si="54"/>
        <v>0</v>
      </c>
      <c r="W203" s="6">
        <f t="shared" si="55"/>
        <v>0</v>
      </c>
      <c r="X203" s="4">
        <f t="shared" si="56"/>
        <v>0</v>
      </c>
      <c r="Z203" s="6">
        <f t="shared" si="57"/>
        <v>0</v>
      </c>
      <c r="AA203" s="4">
        <f t="shared" si="58"/>
        <v>0</v>
      </c>
      <c r="AC203" s="6"/>
      <c r="AD203" s="4"/>
      <c r="AF203" s="6">
        <f t="shared" ca="1" si="59"/>
        <v>4479527.7061104672</v>
      </c>
      <c r="AG203" s="4">
        <f t="shared" ca="1" si="60"/>
        <v>7346425.4380211663</v>
      </c>
      <c r="AI203" s="6">
        <f t="shared" ca="1" si="61"/>
        <v>-49401.127448527455</v>
      </c>
      <c r="AJ203" s="4">
        <f t="shared" ca="1" si="62"/>
        <v>-194640.44214719816</v>
      </c>
      <c r="AL203" s="6">
        <f t="shared" ca="1" si="63"/>
        <v>-110753.16446654849</v>
      </c>
      <c r="AM203" s="4">
        <f t="shared" ca="1" si="64"/>
        <v>-436367.46799820103</v>
      </c>
      <c r="AO203" s="6"/>
      <c r="AP203" s="4"/>
    </row>
    <row r="204" spans="1:42" x14ac:dyDescent="0.2">
      <c r="A204" s="15">
        <f>+curves!A193</f>
        <v>42491</v>
      </c>
      <c r="B204" s="6">
        <f t="shared" ca="1" si="44"/>
        <v>4293875.9132561041</v>
      </c>
      <c r="C204" s="4">
        <f t="shared" ca="1" si="45"/>
        <v>6624249.534621601</v>
      </c>
      <c r="D204" s="72"/>
      <c r="E204" s="6">
        <f t="shared" si="46"/>
        <v>0</v>
      </c>
      <c r="F204" s="4">
        <f t="shared" ca="1" si="65"/>
        <v>-1076639.5708708332</v>
      </c>
      <c r="G204" s="54">
        <v>1212.8624236163084</v>
      </c>
      <c r="H204" s="6">
        <f t="shared" si="47"/>
        <v>0</v>
      </c>
      <c r="I204" s="4">
        <f t="shared" si="48"/>
        <v>0</v>
      </c>
      <c r="K204" s="6">
        <f t="shared" si="49"/>
        <v>0</v>
      </c>
      <c r="L204" s="4">
        <f t="shared" si="50"/>
        <v>0</v>
      </c>
      <c r="N204" s="6">
        <f t="shared" si="51"/>
        <v>0</v>
      </c>
      <c r="O204" s="4">
        <f t="shared" si="52"/>
        <v>0</v>
      </c>
      <c r="Q204" s="6"/>
      <c r="R204" s="4"/>
      <c r="T204" s="6">
        <f t="shared" si="53"/>
        <v>0</v>
      </c>
      <c r="U204" s="4">
        <f t="shared" si="54"/>
        <v>0</v>
      </c>
      <c r="W204" s="6">
        <f t="shared" si="55"/>
        <v>0</v>
      </c>
      <c r="X204" s="4">
        <f t="shared" si="56"/>
        <v>0</v>
      </c>
      <c r="Z204" s="6">
        <f t="shared" si="57"/>
        <v>0</v>
      </c>
      <c r="AA204" s="4">
        <f t="shared" si="58"/>
        <v>0</v>
      </c>
      <c r="AC204" s="6"/>
      <c r="AD204" s="4"/>
      <c r="AF204" s="6">
        <f t="shared" ca="1" si="59"/>
        <v>4453084.8054992929</v>
      </c>
      <c r="AG204" s="4">
        <f t="shared" ca="1" si="60"/>
        <v>7249622.0633528493</v>
      </c>
      <c r="AI204" s="6">
        <f t="shared" ca="1" si="61"/>
        <v>-49109.509852007301</v>
      </c>
      <c r="AJ204" s="4">
        <f t="shared" ca="1" si="62"/>
        <v>-192902.15469868467</v>
      </c>
      <c r="AL204" s="6">
        <f t="shared" ca="1" si="63"/>
        <v>-110099.38239118214</v>
      </c>
      <c r="AM204" s="4">
        <f t="shared" ca="1" si="64"/>
        <v>-432470.37403256341</v>
      </c>
      <c r="AO204" s="6"/>
      <c r="AP204" s="4"/>
    </row>
    <row r="205" spans="1:42" x14ac:dyDescent="0.2">
      <c r="A205" s="15">
        <f>+curves!A194</f>
        <v>42522</v>
      </c>
      <c r="B205" s="6">
        <f t="shared" ref="B205:B235" ca="1" si="66">+SUMIF($H$11:$CM$11,"POS",$H205:$CM205)</f>
        <v>4267685.1684249891</v>
      </c>
      <c r="C205" s="4">
        <f t="shared" ref="C205:C235" ca="1" si="67">+SUMIF($H$11:$CM$11,"P&amp;l",$H205:$CM205)</f>
        <v>6660662.8739450527</v>
      </c>
      <c r="D205" s="72"/>
      <c r="E205" s="6">
        <f t="shared" si="46"/>
        <v>0</v>
      </c>
      <c r="F205" s="4">
        <f t="shared" ca="1" si="65"/>
        <v>-1070737.5014589808</v>
      </c>
      <c r="G205" s="54">
        <v>1213.6161109807206</v>
      </c>
      <c r="H205" s="6">
        <f t="shared" si="47"/>
        <v>0</v>
      </c>
      <c r="I205" s="4">
        <f t="shared" si="48"/>
        <v>0</v>
      </c>
      <c r="K205" s="6">
        <f t="shared" si="49"/>
        <v>0</v>
      </c>
      <c r="L205" s="4">
        <f t="shared" si="50"/>
        <v>0</v>
      </c>
      <c r="N205" s="6">
        <f t="shared" si="51"/>
        <v>0</v>
      </c>
      <c r="O205" s="4">
        <f t="shared" si="52"/>
        <v>0</v>
      </c>
      <c r="Q205" s="6"/>
      <c r="R205" s="4"/>
      <c r="T205" s="6">
        <f t="shared" si="53"/>
        <v>0</v>
      </c>
      <c r="U205" s="4">
        <f t="shared" si="54"/>
        <v>0</v>
      </c>
      <c r="W205" s="6">
        <f t="shared" si="55"/>
        <v>0</v>
      </c>
      <c r="X205" s="4">
        <f t="shared" si="56"/>
        <v>0</v>
      </c>
      <c r="Z205" s="6">
        <f t="shared" si="57"/>
        <v>0</v>
      </c>
      <c r="AA205" s="4">
        <f t="shared" si="58"/>
        <v>0</v>
      </c>
      <c r="AC205" s="6"/>
      <c r="AD205" s="4"/>
      <c r="AF205" s="6">
        <f t="shared" ca="1" si="59"/>
        <v>4425922.9568086769</v>
      </c>
      <c r="AG205" s="4">
        <f t="shared" ca="1" si="60"/>
        <v>7285069.1869070837</v>
      </c>
      <c r="AI205" s="6">
        <f t="shared" ca="1" si="61"/>
        <v>-48809.963552277455</v>
      </c>
      <c r="AJ205" s="4">
        <f t="shared" ca="1" si="62"/>
        <v>-192604.11617728687</v>
      </c>
      <c r="AL205" s="6">
        <f t="shared" ca="1" si="63"/>
        <v>-109427.82483140999</v>
      </c>
      <c r="AM205" s="4">
        <f t="shared" ca="1" si="64"/>
        <v>-431802.19678474386</v>
      </c>
      <c r="AO205" s="6"/>
      <c r="AP205" s="4"/>
    </row>
    <row r="206" spans="1:42" x14ac:dyDescent="0.2">
      <c r="A206" s="15">
        <f>+curves!A195</f>
        <v>42552</v>
      </c>
      <c r="B206" s="6">
        <f t="shared" ca="1" si="66"/>
        <v>4242490.0168758985</v>
      </c>
      <c r="C206" s="4">
        <f t="shared" ca="1" si="67"/>
        <v>6897102.140572058</v>
      </c>
      <c r="D206" s="72"/>
      <c r="E206" s="6">
        <f t="shared" ref="E206:E235" si="68">+IF(AND($H$7&lt;$A206+1,$H$8&gt;$A206-1),$H$9*VLOOKUP($A206,curves,3,0),0)</f>
        <v>0</v>
      </c>
      <c r="F206" s="4">
        <f t="shared" ca="1" si="65"/>
        <v>-1065077.8987646198</v>
      </c>
      <c r="G206" s="54">
        <v>1214.3705789738619</v>
      </c>
      <c r="H206" s="6">
        <f t="shared" ref="H206:H235" si="69">+IF(AND($H$7&lt;$A206+1,$H$8&gt;$A206-1),$H$9*VLOOKUP($A206,curves,3,0),0)</f>
        <v>0</v>
      </c>
      <c r="I206" s="4">
        <f t="shared" ref="I206:I235" si="70">+IF(AND(H$7&lt;$A206+1,H$8&gt;$A206-1),H$9*(VLOOKUP($A206,curves,6,0)-H$10)*VLOOKUP($A206,curves,3,0),0)</f>
        <v>0</v>
      </c>
      <c r="K206" s="6">
        <f t="shared" ref="K206:K235" si="71">+IF(AND(K$7&lt;$A206+1,K$8&gt;$A206-1),K$9*VLOOKUP($A206,curves,3,0),0)</f>
        <v>0</v>
      </c>
      <c r="L206" s="4">
        <f t="shared" ref="L206:L235" si="72">+IF(AND(K$7&lt;$A206+1,K$8&gt;$A206-1),K$9*(VLOOKUP($A206,curves,6,0)-K$10)*VLOOKUP($A206,curves,3,0),0)</f>
        <v>0</v>
      </c>
      <c r="N206" s="6">
        <f t="shared" ref="N206:N235" si="73">+IF(AND(N$7&lt;$A206+1,N$8&gt;$A206-1),N$9*VLOOKUP($A206,curves,3,0),0)</f>
        <v>0</v>
      </c>
      <c r="O206" s="4">
        <f t="shared" ref="O206:O235" si="74">+IF(AND(N$7&lt;$A206+1,N$8&gt;$A206-1),N$9*(VLOOKUP($A206,curves,6,0)-N$10)*VLOOKUP($A206,curves,3,0),0)</f>
        <v>0</v>
      </c>
      <c r="Q206" s="6"/>
      <c r="R206" s="4"/>
      <c r="T206" s="6">
        <f t="shared" ref="T206:T235" si="75">+IF(AND(T$7&lt;$A206+1,T$8&gt;$A206-1),T$9*VLOOKUP($A206,curves,3,0),0)</f>
        <v>0</v>
      </c>
      <c r="U206" s="4">
        <f t="shared" ref="U206:U235" si="76">+IF(AND(T$7&lt;$A206+1,T$8&gt;$A206-1),T$9*(VLOOKUP($A206,curves,6,0)-T$10)*VLOOKUP($A206,curves,3,0),0)</f>
        <v>0</v>
      </c>
      <c r="W206" s="6">
        <f t="shared" ref="W206:W235" si="77">+IF(AND(W$7&lt;$A206+1,W$8&gt;$A206-1),W$9*VLOOKUP($A206,curves,3,0),0)</f>
        <v>0</v>
      </c>
      <c r="X206" s="4">
        <f t="shared" ref="X206:X235" si="78">+IF(AND(W$7&lt;$A206+1,W$8&gt;$A206-1),W$9*(VLOOKUP($A206,curves,6,0)-W$10)*VLOOKUP($A206,curves,3,0),0)</f>
        <v>0</v>
      </c>
      <c r="Z206" s="6">
        <f t="shared" ref="Z206:Z235" si="79">+IF(AND(Z$7&lt;$A206+1,Z$8&gt;$A206-1),Z$9*VLOOKUP($A206,curves,3,0),0)</f>
        <v>0</v>
      </c>
      <c r="AA206" s="4">
        <f t="shared" ref="AA206:AA235" si="80">+IF(AND(Z$7&lt;$A206+1,Z$8&gt;$A206-1),Z$9*(VLOOKUP($A206,curves,6,0)-Z$10)*VLOOKUP($A206,curves,3,0),0)</f>
        <v>0</v>
      </c>
      <c r="AC206" s="6"/>
      <c r="AD206" s="4"/>
      <c r="AF206" s="6">
        <f t="shared" ref="AF206:AF235" ca="1" si="81">+IF(AND(AF$7&lt;$A206+1,AF$8&gt;$A206-1),AF$9*VLOOKUP($A206,curves,3,0),0)</f>
        <v>4399793.6161379004</v>
      </c>
      <c r="AG206" s="4">
        <f t="shared" ref="AG206:AG235" ca="1" si="82">+IF(AND(AF$7&lt;$A206+1,AF$8&gt;$A206-1),AF$9*(VLOOKUP($A206,curves,6,0)-AF$10)*VLOOKUP($A206,curves,3,0),0)</f>
        <v>7528046.8772119489</v>
      </c>
      <c r="AI206" s="6">
        <f t="shared" ref="AI206:AI235" ca="1" si="83">+IF(AND(AI$7&lt;$A206+1,AI$8&gt;$A206-1),AI$9*VLOOKUP($A206,curves,3,0),0)</f>
        <v>-48521.803957491997</v>
      </c>
      <c r="AJ206" s="4">
        <f t="shared" ref="AJ206:AJ235" ca="1" si="84">+IF(AND(AI$7&lt;$A206+1,AI$8&gt;$A206-1),AI$9*(VLOOKUP($A206,curves,6,0)-AI$10)*VLOOKUP($A206,curves,3,0),0)</f>
        <v>-194620.95567350037</v>
      </c>
      <c r="AL206" s="6">
        <f t="shared" ref="AL206:AL235" ca="1" si="85">+IF(AND(AL$7&lt;$A206+1,AL$8&gt;$A206-1),AL$9*VLOOKUP($A206,curves,3,0),0)</f>
        <v>-108781.79530451022</v>
      </c>
      <c r="AM206" s="4">
        <f t="shared" ref="AM206:AM235" ca="1" si="86">+IF(AND(AL$7&lt;$A206+1,AL$8&gt;$A206-1),AL$9*(VLOOKUP($A206,curves,6,0)-AL$10)*VLOOKUP($A206,curves,3,0),0)</f>
        <v>-436323.78096639051</v>
      </c>
      <c r="AO206" s="6"/>
      <c r="AP206" s="4"/>
    </row>
    <row r="207" spans="1:42" x14ac:dyDescent="0.2">
      <c r="A207" s="15">
        <f>+curves!A196</f>
        <v>42583</v>
      </c>
      <c r="B207" s="6">
        <f t="shared" ca="1" si="66"/>
        <v>4216609.8592568785</v>
      </c>
      <c r="C207" s="4">
        <f t="shared" ca="1" si="67"/>
        <v>6842378.4134005494</v>
      </c>
      <c r="D207" s="72"/>
      <c r="E207" s="6">
        <f t="shared" si="68"/>
        <v>0</v>
      </c>
      <c r="F207" s="4">
        <f t="shared" ca="1" si="65"/>
        <v>-1059239.0399760993</v>
      </c>
      <c r="G207" s="54">
        <v>1215.1258284041971</v>
      </c>
      <c r="H207" s="6">
        <f t="shared" si="69"/>
        <v>0</v>
      </c>
      <c r="I207" s="4">
        <f t="shared" si="70"/>
        <v>0</v>
      </c>
      <c r="K207" s="6">
        <f t="shared" si="71"/>
        <v>0</v>
      </c>
      <c r="L207" s="4">
        <f t="shared" si="72"/>
        <v>0</v>
      </c>
      <c r="N207" s="6">
        <f t="shared" si="73"/>
        <v>0</v>
      </c>
      <c r="O207" s="4">
        <f t="shared" si="74"/>
        <v>0</v>
      </c>
      <c r="Q207" s="6"/>
      <c r="R207" s="4"/>
      <c r="T207" s="6">
        <f t="shared" si="75"/>
        <v>0</v>
      </c>
      <c r="U207" s="4">
        <f t="shared" si="76"/>
        <v>0</v>
      </c>
      <c r="W207" s="6">
        <f t="shared" si="77"/>
        <v>0</v>
      </c>
      <c r="X207" s="4">
        <f t="shared" si="78"/>
        <v>0</v>
      </c>
      <c r="Z207" s="6">
        <f t="shared" si="79"/>
        <v>0</v>
      </c>
      <c r="AA207" s="4">
        <f t="shared" si="80"/>
        <v>0</v>
      </c>
      <c r="AC207" s="6"/>
      <c r="AD207" s="4"/>
      <c r="AF207" s="6">
        <f t="shared" ca="1" si="81"/>
        <v>4372953.870652617</v>
      </c>
      <c r="AG207" s="4">
        <f t="shared" ca="1" si="82"/>
        <v>7469005.2110746689</v>
      </c>
      <c r="AI207" s="6">
        <f t="shared" ca="1" si="83"/>
        <v>-48225.809876331194</v>
      </c>
      <c r="AJ207" s="4">
        <f t="shared" ca="1" si="84"/>
        <v>-193289.04598433542</v>
      </c>
      <c r="AL207" s="6">
        <f t="shared" ca="1" si="85"/>
        <v>-108118.20151940714</v>
      </c>
      <c r="AM207" s="4">
        <f t="shared" ca="1" si="86"/>
        <v>-433337.75168978382</v>
      </c>
      <c r="AO207" s="6"/>
      <c r="AP207" s="4"/>
    </row>
    <row r="208" spans="1:42" x14ac:dyDescent="0.2">
      <c r="A208" s="15">
        <f>+curves!A197</f>
        <v>42614</v>
      </c>
      <c r="B208" s="6">
        <f t="shared" ca="1" si="66"/>
        <v>4190886.1399969631</v>
      </c>
      <c r="C208" s="4">
        <f t="shared" ca="1" si="67"/>
        <v>6679100.3139206925</v>
      </c>
      <c r="D208" s="72"/>
      <c r="E208" s="6">
        <f t="shared" si="68"/>
        <v>0</v>
      </c>
      <c r="F208" s="4">
        <f t="shared" ca="1" si="65"/>
        <v>-1053432.100064148</v>
      </c>
      <c r="G208" s="54">
        <v>1215.881860081098</v>
      </c>
      <c r="H208" s="6">
        <f t="shared" si="69"/>
        <v>0</v>
      </c>
      <c r="I208" s="4">
        <f t="shared" si="70"/>
        <v>0</v>
      </c>
      <c r="K208" s="6">
        <f t="shared" si="71"/>
        <v>0</v>
      </c>
      <c r="L208" s="4">
        <f t="shared" si="72"/>
        <v>0</v>
      </c>
      <c r="N208" s="6">
        <f t="shared" si="73"/>
        <v>0</v>
      </c>
      <c r="O208" s="4">
        <f t="shared" si="74"/>
        <v>0</v>
      </c>
      <c r="Q208" s="6"/>
      <c r="R208" s="4"/>
      <c r="T208" s="6">
        <f t="shared" si="75"/>
        <v>0</v>
      </c>
      <c r="U208" s="4">
        <f t="shared" si="76"/>
        <v>0</v>
      </c>
      <c r="W208" s="6">
        <f t="shared" si="77"/>
        <v>0</v>
      </c>
      <c r="X208" s="4">
        <f t="shared" si="78"/>
        <v>0</v>
      </c>
      <c r="Z208" s="6">
        <f t="shared" si="79"/>
        <v>0</v>
      </c>
      <c r="AA208" s="4">
        <f t="shared" si="80"/>
        <v>0</v>
      </c>
      <c r="AC208" s="6"/>
      <c r="AD208" s="4"/>
      <c r="AF208" s="6">
        <f t="shared" ca="1" si="81"/>
        <v>4346276.3639683602</v>
      </c>
      <c r="AG208" s="4">
        <f t="shared" ca="1" si="82"/>
        <v>7297398.015102881</v>
      </c>
      <c r="AI208" s="6">
        <f t="shared" ca="1" si="83"/>
        <v>-47931.604997115879</v>
      </c>
      <c r="AJ208" s="4">
        <f t="shared" ca="1" si="84"/>
        <v>-190719.8562835241</v>
      </c>
      <c r="AL208" s="6">
        <f t="shared" ca="1" si="85"/>
        <v>-107458.61897428113</v>
      </c>
      <c r="AM208" s="4">
        <f t="shared" ca="1" si="86"/>
        <v>-427577.84489866468</v>
      </c>
      <c r="AO208" s="6"/>
      <c r="AP208" s="4"/>
    </row>
    <row r="209" spans="1:42" x14ac:dyDescent="0.2">
      <c r="A209" s="15">
        <f>+curves!A198</f>
        <v>42644</v>
      </c>
      <c r="B209" s="6">
        <f t="shared" ca="1" si="66"/>
        <v>4166140.2858962975</v>
      </c>
      <c r="C209" s="4">
        <f t="shared" ca="1" si="67"/>
        <v>6631330.0633418867</v>
      </c>
      <c r="D209" s="72"/>
      <c r="E209" s="6">
        <f t="shared" si="68"/>
        <v>0</v>
      </c>
      <c r="F209" s="4">
        <f t="shared" ca="1" si="65"/>
        <v>-1047863.7451067868</v>
      </c>
      <c r="G209" s="54">
        <v>1216.63867481484</v>
      </c>
      <c r="H209" s="6">
        <f t="shared" si="69"/>
        <v>0</v>
      </c>
      <c r="I209" s="4">
        <f t="shared" si="70"/>
        <v>0</v>
      </c>
      <c r="K209" s="6">
        <f t="shared" si="71"/>
        <v>0</v>
      </c>
      <c r="L209" s="4">
        <f t="shared" si="72"/>
        <v>0</v>
      </c>
      <c r="N209" s="6">
        <f t="shared" si="73"/>
        <v>0</v>
      </c>
      <c r="O209" s="4">
        <f t="shared" si="74"/>
        <v>0</v>
      </c>
      <c r="Q209" s="6"/>
      <c r="R209" s="4"/>
      <c r="T209" s="6">
        <f t="shared" si="75"/>
        <v>0</v>
      </c>
      <c r="U209" s="4">
        <f t="shared" si="76"/>
        <v>0</v>
      </c>
      <c r="W209" s="6">
        <f t="shared" si="77"/>
        <v>0</v>
      </c>
      <c r="X209" s="4">
        <f t="shared" si="78"/>
        <v>0</v>
      </c>
      <c r="Z209" s="6">
        <f t="shared" si="79"/>
        <v>0</v>
      </c>
      <c r="AA209" s="4">
        <f t="shared" si="80"/>
        <v>0</v>
      </c>
      <c r="AC209" s="6"/>
      <c r="AD209" s="4"/>
      <c r="AF209" s="6">
        <f t="shared" ca="1" si="81"/>
        <v>4320612.9798555169</v>
      </c>
      <c r="AG209" s="4">
        <f t="shared" ca="1" si="82"/>
        <v>7245667.9672177024</v>
      </c>
      <c r="AI209" s="6">
        <f t="shared" ca="1" si="83"/>
        <v>-47648.584064442621</v>
      </c>
      <c r="AJ209" s="4">
        <f t="shared" ca="1" si="84"/>
        <v>-189498.4188242883</v>
      </c>
      <c r="AL209" s="6">
        <f t="shared" ca="1" si="85"/>
        <v>-106824.10989477688</v>
      </c>
      <c r="AM209" s="4">
        <f t="shared" ca="1" si="86"/>
        <v>-424839.48505152762</v>
      </c>
      <c r="AO209" s="6"/>
      <c r="AP209" s="4"/>
    </row>
    <row r="210" spans="1:42" x14ac:dyDescent="0.2">
      <c r="A210" s="15">
        <f>+curves!A199</f>
        <v>42675</v>
      </c>
      <c r="B210" s="6">
        <f t="shared" ca="1" si="66"/>
        <v>4140721.6669083484</v>
      </c>
      <c r="C210" s="4">
        <f t="shared" ca="1" si="67"/>
        <v>6727514.5465232208</v>
      </c>
      <c r="D210" s="72"/>
      <c r="E210" s="6">
        <f t="shared" si="68"/>
        <v>0</v>
      </c>
      <c r="F210" s="4">
        <f t="shared" ca="1" si="65"/>
        <v>-1042118.9993037628</v>
      </c>
      <c r="G210" s="54">
        <v>1217.3962734163815</v>
      </c>
      <c r="H210" s="6">
        <f t="shared" si="69"/>
        <v>0</v>
      </c>
      <c r="I210" s="4">
        <f t="shared" si="70"/>
        <v>0</v>
      </c>
      <c r="K210" s="6">
        <f t="shared" si="71"/>
        <v>0</v>
      </c>
      <c r="L210" s="4">
        <f t="shared" si="72"/>
        <v>0</v>
      </c>
      <c r="N210" s="6">
        <f t="shared" si="73"/>
        <v>0</v>
      </c>
      <c r="O210" s="4">
        <f t="shared" si="74"/>
        <v>0</v>
      </c>
      <c r="Q210" s="6"/>
      <c r="R210" s="4"/>
      <c r="T210" s="6">
        <f t="shared" si="75"/>
        <v>0</v>
      </c>
      <c r="U210" s="4">
        <f t="shared" si="76"/>
        <v>0</v>
      </c>
      <c r="W210" s="6">
        <f t="shared" si="77"/>
        <v>0</v>
      </c>
      <c r="X210" s="4">
        <f t="shared" si="78"/>
        <v>0</v>
      </c>
      <c r="Z210" s="6">
        <f t="shared" si="79"/>
        <v>0</v>
      </c>
      <c r="AA210" s="4">
        <f t="shared" si="80"/>
        <v>0</v>
      </c>
      <c r="AC210" s="6"/>
      <c r="AD210" s="4"/>
      <c r="AF210" s="6">
        <f t="shared" ca="1" si="81"/>
        <v>4294251.8859909819</v>
      </c>
      <c r="AG210" s="4">
        <f t="shared" ca="1" si="82"/>
        <v>7343170.7250445792</v>
      </c>
      <c r="AI210" s="6">
        <f t="shared" ca="1" si="83"/>
        <v>-47357.868649085751</v>
      </c>
      <c r="AJ210" s="4">
        <f t="shared" ca="1" si="84"/>
        <v>-189905.05328283386</v>
      </c>
      <c r="AL210" s="6">
        <f t="shared" ca="1" si="85"/>
        <v>-106172.35043354743</v>
      </c>
      <c r="AM210" s="4">
        <f t="shared" ca="1" si="86"/>
        <v>-425751.1252385251</v>
      </c>
      <c r="AO210" s="6"/>
      <c r="AP210" s="4"/>
    </row>
    <row r="211" spans="1:42" x14ac:dyDescent="0.2">
      <c r="A211" s="15">
        <f>+curves!A200</f>
        <v>42705</v>
      </c>
      <c r="B211" s="6">
        <f t="shared" ca="1" si="66"/>
        <v>4116269.3313337751</v>
      </c>
      <c r="C211" s="4">
        <f t="shared" ca="1" si="67"/>
        <v>6938878.7697580513</v>
      </c>
      <c r="D211" s="72"/>
      <c r="E211" s="6">
        <f t="shared" si="68"/>
        <v>0</v>
      </c>
      <c r="F211" s="4">
        <f t="shared" ca="1" si="65"/>
        <v>-1036610.3004752017</v>
      </c>
      <c r="G211" s="54">
        <v>1218.1546566977227</v>
      </c>
      <c r="H211" s="6">
        <f t="shared" si="69"/>
        <v>0</v>
      </c>
      <c r="I211" s="4">
        <f t="shared" si="70"/>
        <v>0</v>
      </c>
      <c r="K211" s="6">
        <f t="shared" si="71"/>
        <v>0</v>
      </c>
      <c r="L211" s="4">
        <f t="shared" si="72"/>
        <v>0</v>
      </c>
      <c r="N211" s="6">
        <f t="shared" si="73"/>
        <v>0</v>
      </c>
      <c r="O211" s="4">
        <f t="shared" si="74"/>
        <v>0</v>
      </c>
      <c r="Q211" s="6"/>
      <c r="R211" s="4"/>
      <c r="T211" s="6">
        <f t="shared" si="75"/>
        <v>0</v>
      </c>
      <c r="U211" s="4">
        <f t="shared" si="76"/>
        <v>0</v>
      </c>
      <c r="W211" s="6">
        <f t="shared" si="77"/>
        <v>0</v>
      </c>
      <c r="X211" s="4">
        <f t="shared" si="78"/>
        <v>0</v>
      </c>
      <c r="Z211" s="6">
        <f t="shared" si="79"/>
        <v>0</v>
      </c>
      <c r="AA211" s="4">
        <f t="shared" si="80"/>
        <v>0</v>
      </c>
      <c r="AC211" s="6"/>
      <c r="AD211" s="4"/>
      <c r="AF211" s="6">
        <f t="shared" ca="1" si="81"/>
        <v>4268892.9035224989</v>
      </c>
      <c r="AG211" s="4">
        <f t="shared" ca="1" si="82"/>
        <v>7560209.3321383456</v>
      </c>
      <c r="AI211" s="6">
        <f t="shared" ca="1" si="83"/>
        <v>-47078.204718626825</v>
      </c>
      <c r="AJ211" s="4">
        <f t="shared" ca="1" si="84"/>
        <v>-191655.37140952979</v>
      </c>
      <c r="AL211" s="6">
        <f t="shared" ca="1" si="85"/>
        <v>-105545.36747009681</v>
      </c>
      <c r="AM211" s="4">
        <f t="shared" ca="1" si="86"/>
        <v>-429675.19097076409</v>
      </c>
      <c r="AO211" s="6"/>
      <c r="AP211" s="4"/>
    </row>
    <row r="212" spans="1:42" x14ac:dyDescent="0.2">
      <c r="A212" s="15">
        <f>+curves!A201</f>
        <v>42736</v>
      </c>
      <c r="B212" s="6">
        <f t="shared" ca="1" si="66"/>
        <v>4091152.2275762451</v>
      </c>
      <c r="C212" s="4">
        <f t="shared" ca="1" si="67"/>
        <v>8046152.134039971</v>
      </c>
      <c r="D212" s="72"/>
      <c r="E212" s="6">
        <f t="shared" si="68"/>
        <v>0</v>
      </c>
      <c r="F212" s="4">
        <f t="shared" ca="1" si="65"/>
        <v>-1030927.0841495937</v>
      </c>
      <c r="G212" s="54">
        <v>1218.9138254714348</v>
      </c>
      <c r="H212" s="6">
        <f t="shared" si="69"/>
        <v>0</v>
      </c>
      <c r="I212" s="4">
        <f t="shared" si="70"/>
        <v>0</v>
      </c>
      <c r="K212" s="6">
        <f t="shared" si="71"/>
        <v>0</v>
      </c>
      <c r="L212" s="4">
        <f t="shared" si="72"/>
        <v>0</v>
      </c>
      <c r="N212" s="6">
        <f t="shared" si="73"/>
        <v>0</v>
      </c>
      <c r="O212" s="4">
        <f t="shared" si="74"/>
        <v>0</v>
      </c>
      <c r="Q212" s="6"/>
      <c r="R212" s="4"/>
      <c r="T212" s="6">
        <f t="shared" si="75"/>
        <v>0</v>
      </c>
      <c r="U212" s="4">
        <f t="shared" si="76"/>
        <v>0</v>
      </c>
      <c r="W212" s="6">
        <f t="shared" si="77"/>
        <v>0</v>
      </c>
      <c r="X212" s="4">
        <f t="shared" si="78"/>
        <v>0</v>
      </c>
      <c r="Z212" s="6">
        <f t="shared" si="79"/>
        <v>0</v>
      </c>
      <c r="AA212" s="4">
        <f t="shared" si="80"/>
        <v>0</v>
      </c>
      <c r="AC212" s="6"/>
      <c r="AD212" s="4"/>
      <c r="AF212" s="6">
        <f t="shared" ca="1" si="81"/>
        <v>4242844.5045094984</v>
      </c>
      <c r="AG212" s="4">
        <f t="shared" ca="1" si="82"/>
        <v>8706316.9232534897</v>
      </c>
      <c r="AI212" s="6">
        <f t="shared" ca="1" si="83"/>
        <v>-46790.937764631657</v>
      </c>
      <c r="AJ212" s="4">
        <f t="shared" ca="1" si="84"/>
        <v>-203634.16115167693</v>
      </c>
      <c r="AL212" s="6">
        <f t="shared" ca="1" si="85"/>
        <v>-104901.33916862168</v>
      </c>
      <c r="AM212" s="4">
        <f t="shared" ca="1" si="86"/>
        <v>-456530.62806184153</v>
      </c>
      <c r="AO212" s="6"/>
      <c r="AP212" s="4"/>
    </row>
    <row r="213" spans="1:42" x14ac:dyDescent="0.2">
      <c r="A213" s="15">
        <f>+curves!A202</f>
        <v>42767</v>
      </c>
      <c r="B213" s="6">
        <f t="shared" ca="1" si="66"/>
        <v>4066186.9923607567</v>
      </c>
      <c r="C213" s="4">
        <f t="shared" ca="1" si="67"/>
        <v>7716485.5966886869</v>
      </c>
      <c r="D213" s="72"/>
      <c r="E213" s="6">
        <f t="shared" si="68"/>
        <v>0</v>
      </c>
      <c r="F213" s="4">
        <f t="shared" ca="1" si="65"/>
        <v>-1025274.9378944632</v>
      </c>
      <c r="G213" s="54">
        <v>1219.6737805512241</v>
      </c>
      <c r="H213" s="6">
        <f t="shared" si="69"/>
        <v>0</v>
      </c>
      <c r="I213" s="4">
        <f t="shared" si="70"/>
        <v>0</v>
      </c>
      <c r="K213" s="6">
        <f t="shared" si="71"/>
        <v>0</v>
      </c>
      <c r="L213" s="4">
        <f t="shared" si="72"/>
        <v>0</v>
      </c>
      <c r="N213" s="6">
        <f t="shared" si="73"/>
        <v>0</v>
      </c>
      <c r="O213" s="4">
        <f t="shared" si="74"/>
        <v>0</v>
      </c>
      <c r="Q213" s="6"/>
      <c r="R213" s="4"/>
      <c r="T213" s="6">
        <f t="shared" si="75"/>
        <v>0</v>
      </c>
      <c r="U213" s="4">
        <f t="shared" si="76"/>
        <v>0</v>
      </c>
      <c r="W213" s="6">
        <f t="shared" si="77"/>
        <v>0</v>
      </c>
      <c r="X213" s="4">
        <f t="shared" si="78"/>
        <v>0</v>
      </c>
      <c r="Z213" s="6">
        <f t="shared" si="79"/>
        <v>0</v>
      </c>
      <c r="AA213" s="4">
        <f t="shared" si="80"/>
        <v>0</v>
      </c>
      <c r="AC213" s="6"/>
      <c r="AD213" s="4"/>
      <c r="AF213" s="6">
        <f t="shared" ca="1" si="81"/>
        <v>4216953.6050401879</v>
      </c>
      <c r="AG213" s="4">
        <f t="shared" ca="1" si="82"/>
        <v>8362218.9987946907</v>
      </c>
      <c r="AI213" s="6">
        <f t="shared" ca="1" si="83"/>
        <v>-46505.407747104204</v>
      </c>
      <c r="AJ213" s="4">
        <f t="shared" ca="1" si="84"/>
        <v>-199182.66138084728</v>
      </c>
      <c r="AL213" s="6">
        <f t="shared" ca="1" si="85"/>
        <v>-104261.20493232711</v>
      </c>
      <c r="AM213" s="4">
        <f t="shared" ca="1" si="86"/>
        <v>-446550.74072515691</v>
      </c>
      <c r="AO213" s="6"/>
      <c r="AP213" s="4"/>
    </row>
    <row r="214" spans="1:42" x14ac:dyDescent="0.2">
      <c r="A214" s="15">
        <f>+curves!A203</f>
        <v>42795</v>
      </c>
      <c r="B214" s="6">
        <f t="shared" ca="1" si="66"/>
        <v>4043767.5251294556</v>
      </c>
      <c r="C214" s="4">
        <f t="shared" ca="1" si="67"/>
        <v>7289781.8037341032</v>
      </c>
      <c r="D214" s="72"/>
      <c r="E214" s="6">
        <f t="shared" si="68"/>
        <v>0</v>
      </c>
      <c r="F214" s="4">
        <f t="shared" ca="1" si="65"/>
        <v>-1020257.9117200321</v>
      </c>
      <c r="G214" s="54">
        <v>1220.4345227515039</v>
      </c>
      <c r="H214" s="6">
        <f t="shared" si="69"/>
        <v>0</v>
      </c>
      <c r="I214" s="4">
        <f t="shared" si="70"/>
        <v>0</v>
      </c>
      <c r="K214" s="6">
        <f t="shared" si="71"/>
        <v>0</v>
      </c>
      <c r="L214" s="4">
        <f t="shared" si="72"/>
        <v>0</v>
      </c>
      <c r="N214" s="6">
        <f t="shared" si="73"/>
        <v>0</v>
      </c>
      <c r="O214" s="4">
        <f t="shared" si="74"/>
        <v>0</v>
      </c>
      <c r="Q214" s="6"/>
      <c r="R214" s="4"/>
      <c r="T214" s="6">
        <f t="shared" si="75"/>
        <v>0</v>
      </c>
      <c r="U214" s="4">
        <f t="shared" si="76"/>
        <v>0</v>
      </c>
      <c r="W214" s="6">
        <f t="shared" si="77"/>
        <v>0</v>
      </c>
      <c r="X214" s="4">
        <f t="shared" si="78"/>
        <v>0</v>
      </c>
      <c r="Z214" s="6">
        <f t="shared" si="79"/>
        <v>0</v>
      </c>
      <c r="AA214" s="4">
        <f t="shared" si="80"/>
        <v>0</v>
      </c>
      <c r="AC214" s="6"/>
      <c r="AD214" s="4"/>
      <c r="AF214" s="6">
        <f t="shared" ca="1" si="81"/>
        <v>4193702.8658730681</v>
      </c>
      <c r="AG214" s="4">
        <f t="shared" ca="1" si="82"/>
        <v>7917711.010768353</v>
      </c>
      <c r="AI214" s="6">
        <f t="shared" ca="1" si="83"/>
        <v>-46248.993945421375</v>
      </c>
      <c r="AJ214" s="4">
        <f t="shared" ca="1" si="84"/>
        <v>-193690.78664342471</v>
      </c>
      <c r="AL214" s="6">
        <f t="shared" ca="1" si="85"/>
        <v>-103686.34679819118</v>
      </c>
      <c r="AM214" s="4">
        <f t="shared" ca="1" si="86"/>
        <v>-434238.42039082461</v>
      </c>
      <c r="AO214" s="6"/>
      <c r="AP214" s="4"/>
    </row>
    <row r="215" spans="1:42" x14ac:dyDescent="0.2">
      <c r="A215" s="15">
        <f>+curves!A204</f>
        <v>42826</v>
      </c>
      <c r="B215" s="6">
        <f t="shared" ca="1" si="66"/>
        <v>4019088.8213284831</v>
      </c>
      <c r="C215" s="4">
        <f t="shared" ca="1" si="67"/>
        <v>6839365.0324742477</v>
      </c>
      <c r="D215" s="72"/>
      <c r="E215" s="6">
        <f t="shared" si="68"/>
        <v>0</v>
      </c>
      <c r="F215" s="4">
        <f t="shared" ca="1" si="65"/>
        <v>-1014664.119107283</v>
      </c>
      <c r="G215" s="54">
        <v>1221.1960528873956</v>
      </c>
      <c r="H215" s="6">
        <f t="shared" si="69"/>
        <v>0</v>
      </c>
      <c r="I215" s="4">
        <f t="shared" si="70"/>
        <v>0</v>
      </c>
      <c r="K215" s="6">
        <f t="shared" si="71"/>
        <v>0</v>
      </c>
      <c r="L215" s="4">
        <f t="shared" si="72"/>
        <v>0</v>
      </c>
      <c r="N215" s="6">
        <f t="shared" si="73"/>
        <v>0</v>
      </c>
      <c r="O215" s="4">
        <f t="shared" si="74"/>
        <v>0</v>
      </c>
      <c r="Q215" s="6"/>
      <c r="R215" s="4"/>
      <c r="T215" s="6">
        <f t="shared" si="75"/>
        <v>0</v>
      </c>
      <c r="U215" s="4">
        <f t="shared" si="76"/>
        <v>0</v>
      </c>
      <c r="W215" s="6">
        <f t="shared" si="77"/>
        <v>0</v>
      </c>
      <c r="X215" s="4">
        <f t="shared" si="78"/>
        <v>0</v>
      </c>
      <c r="Z215" s="6">
        <f t="shared" si="79"/>
        <v>0</v>
      </c>
      <c r="AA215" s="4">
        <f t="shared" si="80"/>
        <v>0</v>
      </c>
      <c r="AC215" s="6"/>
      <c r="AD215" s="4"/>
      <c r="AF215" s="6">
        <f t="shared" ca="1" si="81"/>
        <v>4168109.1218675054</v>
      </c>
      <c r="AG215" s="4">
        <f t="shared" ca="1" si="82"/>
        <v>7448411.0007772325</v>
      </c>
      <c r="AI215" s="6">
        <f t="shared" ca="1" si="83"/>
        <v>-45966.741017779226</v>
      </c>
      <c r="AJ215" s="4">
        <f t="shared" ca="1" si="84"/>
        <v>-187866.07053966369</v>
      </c>
      <c r="AL215" s="6">
        <f t="shared" ca="1" si="85"/>
        <v>-103053.55952124317</v>
      </c>
      <c r="AM215" s="4">
        <f t="shared" ca="1" si="86"/>
        <v>-421179.89776332077</v>
      </c>
      <c r="AO215" s="6"/>
      <c r="AP215" s="4"/>
    </row>
    <row r="216" spans="1:42" x14ac:dyDescent="0.2">
      <c r="A216" s="15">
        <f>+curves!A205</f>
        <v>42856</v>
      </c>
      <c r="B216" s="6">
        <f t="shared" ca="1" si="66"/>
        <v>3995348.3125876621</v>
      </c>
      <c r="C216" s="4">
        <f t="shared" ca="1" si="67"/>
        <v>6755016.4953926886</v>
      </c>
      <c r="D216" s="72"/>
      <c r="E216" s="6">
        <f t="shared" si="68"/>
        <v>0</v>
      </c>
      <c r="F216" s="4">
        <f t="shared" ca="1" si="65"/>
        <v>-1009300.2130680941</v>
      </c>
      <c r="G216" s="54">
        <v>1221.9583717751357</v>
      </c>
      <c r="H216" s="6">
        <f t="shared" si="69"/>
        <v>0</v>
      </c>
      <c r="I216" s="4">
        <f t="shared" si="70"/>
        <v>0</v>
      </c>
      <c r="K216" s="6">
        <f t="shared" si="71"/>
        <v>0</v>
      </c>
      <c r="L216" s="4">
        <f t="shared" si="72"/>
        <v>0</v>
      </c>
      <c r="N216" s="6">
        <f t="shared" si="73"/>
        <v>0</v>
      </c>
      <c r="O216" s="4">
        <f t="shared" si="74"/>
        <v>0</v>
      </c>
      <c r="Q216" s="6"/>
      <c r="R216" s="4"/>
      <c r="T216" s="6">
        <f t="shared" si="75"/>
        <v>0</v>
      </c>
      <c r="U216" s="4">
        <f t="shared" si="76"/>
        <v>0</v>
      </c>
      <c r="W216" s="6">
        <f t="shared" si="77"/>
        <v>0</v>
      </c>
      <c r="X216" s="4">
        <f t="shared" si="78"/>
        <v>0</v>
      </c>
      <c r="Z216" s="6">
        <f t="shared" si="79"/>
        <v>0</v>
      </c>
      <c r="AA216" s="4">
        <f t="shared" si="80"/>
        <v>0</v>
      </c>
      <c r="AC216" s="6"/>
      <c r="AD216" s="4"/>
      <c r="AF216" s="6">
        <f t="shared" ca="1" si="81"/>
        <v>4143488.3594411397</v>
      </c>
      <c r="AG216" s="4">
        <f t="shared" ca="1" si="82"/>
        <v>7358835.326367463</v>
      </c>
      <c r="AI216" s="6">
        <f t="shared" ca="1" si="83"/>
        <v>-45695.218325588779</v>
      </c>
      <c r="AJ216" s="4">
        <f t="shared" ca="1" si="84"/>
        <v>-186253.70989509986</v>
      </c>
      <c r="AL216" s="6">
        <f t="shared" ca="1" si="85"/>
        <v>-102444.82852788879</v>
      </c>
      <c r="AM216" s="4">
        <f t="shared" ca="1" si="86"/>
        <v>-417565.12107967469</v>
      </c>
      <c r="AO216" s="6"/>
      <c r="AP216" s="4"/>
    </row>
    <row r="217" spans="1:42" x14ac:dyDescent="0.2">
      <c r="A217" s="15">
        <f>+curves!A206</f>
        <v>42887</v>
      </c>
      <c r="B217" s="6">
        <f t="shared" ca="1" si="66"/>
        <v>3970962.4280248019</v>
      </c>
      <c r="C217" s="4">
        <f t="shared" ca="1" si="67"/>
        <v>6789235.0714751314</v>
      </c>
      <c r="D217" s="72"/>
      <c r="E217" s="6">
        <f t="shared" si="68"/>
        <v>0</v>
      </c>
      <c r="F217" s="4">
        <f t="shared" ca="1" si="65"/>
        <v>-1003766.3365824918</v>
      </c>
      <c r="G217" s="54">
        <v>1222.7214802316707</v>
      </c>
      <c r="H217" s="6">
        <f t="shared" si="69"/>
        <v>0</v>
      </c>
      <c r="I217" s="4">
        <f t="shared" si="70"/>
        <v>0</v>
      </c>
      <c r="K217" s="6">
        <f t="shared" si="71"/>
        <v>0</v>
      </c>
      <c r="L217" s="4">
        <f t="shared" si="72"/>
        <v>0</v>
      </c>
      <c r="N217" s="6">
        <f t="shared" si="73"/>
        <v>0</v>
      </c>
      <c r="O217" s="4">
        <f t="shared" si="74"/>
        <v>0</v>
      </c>
      <c r="Q217" s="6"/>
      <c r="R217" s="4"/>
      <c r="T217" s="6">
        <f t="shared" si="75"/>
        <v>0</v>
      </c>
      <c r="U217" s="4">
        <f t="shared" si="76"/>
        <v>0</v>
      </c>
      <c r="W217" s="6">
        <f t="shared" si="77"/>
        <v>0</v>
      </c>
      <c r="X217" s="4">
        <f t="shared" si="78"/>
        <v>0</v>
      </c>
      <c r="Z217" s="6">
        <f t="shared" si="79"/>
        <v>0</v>
      </c>
      <c r="AA217" s="4">
        <f t="shared" si="80"/>
        <v>0</v>
      </c>
      <c r="AC217" s="6"/>
      <c r="AD217" s="4"/>
      <c r="AF217" s="6">
        <f t="shared" ca="1" si="81"/>
        <v>4118198.2918636659</v>
      </c>
      <c r="AG217" s="4">
        <f t="shared" ca="1" si="82"/>
        <v>7392165.9338952806</v>
      </c>
      <c r="AI217" s="6">
        <f t="shared" ca="1" si="83"/>
        <v>-45416.314402330885</v>
      </c>
      <c r="AJ217" s="4">
        <f t="shared" ca="1" si="84"/>
        <v>-185979.80747754493</v>
      </c>
      <c r="AL217" s="6">
        <f t="shared" ca="1" si="85"/>
        <v>-101819.54943653339</v>
      </c>
      <c r="AM217" s="4">
        <f t="shared" ca="1" si="86"/>
        <v>-416951.05494260415</v>
      </c>
      <c r="AO217" s="6"/>
      <c r="AP217" s="4"/>
    </row>
    <row r="218" spans="1:42" x14ac:dyDescent="0.2">
      <c r="A218" s="15">
        <f>+curves!A207</f>
        <v>42917</v>
      </c>
      <c r="B218" s="6">
        <f t="shared" ca="1" si="66"/>
        <v>3947503.6223076256</v>
      </c>
      <c r="C218" s="4">
        <f t="shared" ca="1" si="67"/>
        <v>7005714.8105900409</v>
      </c>
      <c r="D218" s="72"/>
      <c r="E218" s="6">
        <f t="shared" si="68"/>
        <v>0</v>
      </c>
      <c r="F218" s="4">
        <f t="shared" ca="1" si="65"/>
        <v>-998459.90098693012</v>
      </c>
      <c r="G218" s="54">
        <v>1223.4853790746583</v>
      </c>
      <c r="H218" s="6">
        <f t="shared" si="69"/>
        <v>0</v>
      </c>
      <c r="I218" s="4">
        <f t="shared" si="70"/>
        <v>0</v>
      </c>
      <c r="K218" s="6">
        <f t="shared" si="71"/>
        <v>0</v>
      </c>
      <c r="L218" s="4">
        <f t="shared" si="72"/>
        <v>0</v>
      </c>
      <c r="N218" s="6">
        <f t="shared" si="73"/>
        <v>0</v>
      </c>
      <c r="O218" s="4">
        <f t="shared" si="74"/>
        <v>0</v>
      </c>
      <c r="Q218" s="6"/>
      <c r="R218" s="4"/>
      <c r="T218" s="6">
        <f t="shared" si="75"/>
        <v>0</v>
      </c>
      <c r="U218" s="4">
        <f t="shared" si="76"/>
        <v>0</v>
      </c>
      <c r="W218" s="6">
        <f t="shared" si="77"/>
        <v>0</v>
      </c>
      <c r="X218" s="4">
        <f t="shared" si="78"/>
        <v>0</v>
      </c>
      <c r="Z218" s="6">
        <f t="shared" si="79"/>
        <v>0</v>
      </c>
      <c r="AA218" s="4">
        <f t="shared" si="80"/>
        <v>0</v>
      </c>
      <c r="AC218" s="6"/>
      <c r="AD218" s="4"/>
      <c r="AF218" s="6">
        <f t="shared" ca="1" si="81"/>
        <v>4093869.677482469</v>
      </c>
      <c r="AG218" s="4">
        <f t="shared" ca="1" si="82"/>
        <v>7614597.60011739</v>
      </c>
      <c r="AI218" s="6">
        <f t="shared" ca="1" si="83"/>
        <v>-45148.013577212172</v>
      </c>
      <c r="AJ218" s="4">
        <f t="shared" ca="1" si="84"/>
        <v>-187815.73648120259</v>
      </c>
      <c r="AL218" s="6">
        <f t="shared" ca="1" si="85"/>
        <v>-101218.04159763144</v>
      </c>
      <c r="AM218" s="4">
        <f t="shared" ca="1" si="86"/>
        <v>-421067.0530461467</v>
      </c>
      <c r="AO218" s="6"/>
      <c r="AP218" s="4"/>
    </row>
    <row r="219" spans="1:42" x14ac:dyDescent="0.2">
      <c r="A219" s="15">
        <f>+curves!A208</f>
        <v>42948</v>
      </c>
      <c r="B219" s="6">
        <f t="shared" ca="1" si="66"/>
        <v>3923407.1148874895</v>
      </c>
      <c r="C219" s="4">
        <f t="shared" ca="1" si="67"/>
        <v>6951180.0283814529</v>
      </c>
      <c r="D219" s="72"/>
      <c r="E219" s="6">
        <f t="shared" si="68"/>
        <v>0</v>
      </c>
      <c r="F219" s="4">
        <f t="shared" ca="1" si="65"/>
        <v>-992985.30029276235</v>
      </c>
      <c r="G219" s="54">
        <v>1224.2500691228729</v>
      </c>
      <c r="H219" s="6">
        <f t="shared" si="69"/>
        <v>0</v>
      </c>
      <c r="I219" s="4">
        <f t="shared" si="70"/>
        <v>0</v>
      </c>
      <c r="K219" s="6">
        <f t="shared" si="71"/>
        <v>0</v>
      </c>
      <c r="L219" s="4">
        <f t="shared" si="72"/>
        <v>0</v>
      </c>
      <c r="N219" s="6">
        <f t="shared" si="73"/>
        <v>0</v>
      </c>
      <c r="O219" s="4">
        <f t="shared" si="74"/>
        <v>0</v>
      </c>
      <c r="Q219" s="6"/>
      <c r="R219" s="4"/>
      <c r="T219" s="6">
        <f t="shared" si="75"/>
        <v>0</v>
      </c>
      <c r="U219" s="4">
        <f t="shared" si="76"/>
        <v>0</v>
      </c>
      <c r="W219" s="6">
        <f t="shared" si="77"/>
        <v>0</v>
      </c>
      <c r="X219" s="4">
        <f t="shared" si="78"/>
        <v>0</v>
      </c>
      <c r="Z219" s="6">
        <f t="shared" si="79"/>
        <v>0</v>
      </c>
      <c r="AA219" s="4">
        <f t="shared" si="80"/>
        <v>0</v>
      </c>
      <c r="AC219" s="6"/>
      <c r="AD219" s="4"/>
      <c r="AF219" s="6">
        <f t="shared" ca="1" si="81"/>
        <v>4068879.716611234</v>
      </c>
      <c r="AG219" s="4">
        <f t="shared" ca="1" si="82"/>
        <v>7555909.6337470589</v>
      </c>
      <c r="AI219" s="6">
        <f t="shared" ca="1" si="83"/>
        <v>-44872.419290732018</v>
      </c>
      <c r="AJ219" s="4">
        <f t="shared" ca="1" si="84"/>
        <v>-186534.64699157295</v>
      </c>
      <c r="AL219" s="6">
        <f t="shared" ca="1" si="85"/>
        <v>-100600.18243301257</v>
      </c>
      <c r="AM219" s="4">
        <f t="shared" ca="1" si="86"/>
        <v>-418194.95837403316</v>
      </c>
      <c r="AO219" s="6"/>
      <c r="AP219" s="4"/>
    </row>
    <row r="220" spans="1:42" x14ac:dyDescent="0.2">
      <c r="A220" s="15">
        <f>+curves!A209</f>
        <v>42979</v>
      </c>
      <c r="B220" s="6">
        <f t="shared" ca="1" si="66"/>
        <v>3899456.3617257378</v>
      </c>
      <c r="C220" s="4">
        <f t="shared" ca="1" si="67"/>
        <v>6791762.3019663272</v>
      </c>
      <c r="D220" s="72"/>
      <c r="E220" s="6">
        <f t="shared" si="68"/>
        <v>0</v>
      </c>
      <c r="F220" s="4">
        <f t="shared" ca="1" si="65"/>
        <v>-987540.63178703375</v>
      </c>
      <c r="G220" s="54">
        <v>1225.0155511958028</v>
      </c>
      <c r="H220" s="6">
        <f t="shared" si="69"/>
        <v>0</v>
      </c>
      <c r="I220" s="4">
        <f t="shared" si="70"/>
        <v>0</v>
      </c>
      <c r="K220" s="6">
        <f t="shared" si="71"/>
        <v>0</v>
      </c>
      <c r="L220" s="4">
        <f t="shared" si="72"/>
        <v>0</v>
      </c>
      <c r="N220" s="6">
        <f t="shared" si="73"/>
        <v>0</v>
      </c>
      <c r="O220" s="4">
        <f t="shared" si="74"/>
        <v>0</v>
      </c>
      <c r="Q220" s="6"/>
      <c r="R220" s="4"/>
      <c r="T220" s="6">
        <f t="shared" si="75"/>
        <v>0</v>
      </c>
      <c r="U220" s="4">
        <f t="shared" si="76"/>
        <v>0</v>
      </c>
      <c r="W220" s="6">
        <f t="shared" si="77"/>
        <v>0</v>
      </c>
      <c r="X220" s="4">
        <f t="shared" si="78"/>
        <v>0</v>
      </c>
      <c r="Z220" s="6">
        <f t="shared" si="79"/>
        <v>0</v>
      </c>
      <c r="AA220" s="4">
        <f t="shared" si="80"/>
        <v>0</v>
      </c>
      <c r="AC220" s="6"/>
      <c r="AD220" s="4"/>
      <c r="AF220" s="6">
        <f t="shared" ca="1" si="81"/>
        <v>4044040.9142938233</v>
      </c>
      <c r="AG220" s="4">
        <f t="shared" ca="1" si="82"/>
        <v>7388462.7504148157</v>
      </c>
      <c r="AI220" s="6">
        <f t="shared" ca="1" si="83"/>
        <v>-44598.492011015151</v>
      </c>
      <c r="AJ220" s="4">
        <f t="shared" ca="1" si="84"/>
        <v>-184057.9765294595</v>
      </c>
      <c r="AL220" s="6">
        <f t="shared" ca="1" si="85"/>
        <v>-99986.060557070217</v>
      </c>
      <c r="AM220" s="4">
        <f t="shared" ca="1" si="86"/>
        <v>-412642.47191902879</v>
      </c>
      <c r="AO220" s="6"/>
      <c r="AP220" s="4"/>
    </row>
    <row r="221" spans="1:42" x14ac:dyDescent="0.2">
      <c r="A221" s="15">
        <f>+curves!A210</f>
        <v>43009</v>
      </c>
      <c r="B221" s="6">
        <f t="shared" ca="1" si="66"/>
        <v>3876416.1682837699</v>
      </c>
      <c r="C221" s="4">
        <f t="shared" ca="1" si="67"/>
        <v>6759385.5616821796</v>
      </c>
      <c r="D221" s="72"/>
      <c r="E221" s="6">
        <f t="shared" si="68"/>
        <v>0</v>
      </c>
      <c r="F221" s="4">
        <f t="shared" ca="1" si="65"/>
        <v>-982319.76234686316</v>
      </c>
      <c r="G221" s="54">
        <v>1225.7818261136485</v>
      </c>
      <c r="H221" s="6">
        <f t="shared" si="69"/>
        <v>0</v>
      </c>
      <c r="I221" s="4">
        <f t="shared" si="70"/>
        <v>0</v>
      </c>
      <c r="K221" s="6">
        <f t="shared" si="71"/>
        <v>0</v>
      </c>
      <c r="L221" s="4">
        <f t="shared" si="72"/>
        <v>0</v>
      </c>
      <c r="N221" s="6">
        <f t="shared" si="73"/>
        <v>0</v>
      </c>
      <c r="O221" s="4">
        <f t="shared" si="74"/>
        <v>0</v>
      </c>
      <c r="Q221" s="6"/>
      <c r="R221" s="4"/>
      <c r="T221" s="6">
        <f t="shared" si="75"/>
        <v>0</v>
      </c>
      <c r="U221" s="4">
        <f t="shared" si="76"/>
        <v>0</v>
      </c>
      <c r="W221" s="6">
        <f t="shared" si="77"/>
        <v>0</v>
      </c>
      <c r="X221" s="4">
        <f t="shared" si="78"/>
        <v>0</v>
      </c>
      <c r="Z221" s="6">
        <f t="shared" si="79"/>
        <v>0</v>
      </c>
      <c r="AA221" s="4">
        <f t="shared" si="80"/>
        <v>0</v>
      </c>
      <c r="AC221" s="6"/>
      <c r="AD221" s="4"/>
      <c r="AF221" s="6">
        <f t="shared" ca="1" si="81"/>
        <v>4020146.4335484793</v>
      </c>
      <c r="AG221" s="4">
        <f t="shared" ca="1" si="82"/>
        <v>7352847.8269601669</v>
      </c>
      <c r="AI221" s="6">
        <f t="shared" ca="1" si="83"/>
        <v>-44334.97889845934</v>
      </c>
      <c r="AJ221" s="4">
        <f t="shared" ca="1" si="84"/>
        <v>-183059.1278717386</v>
      </c>
      <c r="AL221" s="6">
        <f t="shared" ca="1" si="85"/>
        <v>-99395.286366250497</v>
      </c>
      <c r="AM221" s="4">
        <f t="shared" ca="1" si="86"/>
        <v>-410403.13740624831</v>
      </c>
      <c r="AO221" s="6"/>
      <c r="AP221" s="4"/>
    </row>
    <row r="222" spans="1:42" x14ac:dyDescent="0.2">
      <c r="A222" s="15">
        <f>+curves!A211</f>
        <v>43040</v>
      </c>
      <c r="B222" s="6">
        <f t="shared" ca="1" si="66"/>
        <v>3852749.6765585048</v>
      </c>
      <c r="C222" s="4">
        <f t="shared" ca="1" si="67"/>
        <v>6825994.8105881382</v>
      </c>
      <c r="D222" s="72"/>
      <c r="E222" s="6">
        <f t="shared" si="68"/>
        <v>0</v>
      </c>
      <c r="F222" s="4">
        <f t="shared" ca="1" si="65"/>
        <v>-976933.41626860236</v>
      </c>
      <c r="G222" s="54">
        <v>1226.5488946977321</v>
      </c>
      <c r="H222" s="6">
        <f t="shared" si="69"/>
        <v>0</v>
      </c>
      <c r="I222" s="4">
        <f t="shared" si="70"/>
        <v>0</v>
      </c>
      <c r="K222" s="6">
        <f t="shared" si="71"/>
        <v>0</v>
      </c>
      <c r="L222" s="4">
        <f t="shared" si="72"/>
        <v>0</v>
      </c>
      <c r="N222" s="6">
        <f t="shared" si="73"/>
        <v>0</v>
      </c>
      <c r="O222" s="4">
        <f t="shared" si="74"/>
        <v>0</v>
      </c>
      <c r="Q222" s="6"/>
      <c r="R222" s="4"/>
      <c r="T222" s="6">
        <f t="shared" si="75"/>
        <v>0</v>
      </c>
      <c r="U222" s="4">
        <f t="shared" si="76"/>
        <v>0</v>
      </c>
      <c r="W222" s="6">
        <f t="shared" si="77"/>
        <v>0</v>
      </c>
      <c r="X222" s="4">
        <f t="shared" si="78"/>
        <v>0</v>
      </c>
      <c r="Z222" s="6">
        <f t="shared" si="79"/>
        <v>0</v>
      </c>
      <c r="AA222" s="4">
        <f t="shared" si="80"/>
        <v>0</v>
      </c>
      <c r="AC222" s="6"/>
      <c r="AD222" s="4"/>
      <c r="AF222" s="6">
        <f t="shared" ca="1" si="81"/>
        <v>3995602.4325502454</v>
      </c>
      <c r="AG222" s="4">
        <f t="shared" ca="1" si="82"/>
        <v>7419833.7172458032</v>
      </c>
      <c r="AI222" s="6">
        <f t="shared" ca="1" si="83"/>
        <v>-44064.302746650617</v>
      </c>
      <c r="AJ222" s="4">
        <f t="shared" ca="1" si="84"/>
        <v>-183175.3065178266</v>
      </c>
      <c r="AL222" s="6">
        <f t="shared" ca="1" si="85"/>
        <v>-98788.453245089884</v>
      </c>
      <c r="AM222" s="4">
        <f t="shared" ca="1" si="86"/>
        <v>-410663.60013983853</v>
      </c>
      <c r="AO222" s="6"/>
      <c r="AP222" s="4"/>
    </row>
    <row r="223" spans="1:42" x14ac:dyDescent="0.2">
      <c r="A223" s="15">
        <f>+curves!A212</f>
        <v>43070</v>
      </c>
      <c r="B223" s="6">
        <f t="shared" ca="1" si="66"/>
        <v>3829982.9527520174</v>
      </c>
      <c r="C223" s="4">
        <f t="shared" ca="1" si="67"/>
        <v>7007797.5551282456</v>
      </c>
      <c r="D223" s="72"/>
      <c r="E223" s="6">
        <f t="shared" si="68"/>
        <v>0</v>
      </c>
      <c r="F223" s="4">
        <f t="shared" ca="1" si="65"/>
        <v>-971768.48816485063</v>
      </c>
      <c r="G223" s="54">
        <v>1227.3167577700897</v>
      </c>
      <c r="H223" s="6">
        <f t="shared" si="69"/>
        <v>0</v>
      </c>
      <c r="I223" s="4">
        <f t="shared" si="70"/>
        <v>0</v>
      </c>
      <c r="K223" s="6">
        <f t="shared" si="71"/>
        <v>0</v>
      </c>
      <c r="L223" s="4">
        <f t="shared" si="72"/>
        <v>0</v>
      </c>
      <c r="N223" s="6">
        <f t="shared" si="73"/>
        <v>0</v>
      </c>
      <c r="O223" s="4">
        <f t="shared" si="74"/>
        <v>0</v>
      </c>
      <c r="Q223" s="6"/>
      <c r="R223" s="4"/>
      <c r="T223" s="6">
        <f t="shared" si="75"/>
        <v>0</v>
      </c>
      <c r="U223" s="4">
        <f t="shared" si="76"/>
        <v>0</v>
      </c>
      <c r="W223" s="6">
        <f t="shared" si="77"/>
        <v>0</v>
      </c>
      <c r="X223" s="4">
        <f t="shared" si="78"/>
        <v>0</v>
      </c>
      <c r="Z223" s="6">
        <f t="shared" si="79"/>
        <v>0</v>
      </c>
      <c r="AA223" s="4">
        <f t="shared" si="80"/>
        <v>0</v>
      </c>
      <c r="AC223" s="6"/>
      <c r="AD223" s="4"/>
      <c r="AF223" s="6">
        <f t="shared" ca="1" si="81"/>
        <v>3971991.5611832645</v>
      </c>
      <c r="AG223" s="4">
        <f t="shared" ca="1" si="82"/>
        <v>7606363.8396659512</v>
      </c>
      <c r="AI223" s="6">
        <f t="shared" ca="1" si="83"/>
        <v>-43803.917335041282</v>
      </c>
      <c r="AJ223" s="4">
        <f t="shared" ca="1" si="84"/>
        <v>-184633.51156719899</v>
      </c>
      <c r="AL223" s="6">
        <f t="shared" ca="1" si="85"/>
        <v>-98204.691096205584</v>
      </c>
      <c r="AM223" s="4">
        <f t="shared" ca="1" si="86"/>
        <v>-413932.77297050657</v>
      </c>
      <c r="AO223" s="6"/>
      <c r="AP223" s="4"/>
    </row>
    <row r="224" spans="1:42" x14ac:dyDescent="0.2">
      <c r="A224" s="15">
        <f>+curves!A213</f>
        <v>43101</v>
      </c>
      <c r="B224" s="6">
        <f t="shared" ca="1" si="66"/>
        <v>3806597.3800118053</v>
      </c>
      <c r="C224" s="4">
        <f t="shared" ca="1" si="67"/>
        <v>8027049.166994934</v>
      </c>
      <c r="D224" s="72"/>
      <c r="E224" s="6">
        <f t="shared" si="68"/>
        <v>0</v>
      </c>
      <c r="F224" s="4">
        <f t="shared" ca="1" si="65"/>
        <v>-966439.84117558342</v>
      </c>
      <c r="G224" s="54">
        <v>1228.0854161534739</v>
      </c>
      <c r="H224" s="6">
        <f t="shared" si="69"/>
        <v>0</v>
      </c>
      <c r="I224" s="4">
        <f t="shared" si="70"/>
        <v>0</v>
      </c>
      <c r="K224" s="6">
        <f t="shared" si="71"/>
        <v>0</v>
      </c>
      <c r="L224" s="4">
        <f t="shared" si="72"/>
        <v>0</v>
      </c>
      <c r="N224" s="6">
        <f t="shared" si="73"/>
        <v>0</v>
      </c>
      <c r="O224" s="4">
        <f t="shared" si="74"/>
        <v>0</v>
      </c>
      <c r="Q224" s="6"/>
      <c r="R224" s="4"/>
      <c r="T224" s="6">
        <f t="shared" si="75"/>
        <v>0</v>
      </c>
      <c r="U224" s="4">
        <f t="shared" si="76"/>
        <v>0</v>
      </c>
      <c r="W224" s="6">
        <f t="shared" si="77"/>
        <v>0</v>
      </c>
      <c r="X224" s="4">
        <f t="shared" si="78"/>
        <v>0</v>
      </c>
      <c r="Z224" s="6">
        <f t="shared" si="79"/>
        <v>0</v>
      </c>
      <c r="AA224" s="4">
        <f t="shared" si="80"/>
        <v>0</v>
      </c>
      <c r="AC224" s="6"/>
      <c r="AD224" s="4"/>
      <c r="AF224" s="6">
        <f t="shared" ca="1" si="81"/>
        <v>3947738.8951209215</v>
      </c>
      <c r="AG224" s="4">
        <f t="shared" ca="1" si="82"/>
        <v>8661339.1358953025</v>
      </c>
      <c r="AI224" s="6">
        <f t="shared" ca="1" si="83"/>
        <v>-43536.454083172546</v>
      </c>
      <c r="AJ224" s="4">
        <f t="shared" ca="1" si="84"/>
        <v>-195652.82464977741</v>
      </c>
      <c r="AL224" s="6">
        <f t="shared" ca="1" si="85"/>
        <v>-97605.061025943738</v>
      </c>
      <c r="AM224" s="4">
        <f t="shared" ca="1" si="86"/>
        <v>-438637.14425059105</v>
      </c>
      <c r="AO224" s="6"/>
      <c r="AP224" s="4"/>
    </row>
    <row r="225" spans="1:42" x14ac:dyDescent="0.2">
      <c r="A225" s="15">
        <f>+curves!A214</f>
        <v>43132</v>
      </c>
      <c r="B225" s="6">
        <f t="shared" ca="1" si="66"/>
        <v>3783353.300939946</v>
      </c>
      <c r="C225" s="4">
        <f t="shared" ca="1" si="67"/>
        <v>7732115.9410534091</v>
      </c>
      <c r="D225" s="72"/>
      <c r="E225" s="6">
        <f t="shared" si="68"/>
        <v>0</v>
      </c>
      <c r="F225" s="4">
        <f t="shared" ca="1" si="65"/>
        <v>-961140.3302949972</v>
      </c>
      <c r="G225" s="54">
        <v>1228.8548706717604</v>
      </c>
      <c r="H225" s="6">
        <f t="shared" si="69"/>
        <v>0</v>
      </c>
      <c r="I225" s="4">
        <f t="shared" si="70"/>
        <v>0</v>
      </c>
      <c r="K225" s="6">
        <f t="shared" si="71"/>
        <v>0</v>
      </c>
      <c r="L225" s="4">
        <f t="shared" si="72"/>
        <v>0</v>
      </c>
      <c r="N225" s="6">
        <f t="shared" si="73"/>
        <v>0</v>
      </c>
      <c r="O225" s="4">
        <f t="shared" si="74"/>
        <v>0</v>
      </c>
      <c r="Q225" s="6"/>
      <c r="R225" s="4"/>
      <c r="T225" s="6">
        <f t="shared" si="75"/>
        <v>0</v>
      </c>
      <c r="U225" s="4">
        <f t="shared" si="76"/>
        <v>0</v>
      </c>
      <c r="W225" s="6">
        <f t="shared" si="77"/>
        <v>0</v>
      </c>
      <c r="X225" s="4">
        <f t="shared" si="78"/>
        <v>0</v>
      </c>
      <c r="Z225" s="6">
        <f t="shared" si="79"/>
        <v>0</v>
      </c>
      <c r="AA225" s="4">
        <f t="shared" si="80"/>
        <v>0</v>
      </c>
      <c r="AC225" s="6"/>
      <c r="AD225" s="4"/>
      <c r="AF225" s="6">
        <f t="shared" ca="1" si="81"/>
        <v>3923632.9690476572</v>
      </c>
      <c r="AG225" s="4">
        <f t="shared" ca="1" si="82"/>
        <v>8353414.5911024632</v>
      </c>
      <c r="AI225" s="6">
        <f t="shared" ca="1" si="83"/>
        <v>-43270.609109251374</v>
      </c>
      <c r="AJ225" s="4">
        <f t="shared" ca="1" si="84"/>
        <v>-191645.52774487436</v>
      </c>
      <c r="AL225" s="6">
        <f t="shared" ca="1" si="85"/>
        <v>-97009.058998460154</v>
      </c>
      <c r="AM225" s="4">
        <f t="shared" ca="1" si="86"/>
        <v>-429653.12230418</v>
      </c>
      <c r="AO225" s="6"/>
      <c r="AP225" s="4"/>
    </row>
    <row r="226" spans="1:42" x14ac:dyDescent="0.2">
      <c r="A226" s="15">
        <f>+curves!A215</f>
        <v>43160</v>
      </c>
      <c r="B226" s="6">
        <f t="shared" ca="1" si="66"/>
        <v>3762479.5601466079</v>
      </c>
      <c r="C226" s="4">
        <f t="shared" ca="1" si="67"/>
        <v>7343307.7337354971</v>
      </c>
      <c r="D226" s="72"/>
      <c r="E226" s="6">
        <f t="shared" si="68"/>
        <v>0</v>
      </c>
      <c r="F226" s="4">
        <f t="shared" ca="1" si="65"/>
        <v>-956436.59297428327</v>
      </c>
      <c r="G226" s="54">
        <v>1229.6251221495434</v>
      </c>
      <c r="H226" s="6">
        <f t="shared" si="69"/>
        <v>0</v>
      </c>
      <c r="I226" s="4">
        <f t="shared" si="70"/>
        <v>0</v>
      </c>
      <c r="K226" s="6">
        <f t="shared" si="71"/>
        <v>0</v>
      </c>
      <c r="L226" s="4">
        <f t="shared" si="72"/>
        <v>0</v>
      </c>
      <c r="N226" s="6">
        <f t="shared" si="73"/>
        <v>0</v>
      </c>
      <c r="O226" s="4">
        <f t="shared" si="74"/>
        <v>0</v>
      </c>
      <c r="Q226" s="6"/>
      <c r="R226" s="4"/>
      <c r="T226" s="6">
        <f t="shared" si="75"/>
        <v>0</v>
      </c>
      <c r="U226" s="4">
        <f t="shared" si="76"/>
        <v>0</v>
      </c>
      <c r="W226" s="6">
        <f t="shared" si="77"/>
        <v>0</v>
      </c>
      <c r="X226" s="4">
        <f t="shared" si="78"/>
        <v>0</v>
      </c>
      <c r="Z226" s="6">
        <f t="shared" si="79"/>
        <v>0</v>
      </c>
      <c r="AA226" s="4">
        <f t="shared" si="80"/>
        <v>0</v>
      </c>
      <c r="AC226" s="6"/>
      <c r="AD226" s="4"/>
      <c r="AF226" s="6">
        <f t="shared" ca="1" si="81"/>
        <v>3901985.2689653658</v>
      </c>
      <c r="AG226" s="4">
        <f t="shared" ca="1" si="82"/>
        <v>7948343.9928824501</v>
      </c>
      <c r="AI226" s="6">
        <f t="shared" ca="1" si="83"/>
        <v>-43031.873943203856</v>
      </c>
      <c r="AJ226" s="4">
        <f t="shared" ca="1" si="84"/>
        <v>-186629.23729167509</v>
      </c>
      <c r="AL226" s="6">
        <f t="shared" ca="1" si="85"/>
        <v>-96473.834875554065</v>
      </c>
      <c r="AM226" s="4">
        <f t="shared" ca="1" si="86"/>
        <v>-418407.021855278</v>
      </c>
      <c r="AO226" s="6"/>
      <c r="AP226" s="4"/>
    </row>
    <row r="227" spans="1:42" x14ac:dyDescent="0.2">
      <c r="A227" s="15">
        <f>+curves!A216</f>
        <v>43191</v>
      </c>
      <c r="B227" s="6">
        <f t="shared" ca="1" si="66"/>
        <v>3739502.4365516151</v>
      </c>
      <c r="C227" s="4">
        <f t="shared" ca="1" si="67"/>
        <v>6931991.5764105376</v>
      </c>
      <c r="D227" s="72"/>
      <c r="E227" s="6">
        <f t="shared" si="68"/>
        <v>0</v>
      </c>
      <c r="F227" s="4">
        <f t="shared" ca="1" si="65"/>
        <v>-951191.8018612921</v>
      </c>
      <c r="G227" s="54">
        <v>1230.3961714121338</v>
      </c>
      <c r="H227" s="6">
        <f t="shared" si="69"/>
        <v>0</v>
      </c>
      <c r="I227" s="4">
        <f t="shared" si="70"/>
        <v>0</v>
      </c>
      <c r="K227" s="6">
        <f t="shared" si="71"/>
        <v>0</v>
      </c>
      <c r="L227" s="4">
        <f t="shared" si="72"/>
        <v>0</v>
      </c>
      <c r="N227" s="6">
        <f t="shared" si="73"/>
        <v>0</v>
      </c>
      <c r="O227" s="4">
        <f t="shared" si="74"/>
        <v>0</v>
      </c>
      <c r="Q227" s="6"/>
      <c r="R227" s="4"/>
      <c r="T227" s="6">
        <f t="shared" si="75"/>
        <v>0</v>
      </c>
      <c r="U227" s="4">
        <f t="shared" si="76"/>
        <v>0</v>
      </c>
      <c r="W227" s="6">
        <f t="shared" si="77"/>
        <v>0</v>
      </c>
      <c r="X227" s="4">
        <f t="shared" si="78"/>
        <v>0</v>
      </c>
      <c r="Z227" s="6">
        <f t="shared" si="79"/>
        <v>0</v>
      </c>
      <c r="AA227" s="4">
        <f t="shared" si="80"/>
        <v>0</v>
      </c>
      <c r="AC227" s="6"/>
      <c r="AD227" s="4"/>
      <c r="AF227" s="6">
        <f t="shared" ca="1" si="81"/>
        <v>3878156.1965790256</v>
      </c>
      <c r="AG227" s="4">
        <f t="shared" ca="1" si="82"/>
        <v>7519744.8651667312</v>
      </c>
      <c r="AI227" s="6">
        <f t="shared" ca="1" si="83"/>
        <v>-42769.082167112814</v>
      </c>
      <c r="AJ227" s="4">
        <f t="shared" ca="1" si="84"/>
        <v>-181298.13930639121</v>
      </c>
      <c r="AL227" s="6">
        <f t="shared" ca="1" si="85"/>
        <v>-95884.67786029783</v>
      </c>
      <c r="AM227" s="4">
        <f t="shared" ca="1" si="86"/>
        <v>-406455.14944980247</v>
      </c>
      <c r="AO227" s="6"/>
      <c r="AP227" s="4"/>
    </row>
    <row r="228" spans="1:42" x14ac:dyDescent="0.2">
      <c r="A228" s="15">
        <f>+curves!A217</f>
        <v>43221</v>
      </c>
      <c r="B228" s="6">
        <f t="shared" ca="1" si="66"/>
        <v>3717398.9086842928</v>
      </c>
      <c r="C228" s="4">
        <f t="shared" ca="1" si="67"/>
        <v>6853843.8290269822</v>
      </c>
      <c r="D228" s="72"/>
      <c r="E228" s="6">
        <f t="shared" si="68"/>
        <v>0</v>
      </c>
      <c r="F228" s="4">
        <f t="shared" ref="F228:F235" ca="1" si="87">-G228*1000*VLOOKUP(A228,curves,3,0)</f>
        <v>-946162.64918393677</v>
      </c>
      <c r="G228" s="54">
        <v>1231.1680192859706</v>
      </c>
      <c r="H228" s="6">
        <f t="shared" si="69"/>
        <v>0</v>
      </c>
      <c r="I228" s="4">
        <f t="shared" si="70"/>
        <v>0</v>
      </c>
      <c r="K228" s="6">
        <f t="shared" si="71"/>
        <v>0</v>
      </c>
      <c r="L228" s="4">
        <f t="shared" si="72"/>
        <v>0</v>
      </c>
      <c r="N228" s="6">
        <f t="shared" si="73"/>
        <v>0</v>
      </c>
      <c r="O228" s="4">
        <f t="shared" si="74"/>
        <v>0</v>
      </c>
      <c r="Q228" s="6"/>
      <c r="R228" s="4"/>
      <c r="T228" s="6">
        <f t="shared" si="75"/>
        <v>0</v>
      </c>
      <c r="U228" s="4">
        <f t="shared" si="76"/>
        <v>0</v>
      </c>
      <c r="W228" s="6">
        <f t="shared" si="77"/>
        <v>0</v>
      </c>
      <c r="X228" s="4">
        <f t="shared" si="78"/>
        <v>0</v>
      </c>
      <c r="Z228" s="6">
        <f t="shared" si="79"/>
        <v>0</v>
      </c>
      <c r="AA228" s="4">
        <f t="shared" si="80"/>
        <v>0</v>
      </c>
      <c r="AC228" s="6"/>
      <c r="AD228" s="4"/>
      <c r="AF228" s="6">
        <f t="shared" ca="1" si="81"/>
        <v>3855233.1112169097</v>
      </c>
      <c r="AG228" s="4">
        <f t="shared" ca="1" si="82"/>
        <v>7436744.6715374198</v>
      </c>
      <c r="AI228" s="6">
        <f t="shared" ca="1" si="83"/>
        <v>-42516.281797122327</v>
      </c>
      <c r="AJ228" s="4">
        <f t="shared" ca="1" si="84"/>
        <v>-179801.35572003032</v>
      </c>
      <c r="AL228" s="6">
        <f t="shared" ca="1" si="85"/>
        <v>-95317.920735494685</v>
      </c>
      <c r="AM228" s="4">
        <f t="shared" ca="1" si="86"/>
        <v>-403099.48679040704</v>
      </c>
      <c r="AO228" s="6"/>
      <c r="AP228" s="4"/>
    </row>
    <row r="229" spans="1:42" x14ac:dyDescent="0.2">
      <c r="A229" s="15">
        <f>+curves!A218</f>
        <v>43252</v>
      </c>
      <c r="B229" s="6">
        <f t="shared" ca="1" si="66"/>
        <v>3694694.5966312261</v>
      </c>
      <c r="C229" s="4">
        <f t="shared" ca="1" si="67"/>
        <v>6885877.3199427314</v>
      </c>
      <c r="D229" s="72"/>
      <c r="E229" s="6">
        <f t="shared" si="68"/>
        <v>0</v>
      </c>
      <c r="F229" s="4">
        <f t="shared" ca="1" si="87"/>
        <v>-940974.04405832</v>
      </c>
      <c r="G229" s="54">
        <v>1231.9406665982121</v>
      </c>
      <c r="H229" s="6">
        <f t="shared" si="69"/>
        <v>0</v>
      </c>
      <c r="I229" s="4">
        <f t="shared" si="70"/>
        <v>0</v>
      </c>
      <c r="K229" s="6">
        <f t="shared" si="71"/>
        <v>0</v>
      </c>
      <c r="L229" s="4">
        <f t="shared" si="72"/>
        <v>0</v>
      </c>
      <c r="N229" s="6">
        <f t="shared" si="73"/>
        <v>0</v>
      </c>
      <c r="O229" s="4">
        <f t="shared" si="74"/>
        <v>0</v>
      </c>
      <c r="Q229" s="6"/>
      <c r="R229" s="4"/>
      <c r="T229" s="6">
        <f t="shared" si="75"/>
        <v>0</v>
      </c>
      <c r="U229" s="4">
        <f t="shared" si="76"/>
        <v>0</v>
      </c>
      <c r="W229" s="6">
        <f t="shared" si="77"/>
        <v>0</v>
      </c>
      <c r="X229" s="4">
        <f t="shared" si="78"/>
        <v>0</v>
      </c>
      <c r="Z229" s="6">
        <f t="shared" si="79"/>
        <v>0</v>
      </c>
      <c r="AA229" s="4">
        <f t="shared" si="80"/>
        <v>0</v>
      </c>
      <c r="AC229" s="6"/>
      <c r="AD229" s="4"/>
      <c r="AF229" s="6">
        <f t="shared" ca="1" si="81"/>
        <v>3831686.9657144989</v>
      </c>
      <c r="AG229" s="4">
        <f t="shared" ca="1" si="82"/>
        <v>7467957.8961775582</v>
      </c>
      <c r="AI229" s="6">
        <f t="shared" ca="1" si="83"/>
        <v>-42256.61019529264</v>
      </c>
      <c r="AJ229" s="4">
        <f t="shared" ca="1" si="84"/>
        <v>-179548.33671979842</v>
      </c>
      <c r="AL229" s="6">
        <f t="shared" ca="1" si="85"/>
        <v>-94735.758887980162</v>
      </c>
      <c r="AM229" s="4">
        <f t="shared" ca="1" si="86"/>
        <v>-402532.23951502773</v>
      </c>
      <c r="AO229" s="6"/>
      <c r="AP229" s="4"/>
    </row>
    <row r="230" spans="1:42" x14ac:dyDescent="0.2">
      <c r="A230" s="15">
        <f>+curves!A219</f>
        <v>43282</v>
      </c>
      <c r="B230" s="6">
        <f t="shared" ca="1" si="66"/>
        <v>3672853.5225756471</v>
      </c>
      <c r="C230" s="4">
        <f t="shared" ca="1" si="67"/>
        <v>7083907.1458313745</v>
      </c>
      <c r="D230" s="72"/>
      <c r="E230" s="6">
        <f t="shared" si="68"/>
        <v>0</v>
      </c>
      <c r="F230" s="4">
        <f t="shared" ca="1" si="87"/>
        <v>-935998.78288066213</v>
      </c>
      <c r="G230" s="54">
        <v>1232.7141141767374</v>
      </c>
      <c r="H230" s="6">
        <f t="shared" si="69"/>
        <v>0</v>
      </c>
      <c r="I230" s="4">
        <f t="shared" si="70"/>
        <v>0</v>
      </c>
      <c r="K230" s="6">
        <f t="shared" si="71"/>
        <v>0</v>
      </c>
      <c r="L230" s="4">
        <f t="shared" si="72"/>
        <v>0</v>
      </c>
      <c r="N230" s="6">
        <f t="shared" si="73"/>
        <v>0</v>
      </c>
      <c r="O230" s="4">
        <f t="shared" si="74"/>
        <v>0</v>
      </c>
      <c r="Q230" s="6"/>
      <c r="R230" s="4"/>
      <c r="T230" s="6">
        <f t="shared" si="75"/>
        <v>0</v>
      </c>
      <c r="U230" s="4">
        <f t="shared" si="76"/>
        <v>0</v>
      </c>
      <c r="W230" s="6">
        <f t="shared" si="77"/>
        <v>0</v>
      </c>
      <c r="X230" s="4">
        <f t="shared" si="78"/>
        <v>0</v>
      </c>
      <c r="Z230" s="6">
        <f t="shared" si="79"/>
        <v>0</v>
      </c>
      <c r="AA230" s="4">
        <f t="shared" si="80"/>
        <v>0</v>
      </c>
      <c r="AC230" s="6"/>
      <c r="AD230" s="4"/>
      <c r="AF230" s="6">
        <f t="shared" ca="1" si="81"/>
        <v>3809036.0654608561</v>
      </c>
      <c r="AG230" s="4">
        <f t="shared" ca="1" si="82"/>
        <v>7671398.6358381659</v>
      </c>
      <c r="AI230" s="6">
        <f t="shared" ca="1" si="83"/>
        <v>-42006.81153711542</v>
      </c>
      <c r="AJ230" s="4">
        <f t="shared" ca="1" si="84"/>
        <v>-181217.38497111591</v>
      </c>
      <c r="AL230" s="6">
        <f t="shared" ca="1" si="85"/>
        <v>-94175.731348093526</v>
      </c>
      <c r="AM230" s="4">
        <f t="shared" ca="1" si="86"/>
        <v>-406274.10503567551</v>
      </c>
      <c r="AO230" s="6"/>
      <c r="AP230" s="4"/>
    </row>
    <row r="231" spans="1:42" x14ac:dyDescent="0.2">
      <c r="A231" s="15">
        <f>+curves!A220</f>
        <v>43313</v>
      </c>
      <c r="B231" s="6">
        <f t="shared" ca="1" si="66"/>
        <v>3650418.8129776721</v>
      </c>
      <c r="C231" s="4">
        <f t="shared" ca="1" si="67"/>
        <v>7029685.6095789671</v>
      </c>
      <c r="D231" s="72"/>
      <c r="E231" s="6">
        <f t="shared" si="68"/>
        <v>0</v>
      </c>
      <c r="F231" s="4">
        <f t="shared" ca="1" si="87"/>
        <v>-930865.76319303515</v>
      </c>
      <c r="G231" s="54">
        <v>1233.4883628505545</v>
      </c>
      <c r="H231" s="6">
        <f t="shared" si="69"/>
        <v>0</v>
      </c>
      <c r="I231" s="4">
        <f t="shared" si="70"/>
        <v>0</v>
      </c>
      <c r="K231" s="6">
        <f t="shared" si="71"/>
        <v>0</v>
      </c>
      <c r="L231" s="4">
        <f t="shared" si="72"/>
        <v>0</v>
      </c>
      <c r="N231" s="6">
        <f t="shared" si="73"/>
        <v>0</v>
      </c>
      <c r="O231" s="4">
        <f t="shared" si="74"/>
        <v>0</v>
      </c>
      <c r="Q231" s="6"/>
      <c r="R231" s="4"/>
      <c r="T231" s="6">
        <f t="shared" si="75"/>
        <v>0</v>
      </c>
      <c r="U231" s="4">
        <f t="shared" si="76"/>
        <v>0</v>
      </c>
      <c r="W231" s="6">
        <f t="shared" si="77"/>
        <v>0</v>
      </c>
      <c r="X231" s="4">
        <f t="shared" si="78"/>
        <v>0</v>
      </c>
      <c r="Z231" s="6">
        <f t="shared" si="79"/>
        <v>0</v>
      </c>
      <c r="AA231" s="4">
        <f t="shared" si="80"/>
        <v>0</v>
      </c>
      <c r="AC231" s="6"/>
      <c r="AD231" s="4"/>
      <c r="AF231" s="6">
        <f t="shared" ca="1" si="81"/>
        <v>3785769.5187685988</v>
      </c>
      <c r="AG231" s="4">
        <f t="shared" ca="1" si="82"/>
        <v>7613182.502243652</v>
      </c>
      <c r="AI231" s="6">
        <f t="shared" ca="1" si="83"/>
        <v>-41750.223406883866</v>
      </c>
      <c r="AJ231" s="4">
        <f t="shared" ca="1" si="84"/>
        <v>-179985.21310707633</v>
      </c>
      <c r="AL231" s="6">
        <f t="shared" ca="1" si="85"/>
        <v>-93600.482384042887</v>
      </c>
      <c r="AM231" s="4">
        <f t="shared" ca="1" si="86"/>
        <v>-403511.67955760885</v>
      </c>
      <c r="AO231" s="6"/>
      <c r="AP231" s="4"/>
    </row>
    <row r="232" spans="1:42" x14ac:dyDescent="0.2">
      <c r="A232" s="15">
        <f>+curves!A221</f>
        <v>43344</v>
      </c>
      <c r="B232" s="6">
        <f t="shared" ca="1" si="66"/>
        <v>3628119.8966404418</v>
      </c>
      <c r="C232" s="4">
        <f t="shared" ca="1" si="67"/>
        <v>6874272.4169371752</v>
      </c>
      <c r="D232" s="72"/>
      <c r="E232" s="6">
        <f t="shared" si="68"/>
        <v>0</v>
      </c>
      <c r="F232" s="4">
        <f t="shared" ca="1" si="87"/>
        <v>-925760.81242629816</v>
      </c>
      <c r="G232" s="54">
        <v>1234.263413449396</v>
      </c>
      <c r="H232" s="6">
        <f t="shared" si="69"/>
        <v>0</v>
      </c>
      <c r="I232" s="4">
        <f t="shared" si="70"/>
        <v>0</v>
      </c>
      <c r="K232" s="6">
        <f t="shared" si="71"/>
        <v>0</v>
      </c>
      <c r="L232" s="4">
        <f t="shared" si="72"/>
        <v>0</v>
      </c>
      <c r="N232" s="6">
        <f t="shared" si="73"/>
        <v>0</v>
      </c>
      <c r="O232" s="4">
        <f t="shared" si="74"/>
        <v>0</v>
      </c>
      <c r="Q232" s="6"/>
      <c r="R232" s="4"/>
      <c r="T232" s="6">
        <f t="shared" si="75"/>
        <v>0</v>
      </c>
      <c r="U232" s="4">
        <f t="shared" si="76"/>
        <v>0</v>
      </c>
      <c r="W232" s="6">
        <f t="shared" si="77"/>
        <v>0</v>
      </c>
      <c r="X232" s="4">
        <f t="shared" si="78"/>
        <v>0</v>
      </c>
      <c r="Z232" s="6">
        <f t="shared" si="79"/>
        <v>0</v>
      </c>
      <c r="AA232" s="4">
        <f t="shared" si="80"/>
        <v>0</v>
      </c>
      <c r="AC232" s="6"/>
      <c r="AD232" s="4"/>
      <c r="AF232" s="6">
        <f t="shared" ca="1" si="81"/>
        <v>3762643.8002973539</v>
      </c>
      <c r="AG232" s="4">
        <f t="shared" ca="1" si="82"/>
        <v>7450034.7245887592</v>
      </c>
      <c r="AI232" s="6">
        <f t="shared" ca="1" si="83"/>
        <v>-41495.188358439278</v>
      </c>
      <c r="AJ232" s="4">
        <f t="shared" ca="1" si="84"/>
        <v>-177599.40617412009</v>
      </c>
      <c r="AL232" s="6">
        <f t="shared" ca="1" si="85"/>
        <v>-93028.715298472875</v>
      </c>
      <c r="AM232" s="4">
        <f t="shared" ca="1" si="86"/>
        <v>-398162.90147746378</v>
      </c>
      <c r="AO232" s="6"/>
      <c r="AP232" s="4"/>
    </row>
    <row r="233" spans="1:42" x14ac:dyDescent="0.2">
      <c r="A233" s="15">
        <f>+curves!A222</f>
        <v>43374</v>
      </c>
      <c r="B233" s="6">
        <f t="shared" ca="1" si="66"/>
        <v>3606668.8264680109</v>
      </c>
      <c r="C233" s="4">
        <f t="shared" ca="1" si="67"/>
        <v>6837235.3076634035</v>
      </c>
      <c r="D233" s="72"/>
      <c r="E233" s="6">
        <f t="shared" si="68"/>
        <v>0</v>
      </c>
      <c r="F233" s="4">
        <f t="shared" ca="1" si="87"/>
        <v>-920865.78892261663</v>
      </c>
      <c r="G233" s="54">
        <v>1235.039266803715</v>
      </c>
      <c r="H233" s="6">
        <f t="shared" si="69"/>
        <v>0</v>
      </c>
      <c r="I233" s="4">
        <f t="shared" si="70"/>
        <v>0</v>
      </c>
      <c r="K233" s="6">
        <f t="shared" si="71"/>
        <v>0</v>
      </c>
      <c r="L233" s="4">
        <f t="shared" si="72"/>
        <v>0</v>
      </c>
      <c r="N233" s="6">
        <f t="shared" si="73"/>
        <v>0</v>
      </c>
      <c r="O233" s="4">
        <f t="shared" si="74"/>
        <v>0</v>
      </c>
      <c r="Q233" s="6"/>
      <c r="R233" s="4"/>
      <c r="T233" s="6">
        <f t="shared" si="75"/>
        <v>0</v>
      </c>
      <c r="U233" s="4">
        <f t="shared" si="76"/>
        <v>0</v>
      </c>
      <c r="W233" s="6">
        <f t="shared" si="77"/>
        <v>0</v>
      </c>
      <c r="X233" s="4">
        <f t="shared" si="78"/>
        <v>0</v>
      </c>
      <c r="Z233" s="6">
        <f t="shared" si="79"/>
        <v>0</v>
      </c>
      <c r="AA233" s="4">
        <f t="shared" si="80"/>
        <v>0</v>
      </c>
      <c r="AC233" s="6"/>
      <c r="AD233" s="4"/>
      <c r="AF233" s="6">
        <f t="shared" ca="1" si="81"/>
        <v>3740397.3645418049</v>
      </c>
      <c r="AG233" s="4">
        <f t="shared" ca="1" si="82"/>
        <v>7409727.1791573158</v>
      </c>
      <c r="AI233" s="6">
        <f t="shared" ca="1" si="83"/>
        <v>-41249.850215639934</v>
      </c>
      <c r="AJ233" s="4">
        <f t="shared" ca="1" si="84"/>
        <v>-176590.60877315456</v>
      </c>
      <c r="AL233" s="6">
        <f t="shared" ca="1" si="85"/>
        <v>-92478.687858154124</v>
      </c>
      <c r="AM233" s="4">
        <f t="shared" ca="1" si="86"/>
        <v>-395901.26272075786</v>
      </c>
      <c r="AO233" s="6"/>
      <c r="AP233" s="4"/>
    </row>
    <row r="234" spans="1:42" x14ac:dyDescent="0.2">
      <c r="A234" s="15">
        <f>+curves!A223</f>
        <v>43405</v>
      </c>
      <c r="B234" s="6">
        <f t="shared" ca="1" si="66"/>
        <v>3584634.743230083</v>
      </c>
      <c r="C234" s="4">
        <f t="shared" ca="1" si="67"/>
        <v>6877911.4478841862</v>
      </c>
      <c r="D234" s="72"/>
      <c r="E234" s="6">
        <f t="shared" si="68"/>
        <v>0</v>
      </c>
      <c r="F234" s="4">
        <f t="shared" ca="1" si="87"/>
        <v>-915815.52946443227</v>
      </c>
      <c r="G234" s="54">
        <v>1235.8159237450996</v>
      </c>
      <c r="H234" s="6">
        <f t="shared" si="69"/>
        <v>0</v>
      </c>
      <c r="I234" s="4">
        <f t="shared" si="70"/>
        <v>0</v>
      </c>
      <c r="K234" s="6">
        <f t="shared" si="71"/>
        <v>0</v>
      </c>
      <c r="L234" s="4">
        <f t="shared" si="72"/>
        <v>0</v>
      </c>
      <c r="N234" s="6">
        <f t="shared" si="73"/>
        <v>0</v>
      </c>
      <c r="O234" s="4">
        <f t="shared" si="74"/>
        <v>0</v>
      </c>
      <c r="Q234" s="6"/>
      <c r="R234" s="4"/>
      <c r="T234" s="6">
        <f t="shared" si="75"/>
        <v>0</v>
      </c>
      <c r="U234" s="4">
        <f t="shared" si="76"/>
        <v>0</v>
      </c>
      <c r="W234" s="6">
        <f t="shared" si="77"/>
        <v>0</v>
      </c>
      <c r="X234" s="4">
        <f t="shared" si="78"/>
        <v>0</v>
      </c>
      <c r="Z234" s="6">
        <f t="shared" si="79"/>
        <v>0</v>
      </c>
      <c r="AA234" s="4">
        <f t="shared" si="80"/>
        <v>0</v>
      </c>
      <c r="AC234" s="6"/>
      <c r="AD234" s="4"/>
      <c r="AF234" s="6">
        <f t="shared" ca="1" si="81"/>
        <v>3717546.2986861276</v>
      </c>
      <c r="AG234" s="4">
        <f t="shared" ca="1" si="82"/>
        <v>7449962.7825670009</v>
      </c>
      <c r="AI234" s="6">
        <f t="shared" ca="1" si="83"/>
        <v>-40997.844091170358</v>
      </c>
      <c r="AJ234" s="4">
        <f t="shared" ca="1" si="84"/>
        <v>-176454.72096839722</v>
      </c>
      <c r="AL234" s="6">
        <f t="shared" ca="1" si="85"/>
        <v>-91913.711364873947</v>
      </c>
      <c r="AM234" s="4">
        <f t="shared" ca="1" si="86"/>
        <v>-395596.61371441744</v>
      </c>
      <c r="AO234" s="6"/>
      <c r="AP234" s="4"/>
    </row>
    <row r="235" spans="1:42" x14ac:dyDescent="0.2">
      <c r="A235" s="15">
        <f>+curves!A224</f>
        <v>43435</v>
      </c>
      <c r="B235" s="6">
        <f t="shared" ca="1" si="66"/>
        <v>3563438.4509089813</v>
      </c>
      <c r="C235" s="4">
        <f t="shared" ca="1" si="67"/>
        <v>7033230.8063349891</v>
      </c>
      <c r="D235" s="72"/>
      <c r="E235" s="6">
        <f t="shared" si="68"/>
        <v>0</v>
      </c>
      <c r="F235" s="4">
        <f t="shared" ca="1" si="87"/>
        <v>-910972.96338993683</v>
      </c>
      <c r="G235" s="54">
        <v>1236.5933851058617</v>
      </c>
      <c r="H235" s="6">
        <f t="shared" si="69"/>
        <v>0</v>
      </c>
      <c r="I235" s="4">
        <f t="shared" si="70"/>
        <v>0</v>
      </c>
      <c r="K235" s="6">
        <f t="shared" si="71"/>
        <v>0</v>
      </c>
      <c r="L235" s="4">
        <f t="shared" si="72"/>
        <v>0</v>
      </c>
      <c r="N235" s="6">
        <f t="shared" si="73"/>
        <v>0</v>
      </c>
      <c r="O235" s="4">
        <f t="shared" si="74"/>
        <v>0</v>
      </c>
      <c r="Q235" s="6"/>
      <c r="R235" s="4"/>
      <c r="T235" s="6">
        <f t="shared" si="75"/>
        <v>0</v>
      </c>
      <c r="U235" s="4">
        <f t="shared" si="76"/>
        <v>0</v>
      </c>
      <c r="W235" s="6">
        <f t="shared" si="77"/>
        <v>0</v>
      </c>
      <c r="X235" s="4">
        <f t="shared" si="78"/>
        <v>0</v>
      </c>
      <c r="Z235" s="6">
        <f t="shared" si="79"/>
        <v>0</v>
      </c>
      <c r="AA235" s="4">
        <f t="shared" si="80"/>
        <v>0</v>
      </c>
      <c r="AC235" s="6"/>
      <c r="AD235" s="4"/>
      <c r="AF235" s="6">
        <f t="shared" ca="1" si="81"/>
        <v>3695564.0874683741</v>
      </c>
      <c r="AG235" s="4">
        <f t="shared" ca="1" si="82"/>
        <v>7609166.4560973821</v>
      </c>
      <c r="AI235" s="6">
        <f t="shared" ca="1" si="83"/>
        <v>-40755.419869418729</v>
      </c>
      <c r="AJ235" s="4">
        <f t="shared" ca="1" si="84"/>
        <v>-177652.87521079625</v>
      </c>
      <c r="AL235" s="6">
        <f t="shared" ca="1" si="85"/>
        <v>-91370.216689973895</v>
      </c>
      <c r="AM235" s="4">
        <f t="shared" ca="1" si="86"/>
        <v>-398282.7745515962</v>
      </c>
      <c r="AO235" s="6"/>
      <c r="AP235" s="4"/>
    </row>
    <row r="236" spans="1:42" x14ac:dyDescent="0.2">
      <c r="A236" s="15"/>
      <c r="B236" s="6"/>
      <c r="C236" s="4"/>
      <c r="E236" s="6"/>
      <c r="F236" s="4"/>
      <c r="H236" s="6"/>
      <c r="I236" s="4"/>
      <c r="K236" s="6"/>
      <c r="L236" s="4"/>
      <c r="N236" s="6"/>
      <c r="O236" s="4"/>
      <c r="Q236" s="6"/>
      <c r="R236" s="4"/>
      <c r="T236" s="6"/>
      <c r="U236" s="4"/>
      <c r="W236" s="6"/>
      <c r="X236" s="4"/>
      <c r="Z236" s="6"/>
      <c r="AA236" s="4"/>
      <c r="AC236" s="6"/>
      <c r="AD236" s="4"/>
      <c r="AF236" s="6"/>
      <c r="AG236" s="4"/>
      <c r="AI236" s="6"/>
      <c r="AJ236" s="4"/>
      <c r="AL236" s="6"/>
      <c r="AM236" s="4"/>
      <c r="AO236" s="6"/>
      <c r="AP236" s="4"/>
    </row>
    <row r="237" spans="1:42" x14ac:dyDescent="0.2">
      <c r="A237" s="15"/>
      <c r="B237" s="73">
        <f ca="1">+B235/5016516</f>
        <v>0.71034129082992681</v>
      </c>
      <c r="C237" s="4"/>
      <c r="E237" s="6"/>
      <c r="F237" s="4"/>
      <c r="H237" s="6"/>
      <c r="I237" s="4"/>
      <c r="K237" s="6"/>
      <c r="L237" s="4"/>
      <c r="N237" s="6"/>
      <c r="O237" s="4"/>
      <c r="Q237" s="6"/>
      <c r="R237" s="4"/>
      <c r="T237" s="6"/>
      <c r="U237" s="4"/>
      <c r="W237" s="6"/>
      <c r="X237" s="4"/>
      <c r="Z237" s="6"/>
      <c r="AA237" s="4"/>
      <c r="AC237" s="6"/>
      <c r="AD237" s="4"/>
      <c r="AF237" s="6"/>
      <c r="AG237" s="4"/>
      <c r="AI237" s="6"/>
      <c r="AJ237" s="4"/>
      <c r="AL237" s="6"/>
      <c r="AM237" s="4"/>
      <c r="AO237" s="6"/>
      <c r="AP237" s="4"/>
    </row>
    <row r="238" spans="1:42" x14ac:dyDescent="0.2">
      <c r="A238" s="15"/>
      <c r="B238" s="6"/>
      <c r="C238" s="4"/>
      <c r="E238" s="6"/>
      <c r="F238" s="4"/>
      <c r="H238" s="6"/>
      <c r="I238" s="4"/>
      <c r="K238" s="6"/>
      <c r="L238" s="4"/>
      <c r="N238" s="6"/>
      <c r="O238" s="4"/>
      <c r="Q238" s="6"/>
      <c r="R238" s="4"/>
      <c r="T238" s="6"/>
      <c r="U238" s="4"/>
      <c r="W238" s="6"/>
      <c r="X238" s="4"/>
      <c r="Z238" s="6"/>
      <c r="AA238" s="4"/>
      <c r="AC238" s="6"/>
      <c r="AD238" s="4"/>
      <c r="AF238" s="6"/>
      <c r="AG238" s="4"/>
      <c r="AI238" s="6"/>
      <c r="AJ238" s="4"/>
      <c r="AL238" s="6"/>
      <c r="AM238" s="4"/>
      <c r="AO238" s="6"/>
      <c r="AP238" s="4"/>
    </row>
    <row r="239" spans="1:42" x14ac:dyDescent="0.2">
      <c r="A239" s="15"/>
      <c r="B239" s="6"/>
      <c r="C239" s="4"/>
      <c r="E239" s="6"/>
      <c r="F239" s="4"/>
      <c r="H239" s="6"/>
      <c r="I239" s="4"/>
      <c r="K239" s="6"/>
      <c r="L239" s="4"/>
      <c r="N239" s="6"/>
      <c r="O239" s="4"/>
      <c r="Q239" s="6"/>
      <c r="R239" s="4"/>
      <c r="T239" s="6"/>
      <c r="U239" s="4"/>
      <c r="W239" s="6"/>
      <c r="X239" s="4"/>
      <c r="Z239" s="6"/>
      <c r="AA239" s="4"/>
      <c r="AC239" s="6"/>
      <c r="AD239" s="4"/>
      <c r="AF239" s="6"/>
      <c r="AG239" s="4"/>
      <c r="AI239" s="6"/>
      <c r="AJ239" s="4"/>
      <c r="AL239" s="6"/>
      <c r="AM239" s="4"/>
      <c r="AO239" s="6"/>
      <c r="AP239" s="4"/>
    </row>
    <row r="240" spans="1:42" x14ac:dyDescent="0.2">
      <c r="A240" s="15"/>
      <c r="B240" s="6"/>
      <c r="C240" s="4"/>
      <c r="E240" s="6"/>
      <c r="F240" s="4"/>
      <c r="H240" s="6"/>
      <c r="I240" s="4"/>
      <c r="K240" s="6"/>
      <c r="L240" s="4"/>
      <c r="N240" s="6"/>
      <c r="O240" s="4"/>
      <c r="Q240" s="6"/>
      <c r="R240" s="4"/>
      <c r="T240" s="6"/>
      <c r="U240" s="4"/>
      <c r="W240" s="6"/>
      <c r="X240" s="4"/>
      <c r="Z240" s="6"/>
      <c r="AA240" s="4"/>
      <c r="AC240" s="6"/>
      <c r="AD240" s="4"/>
      <c r="AF240" s="6"/>
      <c r="AG240" s="4"/>
      <c r="AI240" s="6"/>
      <c r="AJ240" s="4"/>
      <c r="AL240" s="6"/>
      <c r="AM240" s="4"/>
      <c r="AO240" s="6"/>
      <c r="AP240" s="4"/>
    </row>
    <row r="241" spans="1:42" x14ac:dyDescent="0.2">
      <c r="A241" s="15"/>
      <c r="B241" s="6"/>
      <c r="C241" s="4"/>
      <c r="E241" s="6"/>
      <c r="F241" s="4"/>
      <c r="H241" s="6"/>
      <c r="I241" s="4"/>
      <c r="K241" s="6"/>
      <c r="L241" s="4"/>
      <c r="N241" s="6"/>
      <c r="O241" s="4"/>
      <c r="Q241" s="6"/>
      <c r="R241" s="4"/>
      <c r="T241" s="6"/>
      <c r="U241" s="4"/>
      <c r="W241" s="6"/>
      <c r="X241" s="4"/>
      <c r="Z241" s="6"/>
      <c r="AA241" s="4"/>
      <c r="AC241" s="6"/>
      <c r="AD241" s="4"/>
      <c r="AF241" s="6"/>
      <c r="AG241" s="4"/>
      <c r="AI241" s="6"/>
      <c r="AJ241" s="4"/>
      <c r="AL241" s="6"/>
      <c r="AM241" s="4"/>
      <c r="AO241" s="6"/>
      <c r="AP241" s="4"/>
    </row>
    <row r="242" spans="1:42" x14ac:dyDescent="0.2">
      <c r="A242" s="15"/>
      <c r="B242" s="6"/>
      <c r="C242" s="4"/>
      <c r="E242" s="6"/>
      <c r="F242" s="4"/>
      <c r="H242" s="6"/>
      <c r="I242" s="4"/>
      <c r="K242" s="6"/>
      <c r="L242" s="4"/>
      <c r="N242" s="6"/>
      <c r="O242" s="4"/>
      <c r="Q242" s="6"/>
      <c r="R242" s="4"/>
      <c r="T242" s="6"/>
      <c r="U242" s="4"/>
      <c r="W242" s="6"/>
      <c r="X242" s="4"/>
      <c r="Z242" s="6"/>
      <c r="AA242" s="4"/>
      <c r="AC242" s="6"/>
      <c r="AD242" s="4"/>
      <c r="AF242" s="6"/>
      <c r="AG242" s="4"/>
      <c r="AI242" s="6"/>
      <c r="AJ242" s="4"/>
      <c r="AL242" s="6"/>
      <c r="AM242" s="4"/>
      <c r="AO242" s="6"/>
      <c r="AP242" s="4"/>
    </row>
    <row r="243" spans="1:42" x14ac:dyDescent="0.2">
      <c r="A243" s="15"/>
      <c r="B243" s="6"/>
      <c r="C243" s="4"/>
      <c r="E243" s="6"/>
      <c r="F243" s="4"/>
      <c r="H243" s="6"/>
      <c r="I243" s="4"/>
      <c r="K243" s="6"/>
      <c r="L243" s="4"/>
      <c r="N243" s="6"/>
      <c r="O243" s="4"/>
      <c r="Q243" s="6"/>
      <c r="R243" s="4"/>
      <c r="T243" s="6"/>
      <c r="U243" s="4"/>
      <c r="W243" s="6"/>
      <c r="X243" s="4"/>
      <c r="Z243" s="6"/>
      <c r="AA243" s="4"/>
      <c r="AC243" s="6"/>
      <c r="AD243" s="4"/>
      <c r="AF243" s="6"/>
      <c r="AG243" s="4"/>
      <c r="AI243" s="6"/>
      <c r="AJ243" s="4"/>
      <c r="AL243" s="6"/>
      <c r="AM243" s="4"/>
      <c r="AO243" s="6"/>
      <c r="AP243" s="4"/>
    </row>
    <row r="244" spans="1:42" x14ac:dyDescent="0.2">
      <c r="A244" s="15"/>
      <c r="B244" s="6"/>
      <c r="C244" s="4"/>
      <c r="E244" s="6"/>
      <c r="F244" s="4"/>
      <c r="H244" s="6"/>
      <c r="I244" s="4"/>
      <c r="K244" s="6"/>
      <c r="L244" s="4"/>
      <c r="N244" s="6"/>
      <c r="O244" s="4"/>
      <c r="Q244" s="6"/>
      <c r="R244" s="4"/>
      <c r="T244" s="6"/>
      <c r="U244" s="4"/>
      <c r="W244" s="6"/>
      <c r="X244" s="4"/>
      <c r="Z244" s="6"/>
      <c r="AA244" s="4"/>
      <c r="AC244" s="6"/>
      <c r="AD244" s="4"/>
      <c r="AF244" s="6"/>
      <c r="AG244" s="4"/>
      <c r="AI244" s="6"/>
      <c r="AJ244" s="4"/>
      <c r="AL244" s="6"/>
      <c r="AM244" s="4"/>
      <c r="AO244" s="6"/>
      <c r="AP244" s="4"/>
    </row>
    <row r="245" spans="1:42" x14ac:dyDescent="0.2">
      <c r="A245" s="15"/>
      <c r="B245" s="6"/>
      <c r="C245" s="4"/>
      <c r="E245" s="6"/>
      <c r="F245" s="4"/>
      <c r="H245" s="6"/>
      <c r="I245" s="4"/>
      <c r="K245" s="6"/>
      <c r="L245" s="4"/>
      <c r="N245" s="6"/>
      <c r="O245" s="4"/>
      <c r="Q245" s="6"/>
      <c r="R245" s="4"/>
      <c r="T245" s="6"/>
      <c r="U245" s="4"/>
      <c r="W245" s="6"/>
      <c r="X245" s="4"/>
      <c r="Z245" s="6"/>
      <c r="AA245" s="4"/>
      <c r="AC245" s="6"/>
      <c r="AD245" s="4"/>
      <c r="AF245" s="6"/>
      <c r="AG245" s="4"/>
      <c r="AI245" s="6"/>
      <c r="AJ245" s="4"/>
      <c r="AL245" s="6"/>
      <c r="AM245" s="4"/>
      <c r="AO245" s="6"/>
      <c r="AP245" s="4"/>
    </row>
    <row r="246" spans="1:42" x14ac:dyDescent="0.2">
      <c r="A246" s="15"/>
      <c r="B246" s="6"/>
      <c r="C246" s="4"/>
      <c r="E246" s="6"/>
      <c r="F246" s="4"/>
      <c r="H246" s="6"/>
      <c r="I246" s="4"/>
      <c r="K246" s="6"/>
      <c r="L246" s="4"/>
      <c r="N246" s="6"/>
      <c r="O246" s="4"/>
      <c r="Q246" s="6"/>
      <c r="R246" s="4"/>
      <c r="T246" s="6"/>
      <c r="U246" s="4"/>
      <c r="W246" s="6"/>
      <c r="X246" s="4"/>
      <c r="Z246" s="6"/>
      <c r="AA246" s="4"/>
      <c r="AC246" s="6"/>
      <c r="AD246" s="4"/>
      <c r="AF246" s="6"/>
      <c r="AG246" s="4"/>
      <c r="AI246" s="6"/>
      <c r="AJ246" s="4"/>
      <c r="AL246" s="6"/>
      <c r="AM246" s="4"/>
      <c r="AO246" s="6"/>
      <c r="AP246" s="4"/>
    </row>
    <row r="247" spans="1:42" x14ac:dyDescent="0.2">
      <c r="A247" s="15"/>
      <c r="B247" s="6"/>
      <c r="C247" s="4"/>
      <c r="E247" s="6"/>
      <c r="F247" s="4"/>
      <c r="H247" s="6"/>
      <c r="I247" s="4"/>
      <c r="K247" s="6"/>
      <c r="L247" s="4"/>
      <c r="N247" s="6"/>
      <c r="O247" s="4"/>
      <c r="Q247" s="6"/>
      <c r="R247" s="4"/>
      <c r="T247" s="6"/>
      <c r="U247" s="4"/>
      <c r="W247" s="6"/>
      <c r="X247" s="4"/>
      <c r="Z247" s="6"/>
      <c r="AA247" s="4"/>
      <c r="AC247" s="6"/>
      <c r="AD247" s="4"/>
      <c r="AF247" s="6"/>
      <c r="AG247" s="4"/>
      <c r="AI247" s="6"/>
      <c r="AJ247" s="4"/>
      <c r="AL247" s="6"/>
      <c r="AM247" s="4"/>
      <c r="AO247" s="6"/>
      <c r="AP247" s="4"/>
    </row>
    <row r="248" spans="1:42" x14ac:dyDescent="0.2">
      <c r="A248" s="15"/>
      <c r="B248" s="6"/>
      <c r="C248" s="4"/>
      <c r="E248" s="6"/>
      <c r="F248" s="4"/>
      <c r="H248" s="6"/>
      <c r="I248" s="4"/>
      <c r="K248" s="6"/>
      <c r="L248" s="4"/>
      <c r="N248" s="6"/>
      <c r="O248" s="4"/>
      <c r="Q248" s="6"/>
      <c r="R248" s="4"/>
      <c r="T248" s="6"/>
      <c r="U248" s="4"/>
      <c r="W248" s="6"/>
      <c r="X248" s="4"/>
      <c r="Z248" s="6"/>
      <c r="AA248" s="4"/>
      <c r="AC248" s="6"/>
      <c r="AD248" s="4"/>
      <c r="AF248" s="6"/>
      <c r="AG248" s="4"/>
      <c r="AI248" s="6"/>
      <c r="AJ248" s="4"/>
      <c r="AL248" s="6"/>
      <c r="AM248" s="4"/>
      <c r="AO248" s="6"/>
      <c r="AP248" s="4"/>
    </row>
    <row r="249" spans="1:42" x14ac:dyDescent="0.2">
      <c r="A249" s="15"/>
      <c r="B249" s="6"/>
      <c r="C249" s="4"/>
      <c r="E249" s="6"/>
      <c r="F249" s="4"/>
      <c r="H249" s="6"/>
      <c r="I249" s="4"/>
      <c r="K249" s="6"/>
      <c r="L249" s="4"/>
      <c r="N249" s="6"/>
      <c r="O249" s="4"/>
      <c r="Q249" s="6"/>
      <c r="R249" s="4"/>
      <c r="T249" s="6"/>
      <c r="U249" s="4"/>
      <c r="W249" s="6"/>
      <c r="X249" s="4"/>
      <c r="Z249" s="6"/>
      <c r="AA249" s="4"/>
      <c r="AC249" s="6"/>
      <c r="AD249" s="4"/>
      <c r="AF249" s="6"/>
      <c r="AG249" s="4"/>
      <c r="AI249" s="6"/>
      <c r="AJ249" s="4"/>
      <c r="AL249" s="6"/>
      <c r="AM249" s="4"/>
      <c r="AO249" s="6"/>
      <c r="AP249" s="4"/>
    </row>
    <row r="250" spans="1:42" x14ac:dyDescent="0.2">
      <c r="A250" s="15"/>
      <c r="B250" s="6"/>
      <c r="C250" s="4"/>
      <c r="E250" s="6"/>
      <c r="F250" s="4"/>
      <c r="H250" s="6"/>
      <c r="I250" s="4"/>
      <c r="K250" s="6"/>
      <c r="L250" s="4"/>
      <c r="N250" s="6"/>
      <c r="O250" s="4"/>
      <c r="Q250" s="6"/>
      <c r="R250" s="4"/>
      <c r="T250" s="6"/>
      <c r="U250" s="4"/>
      <c r="W250" s="6"/>
      <c r="X250" s="4"/>
      <c r="Z250" s="6"/>
      <c r="AA250" s="4"/>
      <c r="AC250" s="6"/>
      <c r="AD250" s="4"/>
      <c r="AF250" s="6"/>
      <c r="AG250" s="4"/>
      <c r="AI250" s="6"/>
      <c r="AJ250" s="4"/>
      <c r="AL250" s="6"/>
      <c r="AM250" s="4"/>
      <c r="AO250" s="6"/>
      <c r="AP250" s="4"/>
    </row>
    <row r="251" spans="1:42" x14ac:dyDescent="0.2">
      <c r="A251" s="15"/>
      <c r="B251" s="6"/>
      <c r="C251" s="4"/>
      <c r="E251" s="6"/>
      <c r="F251" s="4"/>
      <c r="H251" s="6"/>
      <c r="I251" s="4"/>
      <c r="K251" s="6"/>
      <c r="L251" s="4"/>
      <c r="N251" s="6"/>
      <c r="O251" s="4"/>
      <c r="Q251" s="6"/>
      <c r="R251" s="4"/>
      <c r="T251" s="6"/>
      <c r="U251" s="4"/>
      <c r="W251" s="6"/>
      <c r="X251" s="4"/>
      <c r="Z251" s="6"/>
      <c r="AA251" s="4"/>
      <c r="AC251" s="6"/>
      <c r="AD251" s="4"/>
      <c r="AF251" s="6"/>
      <c r="AG251" s="4"/>
      <c r="AI251" s="6"/>
      <c r="AJ251" s="4"/>
      <c r="AL251" s="6"/>
      <c r="AM251" s="4"/>
      <c r="AO251" s="6"/>
      <c r="AP251" s="4"/>
    </row>
    <row r="252" spans="1:42" x14ac:dyDescent="0.2">
      <c r="A252" s="15"/>
      <c r="B252" s="6"/>
      <c r="C252" s="4"/>
      <c r="E252" s="6"/>
      <c r="F252" s="4"/>
      <c r="H252" s="6"/>
      <c r="I252" s="4"/>
      <c r="K252" s="6"/>
      <c r="L252" s="4"/>
      <c r="N252" s="6"/>
      <c r="O252" s="4"/>
      <c r="Q252" s="6"/>
      <c r="R252" s="4"/>
      <c r="T252" s="6"/>
      <c r="U252" s="4"/>
      <c r="W252" s="6"/>
      <c r="X252" s="4"/>
      <c r="Z252" s="6"/>
      <c r="AA252" s="4"/>
      <c r="AC252" s="6"/>
      <c r="AD252" s="4"/>
      <c r="AF252" s="6"/>
      <c r="AG252" s="4"/>
      <c r="AI252" s="6"/>
      <c r="AJ252" s="4"/>
      <c r="AL252" s="6"/>
      <c r="AM252" s="4"/>
      <c r="AO252" s="6"/>
      <c r="AP252" s="4"/>
    </row>
    <row r="253" spans="1:42" x14ac:dyDescent="0.2">
      <c r="A253" s="15"/>
      <c r="B253" s="6"/>
      <c r="C253" s="4"/>
      <c r="E253" s="6"/>
      <c r="F253" s="4"/>
      <c r="H253" s="6"/>
      <c r="I253" s="4"/>
      <c r="K253" s="6"/>
      <c r="L253" s="4"/>
      <c r="N253" s="6"/>
      <c r="O253" s="4"/>
      <c r="Q253" s="6"/>
      <c r="R253" s="4"/>
      <c r="T253" s="6"/>
      <c r="U253" s="4"/>
      <c r="W253" s="6"/>
      <c r="X253" s="4"/>
      <c r="Z253" s="6"/>
      <c r="AA253" s="4"/>
      <c r="AC253" s="6"/>
      <c r="AD253" s="4"/>
      <c r="AF253" s="6"/>
      <c r="AG253" s="4"/>
      <c r="AI253" s="6"/>
      <c r="AJ253" s="4"/>
      <c r="AL253" s="6"/>
      <c r="AM253" s="4"/>
      <c r="AO253" s="6"/>
      <c r="AP253" s="4"/>
    </row>
    <row r="254" spans="1:42" x14ac:dyDescent="0.2">
      <c r="A254" s="15"/>
      <c r="B254" s="6"/>
      <c r="C254" s="4"/>
      <c r="E254" s="6"/>
      <c r="F254" s="4"/>
      <c r="H254" s="6"/>
      <c r="I254" s="4"/>
      <c r="K254" s="6"/>
      <c r="L254" s="4"/>
      <c r="N254" s="6"/>
      <c r="O254" s="4"/>
      <c r="Q254" s="6"/>
      <c r="R254" s="4"/>
      <c r="T254" s="6"/>
      <c r="U254" s="4"/>
      <c r="W254" s="6"/>
      <c r="X254" s="4"/>
      <c r="Z254" s="6"/>
      <c r="AA254" s="4"/>
      <c r="AC254" s="6"/>
      <c r="AD254" s="4"/>
      <c r="AF254" s="6"/>
      <c r="AG254" s="4"/>
      <c r="AI254" s="6"/>
      <c r="AJ254" s="4"/>
      <c r="AL254" s="6"/>
      <c r="AM254" s="4"/>
      <c r="AO254" s="6"/>
      <c r="AP254" s="4"/>
    </row>
    <row r="255" spans="1:42" x14ac:dyDescent="0.2">
      <c r="A255" s="15"/>
      <c r="B255" s="6"/>
      <c r="C255" s="4"/>
      <c r="E255" s="6"/>
      <c r="F255" s="4"/>
      <c r="H255" s="6"/>
      <c r="I255" s="4"/>
      <c r="K255" s="6"/>
      <c r="L255" s="4"/>
      <c r="N255" s="6"/>
      <c r="O255" s="4"/>
      <c r="Q255" s="6"/>
      <c r="R255" s="4"/>
      <c r="T255" s="6"/>
      <c r="U255" s="4"/>
      <c r="W255" s="6"/>
      <c r="X255" s="4"/>
      <c r="Z255" s="6"/>
      <c r="AA255" s="4"/>
      <c r="AC255" s="6"/>
      <c r="AD255" s="4"/>
      <c r="AF255" s="6"/>
      <c r="AG255" s="4"/>
      <c r="AI255" s="6"/>
      <c r="AJ255" s="4"/>
      <c r="AL255" s="6"/>
      <c r="AM255" s="4"/>
      <c r="AO255" s="6"/>
      <c r="AP255" s="4"/>
    </row>
    <row r="256" spans="1:42" x14ac:dyDescent="0.2">
      <c r="A256" s="15"/>
      <c r="B256" s="6"/>
      <c r="C256" s="4"/>
      <c r="E256" s="6"/>
      <c r="F256" s="4"/>
      <c r="H256" s="6"/>
      <c r="I256" s="4"/>
      <c r="K256" s="6"/>
      <c r="L256" s="4"/>
      <c r="N256" s="6"/>
      <c r="O256" s="4"/>
      <c r="Q256" s="6"/>
      <c r="R256" s="4"/>
      <c r="T256" s="6"/>
      <c r="U256" s="4"/>
      <c r="W256" s="6"/>
      <c r="X256" s="4"/>
      <c r="Z256" s="6"/>
      <c r="AA256" s="4"/>
      <c r="AC256" s="6"/>
      <c r="AD256" s="4"/>
      <c r="AF256" s="6"/>
      <c r="AG256" s="4"/>
      <c r="AI256" s="6"/>
      <c r="AJ256" s="4"/>
      <c r="AL256" s="6"/>
      <c r="AM256" s="4"/>
      <c r="AO256" s="6"/>
      <c r="AP256" s="4"/>
    </row>
    <row r="257" spans="1:42" x14ac:dyDescent="0.2">
      <c r="A257" s="15"/>
      <c r="B257" s="6"/>
      <c r="C257" s="4"/>
      <c r="E257" s="6"/>
      <c r="F257" s="4"/>
      <c r="H257" s="6"/>
      <c r="I257" s="4"/>
      <c r="K257" s="6"/>
      <c r="L257" s="4"/>
      <c r="N257" s="6"/>
      <c r="O257" s="4"/>
      <c r="Q257" s="6"/>
      <c r="R257" s="4"/>
      <c r="T257" s="6"/>
      <c r="U257" s="4"/>
      <c r="W257" s="6"/>
      <c r="X257" s="4"/>
      <c r="Z257" s="6"/>
      <c r="AA257" s="4"/>
      <c r="AC257" s="6"/>
      <c r="AD257" s="4"/>
      <c r="AF257" s="6"/>
      <c r="AG257" s="4"/>
      <c r="AI257" s="6"/>
      <c r="AJ257" s="4"/>
      <c r="AL257" s="6"/>
      <c r="AM257" s="4"/>
      <c r="AO257" s="6"/>
      <c r="AP257" s="4"/>
    </row>
    <row r="258" spans="1:42" x14ac:dyDescent="0.2">
      <c r="A258" s="15"/>
      <c r="B258" s="6"/>
      <c r="C258" s="4"/>
      <c r="E258" s="6"/>
      <c r="F258" s="4"/>
      <c r="H258" s="6"/>
      <c r="I258" s="4"/>
      <c r="K258" s="6"/>
      <c r="L258" s="4"/>
      <c r="N258" s="6"/>
      <c r="O258" s="4"/>
      <c r="Q258" s="6"/>
      <c r="R258" s="4"/>
      <c r="T258" s="6"/>
      <c r="U258" s="4"/>
      <c r="W258" s="6"/>
      <c r="X258" s="4"/>
      <c r="Z258" s="6"/>
      <c r="AA258" s="4"/>
      <c r="AC258" s="6"/>
      <c r="AD258" s="4"/>
      <c r="AF258" s="6"/>
      <c r="AG258" s="4"/>
      <c r="AI258" s="6"/>
      <c r="AJ258" s="4"/>
      <c r="AL258" s="6"/>
      <c r="AM258" s="4"/>
      <c r="AO258" s="6"/>
      <c r="AP258" s="4"/>
    </row>
    <row r="259" spans="1:42" x14ac:dyDescent="0.2">
      <c r="A259" s="15"/>
      <c r="B259" s="6"/>
      <c r="C259" s="4"/>
      <c r="E259" s="6"/>
      <c r="F259" s="4"/>
      <c r="H259" s="6"/>
      <c r="I259" s="4"/>
      <c r="K259" s="6"/>
      <c r="L259" s="4"/>
      <c r="N259" s="6"/>
      <c r="O259" s="4"/>
      <c r="Q259" s="6"/>
      <c r="R259" s="4"/>
      <c r="T259" s="6"/>
      <c r="U259" s="4"/>
      <c r="W259" s="6"/>
      <c r="X259" s="4"/>
      <c r="Z259" s="6"/>
      <c r="AA259" s="4"/>
      <c r="AC259" s="6"/>
      <c r="AD259" s="4"/>
      <c r="AF259" s="6"/>
      <c r="AG259" s="4"/>
      <c r="AI259" s="6"/>
      <c r="AJ259" s="4"/>
      <c r="AL259" s="6"/>
      <c r="AM259" s="4"/>
      <c r="AO259" s="6"/>
      <c r="AP259" s="4"/>
    </row>
    <row r="260" spans="1:42" x14ac:dyDescent="0.2">
      <c r="A260" s="15"/>
      <c r="B260" s="1"/>
      <c r="C260" s="4"/>
      <c r="E260" s="1"/>
      <c r="F260" s="4"/>
      <c r="H260" s="1"/>
      <c r="I260" s="4"/>
      <c r="T260" s="1"/>
      <c r="U260" s="4"/>
      <c r="AF260" s="1"/>
      <c r="AG260" s="4"/>
    </row>
    <row r="261" spans="1:42" x14ac:dyDescent="0.2">
      <c r="A261" s="15"/>
      <c r="B261" s="1"/>
      <c r="C261" s="4"/>
      <c r="E261" s="1"/>
      <c r="F261" s="4"/>
      <c r="H261" s="1"/>
      <c r="I261" s="4"/>
      <c r="T261" s="1"/>
      <c r="U261" s="4"/>
      <c r="AF261" s="1"/>
      <c r="AG261" s="4"/>
    </row>
    <row r="262" spans="1:42" x14ac:dyDescent="0.2">
      <c r="A262" s="15"/>
      <c r="B262" s="1"/>
      <c r="C262" s="4"/>
      <c r="E262" s="1"/>
      <c r="F262" s="4"/>
      <c r="H262" s="1"/>
      <c r="I262" s="4"/>
      <c r="T262" s="1"/>
      <c r="U262" s="4"/>
      <c r="AF262" s="1"/>
      <c r="AG262" s="4"/>
    </row>
    <row r="263" spans="1:42" x14ac:dyDescent="0.2">
      <c r="A263" s="15"/>
      <c r="B263" s="1"/>
      <c r="C263" s="4"/>
      <c r="E263" s="1"/>
      <c r="F263" s="4"/>
      <c r="H263" s="1"/>
      <c r="I263" s="4"/>
      <c r="T263" s="1"/>
      <c r="U263" s="4"/>
      <c r="AF263" s="1"/>
      <c r="AG263" s="4"/>
    </row>
    <row r="264" spans="1:42" x14ac:dyDescent="0.2">
      <c r="A264" s="15"/>
      <c r="B264" s="1"/>
      <c r="C264" s="4"/>
      <c r="E264" s="1"/>
      <c r="F264" s="4"/>
      <c r="H264" s="1"/>
      <c r="I264" s="4"/>
      <c r="T264" s="1"/>
      <c r="U264" s="4"/>
      <c r="AF264" s="1"/>
      <c r="AG264" s="4"/>
    </row>
    <row r="265" spans="1:42" x14ac:dyDescent="0.2">
      <c r="A265" s="15"/>
      <c r="B265" s="1"/>
      <c r="C265" s="4"/>
      <c r="E265" s="1"/>
      <c r="F265" s="4"/>
      <c r="H265" s="1"/>
      <c r="I265" s="4"/>
      <c r="T265" s="1"/>
      <c r="U265" s="4"/>
      <c r="AF265" s="1"/>
      <c r="AG265" s="4"/>
    </row>
    <row r="266" spans="1:42" x14ac:dyDescent="0.2">
      <c r="A266" s="15"/>
      <c r="B266" s="1"/>
      <c r="C266" s="4"/>
      <c r="E266" s="1"/>
      <c r="F266" s="4"/>
      <c r="H266" s="1"/>
      <c r="I266" s="4"/>
      <c r="T266" s="1"/>
      <c r="U266" s="4"/>
      <c r="AF266" s="1"/>
      <c r="AG266" s="4"/>
    </row>
    <row r="267" spans="1:42" x14ac:dyDescent="0.2">
      <c r="A267" s="15"/>
      <c r="B267" s="1"/>
      <c r="C267" s="4"/>
      <c r="E267" s="1"/>
      <c r="F267" s="4"/>
      <c r="H267" s="1"/>
      <c r="I267" s="4"/>
      <c r="T267" s="1"/>
      <c r="U267" s="4"/>
      <c r="AF267" s="1"/>
      <c r="AG267" s="4"/>
    </row>
    <row r="268" spans="1:42" x14ac:dyDescent="0.2">
      <c r="A268" s="15"/>
      <c r="B268" s="1"/>
      <c r="C268" s="4"/>
      <c r="E268" s="1"/>
      <c r="F268" s="4"/>
      <c r="H268" s="1"/>
      <c r="I268" s="4"/>
      <c r="T268" s="1"/>
      <c r="U268" s="4"/>
      <c r="AF268" s="1"/>
      <c r="AG268" s="4"/>
    </row>
    <row r="269" spans="1:42" x14ac:dyDescent="0.2">
      <c r="A269" s="15"/>
      <c r="B269" s="1"/>
      <c r="C269" s="4"/>
      <c r="E269" s="1"/>
      <c r="F269" s="4"/>
      <c r="H269" s="1"/>
      <c r="I269" s="4"/>
      <c r="T269" s="1"/>
      <c r="U269" s="4"/>
      <c r="AF269" s="1"/>
      <c r="AG269" s="4"/>
    </row>
    <row r="270" spans="1:42" x14ac:dyDescent="0.2">
      <c r="A270" s="15"/>
      <c r="B270" s="1"/>
      <c r="C270" s="4"/>
      <c r="E270" s="1"/>
      <c r="F270" s="4"/>
      <c r="H270" s="1"/>
      <c r="I270" s="4"/>
      <c r="T270" s="1"/>
      <c r="U270" s="4"/>
      <c r="AF270" s="1"/>
      <c r="AG270" s="4"/>
    </row>
    <row r="271" spans="1:42" x14ac:dyDescent="0.2">
      <c r="A271" s="15"/>
      <c r="B271" s="1"/>
      <c r="C271" s="4"/>
      <c r="E271" s="1"/>
      <c r="F271" s="4"/>
      <c r="H271" s="1"/>
      <c r="I271" s="4"/>
      <c r="T271" s="1"/>
      <c r="U271" s="4"/>
      <c r="AF271" s="1"/>
      <c r="AG271" s="4"/>
    </row>
    <row r="272" spans="1:42" x14ac:dyDescent="0.2">
      <c r="A272" s="15"/>
      <c r="B272" s="1"/>
      <c r="C272" s="4"/>
      <c r="E272" s="1"/>
      <c r="F272" s="4"/>
      <c r="H272" s="1"/>
      <c r="I272" s="4"/>
      <c r="T272" s="1"/>
      <c r="U272" s="4"/>
      <c r="AF272" s="1"/>
      <c r="AG272" s="4"/>
    </row>
    <row r="273" spans="1:33" x14ac:dyDescent="0.2">
      <c r="A273" s="15"/>
      <c r="B273" s="1"/>
      <c r="C273" s="4"/>
      <c r="E273" s="1"/>
      <c r="F273" s="4"/>
      <c r="H273" s="1"/>
      <c r="I273" s="4"/>
      <c r="T273" s="1"/>
      <c r="U273" s="4"/>
      <c r="AF273" s="1"/>
      <c r="AG273" s="4"/>
    </row>
    <row r="274" spans="1:33" x14ac:dyDescent="0.2">
      <c r="A274" s="15"/>
      <c r="B274" s="1"/>
      <c r="C274" s="4"/>
      <c r="E274" s="1"/>
      <c r="F274" s="4"/>
      <c r="H274" s="1"/>
      <c r="I274" s="4"/>
      <c r="T274" s="1"/>
      <c r="U274" s="4"/>
      <c r="AF274" s="1"/>
      <c r="AG274" s="4"/>
    </row>
    <row r="275" spans="1:33" x14ac:dyDescent="0.2">
      <c r="A275" s="15"/>
      <c r="B275" s="1"/>
      <c r="C275" s="4"/>
      <c r="E275" s="1"/>
      <c r="F275" s="4"/>
      <c r="H275" s="1"/>
      <c r="I275" s="4"/>
      <c r="T275" s="1"/>
      <c r="U275" s="4"/>
      <c r="AF275" s="1"/>
      <c r="AG275" s="4"/>
    </row>
    <row r="276" spans="1:33" x14ac:dyDescent="0.2">
      <c r="A276" s="15"/>
      <c r="B276" s="1"/>
      <c r="C276" s="4"/>
      <c r="E276" s="1"/>
      <c r="F276" s="4"/>
      <c r="H276" s="1"/>
      <c r="I276" s="4"/>
      <c r="T276" s="1"/>
      <c r="U276" s="4"/>
      <c r="AF276" s="1"/>
      <c r="AG276" s="4"/>
    </row>
    <row r="277" spans="1:33" x14ac:dyDescent="0.2">
      <c r="A277" s="15"/>
      <c r="B277" s="1"/>
      <c r="C277" s="4"/>
      <c r="E277" s="1"/>
      <c r="F277" s="4"/>
      <c r="H277" s="1"/>
      <c r="I277" s="4"/>
      <c r="T277" s="1"/>
      <c r="U277" s="4"/>
      <c r="AF277" s="1"/>
      <c r="AG277" s="4"/>
    </row>
    <row r="278" spans="1:33" x14ac:dyDescent="0.2">
      <c r="A278" s="15"/>
      <c r="B278" s="1"/>
      <c r="C278" s="4"/>
      <c r="E278" s="1"/>
      <c r="F278" s="4"/>
      <c r="H278" s="1"/>
      <c r="I278" s="4"/>
      <c r="T278" s="1"/>
      <c r="U278" s="4"/>
      <c r="AF278" s="1"/>
      <c r="AG278" s="4"/>
    </row>
    <row r="279" spans="1:33" x14ac:dyDescent="0.2">
      <c r="A279" s="15"/>
      <c r="B279" s="1"/>
      <c r="C279" s="4"/>
      <c r="E279" s="1"/>
      <c r="F279" s="4"/>
      <c r="H279" s="1"/>
      <c r="I279" s="4"/>
      <c r="T279" s="1"/>
      <c r="U279" s="4"/>
      <c r="AF279" s="1"/>
      <c r="AG279" s="4"/>
    </row>
    <row r="280" spans="1:33" x14ac:dyDescent="0.2">
      <c r="A280" s="15"/>
      <c r="B280" s="1"/>
      <c r="C280" s="4"/>
      <c r="E280" s="1"/>
      <c r="F280" s="4"/>
      <c r="H280" s="1"/>
      <c r="I280" s="4"/>
      <c r="T280" s="1"/>
      <c r="U280" s="4"/>
      <c r="AF280" s="1"/>
      <c r="AG280" s="4"/>
    </row>
    <row r="281" spans="1:33" x14ac:dyDescent="0.2">
      <c r="A281" s="15"/>
      <c r="B281" s="1"/>
      <c r="C281" s="4"/>
      <c r="E281" s="1"/>
      <c r="F281" s="4"/>
      <c r="H281" s="1"/>
      <c r="I281" s="4"/>
      <c r="T281" s="1"/>
      <c r="U281" s="4"/>
      <c r="AF281" s="1"/>
      <c r="AG281" s="4"/>
    </row>
    <row r="282" spans="1:33" x14ac:dyDescent="0.2">
      <c r="A282" s="15"/>
      <c r="B282" s="1"/>
      <c r="C282" s="4"/>
      <c r="E282" s="1"/>
      <c r="F282" s="4"/>
      <c r="H282" s="1"/>
      <c r="I282" s="4"/>
      <c r="T282" s="1"/>
      <c r="U282" s="4"/>
      <c r="AF282" s="1"/>
      <c r="AG282" s="4"/>
    </row>
    <row r="283" spans="1:33" x14ac:dyDescent="0.2">
      <c r="A283" s="15"/>
      <c r="B283" s="1"/>
      <c r="C283" s="4"/>
      <c r="E283" s="1"/>
      <c r="F283" s="4"/>
      <c r="H283" s="1"/>
      <c r="I283" s="4"/>
      <c r="T283" s="1"/>
      <c r="U283" s="4"/>
      <c r="AF283" s="1"/>
      <c r="AG283" s="4"/>
    </row>
    <row r="284" spans="1:33" x14ac:dyDescent="0.2">
      <c r="B284" s="1"/>
      <c r="C284" s="4"/>
      <c r="E284" s="1"/>
      <c r="F284" s="4"/>
      <c r="H284" s="1"/>
      <c r="I284" s="4"/>
      <c r="T284" s="1"/>
      <c r="U284" s="4"/>
      <c r="AF284" s="1"/>
      <c r="AG284" s="4"/>
    </row>
    <row r="285" spans="1:33" x14ac:dyDescent="0.2">
      <c r="B285" s="1"/>
      <c r="C285" s="4"/>
      <c r="E285" s="1"/>
      <c r="F285" s="4"/>
      <c r="H285" s="1"/>
      <c r="I285" s="4"/>
      <c r="T285" s="1"/>
      <c r="U285" s="4"/>
      <c r="AF285" s="1"/>
      <c r="AG285" s="4"/>
    </row>
    <row r="286" spans="1:33" x14ac:dyDescent="0.2">
      <c r="B286" s="1"/>
      <c r="C286" s="4"/>
      <c r="E286" s="1"/>
      <c r="F286" s="4"/>
      <c r="H286" s="1"/>
      <c r="I286" s="4"/>
      <c r="T286" s="1"/>
      <c r="U286" s="4"/>
      <c r="AF286" s="1"/>
      <c r="AG286" s="4"/>
    </row>
    <row r="287" spans="1:33" x14ac:dyDescent="0.2">
      <c r="B287" s="1"/>
      <c r="C287" s="4"/>
      <c r="E287" s="1"/>
      <c r="F287" s="4"/>
      <c r="H287" s="1"/>
      <c r="I287" s="4"/>
      <c r="T287" s="1"/>
      <c r="U287" s="4"/>
      <c r="AF287" s="1"/>
      <c r="AG287" s="4"/>
    </row>
    <row r="288" spans="1:33" x14ac:dyDescent="0.2">
      <c r="B288" s="1"/>
      <c r="C288" s="4"/>
      <c r="E288" s="1"/>
      <c r="F288" s="4"/>
      <c r="H288" s="1"/>
      <c r="I288" s="4"/>
      <c r="T288" s="1"/>
      <c r="U288" s="4"/>
      <c r="AF288" s="1"/>
      <c r="AG288" s="4"/>
    </row>
    <row r="289" spans="2:33" x14ac:dyDescent="0.2">
      <c r="B289" s="1"/>
      <c r="C289" s="4"/>
      <c r="E289" s="1"/>
      <c r="F289" s="4"/>
      <c r="H289" s="1"/>
      <c r="I289" s="4"/>
      <c r="T289" s="1"/>
      <c r="U289" s="4"/>
      <c r="AF289" s="1"/>
      <c r="AG289" s="4"/>
    </row>
    <row r="290" spans="2:33" x14ac:dyDescent="0.2">
      <c r="B290" s="1"/>
      <c r="C290" s="4"/>
      <c r="E290" s="1"/>
      <c r="F290" s="4"/>
      <c r="H290" s="1"/>
      <c r="I290" s="4"/>
      <c r="T290" s="1"/>
      <c r="U290" s="4"/>
      <c r="AF290" s="1"/>
      <c r="AG290" s="4"/>
    </row>
    <row r="291" spans="2:33" x14ac:dyDescent="0.2">
      <c r="B291" s="1"/>
      <c r="C291" s="4"/>
      <c r="E291" s="1"/>
      <c r="F291" s="4"/>
      <c r="H291" s="1"/>
      <c r="I291" s="4"/>
      <c r="T291" s="1"/>
      <c r="U291" s="4"/>
      <c r="AF291" s="1"/>
      <c r="AG291" s="4"/>
    </row>
    <row r="292" spans="2:33" x14ac:dyDescent="0.2">
      <c r="B292" s="1"/>
      <c r="C292" s="4"/>
      <c r="E292" s="1"/>
      <c r="F292" s="4"/>
      <c r="H292" s="1"/>
      <c r="I292" s="4"/>
      <c r="T292" s="1"/>
      <c r="U292" s="4"/>
      <c r="AF292" s="1"/>
      <c r="AG292" s="4"/>
    </row>
    <row r="293" spans="2:33" x14ac:dyDescent="0.2">
      <c r="B293" s="1"/>
      <c r="C293" s="4"/>
      <c r="E293" s="1"/>
      <c r="F293" s="4"/>
      <c r="H293" s="1"/>
      <c r="I293" s="4"/>
      <c r="T293" s="1"/>
      <c r="U293" s="4"/>
      <c r="AF293" s="1"/>
      <c r="AG293" s="4"/>
    </row>
    <row r="294" spans="2:33" x14ac:dyDescent="0.2">
      <c r="B294" s="1"/>
      <c r="C294" s="4"/>
      <c r="E294" s="1"/>
      <c r="F294" s="4"/>
      <c r="H294" s="1"/>
      <c r="I294" s="4"/>
      <c r="T294" s="1"/>
      <c r="U294" s="4"/>
      <c r="AF294" s="1"/>
      <c r="AG294" s="4"/>
    </row>
    <row r="295" spans="2:33" x14ac:dyDescent="0.2">
      <c r="B295" s="1"/>
      <c r="C295" s="4"/>
      <c r="E295" s="1"/>
      <c r="F295" s="4"/>
      <c r="H295" s="1"/>
      <c r="I295" s="4"/>
      <c r="T295" s="1"/>
      <c r="U295" s="4"/>
      <c r="AF295" s="1"/>
      <c r="AG295" s="4"/>
    </row>
    <row r="296" spans="2:33" x14ac:dyDescent="0.2">
      <c r="B296" s="1"/>
      <c r="C296" s="4"/>
      <c r="E296" s="1"/>
      <c r="F296" s="4"/>
      <c r="H296" s="1"/>
      <c r="I296" s="4"/>
      <c r="T296" s="1"/>
      <c r="U296" s="4"/>
      <c r="AF296" s="1"/>
      <c r="AG296" s="4"/>
    </row>
    <row r="297" spans="2:33" x14ac:dyDescent="0.2">
      <c r="B297" s="1"/>
      <c r="C297" s="4"/>
      <c r="E297" s="1"/>
      <c r="F297" s="4"/>
      <c r="H297" s="1"/>
      <c r="I297" s="4"/>
      <c r="T297" s="1"/>
      <c r="U297" s="4"/>
      <c r="AF297" s="1"/>
      <c r="AG297" s="4"/>
    </row>
    <row r="298" spans="2:33" x14ac:dyDescent="0.2">
      <c r="B298" s="1"/>
      <c r="C298" s="4"/>
      <c r="E298" s="1"/>
      <c r="F298" s="4"/>
      <c r="H298" s="1"/>
      <c r="I298" s="4"/>
      <c r="T298" s="1"/>
      <c r="U298" s="4"/>
      <c r="AF298" s="1"/>
      <c r="AG298" s="4"/>
    </row>
    <row r="299" spans="2:33" x14ac:dyDescent="0.2">
      <c r="B299" s="1"/>
      <c r="C299" s="4"/>
      <c r="E299" s="1"/>
      <c r="F299" s="4"/>
      <c r="H299" s="1"/>
      <c r="I299" s="4"/>
      <c r="T299" s="1"/>
      <c r="U299" s="4"/>
      <c r="AF299" s="1"/>
      <c r="AG299" s="4"/>
    </row>
    <row r="300" spans="2:33" x14ac:dyDescent="0.2">
      <c r="B300" s="1"/>
      <c r="C300" s="4"/>
      <c r="E300" s="1"/>
      <c r="F300" s="4"/>
      <c r="H300" s="1"/>
      <c r="I300" s="4"/>
      <c r="T300" s="1"/>
      <c r="U300" s="4"/>
      <c r="AF300" s="1"/>
      <c r="AG300" s="4"/>
    </row>
    <row r="301" spans="2:33" x14ac:dyDescent="0.2">
      <c r="B301" s="1"/>
      <c r="C301" s="4"/>
      <c r="E301" s="1"/>
      <c r="F301" s="4"/>
      <c r="H301" s="1"/>
      <c r="I301" s="4"/>
      <c r="T301" s="1"/>
      <c r="U301" s="4"/>
      <c r="AF301" s="1"/>
      <c r="AG301" s="4"/>
    </row>
    <row r="302" spans="2:33" x14ac:dyDescent="0.2">
      <c r="B302" s="1"/>
      <c r="C302" s="4"/>
      <c r="E302" s="1"/>
      <c r="F302" s="4"/>
      <c r="H302" s="1"/>
      <c r="I302" s="4"/>
      <c r="T302" s="1"/>
      <c r="U302" s="4"/>
      <c r="AF302" s="1"/>
      <c r="AG302" s="4"/>
    </row>
    <row r="303" spans="2:33" x14ac:dyDescent="0.2">
      <c r="B303" s="1"/>
      <c r="C303" s="4"/>
      <c r="E303" s="1"/>
      <c r="F303" s="4"/>
      <c r="H303" s="1"/>
      <c r="I303" s="4"/>
      <c r="T303" s="1"/>
      <c r="U303" s="4"/>
      <c r="AF303" s="1"/>
      <c r="AG303" s="4"/>
    </row>
    <row r="304" spans="2:33" x14ac:dyDescent="0.2">
      <c r="B304" s="1"/>
      <c r="C304" s="4"/>
      <c r="E304" s="1"/>
      <c r="F304" s="4"/>
      <c r="H304" s="1"/>
      <c r="I304" s="4"/>
      <c r="T304" s="1"/>
      <c r="U304" s="4"/>
      <c r="AF304" s="1"/>
      <c r="AG304" s="4"/>
    </row>
    <row r="305" spans="2:33" x14ac:dyDescent="0.2">
      <c r="B305" s="1"/>
      <c r="C305" s="4"/>
      <c r="E305" s="1"/>
      <c r="F305" s="4"/>
      <c r="H305" s="1"/>
      <c r="I305" s="4"/>
      <c r="T305" s="1"/>
      <c r="U305" s="4"/>
      <c r="AF305" s="1"/>
      <c r="AG305" s="4"/>
    </row>
    <row r="306" spans="2:33" x14ac:dyDescent="0.2">
      <c r="B306" s="1"/>
      <c r="C306" s="4"/>
      <c r="E306" s="1"/>
      <c r="F306" s="4"/>
      <c r="H306" s="1"/>
      <c r="I306" s="4"/>
      <c r="T306" s="1"/>
      <c r="U306" s="4"/>
      <c r="AF306" s="1"/>
      <c r="AG306" s="4"/>
    </row>
    <row r="307" spans="2:33" x14ac:dyDescent="0.2">
      <c r="B307" s="1"/>
      <c r="C307" s="4"/>
      <c r="E307" s="1"/>
      <c r="F307" s="4"/>
      <c r="H307" s="1"/>
      <c r="I307" s="4"/>
      <c r="T307" s="1"/>
      <c r="U307" s="4"/>
      <c r="AF307" s="1"/>
      <c r="AG307" s="4"/>
    </row>
    <row r="308" spans="2:33" x14ac:dyDescent="0.2">
      <c r="B308" s="1"/>
      <c r="C308" s="4"/>
      <c r="E308" s="1"/>
      <c r="F308" s="4"/>
      <c r="H308" s="1"/>
      <c r="I308" s="4"/>
      <c r="T308" s="1"/>
      <c r="U308" s="4"/>
      <c r="AF308" s="1"/>
      <c r="AG308" s="4"/>
    </row>
    <row r="309" spans="2:33" x14ac:dyDescent="0.2">
      <c r="B309" s="1"/>
      <c r="C309" s="4"/>
      <c r="E309" s="1"/>
      <c r="F309" s="4"/>
      <c r="H309" s="1"/>
      <c r="I309" s="4"/>
      <c r="T309" s="1"/>
      <c r="U309" s="4"/>
      <c r="AF309" s="1"/>
      <c r="AG309" s="4"/>
    </row>
    <row r="310" spans="2:33" x14ac:dyDescent="0.2">
      <c r="B310" s="1"/>
      <c r="C310" s="4"/>
      <c r="E310" s="1"/>
      <c r="F310" s="4"/>
      <c r="H310" s="1"/>
      <c r="I310" s="4"/>
      <c r="T310" s="1"/>
      <c r="U310" s="4"/>
      <c r="AF310" s="1"/>
      <c r="AG310" s="4"/>
    </row>
    <row r="311" spans="2:33" x14ac:dyDescent="0.2">
      <c r="B311" s="1"/>
      <c r="C311" s="4"/>
      <c r="E311" s="1"/>
      <c r="F311" s="4"/>
      <c r="H311" s="1"/>
      <c r="I311" s="4"/>
      <c r="T311" s="1"/>
      <c r="U311" s="4"/>
      <c r="AF311" s="1"/>
      <c r="AG311" s="4"/>
    </row>
    <row r="312" spans="2:33" x14ac:dyDescent="0.2">
      <c r="B312" s="1"/>
      <c r="C312" s="4"/>
      <c r="E312" s="1"/>
      <c r="F312" s="4"/>
      <c r="H312" s="1"/>
      <c r="I312" s="4"/>
      <c r="T312" s="1"/>
      <c r="U312" s="4"/>
      <c r="AF312" s="1"/>
      <c r="AG312" s="4"/>
    </row>
    <row r="313" spans="2:33" x14ac:dyDescent="0.2">
      <c r="B313" s="1"/>
      <c r="C313" s="4"/>
      <c r="E313" s="1"/>
      <c r="F313" s="4"/>
      <c r="H313" s="1"/>
      <c r="I313" s="4"/>
      <c r="T313" s="1"/>
      <c r="U313" s="4"/>
      <c r="AF313" s="1"/>
      <c r="AG313" s="4"/>
    </row>
    <row r="314" spans="2:33" x14ac:dyDescent="0.2">
      <c r="B314" s="1"/>
      <c r="C314" s="4"/>
      <c r="E314" s="1"/>
      <c r="F314" s="4"/>
      <c r="H314" s="1"/>
      <c r="I314" s="4"/>
      <c r="T314" s="1"/>
      <c r="U314" s="4"/>
      <c r="AF314" s="1"/>
      <c r="AG314" s="4"/>
    </row>
    <row r="315" spans="2:33" x14ac:dyDescent="0.2">
      <c r="B315" s="1"/>
      <c r="C315" s="4"/>
      <c r="E315" s="1"/>
      <c r="F315" s="4"/>
      <c r="H315" s="1"/>
      <c r="I315" s="4"/>
      <c r="T315" s="1"/>
      <c r="U315" s="4"/>
      <c r="AF315" s="1"/>
      <c r="AG315" s="4"/>
    </row>
    <row r="316" spans="2:33" x14ac:dyDescent="0.2">
      <c r="B316" s="1"/>
      <c r="C316" s="4"/>
      <c r="E316" s="1"/>
      <c r="F316" s="4"/>
      <c r="H316" s="1"/>
      <c r="I316" s="4"/>
      <c r="T316" s="1"/>
      <c r="U316" s="4"/>
      <c r="AF316" s="1"/>
      <c r="AG316" s="4"/>
    </row>
    <row r="317" spans="2:33" x14ac:dyDescent="0.2">
      <c r="B317" s="1"/>
      <c r="C317" s="4"/>
      <c r="E317" s="1"/>
      <c r="F317" s="4"/>
      <c r="H317" s="1"/>
      <c r="I317" s="4"/>
      <c r="T317" s="1"/>
      <c r="U317" s="4"/>
    </row>
    <row r="318" spans="2:33" x14ac:dyDescent="0.2">
      <c r="B318" s="1"/>
      <c r="C318" s="4"/>
      <c r="E318" s="1"/>
      <c r="F318" s="4"/>
      <c r="H318" s="1"/>
      <c r="I318" s="4"/>
      <c r="T318" s="1"/>
      <c r="U318" s="4"/>
    </row>
    <row r="319" spans="2:33" x14ac:dyDescent="0.2">
      <c r="B319" s="1"/>
      <c r="C319" s="4"/>
      <c r="H319" s="1"/>
      <c r="I319" s="4"/>
      <c r="T319" s="1"/>
      <c r="U319" s="4"/>
    </row>
    <row r="320" spans="2:33" x14ac:dyDescent="0.2">
      <c r="B320" s="1"/>
      <c r="C320" s="4"/>
      <c r="H320" s="1"/>
      <c r="I320" s="4"/>
      <c r="T320" s="1"/>
      <c r="U320" s="4"/>
    </row>
    <row r="321" spans="2:21" x14ac:dyDescent="0.2">
      <c r="B321" s="1"/>
      <c r="C321" s="4"/>
      <c r="H321" s="1"/>
      <c r="I321" s="4"/>
      <c r="T321" s="1"/>
      <c r="U321" s="4"/>
    </row>
    <row r="322" spans="2:21" x14ac:dyDescent="0.2">
      <c r="B322" s="1"/>
      <c r="C322" s="4"/>
      <c r="H322" s="1"/>
      <c r="I322" s="4"/>
      <c r="T322" s="1"/>
      <c r="U322" s="4"/>
    </row>
    <row r="323" spans="2:21" x14ac:dyDescent="0.2">
      <c r="B323" s="1"/>
      <c r="C323" s="4"/>
      <c r="H323" s="1"/>
      <c r="I323" s="4"/>
      <c r="T323" s="1"/>
      <c r="U323" s="4"/>
    </row>
    <row r="324" spans="2:21" x14ac:dyDescent="0.2">
      <c r="B324" s="1"/>
      <c r="C324" s="4"/>
      <c r="H324" s="1"/>
      <c r="I324" s="4"/>
      <c r="T324" s="1"/>
      <c r="U324" s="4"/>
    </row>
    <row r="325" spans="2:21" x14ac:dyDescent="0.2">
      <c r="B325" s="1"/>
      <c r="C325" s="4"/>
      <c r="H325" s="1"/>
      <c r="I325" s="4"/>
      <c r="T325" s="1"/>
      <c r="U325" s="4"/>
    </row>
    <row r="326" spans="2:21" x14ac:dyDescent="0.2">
      <c r="B326" s="1"/>
      <c r="C326" s="4"/>
      <c r="H326" s="1"/>
      <c r="I326" s="4"/>
      <c r="T326" s="1"/>
      <c r="U326" s="4"/>
    </row>
    <row r="327" spans="2:21" x14ac:dyDescent="0.2">
      <c r="B327" s="1"/>
      <c r="C327" s="4"/>
      <c r="H327" s="1"/>
      <c r="I327" s="4"/>
      <c r="T327" s="1"/>
      <c r="U327" s="4"/>
    </row>
    <row r="328" spans="2:21" x14ac:dyDescent="0.2">
      <c r="B328" s="1"/>
      <c r="C328" s="1"/>
      <c r="H328" s="1"/>
      <c r="I328" s="1"/>
      <c r="T328" s="1"/>
      <c r="U328" s="1"/>
    </row>
  </sheetData>
  <pageMargins left="0" right="0" top="0" bottom="0" header="0" footer="0"/>
  <pageSetup paperSize="5" scale="3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book structure</vt:lpstr>
      <vt:lpstr>curves</vt:lpstr>
      <vt:lpstr>summary</vt:lpstr>
      <vt:lpstr>fob deals</vt:lpstr>
      <vt:lpstr>lng-freight</vt:lpstr>
      <vt:lpstr>freight deals</vt:lpstr>
      <vt:lpstr>cif deals</vt:lpstr>
      <vt:lpstr>curves</vt:lpstr>
      <vt:lpstr>'book structure'!Print_Area</vt:lpstr>
      <vt:lpstr>'cif deals'!Print_Area</vt:lpstr>
      <vt:lpstr>'fob deals'!Print_Area</vt:lpstr>
      <vt:lpstr>'freight deals'!Print_Area</vt:lpstr>
      <vt:lpstr>'lng-freight'!Print_Area</vt:lpstr>
      <vt:lpstr>summary!Print_Area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Groves</dc:creator>
  <cp:lastModifiedBy>Felienne</cp:lastModifiedBy>
  <cp:lastPrinted>2000-06-13T13:26:14Z</cp:lastPrinted>
  <dcterms:created xsi:type="dcterms:W3CDTF">2000-06-07T15:41:48Z</dcterms:created>
  <dcterms:modified xsi:type="dcterms:W3CDTF">2014-09-05T11:14:20Z</dcterms:modified>
</cp:coreProperties>
</file>