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5480" windowHeight="7365" activeTab="1"/>
  </bookViews>
  <sheets>
    <sheet name="Index" sheetId="4" r:id="rId1"/>
    <sheet name="DPR Numbers" sheetId="1" r:id="rId2"/>
  </sheets>
  <externalReferences>
    <externalReference r:id="rId3"/>
  </externalReferences>
  <definedNames>
    <definedName name="_xlnm.Print_Area" localSheetId="1">'DPR Numbers'!$B$1:$AF$68</definedName>
    <definedName name="_xlnm.Print_Area" localSheetId="0">Index!$A$1:$D$48</definedName>
  </definedNames>
  <calcPr calcId="152511"/>
</workbook>
</file>

<file path=xl/calcChain.xml><?xml version="1.0" encoding="utf-8"?>
<calcChain xmlns="http://schemas.openxmlformats.org/spreadsheetml/2006/main">
  <c r="G10" i="1" l="1"/>
  <c r="H10" i="1"/>
  <c r="K10" i="1"/>
  <c r="M10" i="1"/>
  <c r="N10" i="1"/>
  <c r="Q10" i="1"/>
  <c r="U10" i="1"/>
  <c r="V10" i="1"/>
  <c r="Y10" i="1"/>
  <c r="AA10" i="1"/>
  <c r="AB10" i="1" s="1"/>
  <c r="AE10" i="1"/>
  <c r="G11" i="1"/>
  <c r="H11" i="1"/>
  <c r="J11" i="1"/>
  <c r="M11" i="1" s="1"/>
  <c r="Q11" i="1"/>
  <c r="U11" i="1"/>
  <c r="V11" i="1"/>
  <c r="Y11" i="1"/>
  <c r="AA11" i="1"/>
  <c r="AA62" i="1" s="1"/>
  <c r="AB62" i="1" s="1"/>
  <c r="AE11" i="1"/>
  <c r="H13" i="1"/>
  <c r="M13" i="1"/>
  <c r="V13" i="1"/>
  <c r="G14" i="1"/>
  <c r="H14" i="1"/>
  <c r="K14" i="1"/>
  <c r="N14" i="1"/>
  <c r="Q14" i="1"/>
  <c r="U14" i="1"/>
  <c r="V14" i="1"/>
  <c r="Y14" i="1"/>
  <c r="AB14" i="1"/>
  <c r="AE14" i="1"/>
  <c r="G15" i="1"/>
  <c r="H15" i="1"/>
  <c r="K15" i="1"/>
  <c r="M15" i="1"/>
  <c r="N15" i="1" s="1"/>
  <c r="Q15" i="1"/>
  <c r="U15" i="1"/>
  <c r="V15" i="1"/>
  <c r="Y15" i="1"/>
  <c r="AA15" i="1"/>
  <c r="AB15" i="1" s="1"/>
  <c r="AE15" i="1"/>
  <c r="H17" i="1"/>
  <c r="M17" i="1"/>
  <c r="V17" i="1"/>
  <c r="AA17" i="1"/>
  <c r="G18" i="1"/>
  <c r="H18" i="1"/>
  <c r="K18" i="1"/>
  <c r="N18" i="1"/>
  <c r="Q18" i="1"/>
  <c r="V18" i="1"/>
  <c r="AA18" i="1"/>
  <c r="H20" i="1"/>
  <c r="M20" i="1"/>
  <c r="V20" i="1"/>
  <c r="AA20" i="1"/>
  <c r="G21" i="1"/>
  <c r="H21" i="1"/>
  <c r="K21" i="1"/>
  <c r="M21" i="1"/>
  <c r="N21" i="1"/>
  <c r="Q21" i="1"/>
  <c r="U21" i="1"/>
  <c r="V21" i="1"/>
  <c r="Y21" i="1"/>
  <c r="AA21" i="1"/>
  <c r="AB21" i="1" s="1"/>
  <c r="AE21" i="1"/>
  <c r="G23" i="1"/>
  <c r="H23" i="1"/>
  <c r="K23" i="1"/>
  <c r="M23" i="1"/>
  <c r="N23" i="1"/>
  <c r="Q23" i="1"/>
  <c r="U23" i="1"/>
  <c r="V23" i="1"/>
  <c r="Y23" i="1"/>
  <c r="AA23" i="1"/>
  <c r="AB23" i="1" s="1"/>
  <c r="AE23" i="1"/>
  <c r="G24" i="1"/>
  <c r="H24" i="1"/>
  <c r="K24" i="1"/>
  <c r="M24" i="1"/>
  <c r="N24" i="1"/>
  <c r="Q24" i="1"/>
  <c r="U24" i="1"/>
  <c r="V24" i="1"/>
  <c r="Y24" i="1"/>
  <c r="AA24" i="1"/>
  <c r="AB24" i="1" s="1"/>
  <c r="AE24" i="1"/>
  <c r="G25" i="1"/>
  <c r="H25" i="1"/>
  <c r="K25" i="1"/>
  <c r="M25" i="1"/>
  <c r="N25" i="1"/>
  <c r="Q25" i="1"/>
  <c r="U25" i="1"/>
  <c r="V25" i="1"/>
  <c r="Y25" i="1"/>
  <c r="AA25" i="1"/>
  <c r="AB25" i="1" s="1"/>
  <c r="AE25" i="1"/>
  <c r="G26" i="1"/>
  <c r="H26" i="1"/>
  <c r="K26" i="1"/>
  <c r="M26" i="1"/>
  <c r="N26" i="1"/>
  <c r="Q26" i="1"/>
  <c r="U26" i="1"/>
  <c r="V26" i="1"/>
  <c r="Y26" i="1"/>
  <c r="AA26" i="1"/>
  <c r="AB26" i="1" s="1"/>
  <c r="AE26" i="1"/>
  <c r="G27" i="1"/>
  <c r="H27" i="1"/>
  <c r="K27" i="1"/>
  <c r="M27" i="1"/>
  <c r="N27" i="1"/>
  <c r="Q27" i="1"/>
  <c r="U27" i="1"/>
  <c r="V27" i="1"/>
  <c r="AA27" i="1"/>
  <c r="G28" i="1"/>
  <c r="H28" i="1"/>
  <c r="K28" i="1"/>
  <c r="M28" i="1"/>
  <c r="N28" i="1" s="1"/>
  <c r="Q28" i="1"/>
  <c r="V28" i="1"/>
  <c r="AA28" i="1"/>
  <c r="G29" i="1"/>
  <c r="H29" i="1"/>
  <c r="K29" i="1"/>
  <c r="M29" i="1"/>
  <c r="N29" i="1" s="1"/>
  <c r="Q29" i="1"/>
  <c r="U29" i="1"/>
  <c r="V29" i="1"/>
  <c r="Y29" i="1"/>
  <c r="AA29" i="1"/>
  <c r="AB29" i="1" s="1"/>
  <c r="AE29" i="1"/>
  <c r="G30" i="1"/>
  <c r="H30" i="1"/>
  <c r="K30" i="1"/>
  <c r="M30" i="1"/>
  <c r="N30" i="1"/>
  <c r="Q30" i="1"/>
  <c r="U30" i="1"/>
  <c r="V30" i="1"/>
  <c r="Y30" i="1"/>
  <c r="AA30" i="1"/>
  <c r="AB30" i="1"/>
  <c r="AE30" i="1"/>
  <c r="H32" i="1"/>
  <c r="V32" i="1"/>
  <c r="AA32" i="1"/>
  <c r="G33" i="1"/>
  <c r="H33" i="1"/>
  <c r="K33" i="1"/>
  <c r="M33" i="1"/>
  <c r="N33" i="1"/>
  <c r="Q33" i="1"/>
  <c r="U33" i="1"/>
  <c r="V33" i="1"/>
  <c r="Y33" i="1"/>
  <c r="AA33" i="1"/>
  <c r="AB33" i="1" s="1"/>
  <c r="AE33" i="1"/>
  <c r="G34" i="1"/>
  <c r="H34" i="1"/>
  <c r="K34" i="1"/>
  <c r="N34" i="1"/>
  <c r="Q34" i="1"/>
  <c r="U34" i="1"/>
  <c r="V34" i="1"/>
  <c r="Y34" i="1"/>
  <c r="AA34" i="1"/>
  <c r="AB34" i="1"/>
  <c r="AE34" i="1"/>
  <c r="G35" i="1"/>
  <c r="H35" i="1"/>
  <c r="K35" i="1"/>
  <c r="M35" i="1"/>
  <c r="N35" i="1"/>
  <c r="Q35" i="1"/>
  <c r="U35" i="1"/>
  <c r="V35" i="1"/>
  <c r="Y35" i="1"/>
  <c r="AA35" i="1"/>
  <c r="AB35" i="1" s="1"/>
  <c r="AE35" i="1"/>
  <c r="G36" i="1"/>
  <c r="H36" i="1"/>
  <c r="K36" i="1"/>
  <c r="N36" i="1"/>
  <c r="P36" i="1"/>
  <c r="Q36" i="1"/>
  <c r="U36" i="1"/>
  <c r="V36" i="1"/>
  <c r="Y36" i="1"/>
  <c r="AA36" i="1"/>
  <c r="AB36" i="1"/>
  <c r="AE36" i="1"/>
  <c r="G37" i="1"/>
  <c r="H37" i="1"/>
  <c r="K37" i="1"/>
  <c r="N37" i="1"/>
  <c r="Q37" i="1"/>
  <c r="V37" i="1"/>
  <c r="AA37" i="1"/>
  <c r="G38" i="1"/>
  <c r="H38" i="1"/>
  <c r="K38" i="1"/>
  <c r="N38" i="1"/>
  <c r="P38" i="1"/>
  <c r="Q38" i="1"/>
  <c r="U38" i="1"/>
  <c r="V38" i="1"/>
  <c r="Y38" i="1"/>
  <c r="AA38" i="1"/>
  <c r="AB38" i="1"/>
  <c r="AE38" i="1"/>
  <c r="G39" i="1"/>
  <c r="H39" i="1"/>
  <c r="K39" i="1"/>
  <c r="M39" i="1"/>
  <c r="N39" i="1" s="1"/>
  <c r="Q39" i="1"/>
  <c r="V39" i="1"/>
  <c r="AA39" i="1"/>
  <c r="G41" i="1"/>
  <c r="H41" i="1"/>
  <c r="K41" i="1"/>
  <c r="M41" i="1"/>
  <c r="N41" i="1" s="1"/>
  <c r="Q41" i="1"/>
  <c r="U41" i="1"/>
  <c r="V41" i="1"/>
  <c r="Y41" i="1"/>
  <c r="AA41" i="1"/>
  <c r="AB41" i="1"/>
  <c r="AE41" i="1"/>
  <c r="H43" i="1"/>
  <c r="M43" i="1"/>
  <c r="V43" i="1"/>
  <c r="AA43" i="1"/>
  <c r="G44" i="1"/>
  <c r="H44" i="1"/>
  <c r="K44" i="1"/>
  <c r="M44" i="1"/>
  <c r="N44" i="1" s="1"/>
  <c r="Q44" i="1"/>
  <c r="U44" i="1"/>
  <c r="V44" i="1"/>
  <c r="Y44" i="1"/>
  <c r="AA44" i="1"/>
  <c r="AB44" i="1"/>
  <c r="AE44" i="1"/>
  <c r="G45" i="1"/>
  <c r="H45" i="1"/>
  <c r="K45" i="1"/>
  <c r="M45" i="1"/>
  <c r="N45" i="1" s="1"/>
  <c r="Q45" i="1"/>
  <c r="U45" i="1"/>
  <c r="V45" i="1"/>
  <c r="Y45" i="1"/>
  <c r="AA45" i="1"/>
  <c r="AB45" i="1"/>
  <c r="AE45" i="1"/>
  <c r="G46" i="1"/>
  <c r="H46" i="1"/>
  <c r="K46" i="1"/>
  <c r="M46" i="1"/>
  <c r="N46" i="1" s="1"/>
  <c r="Q46" i="1"/>
  <c r="U46" i="1"/>
  <c r="V46" i="1"/>
  <c r="Y46" i="1"/>
  <c r="AA46" i="1"/>
  <c r="AB46" i="1"/>
  <c r="AE46" i="1"/>
  <c r="H48" i="1"/>
  <c r="M48" i="1"/>
  <c r="V48" i="1"/>
  <c r="AA48" i="1"/>
  <c r="G49" i="1"/>
  <c r="H49" i="1"/>
  <c r="K49" i="1"/>
  <c r="M49" i="1"/>
  <c r="N49" i="1" s="1"/>
  <c r="Q49" i="1"/>
  <c r="U49" i="1"/>
  <c r="V49" i="1"/>
  <c r="Y49" i="1"/>
  <c r="AA49" i="1"/>
  <c r="AB49" i="1"/>
  <c r="AE49" i="1"/>
  <c r="G50" i="1"/>
  <c r="H50" i="1"/>
  <c r="K50" i="1"/>
  <c r="M50" i="1"/>
  <c r="N50" i="1" s="1"/>
  <c r="Q50" i="1"/>
  <c r="U50" i="1"/>
  <c r="V50" i="1"/>
  <c r="Y50" i="1"/>
  <c r="AA50" i="1"/>
  <c r="AB50" i="1"/>
  <c r="AE50" i="1"/>
  <c r="G51" i="1"/>
  <c r="H51" i="1"/>
  <c r="K51" i="1"/>
  <c r="M51" i="1"/>
  <c r="N51" i="1" s="1"/>
  <c r="Q51" i="1"/>
  <c r="U51" i="1"/>
  <c r="V51" i="1"/>
  <c r="Y51" i="1"/>
  <c r="AA51" i="1"/>
  <c r="AB51" i="1"/>
  <c r="AE51" i="1"/>
  <c r="H53" i="1"/>
  <c r="M53" i="1"/>
  <c r="V53" i="1"/>
  <c r="AA53" i="1"/>
  <c r="G54" i="1"/>
  <c r="H54" i="1"/>
  <c r="K54" i="1"/>
  <c r="N54" i="1"/>
  <c r="P54" i="1"/>
  <c r="Q54" i="1" s="1"/>
  <c r="U54" i="1"/>
  <c r="V54" i="1"/>
  <c r="Y54" i="1"/>
  <c r="AB54" i="1"/>
  <c r="AD54" i="1"/>
  <c r="AD62" i="1" s="1"/>
  <c r="AE62" i="1" s="1"/>
  <c r="AE54" i="1"/>
  <c r="G55" i="1"/>
  <c r="H55" i="1"/>
  <c r="K55" i="1"/>
  <c r="N55" i="1"/>
  <c r="P55" i="1"/>
  <c r="Q55" i="1"/>
  <c r="U55" i="1"/>
  <c r="V55" i="1"/>
  <c r="Y55" i="1"/>
  <c r="AB55" i="1"/>
  <c r="AD55" i="1"/>
  <c r="AE55" i="1"/>
  <c r="G56" i="1"/>
  <c r="H56" i="1"/>
  <c r="K56" i="1"/>
  <c r="N56" i="1"/>
  <c r="P56" i="1"/>
  <c r="Q56" i="1" s="1"/>
  <c r="V56" i="1"/>
  <c r="AA56" i="1"/>
  <c r="G57" i="1"/>
  <c r="H57" i="1"/>
  <c r="K57" i="1"/>
  <c r="N57" i="1"/>
  <c r="P57" i="1"/>
  <c r="Q57" i="1" s="1"/>
  <c r="V57" i="1"/>
  <c r="AA57" i="1"/>
  <c r="G58" i="1"/>
  <c r="H58" i="1"/>
  <c r="K58" i="1"/>
  <c r="N58" i="1"/>
  <c r="P58" i="1"/>
  <c r="Q58" i="1" s="1"/>
  <c r="P60" i="1"/>
  <c r="J60" i="1" s="1"/>
  <c r="J62" i="1" s="1"/>
  <c r="K62" i="1" s="1"/>
  <c r="E62" i="1"/>
  <c r="F62" i="1"/>
  <c r="G62" i="1"/>
  <c r="S62" i="1"/>
  <c r="T62" i="1"/>
  <c r="U62" i="1"/>
  <c r="X62" i="1"/>
  <c r="Y62" i="1" s="1"/>
  <c r="E68" i="1"/>
  <c r="S68" i="1"/>
  <c r="M62" i="1" l="1"/>
  <c r="N62" i="1" s="1"/>
  <c r="N11" i="1"/>
  <c r="AB11" i="1"/>
  <c r="K11" i="1"/>
  <c r="P62" i="1"/>
  <c r="Q62" i="1" s="1"/>
</calcChain>
</file>

<file path=xl/sharedStrings.xml><?xml version="1.0" encoding="utf-8"?>
<sst xmlns="http://schemas.openxmlformats.org/spreadsheetml/2006/main" count="188" uniqueCount="98">
  <si>
    <t>Profit Breakdown</t>
  </si>
  <si>
    <t>by BUSINESS UNIT - DESK</t>
  </si>
  <si>
    <t>Total P&amp;L</t>
  </si>
  <si>
    <t>Proprietary Trading</t>
  </si>
  <si>
    <t>Origination</t>
  </si>
  <si>
    <t>New Deals</t>
  </si>
  <si>
    <t>Change in Deals</t>
  </si>
  <si>
    <t>as of 11/02/01</t>
  </si>
  <si>
    <t>Dollars</t>
  </si>
  <si>
    <t>Precentage</t>
  </si>
  <si>
    <t>Limit</t>
  </si>
  <si>
    <t>Percentage</t>
  </si>
  <si>
    <t>Year End</t>
  </si>
  <si>
    <t>ENRON AMERICA</t>
  </si>
  <si>
    <t xml:space="preserve"> </t>
  </si>
  <si>
    <t>N America Natural Gas</t>
  </si>
  <si>
    <t>N America Electricity</t>
  </si>
  <si>
    <t>Cross Commodity</t>
  </si>
  <si>
    <t>Global Products</t>
  </si>
  <si>
    <t>ENRON GLOBAL ASSETS</t>
  </si>
  <si>
    <t>S America Natural Gas</t>
  </si>
  <si>
    <t>S America Electricity</t>
  </si>
  <si>
    <t>EWS OFFICE OF THE CHAIR</t>
  </si>
  <si>
    <t>EOL Crude 24/7 Trading</t>
  </si>
  <si>
    <t>ENRON EUROPE</t>
  </si>
  <si>
    <t>Metals &amp; Minerals</t>
  </si>
  <si>
    <t>European Natural Gas</t>
  </si>
  <si>
    <t>UK Electricity</t>
  </si>
  <si>
    <t>Continental Electricity</t>
  </si>
  <si>
    <t>Nordic Electricity</t>
  </si>
  <si>
    <t>Australian Electricity</t>
  </si>
  <si>
    <t>Japanese Electricity</t>
  </si>
  <si>
    <t xml:space="preserve">Credit Trading : </t>
  </si>
  <si>
    <t>EES Europe</t>
  </si>
  <si>
    <t>ENRON GLOBAL MARKETS</t>
  </si>
  <si>
    <t>LNG</t>
  </si>
  <si>
    <t>Weather Derivatives</t>
  </si>
  <si>
    <t xml:space="preserve">Coal </t>
  </si>
  <si>
    <t>Freight Markets</t>
  </si>
  <si>
    <t>Emissions</t>
  </si>
  <si>
    <t>Global Risk Markets Trading</t>
  </si>
  <si>
    <t>Drift</t>
  </si>
  <si>
    <t>Financial Trading</t>
  </si>
  <si>
    <t>ENRON INDUSTRIAL MARKETS</t>
  </si>
  <si>
    <t>Pulp &amp; Paper</t>
  </si>
  <si>
    <t>Lumber</t>
  </si>
  <si>
    <t>Steel</t>
  </si>
  <si>
    <t>ENRON BROADBAND SERVICES</t>
  </si>
  <si>
    <t>Bandwidth</t>
  </si>
  <si>
    <t>Advertising</t>
  </si>
  <si>
    <t>DRAM</t>
  </si>
  <si>
    <t>EES Origination</t>
  </si>
  <si>
    <t xml:space="preserve">EES WHOLESALE </t>
  </si>
  <si>
    <t>EES Natural Gas</t>
  </si>
  <si>
    <t>EES Power</t>
  </si>
  <si>
    <t>EES Power-Gas</t>
  </si>
  <si>
    <t>EES Tariff Management</t>
  </si>
  <si>
    <t>Merchant</t>
  </si>
  <si>
    <t>TOTAL PROFIT &amp; LOSS</t>
  </si>
  <si>
    <t>*</t>
  </si>
  <si>
    <t>Due To UK Holiday, Aug. 27 &amp; Aug. 28 Info. Is Reported on Aug. 28 DPR</t>
  </si>
  <si>
    <t>Section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</si>
  <si>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</si>
  <si>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</si>
  <si>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</si>
  <si>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</si>
  <si>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</si>
  <si>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</si>
  <si>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</si>
  <si>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</si>
  <si>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</si>
  <si>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</si>
  <si>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</si>
  <si>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</si>
  <si>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</si>
  <si>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</si>
  <si>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</si>
  <si>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</si>
  <si>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</si>
  <si>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</si>
  <si>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</si>
  <si>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</si>
  <si>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</si>
  <si>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</si>
  <si>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</si>
  <si>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</si>
  <si>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</si>
  <si>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</si>
  <si>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</si>
  <si>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</si>
  <si>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</si>
  <si>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</si>
  <si>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ENA Other</t>
  </si>
  <si>
    <t>Structured Derivatives UK</t>
  </si>
  <si>
    <t>Europe Other</t>
  </si>
  <si>
    <t>S. Cone Crude</t>
  </si>
  <si>
    <t>TOTAL</t>
  </si>
  <si>
    <t>Other (Peakers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</si>
</sst>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</numFmts>
  <fonts count="31" x14ac:knownFonts="1">
    <font>
      <sz val="10"/>
      <name val="Arial"/>
    </font>
    <font>
      <sz val="10"/>
      <name val="Arial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12"/>
      <name val="Arial"/>
    </font>
    <font>
      <b/>
      <u/>
      <sz val="12"/>
      <name val="Franklin Gothic Medium Cond"/>
      <family val="2"/>
    </font>
    <font>
      <b/>
      <sz val="14"/>
      <color indexed="10"/>
      <name val="Franklin Gothic Medium Cond"/>
      <family val="2"/>
    </font>
    <font>
      <sz val="14"/>
      <name val="Franklin Gothic Medium Cond"/>
      <family val="2"/>
    </font>
    <font>
      <sz val="14"/>
      <name val="Arial"/>
    </font>
    <font>
      <b/>
      <sz val="10"/>
      <name val="Franklin Gothic Medium Cond"/>
      <family val="2"/>
    </font>
    <font>
      <sz val="11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sz val="9"/>
      <name val="Arial"/>
      <family val="2"/>
    </font>
    <font>
      <b/>
      <sz val="11"/>
      <name val="Franklin Gothic Medium Cond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</font>
    <font>
      <sz val="11"/>
      <name val="Arial"/>
    </font>
    <font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9"/>
      <name val="Arial"/>
    </font>
    <font>
      <b/>
      <sz val="9"/>
      <color indexed="10"/>
      <name val="Franklin Gothic Medium Cond"/>
      <family val="2"/>
    </font>
    <font>
      <b/>
      <sz val="10"/>
      <name val="Arial"/>
    </font>
    <font>
      <b/>
      <sz val="7"/>
      <name val="Franklin Gothic Medium Cond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 applyFill="1" applyAlignment="1">
      <alignment horizontal="right"/>
    </xf>
    <xf numFmtId="164" fontId="4" fillId="0" borderId="0" xfId="1" applyNumberFormat="1" applyFont="1" applyAlignment="1">
      <alignment horizontal="right"/>
    </xf>
    <xf numFmtId="0" fontId="5" fillId="0" borderId="0" xfId="0" applyFont="1"/>
    <xf numFmtId="0" fontId="2" fillId="0" borderId="0" xfId="0" applyFont="1"/>
    <xf numFmtId="0" fontId="4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/>
    </xf>
    <xf numFmtId="164" fontId="8" fillId="0" borderId="0" xfId="1" applyNumberFormat="1" applyFont="1" applyFill="1" applyAlignment="1">
      <alignment horizontal="left"/>
    </xf>
    <xf numFmtId="164" fontId="8" fillId="0" borderId="0" xfId="1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164" fontId="10" fillId="0" borderId="0" xfId="1" applyNumberFormat="1" applyFont="1" applyFill="1" applyBorder="1" applyAlignment="1">
      <alignment horizontal="right"/>
    </xf>
    <xf numFmtId="0" fontId="3" fillId="0" borderId="0" xfId="0" applyFont="1" applyFill="1" applyBorder="1"/>
    <xf numFmtId="0" fontId="1" fillId="0" borderId="0" xfId="0" applyFont="1"/>
    <xf numFmtId="0" fontId="12" fillId="0" borderId="0" xfId="0" applyFont="1"/>
    <xf numFmtId="0" fontId="13" fillId="0" borderId="0" xfId="0" applyFont="1"/>
    <xf numFmtId="44" fontId="3" fillId="2" borderId="3" xfId="2" applyFont="1" applyFill="1" applyBorder="1"/>
    <xf numFmtId="43" fontId="13" fillId="0" borderId="7" xfId="0" applyNumberFormat="1" applyFont="1" applyFill="1" applyBorder="1" applyAlignment="1">
      <alignment horizontal="center"/>
    </xf>
    <xf numFmtId="43" fontId="13" fillId="0" borderId="8" xfId="0" applyNumberFormat="1" applyFont="1" applyBorder="1" applyAlignment="1">
      <alignment horizontal="center"/>
    </xf>
    <xf numFmtId="43" fontId="13" fillId="0" borderId="8" xfId="0" applyNumberFormat="1" applyFont="1" applyFill="1" applyBorder="1" applyAlignment="1">
      <alignment horizontal="center"/>
    </xf>
    <xf numFmtId="164" fontId="13" fillId="3" borderId="8" xfId="1" applyNumberFormat="1" applyFont="1" applyFill="1" applyBorder="1" applyAlignment="1">
      <alignment horizontal="right"/>
    </xf>
    <xf numFmtId="43" fontId="13" fillId="0" borderId="0" xfId="0" applyNumberFormat="1" applyFont="1"/>
    <xf numFmtId="164" fontId="13" fillId="0" borderId="8" xfId="1" applyNumberFormat="1" applyFont="1" applyFill="1" applyBorder="1" applyAlignment="1">
      <alignment horizontal="right"/>
    </xf>
    <xf numFmtId="0" fontId="14" fillId="0" borderId="0" xfId="0" applyFont="1"/>
    <xf numFmtId="44" fontId="13" fillId="2" borderId="3" xfId="2" applyFont="1" applyFill="1" applyBorder="1"/>
    <xf numFmtId="0" fontId="15" fillId="0" borderId="0" xfId="0" applyFont="1"/>
    <xf numFmtId="44" fontId="11" fillId="2" borderId="3" xfId="2" applyFont="1" applyFill="1" applyBorder="1"/>
    <xf numFmtId="0" fontId="11" fillId="0" borderId="0" xfId="0" applyFont="1" applyFill="1" applyAlignment="1">
      <alignment horizontal="center"/>
    </xf>
    <xf numFmtId="164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1" applyNumberFormat="1" applyFont="1" applyFill="1" applyAlignment="1">
      <alignment horizontal="right"/>
    </xf>
    <xf numFmtId="164" fontId="11" fillId="0" borderId="0" xfId="1" applyNumberFormat="1" applyFont="1" applyAlignment="1">
      <alignment horizontal="right"/>
    </xf>
    <xf numFmtId="0" fontId="16" fillId="0" borderId="0" xfId="0" applyFont="1"/>
    <xf numFmtId="44" fontId="10" fillId="2" borderId="3" xfId="2" applyFont="1" applyFill="1" applyBorder="1"/>
    <xf numFmtId="43" fontId="13" fillId="0" borderId="0" xfId="0" applyNumberFormat="1" applyFont="1" applyBorder="1" applyAlignment="1">
      <alignment horizontal="center"/>
    </xf>
    <xf numFmtId="0" fontId="17" fillId="0" borderId="0" xfId="0" applyFont="1"/>
    <xf numFmtId="9" fontId="13" fillId="0" borderId="0" xfId="3" applyFont="1" applyBorder="1" applyAlignment="1">
      <alignment horizontal="center"/>
    </xf>
    <xf numFmtId="0" fontId="11" fillId="0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8" fillId="0" borderId="0" xfId="0" applyFont="1"/>
    <xf numFmtId="164" fontId="13" fillId="0" borderId="9" xfId="0" applyNumberFormat="1" applyFont="1" applyFill="1" applyBorder="1" applyAlignment="1">
      <alignment horizontal="center"/>
    </xf>
    <xf numFmtId="43" fontId="13" fillId="0" borderId="9" xfId="0" applyNumberFormat="1" applyFont="1" applyBorder="1" applyAlignment="1">
      <alignment horizontal="center"/>
    </xf>
    <xf numFmtId="0" fontId="13" fillId="0" borderId="0" xfId="0" applyFont="1" applyBorder="1"/>
    <xf numFmtId="39" fontId="13" fillId="0" borderId="8" xfId="0" applyNumberFormat="1" applyFont="1" applyBorder="1" applyAlignment="1">
      <alignment horizontal="center"/>
    </xf>
    <xf numFmtId="164" fontId="13" fillId="0" borderId="9" xfId="1" applyNumberFormat="1" applyFont="1" applyFill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64" fontId="13" fillId="0" borderId="10" xfId="0" applyNumberFormat="1" applyFont="1" applyFill="1" applyBorder="1" applyAlignment="1">
      <alignment horizontal="center"/>
    </xf>
    <xf numFmtId="0" fontId="19" fillId="0" borderId="0" xfId="0" applyFont="1"/>
    <xf numFmtId="0" fontId="13" fillId="0" borderId="0" xfId="0" applyFont="1" applyAlignment="1">
      <alignment horizontal="center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Alignment="1">
      <alignment horizontal="righ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3" fillId="0" borderId="0" xfId="0" applyFont="1" applyFill="1" applyAlignment="1">
      <alignment horizontal="center"/>
    </xf>
    <xf numFmtId="164" fontId="13" fillId="0" borderId="0" xfId="1" applyNumberFormat="1" applyFont="1" applyFill="1" applyAlignment="1">
      <alignment horizontal="right"/>
    </xf>
    <xf numFmtId="164" fontId="13" fillId="0" borderId="0" xfId="1" applyNumberFormat="1" applyFont="1" applyAlignment="1">
      <alignment horizontal="right"/>
    </xf>
    <xf numFmtId="0" fontId="23" fillId="0" borderId="0" xfId="0" applyFont="1"/>
    <xf numFmtId="0" fontId="24" fillId="0" borderId="0" xfId="0" applyFont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5" fillId="0" borderId="0" xfId="0" applyFont="1"/>
    <xf numFmtId="0" fontId="10" fillId="2" borderId="0" xfId="0" applyFont="1" applyFill="1"/>
    <xf numFmtId="44" fontId="10" fillId="2" borderId="11" xfId="2" applyFont="1" applyFill="1" applyBorder="1"/>
    <xf numFmtId="0" fontId="13" fillId="0" borderId="0" xfId="0" applyFont="1" applyFill="1"/>
    <xf numFmtId="0" fontId="3" fillId="0" borderId="0" xfId="0" applyFont="1" applyBorder="1"/>
    <xf numFmtId="0" fontId="10" fillId="0" borderId="0" xfId="0" applyFont="1" applyFill="1"/>
    <xf numFmtId="0" fontId="3" fillId="0" borderId="0" xfId="0" applyFont="1" applyFill="1"/>
    <xf numFmtId="43" fontId="3" fillId="0" borderId="0" xfId="0" applyNumberFormat="1" applyFont="1" applyFill="1" applyBorder="1"/>
    <xf numFmtId="0" fontId="0" fillId="0" borderId="0" xfId="0" applyFill="1"/>
    <xf numFmtId="44" fontId="0" fillId="0" borderId="0" xfId="0" applyNumberFormat="1" applyFill="1"/>
    <xf numFmtId="43" fontId="0" fillId="0" borderId="0" xfId="0" applyNumberFormat="1"/>
    <xf numFmtId="0" fontId="11" fillId="0" borderId="0" xfId="0" applyFont="1" applyFill="1"/>
    <xf numFmtId="0" fontId="1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43" fontId="13" fillId="0" borderId="0" xfId="0" applyNumberFormat="1" applyFont="1" applyFill="1" applyBorder="1" applyAlignment="1">
      <alignment horizontal="center"/>
    </xf>
    <xf numFmtId="164" fontId="13" fillId="0" borderId="0" xfId="1" applyNumberFormat="1" applyFont="1" applyFill="1" applyBorder="1" applyAlignment="1">
      <alignment horizontal="right"/>
    </xf>
    <xf numFmtId="43" fontId="13" fillId="0" borderId="12" xfId="0" applyNumberFormat="1" applyFont="1" applyFill="1" applyBorder="1" applyAlignment="1">
      <alignment horizontal="center"/>
    </xf>
    <xf numFmtId="0" fontId="13" fillId="0" borderId="0" xfId="0" applyFont="1" applyAlignment="1"/>
    <xf numFmtId="0" fontId="6" fillId="4" borderId="0" xfId="0" applyFont="1" applyFill="1" applyAlignment="1">
      <alignment horizontal="left"/>
    </xf>
    <xf numFmtId="0" fontId="10" fillId="4" borderId="1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5" fontId="26" fillId="0" borderId="0" xfId="0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Bjorn/Enron%20Save!/PNL%20Breakout.1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us. Unit DP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/>
  </sheetViews>
  <sheetFormatPr defaultRowHeight="12.75" x14ac:dyDescent="0.2"/>
  <cols>
    <col min="3" max="3" width="19.28515625" bestFit="1" customWidth="1"/>
  </cols>
  <sheetData>
    <row r="1" spans="1:4" ht="15.75" x14ac:dyDescent="0.3">
      <c r="A1" s="99" t="s">
        <v>61</v>
      </c>
      <c r="B1" s="17"/>
      <c r="C1" s="18"/>
      <c r="D1" s="2"/>
    </row>
    <row r="2" spans="1:4" ht="15.75" x14ac:dyDescent="0.3">
      <c r="A2" s="99"/>
      <c r="B2" s="17"/>
      <c r="C2" s="18"/>
      <c r="D2" s="2"/>
    </row>
    <row r="3" spans="1:4" ht="15.75" x14ac:dyDescent="0.3">
      <c r="A3" s="99"/>
      <c r="B3" s="17"/>
      <c r="C3" s="18"/>
      <c r="D3" s="2"/>
    </row>
    <row r="4" spans="1:4" ht="13.5" x14ac:dyDescent="0.25">
      <c r="A4" s="99"/>
      <c r="B4" s="17" t="s">
        <v>13</v>
      </c>
      <c r="C4" s="2"/>
      <c r="D4" s="2"/>
    </row>
    <row r="5" spans="1:4" ht="13.5" x14ac:dyDescent="0.25">
      <c r="A5" s="102" t="s">
        <v>62</v>
      </c>
      <c r="B5" s="40"/>
      <c r="C5" s="41" t="s">
        <v>15</v>
      </c>
      <c r="D5" s="41"/>
    </row>
    <row r="6" spans="1:4" ht="13.5" x14ac:dyDescent="0.25">
      <c r="A6" s="102" t="s">
        <v>63</v>
      </c>
      <c r="B6" s="40"/>
      <c r="C6" s="41" t="s">
        <v>16</v>
      </c>
      <c r="D6" s="41"/>
    </row>
    <row r="7" spans="1:4" ht="15.75" x14ac:dyDescent="0.3">
      <c r="A7" s="103"/>
      <c r="B7" s="51"/>
      <c r="C7" s="18"/>
      <c r="D7" s="18"/>
    </row>
    <row r="8" spans="1:4" ht="13.5" x14ac:dyDescent="0.25">
      <c r="A8" s="99"/>
      <c r="B8" s="17" t="s">
        <v>19</v>
      </c>
      <c r="C8" s="17"/>
      <c r="D8" s="17"/>
    </row>
    <row r="9" spans="1:4" ht="13.5" x14ac:dyDescent="0.25">
      <c r="A9" s="102" t="s">
        <v>64</v>
      </c>
      <c r="B9" s="40"/>
      <c r="C9" s="41" t="s">
        <v>20</v>
      </c>
      <c r="D9" s="41"/>
    </row>
    <row r="10" spans="1:4" ht="13.5" x14ac:dyDescent="0.25">
      <c r="A10" s="102" t="s">
        <v>65</v>
      </c>
      <c r="B10" s="40"/>
      <c r="C10" s="41" t="s">
        <v>21</v>
      </c>
      <c r="D10" s="41"/>
    </row>
    <row r="11" spans="1:4" ht="15.75" x14ac:dyDescent="0.3">
      <c r="A11" s="103"/>
      <c r="B11" s="51"/>
      <c r="C11" s="18"/>
      <c r="D11" s="18"/>
    </row>
    <row r="12" spans="1:4" ht="13.5" x14ac:dyDescent="0.25">
      <c r="A12" s="99"/>
      <c r="B12" s="17" t="s">
        <v>22</v>
      </c>
      <c r="C12" s="2"/>
      <c r="D12" s="2"/>
    </row>
    <row r="13" spans="1:4" ht="13.5" x14ac:dyDescent="0.25">
      <c r="A13" s="102" t="s">
        <v>66</v>
      </c>
      <c r="B13" s="40"/>
      <c r="C13" s="41" t="s">
        <v>23</v>
      </c>
      <c r="D13" s="41"/>
    </row>
    <row r="14" spans="1:4" ht="15.75" x14ac:dyDescent="0.3">
      <c r="A14" s="103"/>
      <c r="B14" s="51"/>
      <c r="C14" s="18"/>
      <c r="D14" s="18"/>
    </row>
    <row r="15" spans="1:4" ht="13.5" x14ac:dyDescent="0.25">
      <c r="A15" s="99"/>
      <c r="B15" s="17" t="s">
        <v>24</v>
      </c>
      <c r="C15" s="2"/>
      <c r="D15" s="2"/>
    </row>
    <row r="16" spans="1:4" ht="13.5" x14ac:dyDescent="0.25">
      <c r="A16" s="102" t="s">
        <v>67</v>
      </c>
      <c r="B16" s="40"/>
      <c r="C16" s="41" t="s">
        <v>25</v>
      </c>
      <c r="D16" s="41"/>
    </row>
    <row r="17" spans="1:4" ht="13.5" x14ac:dyDescent="0.25">
      <c r="A17" s="102" t="s">
        <v>68</v>
      </c>
      <c r="B17" s="40"/>
      <c r="C17" s="41" t="s">
        <v>26</v>
      </c>
      <c r="D17" s="41"/>
    </row>
    <row r="18" spans="1:4" ht="13.5" x14ac:dyDescent="0.25">
      <c r="A18" s="102" t="s">
        <v>69</v>
      </c>
      <c r="B18" s="40"/>
      <c r="C18" s="41" t="s">
        <v>27</v>
      </c>
      <c r="D18" s="41"/>
    </row>
    <row r="19" spans="1:4" ht="13.5" x14ac:dyDescent="0.25">
      <c r="A19" s="102" t="s">
        <v>70</v>
      </c>
      <c r="B19" s="40"/>
      <c r="C19" s="41" t="s">
        <v>28</v>
      </c>
      <c r="D19" s="41"/>
    </row>
    <row r="20" spans="1:4" ht="13.5" x14ac:dyDescent="0.25">
      <c r="A20" s="102" t="s">
        <v>71</v>
      </c>
      <c r="B20" s="40"/>
      <c r="C20" s="41" t="s">
        <v>29</v>
      </c>
      <c r="D20" s="41"/>
    </row>
    <row r="21" spans="1:4" ht="13.5" x14ac:dyDescent="0.25">
      <c r="A21" s="102" t="s">
        <v>72</v>
      </c>
      <c r="B21" s="40"/>
      <c r="C21" s="41" t="s">
        <v>30</v>
      </c>
      <c r="D21" s="41"/>
    </row>
    <row r="22" spans="1:4" ht="13.5" x14ac:dyDescent="0.25">
      <c r="A22" s="102" t="s">
        <v>73</v>
      </c>
      <c r="B22" s="40"/>
      <c r="C22" s="41" t="s">
        <v>31</v>
      </c>
      <c r="D22" s="41"/>
    </row>
    <row r="23" spans="1:4" ht="13.5" x14ac:dyDescent="0.25">
      <c r="A23" s="102" t="s">
        <v>74</v>
      </c>
      <c r="B23" s="40"/>
      <c r="C23" s="41" t="s">
        <v>32</v>
      </c>
      <c r="D23" s="41"/>
    </row>
    <row r="24" spans="1:4" ht="13.5" x14ac:dyDescent="0.25">
      <c r="A24" s="102" t="s">
        <v>75</v>
      </c>
      <c r="B24" s="40"/>
      <c r="C24" s="41" t="s">
        <v>33</v>
      </c>
      <c r="D24" s="41"/>
    </row>
    <row r="25" spans="1:4" ht="15.75" x14ac:dyDescent="0.3">
      <c r="A25" s="103"/>
      <c r="B25" s="17"/>
      <c r="C25" s="18"/>
      <c r="D25" s="2"/>
    </row>
    <row r="26" spans="1:4" ht="13.5" x14ac:dyDescent="0.25">
      <c r="A26" s="99"/>
      <c r="B26" s="17" t="s">
        <v>34</v>
      </c>
      <c r="C26" s="2"/>
      <c r="D26" s="2"/>
    </row>
    <row r="27" spans="1:4" ht="13.5" x14ac:dyDescent="0.25">
      <c r="A27" s="102" t="s">
        <v>76</v>
      </c>
      <c r="B27" s="40"/>
      <c r="C27" s="41" t="s">
        <v>18</v>
      </c>
      <c r="D27" s="41"/>
    </row>
    <row r="28" spans="1:4" ht="13.5" x14ac:dyDescent="0.25">
      <c r="A28" s="102" t="s">
        <v>77</v>
      </c>
      <c r="B28" s="40"/>
      <c r="C28" s="41" t="s">
        <v>35</v>
      </c>
      <c r="D28" s="78"/>
    </row>
    <row r="29" spans="1:4" ht="13.5" x14ac:dyDescent="0.25">
      <c r="A29" s="102" t="s">
        <v>78</v>
      </c>
      <c r="B29" s="40"/>
      <c r="C29" s="41" t="s">
        <v>36</v>
      </c>
      <c r="D29" s="41"/>
    </row>
    <row r="30" spans="1:4" ht="13.5" x14ac:dyDescent="0.25">
      <c r="A30" s="102" t="s">
        <v>79</v>
      </c>
      <c r="B30" s="40"/>
      <c r="C30" s="41" t="s">
        <v>37</v>
      </c>
      <c r="D30" s="41"/>
    </row>
    <row r="31" spans="1:4" ht="13.5" x14ac:dyDescent="0.25">
      <c r="A31" s="102" t="s">
        <v>80</v>
      </c>
      <c r="B31" s="40"/>
      <c r="C31" s="41" t="s">
        <v>38</v>
      </c>
      <c r="D31" s="41"/>
    </row>
    <row r="32" spans="1:4" ht="13.5" x14ac:dyDescent="0.25">
      <c r="A32" s="102" t="s">
        <v>81</v>
      </c>
      <c r="B32" s="40"/>
      <c r="C32" s="41" t="s">
        <v>39</v>
      </c>
      <c r="D32" s="41"/>
    </row>
    <row r="33" spans="1:4" ht="13.5" x14ac:dyDescent="0.25">
      <c r="A33" s="102" t="s">
        <v>82</v>
      </c>
      <c r="B33" s="40"/>
      <c r="C33" s="41" t="s">
        <v>40</v>
      </c>
      <c r="D33" s="41"/>
    </row>
    <row r="34" spans="1:4" ht="13.5" x14ac:dyDescent="0.25">
      <c r="A34" s="102" t="s">
        <v>83</v>
      </c>
      <c r="B34" s="40"/>
      <c r="C34" s="41" t="s">
        <v>42</v>
      </c>
      <c r="D34" s="41"/>
    </row>
    <row r="35" spans="1:4" ht="15.75" x14ac:dyDescent="0.3">
      <c r="A35" s="103"/>
      <c r="B35" s="40"/>
      <c r="C35" s="18"/>
      <c r="D35" s="2"/>
    </row>
    <row r="36" spans="1:4" ht="13.5" x14ac:dyDescent="0.25">
      <c r="A36" s="99"/>
      <c r="B36" s="17" t="s">
        <v>43</v>
      </c>
      <c r="C36" s="17"/>
      <c r="D36" s="17"/>
    </row>
    <row r="37" spans="1:4" ht="13.5" x14ac:dyDescent="0.25">
      <c r="A37" s="102" t="s">
        <v>84</v>
      </c>
      <c r="B37" s="40"/>
      <c r="C37" s="41" t="s">
        <v>44</v>
      </c>
      <c r="D37" s="41"/>
    </row>
    <row r="38" spans="1:4" ht="13.5" x14ac:dyDescent="0.25">
      <c r="A38" s="102" t="s">
        <v>85</v>
      </c>
      <c r="B38" s="40"/>
      <c r="C38" s="41" t="s">
        <v>45</v>
      </c>
      <c r="D38" s="41"/>
    </row>
    <row r="39" spans="1:4" ht="13.5" x14ac:dyDescent="0.25">
      <c r="A39" s="102" t="s">
        <v>86</v>
      </c>
      <c r="B39" s="40"/>
      <c r="C39" s="41" t="s">
        <v>46</v>
      </c>
      <c r="D39" s="41"/>
    </row>
    <row r="40" spans="1:4" ht="15.75" x14ac:dyDescent="0.3">
      <c r="A40" s="99"/>
      <c r="B40" s="84"/>
      <c r="C40" s="18"/>
      <c r="D40" s="2"/>
    </row>
    <row r="41" spans="1:4" ht="13.5" x14ac:dyDescent="0.25">
      <c r="A41" s="99"/>
      <c r="B41" s="17" t="s">
        <v>47</v>
      </c>
      <c r="C41" s="17"/>
      <c r="D41" s="17"/>
    </row>
    <row r="42" spans="1:4" ht="13.5" x14ac:dyDescent="0.25">
      <c r="A42" s="102" t="s">
        <v>87</v>
      </c>
      <c r="B42" s="40"/>
      <c r="C42" s="41" t="s">
        <v>48</v>
      </c>
      <c r="D42" s="41"/>
    </row>
    <row r="43" spans="1:4" ht="13.5" x14ac:dyDescent="0.25">
      <c r="A43" s="102" t="s">
        <v>88</v>
      </c>
      <c r="B43" s="40"/>
      <c r="C43" s="41" t="s">
        <v>49</v>
      </c>
      <c r="D43" s="41"/>
    </row>
    <row r="44" spans="1:4" ht="13.5" x14ac:dyDescent="0.25">
      <c r="A44" s="102" t="s">
        <v>89</v>
      </c>
      <c r="B44" s="40"/>
      <c r="C44" s="41" t="s">
        <v>50</v>
      </c>
      <c r="D44" s="41"/>
    </row>
    <row r="45" spans="1:4" ht="15.75" x14ac:dyDescent="0.3">
      <c r="A45" s="99"/>
      <c r="B45" s="51"/>
      <c r="C45" s="18"/>
      <c r="D45" s="18"/>
    </row>
    <row r="46" spans="1:4" ht="13.5" x14ac:dyDescent="0.25">
      <c r="A46" s="99"/>
      <c r="B46" s="17" t="s">
        <v>52</v>
      </c>
      <c r="C46" s="2"/>
      <c r="D46" s="2"/>
    </row>
    <row r="47" spans="1:4" ht="13.5" x14ac:dyDescent="0.25">
      <c r="A47" s="102" t="s">
        <v>90</v>
      </c>
      <c r="B47" s="40"/>
      <c r="C47" s="41" t="s">
        <v>53</v>
      </c>
      <c r="D47" s="41"/>
    </row>
    <row r="48" spans="1:4" ht="13.5" x14ac:dyDescent="0.25">
      <c r="A48" s="102" t="s">
        <v>91</v>
      </c>
      <c r="B48" s="40"/>
      <c r="C48" s="41" t="s">
        <v>54</v>
      </c>
      <c r="D48" s="41"/>
    </row>
  </sheetData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6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M1" sqref="M1"/>
    </sheetView>
  </sheetViews>
  <sheetFormatPr defaultRowHeight="15.75" x14ac:dyDescent="0.3"/>
  <cols>
    <col min="1" max="1" width="9.140625" style="99"/>
    <col min="2" max="2" width="3.85546875" style="17" customWidth="1"/>
    <col min="3" max="3" width="3.5703125" style="18" customWidth="1"/>
    <col min="4" max="4" width="15.28515625" style="2" customWidth="1"/>
    <col min="5" max="5" width="15.42578125" style="91" bestFit="1" customWidth="1"/>
    <col min="6" max="6" width="11.7109375" style="25" bestFit="1" customWidth="1"/>
    <col min="7" max="7" width="14.42578125" style="25" customWidth="1"/>
    <col min="8" max="8" width="0.7109375" style="25" hidden="1" customWidth="1"/>
    <col min="9" max="9" width="1.28515625" style="2" customWidth="1"/>
    <col min="10" max="10" width="13.140625" style="25" customWidth="1"/>
    <col min="11" max="11" width="13.5703125" style="25" customWidth="1"/>
    <col min="12" max="12" width="1.140625" style="2" customWidth="1"/>
    <col min="13" max="13" width="12.85546875" style="75" bestFit="1" customWidth="1"/>
    <col min="14" max="14" width="9.42578125" style="76" customWidth="1"/>
    <col min="15" max="15" width="1.140625" style="76" customWidth="1"/>
    <col min="16" max="16" width="11.85546875" style="76" bestFit="1" customWidth="1"/>
    <col min="17" max="17" width="9.42578125" style="76" customWidth="1"/>
    <col min="18" max="18" width="3.140625" style="2" customWidth="1"/>
    <col min="19" max="19" width="19.85546875" style="91" bestFit="1" customWidth="1"/>
    <col min="20" max="20" width="12.28515625" bestFit="1" customWidth="1"/>
    <col min="21" max="21" width="9.28515625" bestFit="1" customWidth="1"/>
    <col min="22" max="22" width="0" hidden="1" customWidth="1"/>
    <col min="23" max="23" width="1.5703125" customWidth="1"/>
    <col min="24" max="24" width="12.28515625" bestFit="1" customWidth="1"/>
    <col min="25" max="25" width="9.28515625" bestFit="1" customWidth="1"/>
    <col min="26" max="26" width="1.7109375" customWidth="1"/>
    <col min="27" max="27" width="12.28515625" bestFit="1" customWidth="1"/>
    <col min="28" max="28" width="9.28515625" bestFit="1" customWidth="1"/>
    <col min="29" max="29" width="1.42578125" customWidth="1"/>
    <col min="30" max="31" width="9.42578125" style="76" customWidth="1"/>
  </cols>
  <sheetData>
    <row r="1" spans="1:31" s="7" customFormat="1" ht="16.5" x14ac:dyDescent="0.3">
      <c r="A1" s="100"/>
      <c r="B1" s="1" t="s">
        <v>0</v>
      </c>
      <c r="C1" s="1"/>
      <c r="D1" s="1"/>
      <c r="E1" s="1"/>
      <c r="F1" s="1"/>
      <c r="G1" s="2"/>
      <c r="H1" s="3"/>
      <c r="I1" s="4"/>
      <c r="J1" s="3"/>
      <c r="K1" s="3"/>
      <c r="L1" s="4"/>
      <c r="M1" s="5"/>
      <c r="N1" s="6"/>
      <c r="O1" s="6"/>
      <c r="P1" s="6"/>
      <c r="Q1" s="6"/>
      <c r="R1" s="4"/>
      <c r="S1" s="1"/>
      <c r="AD1" s="6"/>
      <c r="AE1" s="6"/>
    </row>
    <row r="2" spans="1:31" s="7" customFormat="1" ht="16.5" x14ac:dyDescent="0.3">
      <c r="A2" s="100"/>
      <c r="B2" s="108" t="s">
        <v>1</v>
      </c>
      <c r="C2" s="108"/>
      <c r="D2" s="108"/>
      <c r="E2" s="108"/>
      <c r="F2" s="108"/>
      <c r="G2" s="2"/>
      <c r="H2" s="3"/>
      <c r="I2" s="4"/>
      <c r="J2" s="3"/>
      <c r="K2" s="3"/>
      <c r="L2" s="4"/>
      <c r="M2" s="5"/>
      <c r="N2" s="6"/>
      <c r="O2" s="6"/>
      <c r="P2" s="6"/>
      <c r="Q2" s="6"/>
      <c r="R2" s="4"/>
      <c r="S2" s="4"/>
      <c r="AD2" s="6"/>
      <c r="AE2" s="6"/>
    </row>
    <row r="3" spans="1:31" s="7" customFormat="1" ht="16.5" x14ac:dyDescent="0.3">
      <c r="A3" s="100"/>
      <c r="B3" s="8"/>
      <c r="C3" s="4"/>
      <c r="D3" s="4"/>
      <c r="E3" s="9"/>
      <c r="F3" s="3"/>
      <c r="G3" s="3"/>
      <c r="H3" s="3"/>
      <c r="I3" s="4"/>
      <c r="J3" s="3"/>
      <c r="K3" s="3"/>
      <c r="L3" s="4"/>
      <c r="M3" s="5"/>
      <c r="N3" s="6"/>
      <c r="O3" s="6"/>
      <c r="P3" s="6"/>
      <c r="Q3" s="6"/>
      <c r="R3" s="4"/>
      <c r="S3" s="9"/>
      <c r="AD3" s="6"/>
      <c r="AE3" s="6"/>
    </row>
    <row r="4" spans="1:31" s="16" customFormat="1" ht="19.5" x14ac:dyDescent="0.35">
      <c r="A4" s="101"/>
      <c r="B4" s="10"/>
      <c r="C4" s="11"/>
      <c r="D4" s="11"/>
      <c r="E4" s="12"/>
      <c r="F4" s="13"/>
      <c r="G4" s="13"/>
      <c r="H4" s="13"/>
      <c r="I4" s="11"/>
      <c r="J4" s="13"/>
      <c r="K4" s="13"/>
      <c r="L4" s="11"/>
      <c r="M4" s="14"/>
      <c r="N4" s="15"/>
      <c r="O4" s="15"/>
      <c r="P4" s="15"/>
      <c r="Q4" s="15"/>
      <c r="R4" s="11"/>
      <c r="S4" s="12"/>
      <c r="AD4" s="15"/>
      <c r="AE4" s="15"/>
    </row>
    <row r="5" spans="1:31" ht="19.5" customHeight="1" thickBot="1" x14ac:dyDescent="0.35">
      <c r="E5" s="109">
        <v>2001</v>
      </c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S5" s="110">
        <v>2000</v>
      </c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</row>
    <row r="6" spans="1:31" ht="16.5" thickBot="1" x14ac:dyDescent="0.35">
      <c r="A6" s="99" t="s">
        <v>61</v>
      </c>
      <c r="E6" s="19" t="s">
        <v>2</v>
      </c>
      <c r="F6" s="111" t="s">
        <v>3</v>
      </c>
      <c r="G6" s="112"/>
      <c r="H6" s="20"/>
      <c r="J6" s="113" t="s">
        <v>4</v>
      </c>
      <c r="K6" s="114"/>
      <c r="M6" s="113" t="s">
        <v>5</v>
      </c>
      <c r="N6" s="114"/>
      <c r="O6" s="21"/>
      <c r="P6" s="113" t="s">
        <v>6</v>
      </c>
      <c r="Q6" s="114"/>
      <c r="S6" s="19" t="s">
        <v>2</v>
      </c>
      <c r="T6" s="115" t="s">
        <v>3</v>
      </c>
      <c r="U6" s="112"/>
      <c r="V6" s="20"/>
      <c r="W6" s="2"/>
      <c r="X6" s="113" t="s">
        <v>4</v>
      </c>
      <c r="Y6" s="114"/>
      <c r="Z6" s="2"/>
      <c r="AA6" s="113" t="s">
        <v>5</v>
      </c>
      <c r="AB6" s="114"/>
      <c r="AD6" s="113" t="s">
        <v>6</v>
      </c>
      <c r="AE6" s="114"/>
    </row>
    <row r="7" spans="1:31" ht="16.5" thickTop="1" x14ac:dyDescent="0.3">
      <c r="E7" s="22" t="s">
        <v>7</v>
      </c>
      <c r="F7" s="23" t="s">
        <v>8</v>
      </c>
      <c r="G7" s="24" t="s">
        <v>9</v>
      </c>
      <c r="H7" s="24" t="s">
        <v>10</v>
      </c>
      <c r="I7" s="25"/>
      <c r="J7" s="26" t="s">
        <v>8</v>
      </c>
      <c r="K7" s="24" t="s">
        <v>11</v>
      </c>
      <c r="L7" s="25"/>
      <c r="M7" s="27" t="s">
        <v>8</v>
      </c>
      <c r="N7" s="28" t="s">
        <v>9</v>
      </c>
      <c r="O7" s="29"/>
      <c r="P7" s="30" t="s">
        <v>8</v>
      </c>
      <c r="Q7" s="28" t="s">
        <v>9</v>
      </c>
      <c r="S7" s="31" t="s">
        <v>12</v>
      </c>
      <c r="T7" s="23" t="s">
        <v>8</v>
      </c>
      <c r="U7" s="24" t="s">
        <v>9</v>
      </c>
      <c r="V7" s="24" t="s">
        <v>10</v>
      </c>
      <c r="W7" s="25"/>
      <c r="X7" s="26" t="s">
        <v>8</v>
      </c>
      <c r="Y7" s="24" t="s">
        <v>11</v>
      </c>
      <c r="Z7" s="25"/>
      <c r="AA7" s="30" t="s">
        <v>8</v>
      </c>
      <c r="AB7" s="28" t="s">
        <v>9</v>
      </c>
      <c r="AD7" s="30" t="s">
        <v>8</v>
      </c>
      <c r="AE7" s="28" t="s">
        <v>9</v>
      </c>
    </row>
    <row r="8" spans="1:31" x14ac:dyDescent="0.3">
      <c r="E8" s="22"/>
      <c r="F8" s="32"/>
      <c r="G8" s="32"/>
      <c r="H8" s="32"/>
      <c r="I8" s="25"/>
      <c r="J8" s="32"/>
      <c r="K8" s="32"/>
      <c r="L8" s="25"/>
      <c r="M8" s="33"/>
      <c r="N8" s="34"/>
      <c r="O8" s="34"/>
      <c r="P8" s="34"/>
      <c r="Q8" s="34"/>
      <c r="S8" s="22"/>
      <c r="T8" s="32"/>
      <c r="U8" s="32"/>
      <c r="V8" s="32"/>
      <c r="W8" s="25"/>
      <c r="X8" s="32"/>
      <c r="Y8" s="32"/>
      <c r="Z8" s="25"/>
      <c r="AA8" s="34"/>
      <c r="AB8" s="34"/>
      <c r="AD8" s="34"/>
      <c r="AE8" s="34"/>
    </row>
    <row r="9" spans="1:31" s="39" customFormat="1" ht="13.5" x14ac:dyDescent="0.25">
      <c r="A9" s="99"/>
      <c r="B9" s="17" t="s">
        <v>13</v>
      </c>
      <c r="C9" s="2"/>
      <c r="D9" s="2"/>
      <c r="E9" s="22"/>
      <c r="F9" s="35"/>
      <c r="G9" s="25"/>
      <c r="H9" s="25"/>
      <c r="I9" s="2"/>
      <c r="J9" s="25"/>
      <c r="K9" s="25"/>
      <c r="L9" s="2"/>
      <c r="M9" s="36"/>
      <c r="N9" s="37" t="s">
        <v>14</v>
      </c>
      <c r="O9" s="37"/>
      <c r="P9" s="37"/>
      <c r="Q9" s="37"/>
      <c r="R9" s="38"/>
      <c r="S9" s="22"/>
      <c r="T9" s="35"/>
      <c r="U9" s="25"/>
      <c r="V9" s="25"/>
      <c r="W9" s="2"/>
      <c r="X9" s="25"/>
      <c r="Y9" s="25"/>
      <c r="Z9" s="2"/>
      <c r="AB9" s="37" t="s">
        <v>14</v>
      </c>
      <c r="AD9" s="37"/>
      <c r="AE9" s="37"/>
    </row>
    <row r="10" spans="1:31" s="49" customFormat="1" ht="12.75" customHeight="1" x14ac:dyDescent="0.25">
      <c r="A10" s="102" t="s">
        <v>62</v>
      </c>
      <c r="B10" s="40"/>
      <c r="C10" s="41" t="s">
        <v>15</v>
      </c>
      <c r="D10" s="41"/>
      <c r="E10" s="50">
        <v>1236489</v>
      </c>
      <c r="F10" s="43">
        <v>568875</v>
      </c>
      <c r="G10" s="44">
        <f>(F10/$E10)</f>
        <v>0.4600728352617775</v>
      </c>
      <c r="H10" s="44" t="e">
        <f>#REF!</f>
        <v>#REF!</v>
      </c>
      <c r="I10" s="41"/>
      <c r="J10" s="45">
        <v>30112</v>
      </c>
      <c r="K10" s="44">
        <f>(J10/$E10)</f>
        <v>2.4352824812836991E-2</v>
      </c>
      <c r="L10" s="41">
        <v>440800</v>
      </c>
      <c r="M10" s="46">
        <f>(E10-(F10+J10))</f>
        <v>637502</v>
      </c>
      <c r="N10" s="44">
        <f>(M10/$E10)</f>
        <v>0.51557433992538548</v>
      </c>
      <c r="O10" s="34"/>
      <c r="P10" s="45"/>
      <c r="Q10" s="44">
        <f>(P10/$E10)</f>
        <v>0</v>
      </c>
      <c r="R10" s="47"/>
      <c r="S10" s="42">
        <v>1113023</v>
      </c>
      <c r="T10" s="43">
        <v>672218</v>
      </c>
      <c r="U10" s="44">
        <f>(T10/$S10)</f>
        <v>0.60395697123958803</v>
      </c>
      <c r="V10" s="44" t="e">
        <f>#REF!</f>
        <v>#REF!</v>
      </c>
      <c r="W10" s="41"/>
      <c r="X10" s="45">
        <v>29538</v>
      </c>
      <c r="Y10" s="44">
        <f>(X10/$S10)</f>
        <v>2.6538535142580161E-2</v>
      </c>
      <c r="Z10" s="41"/>
      <c r="AA10" s="48">
        <f>(S10-(T10+X10))</f>
        <v>411267</v>
      </c>
      <c r="AB10" s="44">
        <f>(AA10/$S10)</f>
        <v>0.36950449361783178</v>
      </c>
      <c r="AD10" s="45"/>
      <c r="AE10" s="44">
        <f>(AD10/$S10)</f>
        <v>0</v>
      </c>
    </row>
    <row r="11" spans="1:31" s="49" customFormat="1" ht="12.75" customHeight="1" x14ac:dyDescent="0.25">
      <c r="A11" s="102" t="s">
        <v>63</v>
      </c>
      <c r="B11" s="40"/>
      <c r="C11" s="41" t="s">
        <v>16</v>
      </c>
      <c r="D11" s="41"/>
      <c r="E11" s="50">
        <v>1504826</v>
      </c>
      <c r="F11" s="43">
        <v>-3967.2919999999999</v>
      </c>
      <c r="G11" s="44">
        <f>(F11/$E11)</f>
        <v>-2.6363792225812155E-3</v>
      </c>
      <c r="H11" s="44" t="e">
        <f>#REF!</f>
        <v>#REF!</v>
      </c>
      <c r="I11" s="41"/>
      <c r="J11" s="45">
        <f>(112186.006+E67)</f>
        <v>722720.00600000005</v>
      </c>
      <c r="K11" s="44">
        <f>(J11/$E11)</f>
        <v>0.48026815459063044</v>
      </c>
      <c r="L11" s="41"/>
      <c r="M11" s="48">
        <f>(E11-(F11+J11))</f>
        <v>786073.28599999996</v>
      </c>
      <c r="N11" s="44">
        <f>(M11/$E11)</f>
        <v>0.52236822463195076</v>
      </c>
      <c r="O11" s="34"/>
      <c r="P11" s="45"/>
      <c r="Q11" s="44">
        <f>(P11/$E11)</f>
        <v>0</v>
      </c>
      <c r="R11" s="47"/>
      <c r="S11" s="50">
        <v>619196</v>
      </c>
      <c r="T11" s="43">
        <v>23151.968000000001</v>
      </c>
      <c r="U11" s="44">
        <f>(T11/$S11)</f>
        <v>3.7390370738829067E-2</v>
      </c>
      <c r="V11" s="44" t="e">
        <f>#REF!</f>
        <v>#REF!</v>
      </c>
      <c r="W11" s="41"/>
      <c r="X11" s="45">
        <v>-45038.472000000002</v>
      </c>
      <c r="Y11" s="44">
        <f>(X11/$S11)</f>
        <v>-7.2737020264988794E-2</v>
      </c>
      <c r="Z11" s="41"/>
      <c r="AA11" s="48">
        <f>(S11-(T11+X11))</f>
        <v>641082.50399999996</v>
      </c>
      <c r="AB11" s="44">
        <f>(AA11/$S11)</f>
        <v>1.0353466495261596</v>
      </c>
      <c r="AD11" s="45"/>
      <c r="AE11" s="44">
        <f>(AD11/$S11)</f>
        <v>0</v>
      </c>
    </row>
    <row r="12" spans="1:31" s="58" customFormat="1" ht="12.75" customHeight="1" x14ac:dyDescent="0.3">
      <c r="A12" s="103"/>
      <c r="B12" s="51"/>
      <c r="C12" s="18"/>
      <c r="D12" s="18"/>
      <c r="E12" s="52"/>
      <c r="F12" s="53"/>
      <c r="G12" s="54"/>
      <c r="H12" s="54"/>
      <c r="I12" s="55"/>
      <c r="J12" s="55"/>
      <c r="K12" s="55"/>
      <c r="L12" s="55"/>
      <c r="M12" s="56"/>
      <c r="N12" s="55"/>
      <c r="O12" s="57"/>
      <c r="P12" s="55"/>
      <c r="Q12" s="55"/>
      <c r="R12" s="47"/>
      <c r="S12" s="52"/>
      <c r="T12" s="53"/>
      <c r="U12" s="54"/>
      <c r="V12" s="54"/>
      <c r="W12" s="55"/>
      <c r="X12" s="55"/>
      <c r="Y12" s="54"/>
      <c r="Z12" s="55"/>
      <c r="AA12" s="57"/>
      <c r="AB12" s="54"/>
      <c r="AD12" s="55"/>
      <c r="AE12" s="54"/>
    </row>
    <row r="13" spans="1:31" s="61" customFormat="1" ht="14.25" customHeight="1" x14ac:dyDescent="0.25">
      <c r="A13" s="99"/>
      <c r="B13" s="17" t="s">
        <v>19</v>
      </c>
      <c r="C13" s="17"/>
      <c r="D13" s="17"/>
      <c r="E13" s="59"/>
      <c r="F13" s="43"/>
      <c r="G13" s="44"/>
      <c r="H13" s="44" t="e">
        <f>#REF!</f>
        <v>#REF!</v>
      </c>
      <c r="I13" s="41"/>
      <c r="J13" s="45"/>
      <c r="K13" s="44"/>
      <c r="L13" s="41"/>
      <c r="M13" s="48">
        <f t="shared" ref="M13:M30" si="0">(E13-(F13+J13))</f>
        <v>0</v>
      </c>
      <c r="N13" s="44"/>
      <c r="O13" s="60"/>
      <c r="P13" s="45"/>
      <c r="Q13" s="44"/>
      <c r="R13" s="47"/>
      <c r="S13" s="59"/>
      <c r="T13" s="43"/>
      <c r="U13" s="44"/>
      <c r="V13" s="44" t="e">
        <f>#REF!</f>
        <v>#REF!</v>
      </c>
      <c r="W13" s="41"/>
      <c r="X13" s="45"/>
      <c r="Y13" s="44"/>
      <c r="Z13" s="41"/>
      <c r="AA13" s="48"/>
      <c r="AB13" s="44"/>
      <c r="AD13" s="45"/>
      <c r="AE13" s="44"/>
    </row>
    <row r="14" spans="1:31" s="49" customFormat="1" ht="12.75" customHeight="1" x14ac:dyDescent="0.25">
      <c r="A14" s="102" t="s">
        <v>64</v>
      </c>
      <c r="B14" s="40"/>
      <c r="C14" s="41" t="s">
        <v>20</v>
      </c>
      <c r="D14" s="41"/>
      <c r="E14" s="50">
        <v>-876</v>
      </c>
      <c r="F14" s="43">
        <v>246.06700000000001</v>
      </c>
      <c r="G14" s="44">
        <f>(F14/$E14)</f>
        <v>-0.28089840182648401</v>
      </c>
      <c r="H14" s="44" t="e">
        <f>#REF!</f>
        <v>#REF!</v>
      </c>
      <c r="I14" s="41"/>
      <c r="J14" s="45">
        <v>-1122.07</v>
      </c>
      <c r="K14" s="44">
        <f>(J14/$E14)</f>
        <v>1.2809018264840182</v>
      </c>
      <c r="L14" s="41"/>
      <c r="M14" s="45"/>
      <c r="N14" s="44">
        <f>(M14/$E14)</f>
        <v>0</v>
      </c>
      <c r="O14" s="62"/>
      <c r="P14" s="45"/>
      <c r="Q14" s="44">
        <f>(P14/$E14)</f>
        <v>0</v>
      </c>
      <c r="R14" s="47"/>
      <c r="S14" s="50">
        <v>12960</v>
      </c>
      <c r="T14" s="43">
        <v>13079.603999999999</v>
      </c>
      <c r="U14" s="44">
        <f>(T14/$S14)</f>
        <v>1.0092287037037035</v>
      </c>
      <c r="V14" s="44" t="e">
        <f>#REF!</f>
        <v>#REF!</v>
      </c>
      <c r="W14" s="41"/>
      <c r="X14" s="45">
        <v>-119.6</v>
      </c>
      <c r="Y14" s="44">
        <f>(X14/$S14)</f>
        <v>-9.2283950617283953E-3</v>
      </c>
      <c r="Z14" s="41"/>
      <c r="AA14" s="45"/>
      <c r="AB14" s="44">
        <f>(AA14/$S14)</f>
        <v>0</v>
      </c>
      <c r="AD14" s="45"/>
      <c r="AE14" s="44">
        <f>(AD14/$S14)</f>
        <v>0</v>
      </c>
    </row>
    <row r="15" spans="1:31" s="49" customFormat="1" ht="12.75" customHeight="1" x14ac:dyDescent="0.25">
      <c r="A15" s="102" t="s">
        <v>65</v>
      </c>
      <c r="B15" s="40"/>
      <c r="C15" s="41" t="s">
        <v>21</v>
      </c>
      <c r="D15" s="41"/>
      <c r="E15" s="50">
        <v>24672</v>
      </c>
      <c r="F15" s="43">
        <v>14110.397000000001</v>
      </c>
      <c r="G15" s="44">
        <f>(F15/$E15)</f>
        <v>0.57191946335927368</v>
      </c>
      <c r="H15" s="44" t="e">
        <f>#REF!</f>
        <v>#REF!</v>
      </c>
      <c r="I15" s="41"/>
      <c r="J15" s="45">
        <v>10561.602999999999</v>
      </c>
      <c r="K15" s="44">
        <f>(J15/$E15)</f>
        <v>0.42808053664072632</v>
      </c>
      <c r="L15" s="41"/>
      <c r="M15" s="48">
        <f t="shared" si="0"/>
        <v>0</v>
      </c>
      <c r="N15" s="44">
        <f>(M15/$E15)</f>
        <v>0</v>
      </c>
      <c r="O15" s="34"/>
      <c r="P15" s="45"/>
      <c r="Q15" s="44">
        <f>(P15/$E15)</f>
        <v>0</v>
      </c>
      <c r="R15" s="47"/>
      <c r="S15" s="50">
        <v>-2378</v>
      </c>
      <c r="T15" s="43">
        <v>-2291.3200000000002</v>
      </c>
      <c r="U15" s="44">
        <f>(T15/$S15)</f>
        <v>0.96354920100925157</v>
      </c>
      <c r="V15" s="44" t="e">
        <f>#REF!</f>
        <v>#REF!</v>
      </c>
      <c r="W15" s="41"/>
      <c r="X15" s="45">
        <v>-86.68</v>
      </c>
      <c r="Y15" s="44">
        <f>(X15/$S15)</f>
        <v>3.6450798990748531E-2</v>
      </c>
      <c r="Z15" s="41"/>
      <c r="AA15" s="48">
        <f>(S15-(T15+X15))</f>
        <v>0</v>
      </c>
      <c r="AB15" s="44">
        <f>(AA15/$S15)</f>
        <v>0</v>
      </c>
      <c r="AD15" s="45"/>
      <c r="AE15" s="44">
        <f>(AD15/$S15)</f>
        <v>0</v>
      </c>
    </row>
    <row r="16" spans="1:31" s="58" customFormat="1" ht="12.75" customHeight="1" x14ac:dyDescent="0.3">
      <c r="A16" s="103"/>
      <c r="B16" s="51"/>
      <c r="C16" s="18"/>
      <c r="D16" s="18"/>
      <c r="E16" s="52"/>
      <c r="F16" s="53"/>
      <c r="G16" s="55"/>
      <c r="H16" s="55"/>
      <c r="I16" s="18"/>
      <c r="J16" s="55"/>
      <c r="K16" s="55"/>
      <c r="L16" s="18"/>
      <c r="M16" s="63"/>
      <c r="N16" s="55"/>
      <c r="O16" s="64"/>
      <c r="P16" s="55"/>
      <c r="Q16" s="55"/>
      <c r="R16" s="47"/>
      <c r="S16" s="52"/>
      <c r="T16" s="53"/>
      <c r="U16" s="55"/>
      <c r="V16" s="55"/>
      <c r="W16" s="18"/>
      <c r="X16" s="55"/>
      <c r="Y16" s="55"/>
      <c r="Z16" s="18"/>
      <c r="AA16" s="64"/>
      <c r="AB16" s="55"/>
      <c r="AD16" s="55"/>
      <c r="AE16" s="55"/>
    </row>
    <row r="17" spans="1:31" s="65" customFormat="1" ht="14.25" customHeight="1" x14ac:dyDescent="0.25">
      <c r="A17" s="99"/>
      <c r="B17" s="17" t="s">
        <v>22</v>
      </c>
      <c r="C17" s="2"/>
      <c r="D17" s="2"/>
      <c r="E17" s="42"/>
      <c r="F17" s="43"/>
      <c r="G17" s="44"/>
      <c r="H17" s="44" t="e">
        <f>#REF!</f>
        <v>#REF!</v>
      </c>
      <c r="I17" s="41"/>
      <c r="J17" s="45"/>
      <c r="K17" s="44"/>
      <c r="L17" s="41"/>
      <c r="M17" s="48">
        <f t="shared" si="0"/>
        <v>0</v>
      </c>
      <c r="N17" s="44"/>
      <c r="O17" s="34"/>
      <c r="P17" s="45"/>
      <c r="Q17" s="44"/>
      <c r="R17" s="47"/>
      <c r="S17" s="42">
        <v>0</v>
      </c>
      <c r="T17" s="43"/>
      <c r="U17" s="44"/>
      <c r="V17" s="44" t="e">
        <f>#REF!</f>
        <v>#REF!</v>
      </c>
      <c r="W17" s="41"/>
      <c r="X17" s="45"/>
      <c r="Y17" s="44"/>
      <c r="Z17" s="41"/>
      <c r="AA17" s="48">
        <f>(S17-(T17+X17))</f>
        <v>0</v>
      </c>
      <c r="AB17" s="44"/>
      <c r="AD17" s="45"/>
      <c r="AE17" s="44"/>
    </row>
    <row r="18" spans="1:31" s="49" customFormat="1" ht="12.75" customHeight="1" x14ac:dyDescent="0.25">
      <c r="A18" s="102" t="s">
        <v>66</v>
      </c>
      <c r="B18" s="40"/>
      <c r="C18" s="41" t="s">
        <v>23</v>
      </c>
      <c r="D18" s="41"/>
      <c r="E18" s="50">
        <v>-29933</v>
      </c>
      <c r="F18" s="43">
        <v>-10593</v>
      </c>
      <c r="G18" s="44">
        <f>(F18/$E18)</f>
        <v>0.35389035512644906</v>
      </c>
      <c r="H18" s="44" t="e">
        <f>#REF!</f>
        <v>#REF!</v>
      </c>
      <c r="I18" s="41"/>
      <c r="J18" s="45"/>
      <c r="K18" s="44">
        <f>(J18/$E18)</f>
        <v>0</v>
      </c>
      <c r="L18" s="41"/>
      <c r="M18" s="48">
        <v>-19340</v>
      </c>
      <c r="N18" s="44">
        <f>(M18/$E18)</f>
        <v>0.64610964487355094</v>
      </c>
      <c r="O18" s="34"/>
      <c r="P18" s="45"/>
      <c r="Q18" s="44">
        <f>(P18/$E18)</f>
        <v>0</v>
      </c>
      <c r="R18" s="47"/>
      <c r="S18" s="50"/>
      <c r="T18" s="43"/>
      <c r="U18" s="44"/>
      <c r="V18" s="44" t="e">
        <f>#REF!</f>
        <v>#REF!</v>
      </c>
      <c r="W18" s="41"/>
      <c r="X18" s="45"/>
      <c r="Y18" s="44"/>
      <c r="Z18" s="41"/>
      <c r="AA18" s="48">
        <f>(S18-(T18+X18))</f>
        <v>0</v>
      </c>
      <c r="AB18" s="44"/>
      <c r="AD18" s="45"/>
      <c r="AE18" s="44"/>
    </row>
    <row r="19" spans="1:31" s="58" customFormat="1" ht="12.75" customHeight="1" x14ac:dyDescent="0.3">
      <c r="A19" s="103"/>
      <c r="B19" s="51"/>
      <c r="C19" s="18"/>
      <c r="D19" s="18"/>
      <c r="E19" s="52"/>
      <c r="F19" s="53"/>
      <c r="G19" s="54"/>
      <c r="H19" s="54"/>
      <c r="I19" s="55"/>
      <c r="J19" s="55"/>
      <c r="K19" s="55"/>
      <c r="L19" s="55"/>
      <c r="M19" s="63"/>
      <c r="N19" s="55"/>
      <c r="O19" s="57"/>
      <c r="P19" s="55"/>
      <c r="Q19" s="55"/>
      <c r="R19" s="47"/>
      <c r="S19" s="52"/>
      <c r="T19" s="53"/>
      <c r="U19" s="54"/>
      <c r="V19" s="54"/>
      <c r="W19" s="55"/>
      <c r="X19" s="55"/>
      <c r="Y19" s="54"/>
      <c r="Z19" s="55"/>
      <c r="AA19" s="64"/>
      <c r="AB19" s="54"/>
      <c r="AD19" s="55"/>
      <c r="AE19" s="54"/>
    </row>
    <row r="20" spans="1:31" s="65" customFormat="1" ht="14.25" customHeight="1" x14ac:dyDescent="0.25">
      <c r="A20" s="99"/>
      <c r="B20" s="17" t="s">
        <v>24</v>
      </c>
      <c r="C20" s="2"/>
      <c r="D20" s="2"/>
      <c r="E20" s="42"/>
      <c r="F20" s="43"/>
      <c r="G20" s="44"/>
      <c r="H20" s="44" t="e">
        <f>#REF!</f>
        <v>#REF!</v>
      </c>
      <c r="I20" s="41"/>
      <c r="J20" s="45"/>
      <c r="K20" s="44"/>
      <c r="L20" s="41"/>
      <c r="M20" s="48">
        <f t="shared" si="0"/>
        <v>0</v>
      </c>
      <c r="N20" s="44"/>
      <c r="O20" s="34"/>
      <c r="P20" s="45"/>
      <c r="Q20" s="44"/>
      <c r="R20" s="47"/>
      <c r="S20" s="42"/>
      <c r="T20" s="43"/>
      <c r="U20" s="44"/>
      <c r="V20" s="44" t="e">
        <f>#REF!</f>
        <v>#REF!</v>
      </c>
      <c r="W20" s="41"/>
      <c r="X20" s="45"/>
      <c r="Y20" s="44"/>
      <c r="Z20" s="41"/>
      <c r="AA20" s="48">
        <f>(S20-(T20+X20))</f>
        <v>0</v>
      </c>
      <c r="AB20" s="44"/>
      <c r="AD20" s="45"/>
      <c r="AE20" s="44"/>
    </row>
    <row r="21" spans="1:31" s="49" customFormat="1" ht="12.75" customHeight="1" x14ac:dyDescent="0.25">
      <c r="A21" s="102" t="s">
        <v>67</v>
      </c>
      <c r="B21" s="40"/>
      <c r="C21" s="41" t="s">
        <v>25</v>
      </c>
      <c r="D21" s="41"/>
      <c r="E21" s="50">
        <v>83619</v>
      </c>
      <c r="F21" s="43">
        <v>66655</v>
      </c>
      <c r="G21" s="44">
        <f>(F21/$E21)</f>
        <v>0.79712744711130246</v>
      </c>
      <c r="H21" s="44" t="e">
        <f>#REF!</f>
        <v>#REF!</v>
      </c>
      <c r="I21" s="41"/>
      <c r="J21" s="45">
        <v>16964</v>
      </c>
      <c r="K21" s="44">
        <f t="shared" ref="K21:K30" si="1">(J21/$E21)</f>
        <v>0.20287255288869754</v>
      </c>
      <c r="L21" s="41"/>
      <c r="M21" s="48">
        <f t="shared" si="0"/>
        <v>0</v>
      </c>
      <c r="N21" s="44">
        <f t="shared" ref="N21:N30" si="2">(M21/$E21)</f>
        <v>0</v>
      </c>
      <c r="O21" s="34"/>
      <c r="P21" s="45"/>
      <c r="Q21" s="44">
        <f t="shared" ref="Q21:Q30" si="3">(P21/$E21)</f>
        <v>0</v>
      </c>
      <c r="R21" s="47"/>
      <c r="S21" s="50">
        <v>39209</v>
      </c>
      <c r="T21" s="43">
        <v>36209</v>
      </c>
      <c r="U21" s="44">
        <f t="shared" ref="U21:U30" si="4">(T21/$S21)</f>
        <v>0.92348695452574669</v>
      </c>
      <c r="V21" s="44" t="e">
        <f>#REF!</f>
        <v>#REF!</v>
      </c>
      <c r="W21" s="41"/>
      <c r="X21" s="45">
        <v>3000</v>
      </c>
      <c r="Y21" s="44">
        <f t="shared" ref="Y21:Y30" si="5">(X21/$S21)</f>
        <v>7.6513045474253361E-2</v>
      </c>
      <c r="Z21" s="41"/>
      <c r="AA21" s="48">
        <f>(S21-(T21+X21))</f>
        <v>0</v>
      </c>
      <c r="AB21" s="44">
        <f t="shared" ref="AB21:AB30" si="6">(AA21/$S21)</f>
        <v>0</v>
      </c>
      <c r="AD21" s="45"/>
      <c r="AE21" s="44">
        <f t="shared" ref="AE21:AE30" si="7">(AD21/$S21)</f>
        <v>0</v>
      </c>
    </row>
    <row r="22" spans="1:31" s="49" customFormat="1" ht="12.75" customHeight="1" x14ac:dyDescent="0.25">
      <c r="A22" s="102"/>
      <c r="B22" s="40"/>
      <c r="C22" s="41"/>
      <c r="D22" s="41"/>
      <c r="E22" s="50"/>
      <c r="F22" s="66"/>
      <c r="G22" s="67"/>
      <c r="H22" s="67"/>
      <c r="I22" s="68"/>
      <c r="J22" s="66"/>
      <c r="K22" s="69"/>
      <c r="L22" s="68"/>
      <c r="M22" s="70"/>
      <c r="N22" s="69"/>
      <c r="O22" s="71"/>
      <c r="P22" s="66"/>
      <c r="Q22" s="69"/>
      <c r="R22" s="47"/>
      <c r="S22" s="50"/>
      <c r="T22" s="72"/>
      <c r="U22" s="67"/>
      <c r="V22" s="67"/>
      <c r="W22" s="68"/>
      <c r="X22" s="66"/>
      <c r="Y22" s="67"/>
      <c r="Z22" s="68"/>
      <c r="AA22" s="70"/>
      <c r="AB22" s="67"/>
      <c r="AD22" s="66"/>
      <c r="AE22" s="67"/>
    </row>
    <row r="23" spans="1:31" s="49" customFormat="1" ht="12.75" customHeight="1" x14ac:dyDescent="0.25">
      <c r="A23" s="102" t="s">
        <v>68</v>
      </c>
      <c r="B23" s="40"/>
      <c r="C23" s="41" t="s">
        <v>26</v>
      </c>
      <c r="D23" s="41"/>
      <c r="E23" s="50">
        <v>123131</v>
      </c>
      <c r="F23" s="43">
        <v>81037</v>
      </c>
      <c r="G23" s="44">
        <f t="shared" ref="G23:G30" si="8">(F23/$E23)</f>
        <v>0.65813645629451556</v>
      </c>
      <c r="H23" s="44" t="e">
        <f>#REF!</f>
        <v>#REF!</v>
      </c>
      <c r="I23" s="41"/>
      <c r="J23" s="45">
        <v>133680</v>
      </c>
      <c r="K23" s="44">
        <f t="shared" si="1"/>
        <v>1.0856729824333433</v>
      </c>
      <c r="L23" s="41"/>
      <c r="M23" s="48">
        <f t="shared" si="0"/>
        <v>-91586</v>
      </c>
      <c r="N23" s="44">
        <f t="shared" si="2"/>
        <v>-0.74380943872785898</v>
      </c>
      <c r="O23" s="34"/>
      <c r="P23" s="45"/>
      <c r="Q23" s="44">
        <f t="shared" si="3"/>
        <v>0</v>
      </c>
      <c r="R23" s="47"/>
      <c r="S23" s="50">
        <v>581</v>
      </c>
      <c r="T23" s="43">
        <v>-37219</v>
      </c>
      <c r="U23" s="44">
        <f t="shared" si="4"/>
        <v>-64.060240963855421</v>
      </c>
      <c r="V23" s="44" t="e">
        <f>#REF!</f>
        <v>#REF!</v>
      </c>
      <c r="W23" s="41"/>
      <c r="X23" s="45">
        <v>232600</v>
      </c>
      <c r="Y23" s="44">
        <f t="shared" si="5"/>
        <v>400.34423407917382</v>
      </c>
      <c r="Z23" s="41"/>
      <c r="AA23" s="48">
        <f t="shared" ref="AA23:AA30" si="9">(S23-(T23+X23))</f>
        <v>-194800</v>
      </c>
      <c r="AB23" s="44">
        <f t="shared" si="6"/>
        <v>-335.28399311531842</v>
      </c>
      <c r="AD23" s="45"/>
      <c r="AE23" s="44">
        <f t="shared" si="7"/>
        <v>0</v>
      </c>
    </row>
    <row r="24" spans="1:31" s="49" customFormat="1" ht="12.75" customHeight="1" x14ac:dyDescent="0.25">
      <c r="A24" s="102" t="s">
        <v>69</v>
      </c>
      <c r="B24" s="40"/>
      <c r="C24" s="41" t="s">
        <v>27</v>
      </c>
      <c r="D24" s="41"/>
      <c r="E24" s="50">
        <v>304637</v>
      </c>
      <c r="F24" s="43">
        <v>320646</v>
      </c>
      <c r="G24" s="44">
        <f t="shared" si="8"/>
        <v>1.0525510689771762</v>
      </c>
      <c r="H24" s="44" t="e">
        <f>#REF!</f>
        <v>#REF!</v>
      </c>
      <c r="I24" s="41"/>
      <c r="J24" s="45">
        <v>75800</v>
      </c>
      <c r="K24" s="44">
        <f t="shared" si="1"/>
        <v>0.24882072762008556</v>
      </c>
      <c r="L24" s="41"/>
      <c r="M24" s="48">
        <f t="shared" si="0"/>
        <v>-91809</v>
      </c>
      <c r="N24" s="44">
        <f t="shared" si="2"/>
        <v>-0.30137179659726165</v>
      </c>
      <c r="O24" s="34"/>
      <c r="P24" s="45"/>
      <c r="Q24" s="44">
        <f t="shared" si="3"/>
        <v>0</v>
      </c>
      <c r="R24" s="47"/>
      <c r="S24" s="50">
        <v>283692</v>
      </c>
      <c r="T24" s="43">
        <v>217692</v>
      </c>
      <c r="U24" s="44">
        <f t="shared" si="4"/>
        <v>0.76735332684742608</v>
      </c>
      <c r="V24" s="44" t="e">
        <f>#REF!</f>
        <v>#REF!</v>
      </c>
      <c r="W24" s="41"/>
      <c r="X24" s="45">
        <v>199280</v>
      </c>
      <c r="Y24" s="44">
        <f t="shared" si="5"/>
        <v>0.70245195493704438</v>
      </c>
      <c r="Z24" s="41"/>
      <c r="AA24" s="48">
        <f t="shared" si="9"/>
        <v>-133280</v>
      </c>
      <c r="AB24" s="44">
        <f t="shared" si="6"/>
        <v>-0.46980528178447051</v>
      </c>
      <c r="AD24" s="45"/>
      <c r="AE24" s="44">
        <f t="shared" si="7"/>
        <v>0</v>
      </c>
    </row>
    <row r="25" spans="1:31" s="73" customFormat="1" ht="12.75" customHeight="1" x14ac:dyDescent="0.25">
      <c r="A25" s="102" t="s">
        <v>70</v>
      </c>
      <c r="B25" s="40"/>
      <c r="C25" s="41" t="s">
        <v>28</v>
      </c>
      <c r="D25" s="41"/>
      <c r="E25" s="50">
        <v>36567</v>
      </c>
      <c r="F25" s="43">
        <v>26023</v>
      </c>
      <c r="G25" s="44">
        <f t="shared" si="8"/>
        <v>0.71165258292996414</v>
      </c>
      <c r="H25" s="44" t="e">
        <f>#REF!</f>
        <v>#REF!</v>
      </c>
      <c r="I25" s="41"/>
      <c r="J25" s="45">
        <v>10600</v>
      </c>
      <c r="K25" s="44">
        <f t="shared" si="1"/>
        <v>0.289878852517297</v>
      </c>
      <c r="L25" s="41"/>
      <c r="M25" s="48">
        <f t="shared" si="0"/>
        <v>-56</v>
      </c>
      <c r="N25" s="44">
        <f t="shared" si="2"/>
        <v>-1.5314354472611919E-3</v>
      </c>
      <c r="O25" s="34"/>
      <c r="P25" s="45"/>
      <c r="Q25" s="44">
        <f t="shared" si="3"/>
        <v>0</v>
      </c>
      <c r="R25" s="47"/>
      <c r="S25" s="50">
        <v>43953</v>
      </c>
      <c r="T25" s="43">
        <v>-40257</v>
      </c>
      <c r="U25" s="44">
        <f t="shared" si="4"/>
        <v>-0.91591017677974196</v>
      </c>
      <c r="V25" s="44" t="e">
        <f>#REF!</f>
        <v>#REF!</v>
      </c>
      <c r="W25" s="41"/>
      <c r="X25" s="45">
        <v>84210</v>
      </c>
      <c r="Y25" s="44">
        <f t="shared" si="5"/>
        <v>1.915910176779742</v>
      </c>
      <c r="Z25" s="41"/>
      <c r="AA25" s="48">
        <f t="shared" si="9"/>
        <v>0</v>
      </c>
      <c r="AB25" s="44">
        <f t="shared" si="6"/>
        <v>0</v>
      </c>
      <c r="AD25" s="45"/>
      <c r="AE25" s="44">
        <f t="shared" si="7"/>
        <v>0</v>
      </c>
    </row>
    <row r="26" spans="1:31" s="73" customFormat="1" ht="13.5" x14ac:dyDescent="0.25">
      <c r="A26" s="102" t="s">
        <v>71</v>
      </c>
      <c r="B26" s="40"/>
      <c r="C26" s="41" t="s">
        <v>29</v>
      </c>
      <c r="D26" s="41"/>
      <c r="E26" s="50">
        <v>-33633</v>
      </c>
      <c r="F26" s="43">
        <v>-31311</v>
      </c>
      <c r="G26" s="44">
        <f>(F26/$E26)</f>
        <v>0.93096066363393093</v>
      </c>
      <c r="H26" s="44" t="e">
        <f>#REF!</f>
        <v>#REF!</v>
      </c>
      <c r="I26" s="41"/>
      <c r="J26" s="45"/>
      <c r="K26" s="44">
        <f t="shared" si="1"/>
        <v>0</v>
      </c>
      <c r="L26" s="41"/>
      <c r="M26" s="48">
        <f>(E26-(F26+J26))</f>
        <v>-2322</v>
      </c>
      <c r="N26" s="44">
        <f t="shared" si="2"/>
        <v>6.9039336366069043E-2</v>
      </c>
      <c r="O26" s="34"/>
      <c r="P26" s="45"/>
      <c r="Q26" s="44">
        <f t="shared" si="3"/>
        <v>0</v>
      </c>
      <c r="R26" s="47"/>
      <c r="S26" s="50">
        <v>9801</v>
      </c>
      <c r="T26" s="43">
        <v>9801</v>
      </c>
      <c r="U26" s="44">
        <f t="shared" si="4"/>
        <v>1</v>
      </c>
      <c r="V26" s="44" t="e">
        <f>#REF!</f>
        <v>#REF!</v>
      </c>
      <c r="W26" s="41"/>
      <c r="X26" s="45"/>
      <c r="Y26" s="44">
        <f t="shared" si="5"/>
        <v>0</v>
      </c>
      <c r="Z26" s="41"/>
      <c r="AA26" s="48">
        <f t="shared" si="9"/>
        <v>0</v>
      </c>
      <c r="AB26" s="44">
        <f t="shared" si="6"/>
        <v>0</v>
      </c>
      <c r="AD26" s="45"/>
      <c r="AE26" s="44">
        <f t="shared" si="7"/>
        <v>0</v>
      </c>
    </row>
    <row r="27" spans="1:31" s="49" customFormat="1" ht="12.75" customHeight="1" x14ac:dyDescent="0.25">
      <c r="A27" s="102" t="s">
        <v>72</v>
      </c>
      <c r="B27" s="40"/>
      <c r="C27" s="41" t="s">
        <v>30</v>
      </c>
      <c r="D27" s="41"/>
      <c r="E27" s="50">
        <v>11837</v>
      </c>
      <c r="F27" s="43">
        <v>11838</v>
      </c>
      <c r="G27" s="44">
        <f>(F27/$E27)</f>
        <v>1.0000844808650842</v>
      </c>
      <c r="H27" s="44" t="e">
        <f>#REF!</f>
        <v>#REF!</v>
      </c>
      <c r="I27" s="41"/>
      <c r="J27" s="45"/>
      <c r="K27" s="44">
        <f t="shared" si="1"/>
        <v>0</v>
      </c>
      <c r="L27" s="41"/>
      <c r="M27" s="48">
        <f>(E27-(F27+J27))</f>
        <v>-1</v>
      </c>
      <c r="N27" s="44">
        <f t="shared" si="2"/>
        <v>-8.4480865084058456E-5</v>
      </c>
      <c r="O27" s="34"/>
      <c r="P27" s="45"/>
      <c r="Q27" s="44">
        <f t="shared" si="3"/>
        <v>0</v>
      </c>
      <c r="R27" s="47"/>
      <c r="S27" s="50">
        <v>6342</v>
      </c>
      <c r="T27" s="43">
        <v>2201</v>
      </c>
      <c r="U27" s="44">
        <f t="shared" si="4"/>
        <v>0.34705140334279405</v>
      </c>
      <c r="V27" s="44" t="e">
        <f>#REF!</f>
        <v>#REF!</v>
      </c>
      <c r="W27" s="41"/>
      <c r="X27" s="45">
        <v>4141</v>
      </c>
      <c r="Y27" s="44"/>
      <c r="Z27" s="41"/>
      <c r="AA27" s="48">
        <f t="shared" si="9"/>
        <v>0</v>
      </c>
      <c r="AB27" s="44"/>
      <c r="AD27" s="45"/>
      <c r="AE27" s="44"/>
    </row>
    <row r="28" spans="1:31" s="49" customFormat="1" ht="12.75" customHeight="1" x14ac:dyDescent="0.25">
      <c r="A28" s="102" t="s">
        <v>73</v>
      </c>
      <c r="B28" s="40"/>
      <c r="C28" s="41" t="s">
        <v>31</v>
      </c>
      <c r="D28" s="41"/>
      <c r="E28" s="50">
        <v>98</v>
      </c>
      <c r="F28" s="43">
        <v>98</v>
      </c>
      <c r="G28" s="44">
        <f t="shared" si="8"/>
        <v>1</v>
      </c>
      <c r="H28" s="44" t="e">
        <f>#REF!</f>
        <v>#REF!</v>
      </c>
      <c r="I28" s="41"/>
      <c r="J28" s="45"/>
      <c r="K28" s="44">
        <f t="shared" si="1"/>
        <v>0</v>
      </c>
      <c r="L28" s="41"/>
      <c r="M28" s="48">
        <f t="shared" si="0"/>
        <v>0</v>
      </c>
      <c r="N28" s="44">
        <f t="shared" si="2"/>
        <v>0</v>
      </c>
      <c r="O28" s="34"/>
      <c r="P28" s="45"/>
      <c r="Q28" s="44">
        <f t="shared" si="3"/>
        <v>0</v>
      </c>
      <c r="R28" s="47"/>
      <c r="S28" s="50">
        <v>0</v>
      </c>
      <c r="T28" s="43"/>
      <c r="U28" s="44"/>
      <c r="V28" s="44" t="e">
        <f>#REF!</f>
        <v>#REF!</v>
      </c>
      <c r="W28" s="41"/>
      <c r="X28" s="45"/>
      <c r="Y28" s="44"/>
      <c r="Z28" s="41"/>
      <c r="AA28" s="48">
        <f t="shared" si="9"/>
        <v>0</v>
      </c>
      <c r="AB28" s="44"/>
      <c r="AD28" s="45"/>
      <c r="AE28" s="44"/>
    </row>
    <row r="29" spans="1:31" s="49" customFormat="1" ht="12.75" customHeight="1" x14ac:dyDescent="0.25">
      <c r="A29" s="102" t="s">
        <v>74</v>
      </c>
      <c r="B29" s="40"/>
      <c r="C29" s="41" t="s">
        <v>32</v>
      </c>
      <c r="D29" s="41"/>
      <c r="E29" s="50">
        <v>22866</v>
      </c>
      <c r="F29" s="43"/>
      <c r="G29" s="44">
        <f t="shared" si="8"/>
        <v>0</v>
      </c>
      <c r="H29" s="44" t="e">
        <f>#REF!</f>
        <v>#REF!</v>
      </c>
      <c r="I29" s="41"/>
      <c r="J29" s="45"/>
      <c r="K29" s="44">
        <f t="shared" si="1"/>
        <v>0</v>
      </c>
      <c r="L29" s="41"/>
      <c r="M29" s="48">
        <f t="shared" si="0"/>
        <v>22866</v>
      </c>
      <c r="N29" s="44">
        <f t="shared" si="2"/>
        <v>1</v>
      </c>
      <c r="O29" s="34"/>
      <c r="P29" s="45"/>
      <c r="Q29" s="44">
        <f t="shared" si="3"/>
        <v>0</v>
      </c>
      <c r="R29" s="47"/>
      <c r="S29" s="50">
        <v>5527</v>
      </c>
      <c r="T29" s="43"/>
      <c r="U29" s="44">
        <f t="shared" si="4"/>
        <v>0</v>
      </c>
      <c r="V29" s="44" t="e">
        <f>#REF!</f>
        <v>#REF!</v>
      </c>
      <c r="W29" s="41"/>
      <c r="X29" s="45"/>
      <c r="Y29" s="44">
        <f t="shared" si="5"/>
        <v>0</v>
      </c>
      <c r="Z29" s="41"/>
      <c r="AA29" s="48">
        <f t="shared" si="9"/>
        <v>5527</v>
      </c>
      <c r="AB29" s="44">
        <f t="shared" si="6"/>
        <v>1</v>
      </c>
      <c r="AD29" s="45"/>
      <c r="AE29" s="44">
        <f t="shared" si="7"/>
        <v>0</v>
      </c>
    </row>
    <row r="30" spans="1:31" s="73" customFormat="1" ht="12.75" customHeight="1" x14ac:dyDescent="0.25">
      <c r="A30" s="102" t="s">
        <v>75</v>
      </c>
      <c r="B30" s="40"/>
      <c r="C30" s="41" t="s">
        <v>33</v>
      </c>
      <c r="D30" s="41"/>
      <c r="E30" s="50">
        <v>60111</v>
      </c>
      <c r="F30" s="43"/>
      <c r="G30" s="44">
        <f t="shared" si="8"/>
        <v>0</v>
      </c>
      <c r="H30" s="44" t="e">
        <f>#REF!</f>
        <v>#REF!</v>
      </c>
      <c r="I30" s="41"/>
      <c r="J30" s="45">
        <v>7</v>
      </c>
      <c r="K30" s="44">
        <f t="shared" si="1"/>
        <v>1.1645123188767447E-4</v>
      </c>
      <c r="L30" s="41"/>
      <c r="M30" s="48">
        <f t="shared" si="0"/>
        <v>60104</v>
      </c>
      <c r="N30" s="44">
        <f t="shared" si="2"/>
        <v>0.99988354876811236</v>
      </c>
      <c r="O30" s="34"/>
      <c r="P30" s="45"/>
      <c r="Q30" s="44">
        <f t="shared" si="3"/>
        <v>0</v>
      </c>
      <c r="R30" s="47"/>
      <c r="S30" s="50">
        <v>44012</v>
      </c>
      <c r="T30" s="43"/>
      <c r="U30" s="44">
        <f t="shared" si="4"/>
        <v>0</v>
      </c>
      <c r="V30" s="44" t="e">
        <f>#REF!</f>
        <v>#REF!</v>
      </c>
      <c r="W30" s="41"/>
      <c r="X30" s="45"/>
      <c r="Y30" s="44">
        <f t="shared" si="5"/>
        <v>0</v>
      </c>
      <c r="Z30" s="41"/>
      <c r="AA30" s="48">
        <f t="shared" si="9"/>
        <v>44012</v>
      </c>
      <c r="AB30" s="44">
        <f t="shared" si="6"/>
        <v>1</v>
      </c>
      <c r="AD30" s="45"/>
      <c r="AE30" s="44">
        <f t="shared" si="7"/>
        <v>0</v>
      </c>
    </row>
    <row r="31" spans="1:31" s="77" customFormat="1" ht="12.75" customHeight="1" x14ac:dyDescent="0.3">
      <c r="A31" s="103"/>
      <c r="B31" s="17"/>
      <c r="C31" s="18"/>
      <c r="D31" s="2"/>
      <c r="E31" s="42"/>
      <c r="F31" s="35"/>
      <c r="G31" s="25"/>
      <c r="H31" s="25"/>
      <c r="I31" s="2"/>
      <c r="J31" s="25"/>
      <c r="K31" s="25"/>
      <c r="L31" s="2"/>
      <c r="M31" s="75"/>
      <c r="N31" s="25"/>
      <c r="O31" s="76"/>
      <c r="P31" s="25"/>
      <c r="Q31" s="25"/>
      <c r="R31" s="47"/>
      <c r="S31" s="42"/>
      <c r="T31" s="35"/>
      <c r="U31" s="25"/>
      <c r="V31" s="25"/>
      <c r="W31" s="2"/>
      <c r="X31" s="25"/>
      <c r="Y31" s="25"/>
      <c r="Z31" s="2"/>
      <c r="AA31" s="76"/>
      <c r="AB31" s="25"/>
      <c r="AD31" s="25"/>
      <c r="AE31" s="25"/>
    </row>
    <row r="32" spans="1:31" s="39" customFormat="1" ht="14.25" customHeight="1" x14ac:dyDescent="0.25">
      <c r="A32" s="99"/>
      <c r="B32" s="17" t="s">
        <v>34</v>
      </c>
      <c r="C32" s="2"/>
      <c r="D32" s="2"/>
      <c r="E32" s="42"/>
      <c r="F32" s="43"/>
      <c r="G32" s="44"/>
      <c r="H32" s="44" t="e">
        <f>#REF!</f>
        <v>#REF!</v>
      </c>
      <c r="I32" s="41"/>
      <c r="J32" s="45"/>
      <c r="K32" s="44"/>
      <c r="L32" s="41"/>
      <c r="M32" s="48"/>
      <c r="N32" s="44"/>
      <c r="O32" s="34"/>
      <c r="P32" s="45"/>
      <c r="Q32" s="44"/>
      <c r="R32" s="47"/>
      <c r="S32" s="42"/>
      <c r="T32" s="43"/>
      <c r="U32" s="44"/>
      <c r="V32" s="44" t="e">
        <f>#REF!</f>
        <v>#REF!</v>
      </c>
      <c r="W32" s="41"/>
      <c r="X32" s="45"/>
      <c r="Y32" s="44"/>
      <c r="Z32" s="41"/>
      <c r="AA32" s="48">
        <f t="shared" ref="AA32:AA39" si="10">(S32-(T32+X32))</f>
        <v>0</v>
      </c>
      <c r="AB32" s="44"/>
      <c r="AD32" s="45"/>
      <c r="AE32" s="44"/>
    </row>
    <row r="33" spans="1:31" s="73" customFormat="1" ht="12.75" customHeight="1" x14ac:dyDescent="0.25">
      <c r="A33" s="102" t="s">
        <v>76</v>
      </c>
      <c r="B33" s="40"/>
      <c r="C33" s="41" t="s">
        <v>18</v>
      </c>
      <c r="D33" s="41"/>
      <c r="E33" s="50">
        <v>99299</v>
      </c>
      <c r="F33" s="43">
        <v>-71182.97</v>
      </c>
      <c r="G33" s="44">
        <f t="shared" ref="G33:G39" si="11">(F33/$E33)</f>
        <v>-0.71685485251613812</v>
      </c>
      <c r="H33" s="44" t="e">
        <f>#REF!</f>
        <v>#REF!</v>
      </c>
      <c r="I33" s="41"/>
      <c r="J33" s="45">
        <v>159275</v>
      </c>
      <c r="K33" s="44">
        <f t="shared" ref="K33:K39" si="12">(J33/$E33)</f>
        <v>1.6039939979254574</v>
      </c>
      <c r="L33" s="41"/>
      <c r="M33" s="48">
        <f t="shared" ref="M33:M39" si="13">(E33-(F33+J33))</f>
        <v>11206.970000000001</v>
      </c>
      <c r="N33" s="44">
        <f t="shared" ref="N33:N39" si="14">(M33/$E33)</f>
        <v>0.11286085459068068</v>
      </c>
      <c r="O33" s="34"/>
      <c r="P33" s="45"/>
      <c r="Q33" s="44">
        <f t="shared" ref="Q33:Q39" si="15">(P33/$E33)</f>
        <v>0</v>
      </c>
      <c r="R33" s="47"/>
      <c r="S33" s="50">
        <v>54340</v>
      </c>
      <c r="T33" s="43">
        <v>64852.243999999999</v>
      </c>
      <c r="U33" s="44">
        <f t="shared" ref="U33:U38" si="16">(T33/$S33)</f>
        <v>1.1934531468531469</v>
      </c>
      <c r="V33" s="44" t="e">
        <f>#REF!</f>
        <v>#REF!</v>
      </c>
      <c r="W33" s="41"/>
      <c r="X33" s="45">
        <v>-16219</v>
      </c>
      <c r="Y33" s="44">
        <f t="shared" ref="Y33:Y38" si="17">(X33/$S33)</f>
        <v>-0.29847258005152744</v>
      </c>
      <c r="Z33" s="41"/>
      <c r="AA33" s="48">
        <f t="shared" si="10"/>
        <v>5706.7560000000012</v>
      </c>
      <c r="AB33" s="44">
        <f t="shared" ref="AB33:AB38" si="18">(AA33/$S33)</f>
        <v>0.10501943319838059</v>
      </c>
      <c r="AD33" s="45"/>
      <c r="AE33" s="44">
        <f t="shared" ref="AE33:AE38" si="19">(AD33/$S33)</f>
        <v>0</v>
      </c>
    </row>
    <row r="34" spans="1:31" s="73" customFormat="1" ht="12.75" customHeight="1" x14ac:dyDescent="0.25">
      <c r="A34" s="102" t="s">
        <v>77</v>
      </c>
      <c r="B34" s="40"/>
      <c r="C34" s="41" t="s">
        <v>35</v>
      </c>
      <c r="D34" s="78"/>
      <c r="E34" s="50">
        <v>4251</v>
      </c>
      <c r="F34" s="43">
        <v>-170</v>
      </c>
      <c r="G34" s="44">
        <f t="shared" si="11"/>
        <v>-3.9990590449306043E-2</v>
      </c>
      <c r="H34" s="44" t="e">
        <f>#REF!</f>
        <v>#REF!</v>
      </c>
      <c r="I34" s="41"/>
      <c r="J34" s="45"/>
      <c r="K34" s="44">
        <f t="shared" si="12"/>
        <v>0</v>
      </c>
      <c r="L34" s="41"/>
      <c r="M34" s="48">
        <v>2833</v>
      </c>
      <c r="N34" s="44">
        <f t="shared" si="14"/>
        <v>0.66643142789931775</v>
      </c>
      <c r="O34" s="34"/>
      <c r="P34" s="45">
        <v>1587</v>
      </c>
      <c r="Q34" s="44">
        <f t="shared" si="15"/>
        <v>0.3733239237826394</v>
      </c>
      <c r="R34" s="47"/>
      <c r="S34" s="50">
        <v>5364</v>
      </c>
      <c r="T34" s="43"/>
      <c r="U34" s="44">
        <f t="shared" si="16"/>
        <v>0</v>
      </c>
      <c r="V34" s="44" t="e">
        <f>#REF!</f>
        <v>#REF!</v>
      </c>
      <c r="W34" s="41"/>
      <c r="X34" s="45"/>
      <c r="Y34" s="44">
        <f t="shared" si="17"/>
        <v>0</v>
      </c>
      <c r="Z34" s="41"/>
      <c r="AA34" s="48">
        <f t="shared" si="10"/>
        <v>5364</v>
      </c>
      <c r="AB34" s="44">
        <f t="shared" si="18"/>
        <v>1</v>
      </c>
      <c r="AD34" s="45"/>
      <c r="AE34" s="44">
        <f t="shared" si="19"/>
        <v>0</v>
      </c>
    </row>
    <row r="35" spans="1:31" s="73" customFormat="1" ht="12.75" customHeight="1" x14ac:dyDescent="0.25">
      <c r="A35" s="102" t="s">
        <v>78</v>
      </c>
      <c r="B35" s="40"/>
      <c r="C35" s="41" t="s">
        <v>36</v>
      </c>
      <c r="D35" s="41"/>
      <c r="E35" s="50">
        <v>25541</v>
      </c>
      <c r="F35" s="43">
        <v>-2135.2890000000002</v>
      </c>
      <c r="G35" s="44">
        <f t="shared" si="11"/>
        <v>-8.3602403977917863E-2</v>
      </c>
      <c r="H35" s="44" t="e">
        <f>#REF!</f>
        <v>#REF!</v>
      </c>
      <c r="I35" s="41"/>
      <c r="J35" s="45">
        <v>27676</v>
      </c>
      <c r="K35" s="44">
        <f t="shared" si="12"/>
        <v>1.0835910888375553</v>
      </c>
      <c r="L35" s="41"/>
      <c r="M35" s="48">
        <f t="shared" si="13"/>
        <v>0.28900000000066939</v>
      </c>
      <c r="N35" s="44">
        <f t="shared" si="14"/>
        <v>1.1315140362580533E-5</v>
      </c>
      <c r="O35" s="34"/>
      <c r="P35" s="45"/>
      <c r="Q35" s="44">
        <f t="shared" si="15"/>
        <v>0</v>
      </c>
      <c r="R35" s="47"/>
      <c r="S35" s="50">
        <v>19160</v>
      </c>
      <c r="T35" s="43">
        <v>19135.010999999999</v>
      </c>
      <c r="U35" s="44">
        <f t="shared" si="16"/>
        <v>0.99869577244258867</v>
      </c>
      <c r="V35" s="44" t="e">
        <f>#REF!</f>
        <v>#REF!</v>
      </c>
      <c r="W35" s="41"/>
      <c r="X35" s="45">
        <v>25</v>
      </c>
      <c r="Y35" s="44">
        <f t="shared" si="17"/>
        <v>1.3048016701461378E-3</v>
      </c>
      <c r="Z35" s="41"/>
      <c r="AA35" s="48">
        <f t="shared" si="10"/>
        <v>-1.0999999998603016E-2</v>
      </c>
      <c r="AB35" s="44">
        <f t="shared" si="18"/>
        <v>-5.741127347913892E-7</v>
      </c>
      <c r="AD35" s="45"/>
      <c r="AE35" s="44">
        <f t="shared" si="19"/>
        <v>0</v>
      </c>
    </row>
    <row r="36" spans="1:31" s="73" customFormat="1" ht="12.75" customHeight="1" x14ac:dyDescent="0.25">
      <c r="A36" s="102" t="s">
        <v>79</v>
      </c>
      <c r="B36" s="40"/>
      <c r="C36" s="41" t="s">
        <v>37</v>
      </c>
      <c r="D36" s="41"/>
      <c r="E36" s="50">
        <v>76283</v>
      </c>
      <c r="F36" s="43">
        <v>-21476</v>
      </c>
      <c r="G36" s="44">
        <f t="shared" si="11"/>
        <v>-0.28153061625788184</v>
      </c>
      <c r="H36" s="44" t="e">
        <f>#REF!</f>
        <v>#REF!</v>
      </c>
      <c r="I36" s="41"/>
      <c r="J36" s="45"/>
      <c r="K36" s="44">
        <f t="shared" si="12"/>
        <v>0</v>
      </c>
      <c r="L36" s="41"/>
      <c r="M36" s="48">
        <v>72703</v>
      </c>
      <c r="N36" s="44">
        <f t="shared" si="14"/>
        <v>0.95306949123657958</v>
      </c>
      <c r="O36" s="34"/>
      <c r="P36" s="45">
        <f>E36-(F36+J36+M36)</f>
        <v>25056</v>
      </c>
      <c r="Q36" s="44">
        <f t="shared" si="15"/>
        <v>0.32846112502130226</v>
      </c>
      <c r="R36" s="47"/>
      <c r="S36" s="50">
        <v>64364</v>
      </c>
      <c r="T36" s="43">
        <v>18428.628000000001</v>
      </c>
      <c r="U36" s="44">
        <f t="shared" si="16"/>
        <v>0.2863188739046672</v>
      </c>
      <c r="V36" s="44" t="e">
        <f>#REF!</f>
        <v>#REF!</v>
      </c>
      <c r="W36" s="41"/>
      <c r="X36" s="45"/>
      <c r="Y36" s="44">
        <f t="shared" si="17"/>
        <v>0</v>
      </c>
      <c r="Z36" s="41"/>
      <c r="AA36" s="48">
        <f t="shared" si="10"/>
        <v>45935.372000000003</v>
      </c>
      <c r="AB36" s="44">
        <f t="shared" si="18"/>
        <v>0.71368112609533285</v>
      </c>
      <c r="AD36" s="45"/>
      <c r="AE36" s="44">
        <f t="shared" si="19"/>
        <v>0</v>
      </c>
    </row>
    <row r="37" spans="1:31" s="73" customFormat="1" ht="12.75" customHeight="1" x14ac:dyDescent="0.25">
      <c r="A37" s="102" t="s">
        <v>80</v>
      </c>
      <c r="B37" s="40"/>
      <c r="C37" s="41" t="s">
        <v>38</v>
      </c>
      <c r="D37" s="41"/>
      <c r="E37" s="50">
        <v>2759</v>
      </c>
      <c r="F37" s="43">
        <v>-473</v>
      </c>
      <c r="G37" s="44">
        <f t="shared" si="11"/>
        <v>-0.17143892714751721</v>
      </c>
      <c r="H37" s="44" t="e">
        <f>#REF!</f>
        <v>#REF!</v>
      </c>
      <c r="I37" s="41"/>
      <c r="J37" s="45"/>
      <c r="K37" s="44">
        <f t="shared" si="12"/>
        <v>0</v>
      </c>
      <c r="L37" s="41"/>
      <c r="M37" s="48">
        <v>3232</v>
      </c>
      <c r="N37" s="44">
        <f t="shared" si="14"/>
        <v>1.1714389271475172</v>
      </c>
      <c r="O37" s="34"/>
      <c r="P37" s="45"/>
      <c r="Q37" s="44">
        <f t="shared" si="15"/>
        <v>0</v>
      </c>
      <c r="R37" s="47"/>
      <c r="S37" s="50">
        <v>0</v>
      </c>
      <c r="T37" s="43"/>
      <c r="U37" s="44"/>
      <c r="V37" s="44" t="e">
        <f>#REF!</f>
        <v>#REF!</v>
      </c>
      <c r="W37" s="41"/>
      <c r="X37" s="45"/>
      <c r="Y37" s="44"/>
      <c r="Z37" s="41"/>
      <c r="AA37" s="48">
        <f t="shared" si="10"/>
        <v>0</v>
      </c>
      <c r="AB37" s="44"/>
      <c r="AD37" s="45"/>
      <c r="AE37" s="44"/>
    </row>
    <row r="38" spans="1:31" s="73" customFormat="1" ht="12.75" customHeight="1" x14ac:dyDescent="0.25">
      <c r="A38" s="102" t="s">
        <v>81</v>
      </c>
      <c r="B38" s="40"/>
      <c r="C38" s="41" t="s">
        <v>39</v>
      </c>
      <c r="D38" s="41"/>
      <c r="E38" s="50">
        <v>185</v>
      </c>
      <c r="F38" s="43">
        <v>-1609</v>
      </c>
      <c r="G38" s="44">
        <f t="shared" si="11"/>
        <v>-8.6972972972972968</v>
      </c>
      <c r="H38" s="44" t="e">
        <f>#REF!</f>
        <v>#REF!</v>
      </c>
      <c r="I38" s="41"/>
      <c r="J38" s="45"/>
      <c r="K38" s="44">
        <f t="shared" si="12"/>
        <v>0</v>
      </c>
      <c r="L38" s="41"/>
      <c r="M38" s="48">
        <v>253</v>
      </c>
      <c r="N38" s="44">
        <f t="shared" si="14"/>
        <v>1.3675675675675676</v>
      </c>
      <c r="O38" s="34"/>
      <c r="P38" s="45">
        <f>E38-(F38+J38+M38)</f>
        <v>1541</v>
      </c>
      <c r="Q38" s="44">
        <f t="shared" si="15"/>
        <v>8.3297297297297295</v>
      </c>
      <c r="R38" s="47"/>
      <c r="S38" s="50">
        <v>4595</v>
      </c>
      <c r="T38" s="43">
        <v>3140.59</v>
      </c>
      <c r="U38" s="44">
        <f t="shared" si="16"/>
        <v>0.6834798694232862</v>
      </c>
      <c r="V38" s="44" t="e">
        <f>#REF!</f>
        <v>#REF!</v>
      </c>
      <c r="W38" s="41"/>
      <c r="X38" s="45"/>
      <c r="Y38" s="44">
        <f t="shared" si="17"/>
        <v>0</v>
      </c>
      <c r="Z38" s="41"/>
      <c r="AA38" s="48">
        <f t="shared" si="10"/>
        <v>1454.4099999999999</v>
      </c>
      <c r="AB38" s="44">
        <f t="shared" si="18"/>
        <v>0.3165201305767138</v>
      </c>
      <c r="AD38" s="45"/>
      <c r="AE38" s="44">
        <f t="shared" si="19"/>
        <v>0</v>
      </c>
    </row>
    <row r="39" spans="1:31" s="73" customFormat="1" ht="12.75" customHeight="1" x14ac:dyDescent="0.25">
      <c r="A39" s="102" t="s">
        <v>82</v>
      </c>
      <c r="B39" s="40"/>
      <c r="C39" s="41" t="s">
        <v>40</v>
      </c>
      <c r="D39" s="41"/>
      <c r="E39" s="50">
        <v>2877</v>
      </c>
      <c r="F39" s="43">
        <v>0</v>
      </c>
      <c r="G39" s="44">
        <f t="shared" si="11"/>
        <v>0</v>
      </c>
      <c r="H39" s="44" t="e">
        <f>#REF!</f>
        <v>#REF!</v>
      </c>
      <c r="I39" s="41"/>
      <c r="J39" s="45">
        <v>2877</v>
      </c>
      <c r="K39" s="44">
        <f t="shared" si="12"/>
        <v>1</v>
      </c>
      <c r="L39" s="41"/>
      <c r="M39" s="48">
        <f t="shared" si="13"/>
        <v>0</v>
      </c>
      <c r="N39" s="44">
        <f t="shared" si="14"/>
        <v>0</v>
      </c>
      <c r="O39" s="34"/>
      <c r="P39" s="45"/>
      <c r="Q39" s="44">
        <f t="shared" si="15"/>
        <v>0</v>
      </c>
      <c r="R39" s="47"/>
      <c r="S39" s="50"/>
      <c r="T39" s="43"/>
      <c r="U39" s="44"/>
      <c r="V39" s="44" t="e">
        <f>#REF!</f>
        <v>#REF!</v>
      </c>
      <c r="W39" s="41"/>
      <c r="X39" s="45"/>
      <c r="Y39" s="44"/>
      <c r="Z39" s="41"/>
      <c r="AA39" s="48">
        <f t="shared" si="10"/>
        <v>0</v>
      </c>
      <c r="AB39" s="44"/>
      <c r="AD39" s="45"/>
      <c r="AE39" s="44"/>
    </row>
    <row r="40" spans="1:31" s="73" customFormat="1" ht="12.75" customHeight="1" x14ac:dyDescent="0.25">
      <c r="A40" s="102"/>
      <c r="B40" s="40"/>
      <c r="C40" s="79"/>
      <c r="D40" s="2"/>
      <c r="E40" s="50"/>
      <c r="F40" s="80"/>
      <c r="G40" s="74"/>
      <c r="H40" s="74"/>
      <c r="I40" s="41"/>
      <c r="J40" s="74"/>
      <c r="K40" s="74"/>
      <c r="L40" s="41"/>
      <c r="M40" s="81"/>
      <c r="N40" s="74"/>
      <c r="O40" s="82"/>
      <c r="P40" s="74"/>
      <c r="Q40" s="74"/>
      <c r="R40" s="47"/>
      <c r="S40" s="50"/>
      <c r="T40" s="80"/>
      <c r="U40" s="74"/>
      <c r="V40" s="74"/>
      <c r="W40" s="41"/>
      <c r="X40" s="74"/>
      <c r="Y40" s="74"/>
      <c r="Z40" s="41"/>
      <c r="AA40" s="82"/>
      <c r="AB40" s="74"/>
      <c r="AD40" s="74"/>
      <c r="AE40" s="74"/>
    </row>
    <row r="41" spans="1:31" s="83" customFormat="1" ht="13.5" x14ac:dyDescent="0.25">
      <c r="A41" s="102" t="s">
        <v>83</v>
      </c>
      <c r="B41" s="40"/>
      <c r="C41" s="41" t="s">
        <v>42</v>
      </c>
      <c r="D41" s="41"/>
      <c r="E41" s="50">
        <v>39205</v>
      </c>
      <c r="F41" s="43">
        <v>39205</v>
      </c>
      <c r="G41" s="44">
        <f>(F41/$E41)</f>
        <v>1</v>
      </c>
      <c r="H41" s="44" t="e">
        <f>#REF!</f>
        <v>#REF!</v>
      </c>
      <c r="I41" s="41"/>
      <c r="J41" s="45"/>
      <c r="K41" s="44">
        <f>(J41/$E41)</f>
        <v>0</v>
      </c>
      <c r="L41" s="41"/>
      <c r="M41" s="48">
        <f t="shared" ref="M41:M46" si="20">(E41-(F41+J41))</f>
        <v>0</v>
      </c>
      <c r="N41" s="44">
        <f>(M41/$E41)</f>
        <v>0</v>
      </c>
      <c r="O41" s="34"/>
      <c r="P41" s="45"/>
      <c r="Q41" s="44">
        <f>(P41/$E41)</f>
        <v>0</v>
      </c>
      <c r="R41" s="47"/>
      <c r="S41" s="50">
        <v>255965</v>
      </c>
      <c r="T41" s="43">
        <v>255965</v>
      </c>
      <c r="U41" s="44">
        <f>(T41/$S41)</f>
        <v>1</v>
      </c>
      <c r="V41" s="44" t="e">
        <f>#REF!</f>
        <v>#REF!</v>
      </c>
      <c r="W41" s="41"/>
      <c r="X41" s="45"/>
      <c r="Y41" s="44">
        <f>(X41/$S41)</f>
        <v>0</v>
      </c>
      <c r="Z41" s="41"/>
      <c r="AA41" s="48">
        <f>(S41-(T41+X41))</f>
        <v>0</v>
      </c>
      <c r="AB41" s="44">
        <f>(AA41/$S41)</f>
        <v>0</v>
      </c>
      <c r="AD41" s="45"/>
      <c r="AE41" s="44">
        <f>(AD41/$S41)</f>
        <v>0</v>
      </c>
    </row>
    <row r="42" spans="1:31" s="77" customFormat="1" ht="12.75" customHeight="1" x14ac:dyDescent="0.3">
      <c r="A42" s="103"/>
      <c r="B42" s="40"/>
      <c r="C42" s="18"/>
      <c r="D42" s="2"/>
      <c r="E42" s="50"/>
      <c r="F42" s="80"/>
      <c r="G42" s="74"/>
      <c r="H42" s="74"/>
      <c r="I42" s="41"/>
      <c r="J42" s="74"/>
      <c r="K42" s="74"/>
      <c r="L42" s="41"/>
      <c r="M42" s="81"/>
      <c r="N42" s="74"/>
      <c r="O42" s="82"/>
      <c r="P42" s="74"/>
      <c r="Q42" s="74"/>
      <c r="R42" s="47"/>
      <c r="S42" s="50"/>
      <c r="T42" s="80"/>
      <c r="U42" s="74"/>
      <c r="V42" s="74"/>
      <c r="W42" s="41"/>
      <c r="X42" s="74"/>
      <c r="Y42" s="74"/>
      <c r="Z42" s="41"/>
      <c r="AA42" s="82"/>
      <c r="AB42" s="74"/>
      <c r="AD42" s="74"/>
      <c r="AE42" s="74"/>
    </row>
    <row r="43" spans="1:31" s="39" customFormat="1" ht="14.25" customHeight="1" x14ac:dyDescent="0.25">
      <c r="A43" s="99"/>
      <c r="B43" s="17" t="s">
        <v>43</v>
      </c>
      <c r="C43" s="17"/>
      <c r="D43" s="17"/>
      <c r="E43" s="59"/>
      <c r="F43" s="43"/>
      <c r="G43" s="44"/>
      <c r="H43" s="44" t="e">
        <f>#REF!</f>
        <v>#REF!</v>
      </c>
      <c r="I43" s="41"/>
      <c r="J43" s="45"/>
      <c r="K43" s="44"/>
      <c r="L43" s="41"/>
      <c r="M43" s="48">
        <f t="shared" si="20"/>
        <v>0</v>
      </c>
      <c r="N43" s="44"/>
      <c r="O43" s="34"/>
      <c r="P43" s="45"/>
      <c r="Q43" s="44"/>
      <c r="R43" s="47"/>
      <c r="S43" s="59"/>
      <c r="T43" s="43"/>
      <c r="U43" s="44"/>
      <c r="V43" s="44" t="e">
        <f>#REF!</f>
        <v>#REF!</v>
      </c>
      <c r="W43" s="41"/>
      <c r="X43" s="45"/>
      <c r="Y43" s="44"/>
      <c r="Z43" s="41"/>
      <c r="AA43" s="48">
        <f>(S43-(T43+X43))</f>
        <v>0</v>
      </c>
      <c r="AB43" s="44"/>
      <c r="AD43" s="45"/>
      <c r="AE43" s="44"/>
    </row>
    <row r="44" spans="1:31" s="73" customFormat="1" ht="12.75" customHeight="1" x14ac:dyDescent="0.25">
      <c r="A44" s="102" t="s">
        <v>84</v>
      </c>
      <c r="B44" s="40"/>
      <c r="C44" s="41" t="s">
        <v>44</v>
      </c>
      <c r="D44" s="41"/>
      <c r="E44" s="50">
        <v>9816</v>
      </c>
      <c r="F44" s="43">
        <v>7800</v>
      </c>
      <c r="G44" s="44">
        <f>(F44/$E44)</f>
        <v>0.79462102689486558</v>
      </c>
      <c r="H44" s="44" t="e">
        <f>#REF!</f>
        <v>#REF!</v>
      </c>
      <c r="I44" s="41"/>
      <c r="J44" s="45"/>
      <c r="K44" s="44">
        <f>(J44/$E44)</f>
        <v>0</v>
      </c>
      <c r="L44" s="41"/>
      <c r="M44" s="48">
        <f t="shared" si="20"/>
        <v>2016</v>
      </c>
      <c r="N44" s="44">
        <f>(M44/$E44)</f>
        <v>0.20537897310513448</v>
      </c>
      <c r="O44" s="34"/>
      <c r="P44" s="45"/>
      <c r="Q44" s="44">
        <f>(P44/$E44)</f>
        <v>0</v>
      </c>
      <c r="R44" s="47"/>
      <c r="S44" s="50">
        <v>39152</v>
      </c>
      <c r="T44" s="43">
        <v>11438.522000000001</v>
      </c>
      <c r="U44" s="44">
        <f>(T44/$S44)</f>
        <v>0.29215677360032694</v>
      </c>
      <c r="V44" s="44" t="e">
        <f>#REF!</f>
        <v>#REF!</v>
      </c>
      <c r="W44" s="41"/>
      <c r="X44" s="45"/>
      <c r="Y44" s="44">
        <f>(X44/$S44)</f>
        <v>0</v>
      </c>
      <c r="Z44" s="41"/>
      <c r="AA44" s="48">
        <f>(S44-(T44+X44))</f>
        <v>27713.477999999999</v>
      </c>
      <c r="AB44" s="44">
        <f>(AA44/$S44)</f>
        <v>0.70784322639967301</v>
      </c>
      <c r="AD44" s="45"/>
      <c r="AE44" s="44">
        <f>(AD44/$S44)</f>
        <v>0</v>
      </c>
    </row>
    <row r="45" spans="1:31" s="73" customFormat="1" ht="12.75" customHeight="1" x14ac:dyDescent="0.25">
      <c r="A45" s="102" t="s">
        <v>85</v>
      </c>
      <c r="B45" s="40"/>
      <c r="C45" s="41" t="s">
        <v>45</v>
      </c>
      <c r="D45" s="41"/>
      <c r="E45" s="50">
        <v>-7261</v>
      </c>
      <c r="F45" s="43">
        <v>-7300</v>
      </c>
      <c r="G45" s="44">
        <f>(F45/$E45)</f>
        <v>1.0053711609971079</v>
      </c>
      <c r="H45" s="44" t="e">
        <f>#REF!</f>
        <v>#REF!</v>
      </c>
      <c r="I45" s="41"/>
      <c r="J45" s="45"/>
      <c r="K45" s="44">
        <f>(J45/$E45)</f>
        <v>0</v>
      </c>
      <c r="L45" s="41"/>
      <c r="M45" s="48">
        <f t="shared" si="20"/>
        <v>39</v>
      </c>
      <c r="N45" s="44">
        <f>(M45/$E45)</f>
        <v>-5.3711609971078362E-3</v>
      </c>
      <c r="O45" s="34"/>
      <c r="P45" s="45"/>
      <c r="Q45" s="44">
        <f>(P45/$E45)</f>
        <v>0</v>
      </c>
      <c r="R45" s="47"/>
      <c r="S45" s="50">
        <v>3</v>
      </c>
      <c r="T45" s="43">
        <v>16.597999999999999</v>
      </c>
      <c r="U45" s="44">
        <f>(T45/$S45)</f>
        <v>5.5326666666666666</v>
      </c>
      <c r="V45" s="44" t="e">
        <f>#REF!</f>
        <v>#REF!</v>
      </c>
      <c r="W45" s="41"/>
      <c r="X45" s="45"/>
      <c r="Y45" s="44">
        <f>(X45/$S45)</f>
        <v>0</v>
      </c>
      <c r="Z45" s="41"/>
      <c r="AA45" s="48">
        <f>(S45-(T45+X45))</f>
        <v>-13.597999999999999</v>
      </c>
      <c r="AB45" s="44">
        <f>(AA45/$S45)</f>
        <v>-4.5326666666666666</v>
      </c>
      <c r="AD45" s="45"/>
      <c r="AE45" s="44">
        <f>(AD45/$S45)</f>
        <v>0</v>
      </c>
    </row>
    <row r="46" spans="1:31" s="73" customFormat="1" ht="12.75" customHeight="1" x14ac:dyDescent="0.25">
      <c r="A46" s="102" t="s">
        <v>86</v>
      </c>
      <c r="B46" s="40"/>
      <c r="C46" s="41" t="s">
        <v>46</v>
      </c>
      <c r="D46" s="41"/>
      <c r="E46" s="50">
        <v>51243</v>
      </c>
      <c r="F46" s="43">
        <v>19800</v>
      </c>
      <c r="G46" s="44">
        <f>(F46/$E46)</f>
        <v>0.3863942392131608</v>
      </c>
      <c r="H46" s="44" t="e">
        <f>#REF!</f>
        <v>#REF!</v>
      </c>
      <c r="I46" s="41"/>
      <c r="J46" s="45">
        <v>32500</v>
      </c>
      <c r="K46" s="44">
        <f>(J46/$E46)</f>
        <v>0.63423296840544074</v>
      </c>
      <c r="L46" s="41"/>
      <c r="M46" s="48">
        <f t="shared" si="20"/>
        <v>-1057</v>
      </c>
      <c r="N46" s="44">
        <f>(M46/$E46)</f>
        <v>-2.0627207618601564E-2</v>
      </c>
      <c r="O46" s="34"/>
      <c r="P46" s="45"/>
      <c r="Q46" s="44">
        <f>(P46/$E46)</f>
        <v>0</v>
      </c>
      <c r="R46" s="47"/>
      <c r="S46" s="50">
        <v>22</v>
      </c>
      <c r="T46" s="43">
        <v>-121.30800000000001</v>
      </c>
      <c r="U46" s="44">
        <f>(T46/$S46)</f>
        <v>-5.5140000000000002</v>
      </c>
      <c r="V46" s="44" t="e">
        <f>#REF!</f>
        <v>#REF!</v>
      </c>
      <c r="W46" s="41"/>
      <c r="X46" s="45"/>
      <c r="Y46" s="44">
        <f>(X46/$S46)</f>
        <v>0</v>
      </c>
      <c r="Z46" s="41"/>
      <c r="AA46" s="48">
        <f>(S46-(T46+X46))</f>
        <v>143.30799999999999</v>
      </c>
      <c r="AB46" s="44">
        <f>(AA46/$S46)</f>
        <v>6.5139999999999993</v>
      </c>
      <c r="AD46" s="45"/>
      <c r="AE46" s="44">
        <f>(AD46/$S46)</f>
        <v>0</v>
      </c>
    </row>
    <row r="47" spans="1:31" x14ac:dyDescent="0.3">
      <c r="B47" s="84"/>
      <c r="E47" s="50"/>
      <c r="F47" s="35"/>
      <c r="I47" s="41"/>
      <c r="L47" s="41"/>
      <c r="M47" s="85"/>
      <c r="N47" s="25"/>
      <c r="O47" s="86"/>
      <c r="P47" s="25"/>
      <c r="Q47" s="25"/>
      <c r="R47" s="47"/>
      <c r="S47" s="50"/>
      <c r="T47" s="35"/>
      <c r="U47" s="25"/>
      <c r="V47" s="25"/>
      <c r="W47" s="41"/>
      <c r="X47" s="25"/>
      <c r="Y47" s="25"/>
      <c r="Z47" s="41"/>
      <c r="AA47" s="86"/>
      <c r="AB47" s="25"/>
      <c r="AD47" s="25"/>
      <c r="AE47" s="25"/>
    </row>
    <row r="48" spans="1:31" s="87" customFormat="1" ht="13.5" x14ac:dyDescent="0.25">
      <c r="A48" s="99"/>
      <c r="B48" s="17" t="s">
        <v>47</v>
      </c>
      <c r="C48" s="17"/>
      <c r="D48" s="17"/>
      <c r="E48" s="59"/>
      <c r="F48" s="43"/>
      <c r="G48" s="44"/>
      <c r="H48" s="44" t="e">
        <f>#REF!</f>
        <v>#REF!</v>
      </c>
      <c r="I48" s="41"/>
      <c r="J48" s="45"/>
      <c r="K48" s="44"/>
      <c r="L48" s="41"/>
      <c r="M48" s="48">
        <f>(E48-(F48+J48))</f>
        <v>0</v>
      </c>
      <c r="N48" s="44"/>
      <c r="O48" s="34"/>
      <c r="P48" s="45"/>
      <c r="Q48" s="44"/>
      <c r="R48" s="47"/>
      <c r="S48" s="59"/>
      <c r="T48" s="43"/>
      <c r="U48" s="44"/>
      <c r="V48" s="44" t="e">
        <f>#REF!</f>
        <v>#REF!</v>
      </c>
      <c r="W48" s="41"/>
      <c r="X48" s="45"/>
      <c r="Y48" s="44"/>
      <c r="Z48" s="41"/>
      <c r="AA48" s="48">
        <f>(S48-(T48+X48))</f>
        <v>0</v>
      </c>
      <c r="AB48" s="44"/>
      <c r="AD48" s="45"/>
      <c r="AE48" s="44"/>
    </row>
    <row r="49" spans="1:31" s="73" customFormat="1" ht="15" customHeight="1" x14ac:dyDescent="0.25">
      <c r="A49" s="102" t="s">
        <v>87</v>
      </c>
      <c r="B49" s="40"/>
      <c r="C49" s="41" t="s">
        <v>48</v>
      </c>
      <c r="D49" s="41"/>
      <c r="E49" s="50">
        <v>-18474</v>
      </c>
      <c r="F49" s="43">
        <v>-18474</v>
      </c>
      <c r="G49" s="44">
        <f>(F49/$E49)</f>
        <v>1</v>
      </c>
      <c r="H49" s="44" t="e">
        <f>#REF!</f>
        <v>#REF!</v>
      </c>
      <c r="I49" s="41"/>
      <c r="J49" s="45">
        <v>0</v>
      </c>
      <c r="K49" s="44">
        <f>(J49/$E49)</f>
        <v>0</v>
      </c>
      <c r="L49" s="41"/>
      <c r="M49" s="48">
        <f>(E49-(F49+J49))</f>
        <v>0</v>
      </c>
      <c r="N49" s="44">
        <f>(M49/$E49)</f>
        <v>0</v>
      </c>
      <c r="O49" s="34"/>
      <c r="P49" s="45"/>
      <c r="Q49" s="44">
        <f>(P49/$E49)</f>
        <v>0</v>
      </c>
      <c r="R49" s="47"/>
      <c r="S49" s="50">
        <v>-25294</v>
      </c>
      <c r="T49" s="43">
        <v>-25294</v>
      </c>
      <c r="U49" s="44">
        <f>(T49/$S49)</f>
        <v>1</v>
      </c>
      <c r="V49" s="44" t="e">
        <f>#REF!</f>
        <v>#REF!</v>
      </c>
      <c r="W49" s="41"/>
      <c r="X49" s="45"/>
      <c r="Y49" s="44">
        <f>(X49/$S49)</f>
        <v>0</v>
      </c>
      <c r="Z49" s="41"/>
      <c r="AA49" s="48">
        <f>(S49-(T49+X49))</f>
        <v>0</v>
      </c>
      <c r="AB49" s="44">
        <f>(AA49/$S49)</f>
        <v>0</v>
      </c>
      <c r="AD49" s="45"/>
      <c r="AE49" s="44">
        <f>(AD49/$S49)</f>
        <v>0</v>
      </c>
    </row>
    <row r="50" spans="1:31" s="73" customFormat="1" ht="15" customHeight="1" x14ac:dyDescent="0.25">
      <c r="A50" s="102" t="s">
        <v>88</v>
      </c>
      <c r="B50" s="40"/>
      <c r="C50" s="41" t="s">
        <v>49</v>
      </c>
      <c r="D50" s="41"/>
      <c r="E50" s="50">
        <v>614</v>
      </c>
      <c r="F50" s="43">
        <v>613</v>
      </c>
      <c r="G50" s="44">
        <f>(F50/$E50)</f>
        <v>0.99837133550488599</v>
      </c>
      <c r="H50" s="44" t="e">
        <f>#REF!</f>
        <v>#REF!</v>
      </c>
      <c r="I50" s="41"/>
      <c r="J50" s="45">
        <v>0</v>
      </c>
      <c r="K50" s="44">
        <f>(J50/$E50)</f>
        <v>0</v>
      </c>
      <c r="L50" s="41"/>
      <c r="M50" s="48">
        <f>(E50-(F50+J50))</f>
        <v>1</v>
      </c>
      <c r="N50" s="44">
        <f>(M50/$E50)</f>
        <v>1.6286644951140066E-3</v>
      </c>
      <c r="O50" s="34"/>
      <c r="P50" s="45"/>
      <c r="Q50" s="44">
        <f>(P50/$E50)</f>
        <v>0</v>
      </c>
      <c r="R50" s="47"/>
      <c r="S50" s="50">
        <v>1376</v>
      </c>
      <c r="T50" s="43">
        <v>1376</v>
      </c>
      <c r="U50" s="44">
        <f>(T50/$S50)</f>
        <v>1</v>
      </c>
      <c r="V50" s="44" t="e">
        <f>#REF!</f>
        <v>#REF!</v>
      </c>
      <c r="W50" s="41"/>
      <c r="X50" s="45"/>
      <c r="Y50" s="44">
        <f>(X50/$S50)</f>
        <v>0</v>
      </c>
      <c r="Z50" s="41"/>
      <c r="AA50" s="48">
        <f>(S50-(T50+X50))</f>
        <v>0</v>
      </c>
      <c r="AB50" s="44">
        <f>(AA50/$S50)</f>
        <v>0</v>
      </c>
      <c r="AD50" s="45"/>
      <c r="AE50" s="44">
        <f>(AD50/$S50)</f>
        <v>0</v>
      </c>
    </row>
    <row r="51" spans="1:31" s="83" customFormat="1" ht="15" customHeight="1" x14ac:dyDescent="0.25">
      <c r="A51" s="102" t="s">
        <v>89</v>
      </c>
      <c r="B51" s="40"/>
      <c r="C51" s="41" t="s">
        <v>50</v>
      </c>
      <c r="D51" s="41"/>
      <c r="E51" s="50">
        <v>42</v>
      </c>
      <c r="F51" s="43">
        <v>42</v>
      </c>
      <c r="G51" s="44">
        <f>(F51/$E51)</f>
        <v>1</v>
      </c>
      <c r="H51" s="44" t="e">
        <f>#REF!</f>
        <v>#REF!</v>
      </c>
      <c r="I51" s="41"/>
      <c r="J51" s="45">
        <v>0</v>
      </c>
      <c r="K51" s="44">
        <f>(J51/$E51)</f>
        <v>0</v>
      </c>
      <c r="L51" s="41"/>
      <c r="M51" s="48">
        <f>(E51-(F51+J51))</f>
        <v>0</v>
      </c>
      <c r="N51" s="44">
        <f>(M51/$E51)</f>
        <v>0</v>
      </c>
      <c r="O51" s="34"/>
      <c r="P51" s="45"/>
      <c r="Q51" s="44">
        <f>(P51/$E51)</f>
        <v>0</v>
      </c>
      <c r="R51" s="47"/>
      <c r="S51" s="50">
        <v>1</v>
      </c>
      <c r="T51" s="43">
        <v>1</v>
      </c>
      <c r="U51" s="44">
        <f>(T51/$S51)</f>
        <v>1</v>
      </c>
      <c r="V51" s="44" t="e">
        <f>#REF!</f>
        <v>#REF!</v>
      </c>
      <c r="W51" s="41"/>
      <c r="X51" s="45"/>
      <c r="Y51" s="44">
        <f>(X51/$S51)</f>
        <v>0</v>
      </c>
      <c r="Z51" s="41"/>
      <c r="AA51" s="48">
        <f>(S51-(T51+X51))</f>
        <v>0</v>
      </c>
      <c r="AB51" s="44">
        <f>(AA51/$S51)</f>
        <v>0</v>
      </c>
      <c r="AD51" s="45"/>
      <c r="AE51" s="44">
        <f>(AD51/$S51)</f>
        <v>0</v>
      </c>
    </row>
    <row r="52" spans="1:31" x14ac:dyDescent="0.3">
      <c r="E52" s="42"/>
      <c r="F52" s="35"/>
      <c r="M52" s="85"/>
      <c r="N52" s="25"/>
      <c r="O52" s="86"/>
      <c r="P52" s="25"/>
      <c r="Q52" s="25"/>
      <c r="R52" s="47"/>
      <c r="S52" s="42"/>
      <c r="T52" s="35"/>
      <c r="U52" s="25"/>
      <c r="V52" s="25"/>
      <c r="W52" s="2"/>
      <c r="X52" s="25"/>
      <c r="Y52" s="25"/>
      <c r="Z52" s="2"/>
      <c r="AA52" s="86"/>
      <c r="AB52" s="25"/>
      <c r="AD52" s="25"/>
      <c r="AE52" s="25"/>
    </row>
    <row r="53" spans="1:31" s="65" customFormat="1" ht="14.25" customHeight="1" x14ac:dyDescent="0.25">
      <c r="A53" s="99"/>
      <c r="B53" s="17" t="s">
        <v>52</v>
      </c>
      <c r="C53" s="2"/>
      <c r="D53" s="2"/>
      <c r="E53" s="42"/>
      <c r="F53" s="43"/>
      <c r="G53" s="44"/>
      <c r="H53" s="44" t="e">
        <f>#REF!</f>
        <v>#REF!</v>
      </c>
      <c r="I53" s="41"/>
      <c r="J53" s="45"/>
      <c r="K53" s="44"/>
      <c r="L53" s="41"/>
      <c r="M53" s="48">
        <f>(E53-(F53+J53))</f>
        <v>0</v>
      </c>
      <c r="N53" s="44"/>
      <c r="O53" s="34"/>
      <c r="P53" s="45"/>
      <c r="Q53" s="44"/>
      <c r="R53" s="47"/>
      <c r="S53" s="42"/>
      <c r="T53" s="43"/>
      <c r="U53" s="44"/>
      <c r="V53" s="44" t="e">
        <f>#REF!</f>
        <v>#REF!</v>
      </c>
      <c r="W53" s="41"/>
      <c r="X53" s="45"/>
      <c r="Y53" s="44"/>
      <c r="Z53" s="41"/>
      <c r="AA53" s="48">
        <f>(S53-(T53+X53))</f>
        <v>0</v>
      </c>
      <c r="AB53" s="44"/>
      <c r="AD53" s="45"/>
      <c r="AE53" s="44"/>
    </row>
    <row r="54" spans="1:31" s="73" customFormat="1" ht="13.5" x14ac:dyDescent="0.25">
      <c r="A54" s="102" t="s">
        <v>90</v>
      </c>
      <c r="B54" s="40"/>
      <c r="C54" s="41" t="s">
        <v>53</v>
      </c>
      <c r="D54" s="41"/>
      <c r="E54" s="50">
        <v>-20598</v>
      </c>
      <c r="F54" s="43">
        <v>-63166</v>
      </c>
      <c r="G54" s="44">
        <f>(F54/$E54)</f>
        <v>3.0666084085833578</v>
      </c>
      <c r="H54" s="44" t="e">
        <f>#REF!</f>
        <v>#REF!</v>
      </c>
      <c r="I54" s="41"/>
      <c r="J54" s="45">
        <v>0</v>
      </c>
      <c r="K54" s="44">
        <f>(J54/$E54)</f>
        <v>0</v>
      </c>
      <c r="L54" s="41"/>
      <c r="M54" s="48">
        <v>46025</v>
      </c>
      <c r="N54" s="44">
        <f>(M54/$E54)</f>
        <v>-2.2344402369162055</v>
      </c>
      <c r="O54" s="34"/>
      <c r="P54" s="45">
        <f>E54-(F54+J54+M54)</f>
        <v>-3457</v>
      </c>
      <c r="Q54" s="44">
        <f>(P54/$E54)</f>
        <v>0.16783182833284785</v>
      </c>
      <c r="R54" s="47"/>
      <c r="S54" s="50">
        <v>37115</v>
      </c>
      <c r="T54" s="43">
        <v>17155</v>
      </c>
      <c r="U54" s="44">
        <f>(T54/$S54)</f>
        <v>0.46221204364812069</v>
      </c>
      <c r="V54" s="44" t="e">
        <f>#REF!</f>
        <v>#REF!</v>
      </c>
      <c r="W54" s="41"/>
      <c r="X54" s="45">
        <v>1356</v>
      </c>
      <c r="Y54" s="44">
        <f>(X54/$S54)</f>
        <v>3.653509362791324E-2</v>
      </c>
      <c r="Z54" s="41"/>
      <c r="AA54" s="48">
        <v>18604</v>
      </c>
      <c r="AB54" s="44">
        <f>(AA54/$S54)</f>
        <v>0.50125286272396608</v>
      </c>
      <c r="AD54" s="45">
        <f>(S54-(T54+X54+AA54))</f>
        <v>0</v>
      </c>
      <c r="AE54" s="44">
        <f>(AD54/$S54)</f>
        <v>0</v>
      </c>
    </row>
    <row r="55" spans="1:31" s="49" customFormat="1" ht="12.75" customHeight="1" x14ac:dyDescent="0.25">
      <c r="A55" s="102" t="s">
        <v>91</v>
      </c>
      <c r="B55" s="40"/>
      <c r="C55" s="41" t="s">
        <v>54</v>
      </c>
      <c r="D55" s="41"/>
      <c r="E55" s="50">
        <v>-124456</v>
      </c>
      <c r="F55" s="43">
        <v>53368</v>
      </c>
      <c r="G55" s="44">
        <f>(F55/$E55)</f>
        <v>-0.42881018191167963</v>
      </c>
      <c r="H55" s="44" t="e">
        <f>#REF!</f>
        <v>#REF!</v>
      </c>
      <c r="I55" s="41"/>
      <c r="J55" s="45">
        <v>-21700</v>
      </c>
      <c r="K55" s="44">
        <f>(J55/$E55)</f>
        <v>0.17435880953911423</v>
      </c>
      <c r="L55" s="41"/>
      <c r="M55" s="48">
        <v>251769</v>
      </c>
      <c r="N55" s="44">
        <f>(M55/$E55)</f>
        <v>-2.0229559040946197</v>
      </c>
      <c r="O55" s="34"/>
      <c r="P55" s="45">
        <f>E55-(F55+J55+M55)</f>
        <v>-407893</v>
      </c>
      <c r="Q55" s="44">
        <f>(P55/$E55)</f>
        <v>3.2774072764671853</v>
      </c>
      <c r="R55" s="47"/>
      <c r="S55" s="50">
        <v>366056</v>
      </c>
      <c r="T55" s="43">
        <v>134321</v>
      </c>
      <c r="U55" s="44">
        <f>(T55/$S55)</f>
        <v>0.36694112376248444</v>
      </c>
      <c r="V55" s="44" t="e">
        <f>#REF!</f>
        <v>#REF!</v>
      </c>
      <c r="W55" s="41"/>
      <c r="X55" s="45">
        <v>42879</v>
      </c>
      <c r="Y55" s="44">
        <f>(X55/$S55)</f>
        <v>0.11713781497912888</v>
      </c>
      <c r="Z55" s="41"/>
      <c r="AA55" s="48">
        <v>188812</v>
      </c>
      <c r="AB55" s="44">
        <f>(AA55/$S55)</f>
        <v>0.51580086107043732</v>
      </c>
      <c r="AD55" s="45">
        <f>(S55-(T55+X55+AA55))</f>
        <v>44</v>
      </c>
      <c r="AE55" s="44">
        <f>(AD55/$S55)</f>
        <v>1.202001879493848E-4</v>
      </c>
    </row>
    <row r="56" spans="1:31" s="49" customFormat="1" ht="12.75" customHeight="1" x14ac:dyDescent="0.25">
      <c r="A56" s="102"/>
      <c r="B56" s="40"/>
      <c r="C56" s="41" t="s">
        <v>55</v>
      </c>
      <c r="D56" s="41"/>
      <c r="E56" s="50">
        <v>-211</v>
      </c>
      <c r="F56" s="43">
        <v>-211</v>
      </c>
      <c r="G56" s="44">
        <f>(F56/$E56)</f>
        <v>1</v>
      </c>
      <c r="H56" s="44" t="e">
        <f>#REF!</f>
        <v>#REF!</v>
      </c>
      <c r="I56" s="41"/>
      <c r="J56" s="45">
        <v>0</v>
      </c>
      <c r="K56" s="44">
        <f>(J56/$E56)</f>
        <v>0</v>
      </c>
      <c r="L56" s="41"/>
      <c r="M56" s="48">
        <v>0</v>
      </c>
      <c r="N56" s="44">
        <f>(M56/$E56)</f>
        <v>0</v>
      </c>
      <c r="O56" s="34"/>
      <c r="P56" s="45">
        <f>E56-(F56+J56+M56)</f>
        <v>0</v>
      </c>
      <c r="Q56" s="44">
        <f>(P56/$E56)</f>
        <v>0</v>
      </c>
      <c r="R56" s="47"/>
      <c r="S56" s="50"/>
      <c r="T56" s="43"/>
      <c r="U56" s="44"/>
      <c r="V56" s="44" t="e">
        <f>#REF!</f>
        <v>#REF!</v>
      </c>
      <c r="W56" s="41"/>
      <c r="X56" s="45"/>
      <c r="Y56" s="44"/>
      <c r="Z56" s="41"/>
      <c r="AA56" s="48">
        <f>(S56-(T56+X56))</f>
        <v>0</v>
      </c>
      <c r="AB56" s="44"/>
      <c r="AD56" s="45"/>
      <c r="AE56" s="44"/>
    </row>
    <row r="57" spans="1:31" s="49" customFormat="1" ht="12.75" customHeight="1" x14ac:dyDescent="0.25">
      <c r="A57" s="102"/>
      <c r="B57" s="40"/>
      <c r="C57" s="41" t="s">
        <v>56</v>
      </c>
      <c r="D57" s="41"/>
      <c r="E57" s="50">
        <v>-375207</v>
      </c>
      <c r="F57" s="43">
        <v>-83482</v>
      </c>
      <c r="G57" s="44">
        <f>(F57/$E57)</f>
        <v>0.22249584895804184</v>
      </c>
      <c r="H57" s="44" t="e">
        <f>#REF!</f>
        <v>#REF!</v>
      </c>
      <c r="I57" s="41"/>
      <c r="J57" s="45">
        <v>0</v>
      </c>
      <c r="K57" s="44">
        <f>(J57/$E57)</f>
        <v>0</v>
      </c>
      <c r="L57" s="41"/>
      <c r="M57" s="48">
        <v>29834</v>
      </c>
      <c r="N57" s="44">
        <f>(M57/$E57)</f>
        <v>-7.951344191339714E-2</v>
      </c>
      <c r="O57" s="34"/>
      <c r="P57" s="45">
        <f>E57-(F57+J57+M57)</f>
        <v>-321559</v>
      </c>
      <c r="Q57" s="44">
        <f>(P57/$E57)</f>
        <v>0.85701759295535529</v>
      </c>
      <c r="R57" s="47"/>
      <c r="S57" s="50"/>
      <c r="T57" s="43"/>
      <c r="U57" s="44"/>
      <c r="V57" s="44" t="e">
        <f>#REF!</f>
        <v>#REF!</v>
      </c>
      <c r="W57" s="41"/>
      <c r="X57" s="45"/>
      <c r="Y57" s="44"/>
      <c r="Z57" s="41"/>
      <c r="AA57" s="48">
        <f>(S57-(T57+X57))</f>
        <v>0</v>
      </c>
      <c r="AB57" s="44"/>
      <c r="AD57" s="45"/>
      <c r="AE57" s="44"/>
    </row>
    <row r="58" spans="1:31" ht="13.5" x14ac:dyDescent="0.25">
      <c r="C58" s="41" t="s">
        <v>51</v>
      </c>
      <c r="E58" s="50">
        <v>531010</v>
      </c>
      <c r="F58" s="43">
        <v>151</v>
      </c>
      <c r="G58" s="44">
        <f>(F58/$E58)</f>
        <v>2.8436375962787892E-4</v>
      </c>
      <c r="H58" s="44" t="e">
        <f>#REF!</f>
        <v>#REF!</v>
      </c>
      <c r="I58" s="41"/>
      <c r="J58" s="45">
        <v>453994</v>
      </c>
      <c r="K58" s="44">
        <f>(J58/$E58)</f>
        <v>0.85496318336754484</v>
      </c>
      <c r="L58" s="41"/>
      <c r="M58" s="48">
        <v>80147</v>
      </c>
      <c r="N58" s="44">
        <f>(M58/$E58)</f>
        <v>0.15093312743639478</v>
      </c>
      <c r="O58" s="34"/>
      <c r="P58" s="45">
        <f>E58-(F58+J58+M58)</f>
        <v>-3282</v>
      </c>
      <c r="Q58" s="44">
        <f>(P58/$E58)</f>
        <v>-6.1806745635675413E-3</v>
      </c>
      <c r="R58" s="47"/>
      <c r="S58" s="42"/>
      <c r="T58" s="35"/>
      <c r="U58" s="25"/>
      <c r="V58" s="25"/>
      <c r="W58" s="2"/>
      <c r="X58" s="25"/>
      <c r="Y58" s="25"/>
      <c r="Z58" s="2"/>
      <c r="AA58" s="86"/>
      <c r="AB58" s="25"/>
      <c r="AD58" s="25"/>
      <c r="AE58" s="25"/>
    </row>
    <row r="59" spans="1:31" ht="13.5" x14ac:dyDescent="0.25">
      <c r="C59" s="41"/>
      <c r="E59" s="50"/>
      <c r="F59" s="104"/>
      <c r="G59" s="60"/>
      <c r="H59" s="60"/>
      <c r="I59" s="41"/>
      <c r="J59" s="104"/>
      <c r="K59" s="60"/>
      <c r="L59" s="41"/>
      <c r="M59" s="105"/>
      <c r="N59" s="60"/>
      <c r="O59" s="34"/>
      <c r="P59" s="104"/>
      <c r="Q59" s="60"/>
      <c r="R59" s="47"/>
      <c r="S59" s="42"/>
      <c r="T59" s="35"/>
      <c r="U59" s="25"/>
      <c r="V59" s="25"/>
      <c r="W59" s="2"/>
      <c r="X59" s="25"/>
      <c r="Y59" s="25"/>
      <c r="Z59" s="2"/>
      <c r="AA59" s="86"/>
      <c r="AB59" s="25"/>
      <c r="AD59" s="25"/>
      <c r="AE59" s="25"/>
    </row>
    <row r="60" spans="1:31" ht="13.5" x14ac:dyDescent="0.25">
      <c r="C60" s="41"/>
      <c r="E60" s="50"/>
      <c r="F60" s="104"/>
      <c r="G60" s="60"/>
      <c r="H60" s="60"/>
      <c r="I60" s="41"/>
      <c r="J60" s="104">
        <f>-P60</f>
        <v>-708007</v>
      </c>
      <c r="K60" s="60"/>
      <c r="L60" s="41"/>
      <c r="M60" s="105"/>
      <c r="N60" s="60"/>
      <c r="O60" s="34"/>
      <c r="P60" s="104">
        <f>-SUM(P10:P58)</f>
        <v>708007</v>
      </c>
      <c r="Q60" s="60"/>
      <c r="R60" s="47"/>
      <c r="S60" s="42"/>
      <c r="T60" s="35"/>
      <c r="U60" s="25"/>
      <c r="V60" s="25"/>
      <c r="W60" s="2"/>
      <c r="X60" s="25"/>
      <c r="Y60" s="25"/>
      <c r="Z60" s="2"/>
      <c r="AA60" s="86"/>
      <c r="AB60" s="25"/>
      <c r="AD60" s="25"/>
      <c r="AE60" s="25"/>
    </row>
    <row r="61" spans="1:31" ht="13.5" x14ac:dyDescent="0.25">
      <c r="C61" s="41"/>
      <c r="E61" s="50"/>
      <c r="F61" s="104"/>
      <c r="G61" s="60"/>
      <c r="H61" s="60"/>
      <c r="I61" s="41"/>
      <c r="J61" s="104"/>
      <c r="K61" s="60"/>
      <c r="L61" s="41"/>
      <c r="M61" s="105"/>
      <c r="N61" s="60"/>
      <c r="O61" s="34"/>
      <c r="P61" s="104"/>
      <c r="Q61" s="60"/>
      <c r="R61" s="47"/>
      <c r="S61" s="42"/>
      <c r="T61" s="35"/>
      <c r="U61" s="25"/>
      <c r="V61" s="25"/>
      <c r="W61" s="2"/>
      <c r="X61" s="25"/>
      <c r="Y61" s="25"/>
      <c r="Z61" s="2"/>
      <c r="AA61" s="86"/>
      <c r="AB61" s="25"/>
      <c r="AD61" s="25"/>
      <c r="AE61" s="25"/>
    </row>
    <row r="62" spans="1:31" ht="13.5" x14ac:dyDescent="0.25">
      <c r="B62" s="88" t="s">
        <v>96</v>
      </c>
      <c r="C62" s="88"/>
      <c r="D62" s="88"/>
      <c r="E62" s="59">
        <f>SUM(E10:E58)</f>
        <v>3641329</v>
      </c>
      <c r="F62" s="106">
        <f>SUM(F10:F58)</f>
        <v>894956.91300000006</v>
      </c>
      <c r="G62" s="43">
        <f>(F62/$E62)</f>
        <v>0.2457775479776752</v>
      </c>
      <c r="H62" s="43"/>
      <c r="I62" s="43"/>
      <c r="J62" s="43">
        <f>SUM(J10:J60)</f>
        <v>945937.53900000011</v>
      </c>
      <c r="K62" s="43">
        <f>(J62/$E62)</f>
        <v>0.2597781027201882</v>
      </c>
      <c r="L62" s="43"/>
      <c r="M62" s="43">
        <f>SUM(M10:M58)</f>
        <v>1800433.5449999999</v>
      </c>
      <c r="N62" s="43">
        <f>(M62/$E62)</f>
        <v>0.49444407385325523</v>
      </c>
      <c r="O62" s="43"/>
      <c r="P62" s="43">
        <f>SUM(P10:P60)</f>
        <v>0</v>
      </c>
      <c r="Q62" s="43">
        <f>(P62/$E62)</f>
        <v>0</v>
      </c>
      <c r="R62" s="43"/>
      <c r="S62" s="59">
        <f>SUM(S10:S58)</f>
        <v>2998137</v>
      </c>
      <c r="T62" s="43">
        <f>SUM(T10:T58)</f>
        <v>1394999.5370000002</v>
      </c>
      <c r="U62" s="43">
        <f>(T62/$E62)</f>
        <v>0.38310175680362862</v>
      </c>
      <c r="V62" s="43"/>
      <c r="W62" s="43"/>
      <c r="X62" s="43">
        <f>SUM(X10:X58)</f>
        <v>535565.24800000002</v>
      </c>
      <c r="Y62" s="43">
        <f>(X62/$E62)</f>
        <v>0.14707960966998587</v>
      </c>
      <c r="Z62" s="43"/>
      <c r="AA62" s="43">
        <f>SUM(AA10:AA58)</f>
        <v>1067528.219</v>
      </c>
      <c r="AB62" s="43">
        <f>(AA62/$E62)</f>
        <v>0.29316994399572244</v>
      </c>
      <c r="AC62" s="43"/>
      <c r="AD62" s="43">
        <f>SUM(AD10:AD58)</f>
        <v>44</v>
      </c>
      <c r="AE62" s="43">
        <f>(AD62/$E62)</f>
        <v>1.2083500282451819E-5</v>
      </c>
    </row>
    <row r="63" spans="1:31" ht="13.5" x14ac:dyDescent="0.25">
      <c r="C63" s="41"/>
      <c r="E63" s="42"/>
      <c r="F63" s="35"/>
      <c r="M63" s="85"/>
      <c r="N63" s="25"/>
      <c r="P63" s="107" t="s">
        <v>17</v>
      </c>
      <c r="Q63" s="25"/>
      <c r="R63" s="47"/>
      <c r="S63" s="50">
        <v>31324</v>
      </c>
      <c r="T63" s="35"/>
      <c r="U63" s="25"/>
      <c r="V63" s="25"/>
      <c r="W63" s="2"/>
      <c r="X63" s="25"/>
      <c r="Y63" s="25"/>
      <c r="Z63" s="2"/>
      <c r="AA63" s="86"/>
      <c r="AB63" s="25"/>
      <c r="AD63" s="25"/>
      <c r="AE63" s="25"/>
    </row>
    <row r="64" spans="1:31" ht="13.5" x14ac:dyDescent="0.25">
      <c r="C64" s="41" t="s">
        <v>17</v>
      </c>
      <c r="E64" s="50">
        <v>22145</v>
      </c>
      <c r="F64" s="35"/>
      <c r="M64" s="85"/>
      <c r="N64" s="25"/>
      <c r="P64" s="107" t="s">
        <v>92</v>
      </c>
      <c r="R64" s="47"/>
      <c r="S64" s="50">
        <v>-84629</v>
      </c>
      <c r="T64" s="35"/>
      <c r="U64" s="25"/>
      <c r="V64" s="25"/>
      <c r="W64" s="2"/>
      <c r="X64" s="25"/>
      <c r="Y64" s="25"/>
      <c r="Z64" s="2"/>
      <c r="AA64" s="86"/>
      <c r="AB64" s="25"/>
      <c r="AD64" s="25"/>
      <c r="AE64" s="25"/>
    </row>
    <row r="65" spans="1:31" ht="13.5" x14ac:dyDescent="0.25">
      <c r="C65" s="41" t="s">
        <v>41</v>
      </c>
      <c r="E65" s="50">
        <v>243602</v>
      </c>
      <c r="F65" s="35"/>
      <c r="M65" s="85"/>
      <c r="N65" s="25"/>
      <c r="P65" s="107" t="s">
        <v>93</v>
      </c>
      <c r="R65" s="47"/>
      <c r="S65" s="50">
        <v>125693</v>
      </c>
      <c r="T65" s="35"/>
      <c r="U65" s="25"/>
      <c r="V65" s="25"/>
      <c r="W65" s="2"/>
      <c r="X65" s="25"/>
      <c r="Y65" s="25"/>
      <c r="Z65" s="2"/>
      <c r="AA65" s="86"/>
      <c r="AB65" s="25"/>
      <c r="AD65" s="25"/>
      <c r="AE65" s="25"/>
    </row>
    <row r="66" spans="1:31" ht="13.5" x14ac:dyDescent="0.25">
      <c r="C66" s="41" t="s">
        <v>57</v>
      </c>
      <c r="E66" s="50">
        <v>-14765</v>
      </c>
      <c r="F66" s="35"/>
      <c r="M66" s="85"/>
      <c r="N66" s="25"/>
      <c r="P66" s="107" t="s">
        <v>94</v>
      </c>
      <c r="R66" s="47"/>
      <c r="S66" s="50">
        <v>92209</v>
      </c>
      <c r="T66" s="35"/>
      <c r="U66" s="25"/>
      <c r="V66" s="25"/>
      <c r="W66" s="2"/>
      <c r="X66" s="25"/>
      <c r="Y66" s="25"/>
      <c r="Z66" s="2"/>
      <c r="AA66" s="86"/>
      <c r="AB66" s="25"/>
      <c r="AD66" s="25"/>
      <c r="AE66" s="25"/>
    </row>
    <row r="67" spans="1:31" ht="13.5" x14ac:dyDescent="0.25">
      <c r="C67" s="41" t="s">
        <v>97</v>
      </c>
      <c r="E67" s="50">
        <v>610534</v>
      </c>
      <c r="F67" s="35"/>
      <c r="M67" s="85"/>
      <c r="N67" s="25"/>
      <c r="P67" s="107" t="s">
        <v>95</v>
      </c>
      <c r="Q67" s="25"/>
      <c r="S67" s="50">
        <v>-1414</v>
      </c>
      <c r="T67" s="35"/>
      <c r="U67" s="25"/>
      <c r="V67" s="25"/>
      <c r="W67" s="2"/>
      <c r="X67" s="25"/>
      <c r="Y67" s="25"/>
      <c r="Z67" s="2"/>
      <c r="AA67" s="86"/>
      <c r="AB67" s="25"/>
      <c r="AD67" s="25"/>
      <c r="AE67" s="25"/>
    </row>
    <row r="68" spans="1:31" s="39" customFormat="1" ht="14.25" thickBot="1" x14ac:dyDescent="0.3">
      <c r="A68" s="99"/>
      <c r="B68" s="88" t="s">
        <v>58</v>
      </c>
      <c r="C68" s="88"/>
      <c r="D68" s="88"/>
      <c r="E68" s="89">
        <f>SUM(E62,E64:E67)</f>
        <v>4502845</v>
      </c>
      <c r="F68"/>
      <c r="G68"/>
      <c r="H68"/>
      <c r="I68"/>
      <c r="J68"/>
      <c r="K68"/>
      <c r="L68"/>
      <c r="M68"/>
      <c r="N68"/>
      <c r="O68"/>
      <c r="P68"/>
      <c r="Q68"/>
      <c r="R68"/>
      <c r="S68" s="89">
        <f>SUM(S62,S63:S67)</f>
        <v>3161320</v>
      </c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3.5" x14ac:dyDescent="0.25">
      <c r="B69" s="17" t="s">
        <v>59</v>
      </c>
      <c r="C69" s="90" t="s">
        <v>60</v>
      </c>
      <c r="F69" s="35"/>
    </row>
    <row r="70" spans="1:31" ht="13.5" x14ac:dyDescent="0.25">
      <c r="B70" s="92"/>
      <c r="C70" s="90"/>
      <c r="D70" s="93"/>
      <c r="E70" s="94"/>
      <c r="F70" s="104"/>
      <c r="G70" s="35"/>
      <c r="S70" s="94"/>
    </row>
    <row r="71" spans="1:31" ht="13.5" x14ac:dyDescent="0.25">
      <c r="B71" s="92"/>
      <c r="C71" s="93"/>
      <c r="D71" s="95"/>
      <c r="E71" s="96"/>
      <c r="F71" s="95"/>
      <c r="G71" s="95"/>
      <c r="H71"/>
      <c r="I71"/>
      <c r="J71" s="97"/>
      <c r="K71"/>
      <c r="M71" s="97"/>
      <c r="S71" s="95"/>
    </row>
    <row r="72" spans="1:31" ht="13.5" x14ac:dyDescent="0.25">
      <c r="B72" s="92"/>
      <c r="C72" s="90"/>
      <c r="D72" s="93"/>
      <c r="E72" s="38"/>
      <c r="F72" s="35"/>
      <c r="G72" s="35"/>
      <c r="S72" s="38"/>
    </row>
    <row r="73" spans="1:31" x14ac:dyDescent="0.3">
      <c r="B73" s="92"/>
      <c r="C73" s="98"/>
      <c r="D73" s="93"/>
      <c r="E73" s="38"/>
      <c r="F73" s="35"/>
      <c r="G73" s="35"/>
      <c r="S73" s="38"/>
    </row>
    <row r="74" spans="1:31" ht="13.5" x14ac:dyDescent="0.25">
      <c r="B74" s="116"/>
      <c r="C74" s="116"/>
      <c r="D74" s="116"/>
      <c r="E74" s="38"/>
      <c r="F74" s="35"/>
      <c r="G74" s="35"/>
      <c r="S74" s="38"/>
    </row>
    <row r="75" spans="1:31" x14ac:dyDescent="0.3">
      <c r="B75" s="92"/>
      <c r="C75" s="98"/>
      <c r="D75" s="93"/>
      <c r="E75" s="38"/>
      <c r="F75" s="35"/>
      <c r="G75" s="35"/>
      <c r="S75" s="38"/>
    </row>
    <row r="76" spans="1:31" x14ac:dyDescent="0.3">
      <c r="F76" s="35"/>
    </row>
    <row r="77" spans="1:31" x14ac:dyDescent="0.3">
      <c r="F77" s="35"/>
    </row>
    <row r="78" spans="1:31" x14ac:dyDescent="0.3">
      <c r="F78" s="35"/>
    </row>
    <row r="79" spans="1:31" x14ac:dyDescent="0.3">
      <c r="F79" s="35"/>
    </row>
    <row r="80" spans="1:31" x14ac:dyDescent="0.3">
      <c r="F80" s="35"/>
    </row>
    <row r="81" spans="6:6" x14ac:dyDescent="0.3">
      <c r="F81" s="35"/>
    </row>
    <row r="82" spans="6:6" x14ac:dyDescent="0.3">
      <c r="F82" s="35"/>
    </row>
    <row r="83" spans="6:6" x14ac:dyDescent="0.3">
      <c r="F83" s="35"/>
    </row>
    <row r="84" spans="6:6" x14ac:dyDescent="0.3">
      <c r="F84" s="35"/>
    </row>
    <row r="85" spans="6:6" x14ac:dyDescent="0.3">
      <c r="F85" s="35"/>
    </row>
    <row r="86" spans="6:6" x14ac:dyDescent="0.3">
      <c r="F86" s="35"/>
    </row>
    <row r="87" spans="6:6" x14ac:dyDescent="0.3">
      <c r="F87" s="35"/>
    </row>
    <row r="88" spans="6:6" x14ac:dyDescent="0.3">
      <c r="F88" s="35"/>
    </row>
    <row r="89" spans="6:6" x14ac:dyDescent="0.3">
      <c r="F89" s="35"/>
    </row>
    <row r="90" spans="6:6" x14ac:dyDescent="0.3">
      <c r="F90" s="35"/>
    </row>
    <row r="91" spans="6:6" x14ac:dyDescent="0.3">
      <c r="F91" s="35"/>
    </row>
    <row r="92" spans="6:6" x14ac:dyDescent="0.3">
      <c r="F92" s="35"/>
    </row>
    <row r="93" spans="6:6" x14ac:dyDescent="0.3">
      <c r="F93" s="35"/>
    </row>
    <row r="94" spans="6:6" x14ac:dyDescent="0.3">
      <c r="F94" s="35"/>
    </row>
    <row r="95" spans="6:6" x14ac:dyDescent="0.3">
      <c r="F95" s="35"/>
    </row>
    <row r="96" spans="6:6" x14ac:dyDescent="0.3">
      <c r="F96" s="35"/>
    </row>
    <row r="97" spans="6:6" x14ac:dyDescent="0.3">
      <c r="F97" s="35"/>
    </row>
    <row r="98" spans="6:6" x14ac:dyDescent="0.3">
      <c r="F98" s="35"/>
    </row>
    <row r="99" spans="6:6" x14ac:dyDescent="0.3">
      <c r="F99" s="35"/>
    </row>
    <row r="100" spans="6:6" x14ac:dyDescent="0.3">
      <c r="F100" s="35"/>
    </row>
    <row r="101" spans="6:6" x14ac:dyDescent="0.3">
      <c r="F101" s="35"/>
    </row>
    <row r="102" spans="6:6" x14ac:dyDescent="0.3">
      <c r="F102" s="35"/>
    </row>
    <row r="103" spans="6:6" x14ac:dyDescent="0.3">
      <c r="F103" s="35"/>
    </row>
    <row r="104" spans="6:6" x14ac:dyDescent="0.3">
      <c r="F104" s="35"/>
    </row>
    <row r="105" spans="6:6" x14ac:dyDescent="0.3">
      <c r="F105" s="35"/>
    </row>
    <row r="106" spans="6:6" x14ac:dyDescent="0.3">
      <c r="F106" s="35"/>
    </row>
    <row r="107" spans="6:6" x14ac:dyDescent="0.3">
      <c r="F107" s="35"/>
    </row>
    <row r="108" spans="6:6" x14ac:dyDescent="0.3">
      <c r="F108" s="35"/>
    </row>
    <row r="109" spans="6:6" x14ac:dyDescent="0.3">
      <c r="F109" s="35"/>
    </row>
    <row r="110" spans="6:6" x14ac:dyDescent="0.3">
      <c r="F110" s="35"/>
    </row>
    <row r="111" spans="6:6" x14ac:dyDescent="0.3">
      <c r="F111" s="35"/>
    </row>
    <row r="112" spans="6:6" x14ac:dyDescent="0.3">
      <c r="F112" s="35"/>
    </row>
    <row r="113" spans="6:6" x14ac:dyDescent="0.3">
      <c r="F113" s="35"/>
    </row>
    <row r="114" spans="6:6" x14ac:dyDescent="0.3">
      <c r="F114" s="35"/>
    </row>
    <row r="115" spans="6:6" x14ac:dyDescent="0.3">
      <c r="F115" s="35"/>
    </row>
    <row r="116" spans="6:6" x14ac:dyDescent="0.3">
      <c r="F116" s="35"/>
    </row>
  </sheetData>
  <mergeCells count="12">
    <mergeCell ref="AD6:AE6"/>
    <mergeCell ref="B74:D74"/>
    <mergeCell ref="B2:F2"/>
    <mergeCell ref="E5:Q5"/>
    <mergeCell ref="S5:AE5"/>
    <mergeCell ref="F6:G6"/>
    <mergeCell ref="J6:K6"/>
    <mergeCell ref="M6:N6"/>
    <mergeCell ref="P6:Q6"/>
    <mergeCell ref="T6:U6"/>
    <mergeCell ref="X6:Y6"/>
    <mergeCell ref="AA6:AB6"/>
  </mergeCells>
  <phoneticPr fontId="0" type="noConversion"/>
  <conditionalFormatting sqref="M22 AA22">
    <cfRule type="expression" dxfId="2" priority="1" stopIfTrue="1">
      <formula>$M22&gt;$AK22</formula>
    </cfRule>
  </conditionalFormatting>
  <conditionalFormatting sqref="AA13 M48:M51 M15 M17:M18 AA10:AA11 M20:M21 M23:M30 M32:M39 M41 M43:M46 AA15 M13 M10:M11 AA48:AA51 AA53:AA57 AA43:AA46 AA17:AA18 AA20:AA21 AA23:AA30 AA32:AA39 AA41 M53:M61">
    <cfRule type="expression" dxfId="1" priority="2" stopIfTrue="1">
      <formula>$M$10&gt;$BF$10</formula>
    </cfRule>
  </conditionalFormatting>
  <conditionalFormatting sqref="M4">
    <cfRule type="cellIs" dxfId="0" priority="3" stopIfTrue="1" operator="lessThanOrEqual">
      <formula>-$N$9</formula>
    </cfRule>
  </conditionalFormatting>
  <printOptions horizontalCentered="1" verticalCentered="1"/>
  <pageMargins left="0.75" right="0.75" top="0.5" bottom="0.5" header="0.5" footer="0.5"/>
  <pageSetup paperSize="5" scale="58" orientation="landscape" r:id="rId1"/>
  <headerFooter alignWithMargins="0"/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Index</vt:lpstr>
      <vt:lpstr>DPR Numbers</vt:lpstr>
      <vt:lpstr>'DPR Numbers'!Print_Area</vt:lpstr>
      <vt:lpstr>Index!Print_Area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xfiguero</dc:creator>
  <cp:lastModifiedBy>Felienne</cp:lastModifiedBy>
  <cp:lastPrinted>2001-12-07T20:31:40Z</cp:lastPrinted>
  <dcterms:created xsi:type="dcterms:W3CDTF">2001-11-08T15:10:54Z</dcterms:created>
  <dcterms:modified xsi:type="dcterms:W3CDTF">2014-09-04T13:27:17Z</dcterms:modified>
</cp:coreProperties>
</file>