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60" windowWidth="13260" windowHeight="9600"/>
  </bookViews>
  <sheets>
    <sheet name="New York Sum" sheetId="1" r:id="rId1"/>
  </sheets>
  <externalReferences>
    <externalReference r:id="rId2"/>
    <externalReference r:id="rId3"/>
    <externalReference r:id="rId4"/>
  </externalReferences>
  <definedNames>
    <definedName name="acc">'[2]TX P&amp;L'!$Q$1</definedName>
    <definedName name="_xlnm.Auto_Open_xlquery_DClick" hidden="1">[3]!Register.DClick</definedName>
    <definedName name="days">'[2]TX P&amp;L'!$Q$3</definedName>
    <definedName name="DTITLE">#REF!</definedName>
    <definedName name="mtm">'[2]TX P&amp;L'!$Q$2</definedName>
    <definedName name="_xlnm.Print_Area" localSheetId="0">'New York Sum'!$A$1:$L$117</definedName>
    <definedName name="Print_Area_MI">#REF!</definedName>
    <definedName name="Print_Titles_MI">#REF!</definedName>
    <definedName name="QUERY1.keep_password" hidden="1">FALSE</definedName>
    <definedName name="QUERY1.query_connection" hidden="1">{"DSN=CPR HOUSTON;DBQ=TNS:CPR"}</definedName>
    <definedName name="QUERY1.query_definition" hidden="1">{"SELECT PUB_NAMES.PUB_NUM, PUB_NAMES.PUB_CD_x000D_
FROM CPR.PUB_NAMES PUB_NAMES"}</definedName>
    <definedName name="QUERY1.query_options" hidden="1">{TRUE;FALSE}</definedName>
    <definedName name="QUERY1.query_source" hidden="1">{"CPR HOUSTON"}</definedName>
    <definedName name="QUERY1.query_statement" hidden="1">{"SELECT PUB_NAMES.PUB_NUM, PUB_NAMES.PUB_CD_x000D_
FROM CPR.PUB_NAMES PUB_NAMES"}</definedName>
    <definedName name="QUERY2.keep_password" hidden="1">FALSE</definedName>
    <definedName name="QUERY2.query_connection" hidden="1">{"DSN=CPR HOUSTON;DBQ=TNS:CPR"}</definedName>
    <definedName name="QUERY2.query_definition" hidden="1">{"SELECT UNITS_OF_MEASURE.UOM_NUM, UNITS_OF_MEASURE.UOM_NM_x000D_
FROM CPR.UNITS_OF_MEASURE UNITS_OF_MEASURE"}</definedName>
    <definedName name="QUERY2.query_options" hidden="1">{TRUE;FALSE}</definedName>
    <definedName name="QUERY2.query_source" hidden="1">{"CPR HOUSTON"}</definedName>
    <definedName name="QUERY2.query_statement" hidden="1">{"SELECT UNITS_OF_MEASURE.UOM_NUM, UNITS_OF_MEASURE.UOM_NM_x000D_
FROM CPR.UNITS_OF_MEASURE UNITS_OF_MEASURE"}</definedName>
    <definedName name="QUERY3.keep_password" hidden="1">FALSE</definedName>
    <definedName name="QUERY3.query_connection" hidden="1">{"DSN=CPR Calgary;DBQ=TNS:Calgary"}</definedName>
    <definedName name="QUERY3.query_definition" hidden="1">{"SELECT DISTINCT DEAL_DTLS.DEAL_NUM, DEALS.SITARA_DEAL_ID, DEALS.BUY_SELL_NUM, COUNTERPARTIES.LEGAL_N";"M, ZONE_DEF.ZONE_DEF_NM, DEALS.DEAL_DT, DEAL_DTLS.FROM_DT, DEAL_DTLS.TO_DT, DEAL_DTLS.DAILY_QTY, PUB";"_NAMES.PUB_CD, DEAL_DTLS.INDEX_ADJ_PR, DEAL_DTLS.NOTIONAL_INDEX_NUM, DEALS.PRICE_UOM_NUM, DEALS.COMM";"ODITY_UOM_NUM_x000D_
FROM CPR.COMMODITY_TYPES COMMODITY_TYPES, CPR.COUNTERPARTIES COUNTERPARTIES, CPR.DEAL";"_DTLS DEAL_DTLS, CPR.DEAL_TYPES DEAL_TYPES, CPR.DEALS DEALS, CPR.ENRON_COMPANIES ENRON_COMPANIES, CP";"R.LOCATION_DEF LOCATION_DEF, CPR.ORG_REGIONS ORG_REGIONS, CPR.PIPE_DEF PIPE_DEF, CPR.PUB_NAMES PUB_N";"AMES, CPR.TERM_TYPES TERM_TYPES, CPR.TRADERS TRADERS, CPR.ZONE_DEF ZONE_DEF_x000D_
WHERE DEALS.DEAL_NUM = ";"DEAL_DTLS.DEAL_NUM AND ORG_REGIONS.ORG_REGION_NUM = PIPE_DEF.ORG_REGION_NUM AND PIPE_DEF.PIPE_DEF_NU";"M = ZONE_DEF.PIPE_DEF_NUM AND ZONE_DEF.ZONE_DEF_NUM = LOCATION_DEF.ZONE_DEF_NUM AND LOCATION_DEF.LOC";"ATION_DEF_NUM = DEALS.LOCATION_DEF_NUM AND DEALS.COUNTERPARTY_NUM = COUNTERPARTIES.COUNTERPARTY_NUM ";"AND DEALS.TRADER_NUM = TRADERS.TRADER_NUM AND PUB_NAMES.PUB_NUM = DEAL_DTLS.INDEX_PUB_NUM AND DEALS.";"TERM_TYPE_NUM = TERM_TYPES.TERM_TYPE_NUM AND DEALS.DEAL_TYPE_NUM = DEAL_TYPES.DEAL_TYPE_NUM AND DEAL";"S.ENRON_ENTITY_NUM = ENRON_COMPANIES.COMPANY_NUM AND DEALS.COMMODITY_TYPE_NUM = COMMODITY_TYPES.COMM";"ODITY_TYPE_NUM AND ((ORG_REGIONS.ORG_REGION_CD In ('CAN-EAST')) AND (DEAL_DTLS.TO_DT&gt;={ts '1998-12-0";"2 00:00:00'}) AND (COMMODITY_TYPES.COMMODITY_TYPE_NM='Gas') AND (DEAL_DTLS.FROM_DT&lt;{ts '1999-02-01 0";"0:00:00'}))_x000D_
ORDER BY DEAL_DTLS.DEAL_NUM"}</definedName>
    <definedName name="QUERY3.query_options" hidden="1">{TRUE;FALSE}</definedName>
    <definedName name="QUERY3.query_source" hidden="1">{"CPR Calgary"}</definedName>
    <definedName name="QUERY3.query_statement" hidden="1">{"SELECT DISTINCT DEAL_DTLS.DEAL_NUM, DEALS.SITARA_DEAL_ID, DEALS.BUY_SELL_NUM, COUNTERPARTIES.LEGAL_N";"M, ZONE_DEF.ZONE_DEF_NM, DEALS.DEAL_DT, DEAL_DTLS.FROM_DT, DEAL_DTLS.TO_DT, DEAL_DTLS.DAILY_QTY, PUB";"_NAMES.PUB_CD, DEAL_DTLS.INDEX_ADJ_PR, DEAL_DTLS.NOTIONAL_INDEX_NUM, DEALS.PRICE_UOM_NUM, DEALS.COMM";"ODITY_UOM_NUM_x000D_
FROM CPR.COMMODITY_TYPES COMMODITY_TYPES, CPR.COUNTERPARTIES COUNTERPARTIES, CPR.DEAL";"_DTLS DEAL_DTLS, CPR.DEAL_TYPES DEAL_TYPES, CPR.DEALS DEALS, CPR.ENRON_COMPANIES ENRON_COMPANIES, CP";"R.LOCATION_DEF LOCATION_DEF, CPR.ORG_REGIONS ORG_REGIONS, CPR.PIPE_DEF PIPE_DEF, CPR.PUB_NAMES PUB_N";"AMES, CPR.TERM_TYPES TERM_TYPES, CPR.TRADERS TRADERS, CPR.ZONE_DEF ZONE_DEF_x000D_
WHERE DEALS.DEAL_NUM = ";"DEAL_DTLS.DEAL_NUM AND ORG_REGIONS.ORG_REGION_NUM = PIPE_DEF.ORG_REGION_NUM AND PIPE_DEF.PIPE_DEF_NU";"M = ZONE_DEF.PIPE_DEF_NUM AND ZONE_DEF.ZONE_DEF_NUM = LOCATION_DEF.ZONE_DEF_NUM AND LOCATION_DEF.LOC";"ATION_DEF_NUM = DEALS.LOCATION_DEF_NUM AND DEALS.COUNTERPARTY_NUM = COUNTERPARTIES.COUNTERPARTY_NUM ";"AND DEALS.TRADER_NUM = TRADERS.TRADER_NUM AND PUB_NAMES.PUB_NUM = DEAL_DTLS.INDEX_PUB_NUM AND DEALS.";"TERM_TYPE_NUM = TERM_TYPES.TERM_TYPE_NUM AND DEALS.DEAL_TYPE_NUM = DEAL_TYPES.DEAL_TYPE_NUM AND DEAL";"S.ENRON_ENTITY_NUM = ENRON_COMPANIES.COMPANY_NUM AND DEALS.COMMODITY_TYPE_NUM = COMMODITY_TYPES.COMM";"ODITY_TYPE_NUM AND ((ORG_REGIONS.ORG_REGION_CD In ('CAN-EAST')) AND (DEAL_DTLS.TO_DT&gt;={ts '1998-12-0";"2 00:00:00'}) AND (COMMODITY_TYPES.COMMODITY_TYPE_NM='Gas') AND (DEAL_DTLS.FROM_DT&lt;{ts '1999-02-01 0";"0:00:00'}))_x000D_
ORDER BY DEAL_DTLS.DEAL_NUM"}</definedName>
    <definedName name="TEmp" hidden="1">{"DSN=CPR HOUSTON;DBQ=TNS:CPR"}</definedName>
    <definedName name="TITLE">#REF!</definedName>
    <definedName name="wrn.RollDetail." hidden="1">{"BookBal",#N/A,FALSE,"Roll-1";"DailyChange",#N/A,FALSE,"Roll-1";"Schedules",#N/A,FALSE,"Roll-1"}</definedName>
  </definedNames>
  <calcPr calcId="152511" calcOnSave="0"/>
</workbook>
</file>

<file path=xl/calcChain.xml><?xml version="1.0" encoding="utf-8"?>
<calcChain xmlns="http://schemas.openxmlformats.org/spreadsheetml/2006/main">
  <c r="B2" i="1" l="1"/>
  <c r="C2" i="1"/>
  <c r="E2" i="1"/>
  <c r="A4" i="1"/>
  <c r="E6" i="1"/>
  <c r="E9" i="1"/>
  <c r="E13" i="1" s="1"/>
  <c r="E21" i="1" s="1"/>
  <c r="G9" i="1"/>
  <c r="G13" i="1" s="1"/>
  <c r="G21" i="1" s="1"/>
  <c r="G23" i="1" s="1"/>
  <c r="E23" i="1" s="1"/>
  <c r="E10" i="1"/>
  <c r="E12" i="1"/>
  <c r="G12" i="1"/>
  <c r="E15" i="1"/>
  <c r="E19" i="1" s="1"/>
  <c r="G15" i="1"/>
  <c r="G19" i="1" s="1"/>
  <c r="E18" i="1"/>
  <c r="G18" i="1"/>
  <c r="C30" i="1"/>
  <c r="E30" i="1"/>
  <c r="C32" i="1"/>
  <c r="E39" i="1"/>
  <c r="E11" i="1" s="1"/>
  <c r="E40" i="1"/>
  <c r="C40" i="1" s="1"/>
  <c r="E41" i="1"/>
  <c r="C41" i="1" s="1"/>
  <c r="E42" i="1"/>
  <c r="E46" i="1" s="1"/>
  <c r="E70" i="1" s="1"/>
  <c r="E43" i="1"/>
  <c r="C43" i="1" s="1"/>
  <c r="C44" i="1"/>
  <c r="C45" i="1"/>
  <c r="E49" i="1"/>
  <c r="E56" i="1" s="1"/>
  <c r="E50" i="1"/>
  <c r="C50" i="1" s="1"/>
  <c r="E51" i="1"/>
  <c r="C51" i="1" s="1"/>
  <c r="E52" i="1"/>
  <c r="C52" i="1" s="1"/>
  <c r="E53" i="1"/>
  <c r="C53" i="1" s="1"/>
  <c r="C54" i="1"/>
  <c r="C55" i="1"/>
  <c r="C59" i="1"/>
  <c r="C60" i="1"/>
  <c r="C61" i="1"/>
  <c r="C62" i="1"/>
  <c r="E62" i="1"/>
  <c r="C65" i="1"/>
  <c r="C66" i="1"/>
  <c r="C67" i="1"/>
  <c r="E74" i="1"/>
  <c r="E77" i="1" s="1"/>
  <c r="E75" i="1"/>
  <c r="C75" i="1" s="1"/>
  <c r="E76" i="1"/>
  <c r="C76" i="1" s="1"/>
  <c r="E80" i="1"/>
  <c r="C80" i="1" s="1"/>
  <c r="E81" i="1"/>
  <c r="C81" i="1" s="1"/>
  <c r="C82" i="1"/>
  <c r="C87" i="1"/>
  <c r="E89" i="1"/>
  <c r="C89" i="1" s="1"/>
  <c r="E94" i="1"/>
  <c r="C94" i="1" s="1"/>
  <c r="C106" i="1" s="1"/>
  <c r="C95" i="1"/>
  <c r="E96" i="1"/>
  <c r="C96" i="1" s="1"/>
  <c r="C97" i="1"/>
  <c r="E98" i="1"/>
  <c r="C98" i="1" s="1"/>
  <c r="C99" i="1"/>
  <c r="E100" i="1"/>
  <c r="C100" i="1" s="1"/>
  <c r="C101" i="1"/>
  <c r="C102" i="1"/>
  <c r="C104" i="1"/>
  <c r="E104" i="1"/>
  <c r="C110" i="1"/>
  <c r="E111" i="1"/>
  <c r="E113" i="1" s="1"/>
  <c r="C112" i="1"/>
  <c r="C121" i="1"/>
  <c r="C122" i="1"/>
  <c r="C123" i="1"/>
  <c r="E25" i="1" l="1"/>
  <c r="C83" i="1"/>
  <c r="C74" i="1"/>
  <c r="C77" i="1" s="1"/>
  <c r="E83" i="1"/>
  <c r="E85" i="1" s="1"/>
  <c r="C85" i="1" s="1"/>
  <c r="E31" i="1"/>
  <c r="C49" i="1"/>
  <c r="C56" i="1" s="1"/>
  <c r="C42" i="1"/>
  <c r="C111" i="1"/>
  <c r="C113" i="1" s="1"/>
  <c r="E106" i="1"/>
  <c r="C39" i="1"/>
  <c r="C31" i="1" l="1"/>
  <c r="E34" i="1"/>
  <c r="C34" i="1" s="1"/>
  <c r="C124" i="1"/>
  <c r="C46" i="1"/>
  <c r="C70" i="1" s="1"/>
  <c r="C25" i="1"/>
  <c r="E116" i="1"/>
  <c r="C116" i="1" l="1"/>
  <c r="C120" i="1"/>
  <c r="C125" i="1" s="1"/>
</calcChain>
</file>

<file path=xl/sharedStrings.xml><?xml version="1.0" encoding="utf-8"?>
<sst xmlns="http://schemas.openxmlformats.org/spreadsheetml/2006/main" count="114" uniqueCount="83">
  <si>
    <t># of days</t>
  </si>
  <si>
    <t>MTM</t>
  </si>
  <si>
    <t>Accrued</t>
  </si>
  <si>
    <t>New York</t>
  </si>
  <si>
    <t xml:space="preserve"> </t>
  </si>
  <si>
    <t>DAILY</t>
  </si>
  <si>
    <t>P/L</t>
  </si>
  <si>
    <t xml:space="preserve">ACCRUED P/L </t>
  </si>
  <si>
    <t>DOLLARS</t>
  </si>
  <si>
    <t>VOLUMES</t>
  </si>
  <si>
    <t>THIRD PARTY SALES</t>
  </si>
  <si>
    <t>PHYSICAL OMICRON BACK-OUT</t>
  </si>
  <si>
    <t>TRANSPORT REVENUE BACK-OUT</t>
  </si>
  <si>
    <t>AFFILIATE &amp; INTER/INTRA-DESK SALES</t>
  </si>
  <si>
    <t>NET SALES</t>
  </si>
  <si>
    <t>THIRD PARTY PURCHASES</t>
  </si>
  <si>
    <t>AFFILIATE &amp; INTER/INTRA-DESK PURCHASES</t>
  </si>
  <si>
    <t>NET PURCHASES</t>
  </si>
  <si>
    <t>**CPR ACCRUAL</t>
  </si>
  <si>
    <t>UNACCOUNTED for SALES/PURCHASE</t>
  </si>
  <si>
    <t xml:space="preserve">     ACCRUED VALUE THRU </t>
  </si>
  <si>
    <t xml:space="preserve">MTM </t>
  </si>
  <si>
    <t>PHYSICAL PROMPT MONTH MTM VALUE</t>
  </si>
  <si>
    <t>PHYSICAL CURRENT MONTH MTM VALUE</t>
  </si>
  <si>
    <t>IMBALANCE BOOK</t>
  </si>
  <si>
    <t xml:space="preserve">     NET INTRA-MONTH PHYSICAL P&amp;L</t>
  </si>
  <si>
    <t>TRANSPORT P/L</t>
  </si>
  <si>
    <t>ACCRUED:</t>
  </si>
  <si>
    <t xml:space="preserve">    TRANSPORT REVENUE</t>
  </si>
  <si>
    <t xml:space="preserve">    COMMODITY EXP</t>
  </si>
  <si>
    <t xml:space="preserve">    FUEL EXP</t>
  </si>
  <si>
    <t xml:space="preserve">    DEMAND CHARGES </t>
  </si>
  <si>
    <t xml:space="preserve">    DEMAND REIMBURSEMENT</t>
  </si>
  <si>
    <t xml:space="preserve">    TRANSPORT DEMAND CHARGES</t>
  </si>
  <si>
    <t xml:space="preserve">    TRANSPORT DEMAND REIMB</t>
  </si>
  <si>
    <t xml:space="preserve">     NET ACCRUED P/L</t>
  </si>
  <si>
    <t>MTM:</t>
  </si>
  <si>
    <t xml:space="preserve">     NET MTM P/L</t>
  </si>
  <si>
    <t>CAPACITY HEDGES:</t>
  </si>
  <si>
    <t xml:space="preserve">    CAPACITY HEDGES-PRICE</t>
  </si>
  <si>
    <t xml:space="preserve">    CAPACITY HEDGES-BASIS</t>
  </si>
  <si>
    <t xml:space="preserve">    CAPACITY HEDGES-INDEX</t>
  </si>
  <si>
    <t xml:space="preserve">     NET CAPACITY HEDGES P/L</t>
  </si>
  <si>
    <t>LONG TERM MTM TRANSPORT:</t>
  </si>
  <si>
    <t xml:space="preserve">      LONG-TERM TRANSPORT</t>
  </si>
  <si>
    <t xml:space="preserve">      LONG-TERM TRANSPORT HEDGES</t>
  </si>
  <si>
    <t xml:space="preserve">      INTRA-MONTH TRANSPORT HEDGES</t>
  </si>
  <si>
    <t xml:space="preserve">     LONG TERM MTM TRANSPORT P&amp;L:</t>
  </si>
  <si>
    <t xml:space="preserve">          NET TRANSPORT P/L</t>
  </si>
  <si>
    <t>OMICRON P/L</t>
  </si>
  <si>
    <t>PHYSICAL:</t>
  </si>
  <si>
    <t xml:space="preserve">   OPTION PREMIUM</t>
  </si>
  <si>
    <t xml:space="preserve">   OPTION ACCRUED VALUE (IN CPR)</t>
  </si>
  <si>
    <t xml:space="preserve">   OPTION MTM VALUE (IN CPR)</t>
  </si>
  <si>
    <t xml:space="preserve">      NET P/L</t>
  </si>
  <si>
    <t>FINANCIAL:</t>
  </si>
  <si>
    <t xml:space="preserve">   OPTION ACCRUED VALUE</t>
  </si>
  <si>
    <t xml:space="preserve">   OPTION MTM VALUE</t>
  </si>
  <si>
    <t xml:space="preserve">                  NET OMICRON P/L</t>
  </si>
  <si>
    <t>STORAGE P&amp;L</t>
  </si>
  <si>
    <t>PRIOR MONTH PHYSICAL PROMPT MTH REVERSAL</t>
  </si>
  <si>
    <t>ORIGINATIONS</t>
  </si>
  <si>
    <t>FINANCIAL   TRADING   P/L:</t>
  </si>
  <si>
    <t>PRICE SWAPS &amp; OPTIONS</t>
  </si>
  <si>
    <t xml:space="preserve">     New Deals</t>
  </si>
  <si>
    <t>BASIS SWAPS &amp; OPTIONS</t>
  </si>
  <si>
    <t>INDEX SWAPS</t>
  </si>
  <si>
    <t>GAS DAILY SWAPS</t>
  </si>
  <si>
    <t xml:space="preserve">                                                                                                                                                                                                                                </t>
  </si>
  <si>
    <t>GAS DAILY OPTIONS</t>
  </si>
  <si>
    <t>BROKER FEES</t>
  </si>
  <si>
    <t>OTHER</t>
  </si>
  <si>
    <t>PMA's</t>
  </si>
  <si>
    <t>Other</t>
  </si>
  <si>
    <t>Total Other</t>
  </si>
  <si>
    <t xml:space="preserve">       NET INTRA-MONTH P/L</t>
  </si>
  <si>
    <t>Daily Change</t>
  </si>
  <si>
    <t>New Deals</t>
  </si>
  <si>
    <t>Changed Deals</t>
  </si>
  <si>
    <t>Curve Shift</t>
  </si>
  <si>
    <t>Transport Reversal</t>
  </si>
  <si>
    <t>Liquidated Day</t>
  </si>
  <si>
    <r>
      <t xml:space="preserve">          </t>
    </r>
    <r>
      <rPr>
        <b/>
        <u/>
        <sz val="12"/>
        <rFont val="Times New Roman"/>
        <family val="1"/>
      </rPr>
      <t>NET   FINANCIAL   P/L   ---&gt;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</si>
</sst>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83" formatCode="_(&quot;$&quot;* #,##0_);_(&quot;$&quot;* \(#,##0\);_(&quot;$&quot;* &quot;-&quot;??_);_(@_)"/>
    <numFmt numFmtId="187" formatCode="_(* #,##0_);_(* \(#,##0\);_(* &quot;-&quot;??_);_(@_)"/>
    <numFmt numFmtId="191" formatCode="_ &quot;\&quot;* #,##0.00_ ;_ &quot;\&quot;* &quot;\&quot;&quot;\&quot;&quot;\&quot;&quot;\&quot;&quot;\&quot;\-#,##0.00_ ;_ &quot;\&quot;* &quot;-&quot;??_ ;_ @_ "/>
    <numFmt numFmtId="192" formatCode="yy&quot;\&quot;&quot;\&quot;&quot;\&quot;\-mm&quot;\&quot;&quot;\&quot;&quot;\&quot;\-dd&quot;\&quot;&quot;\&quot;&quot;\&quot;&quot;\&quot;\ h:mm"/>
    <numFmt numFmtId="193" formatCode="#&quot;\&quot;&quot;\&quot;&quot;\&quot;&quot;\&quot;\ ??/??"/>
  </numFmts>
  <fonts count="17">
    <font>
      <sz val="10"/>
      <name val="Arial"/>
    </font>
    <font>
      <sz val="10"/>
      <name val="Arial"/>
    </font>
    <font>
      <sz val="11"/>
      <name val="??"/>
      <family val="3"/>
      <charset val="129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sz val="8"/>
      <name val="Arial"/>
      <family val="2"/>
    </font>
    <font>
      <sz val="8"/>
      <name val="Arial"/>
    </font>
    <font>
      <sz val="8"/>
      <color indexed="12"/>
      <name val="Arial"/>
      <family val="2"/>
    </font>
    <font>
      <sz val="12"/>
      <name val="Times New Roman"/>
      <family val="1"/>
    </font>
    <font>
      <b/>
      <sz val="12"/>
      <name val="Times New Roman"/>
      <family val="1"/>
    </font>
    <font>
      <sz val="12"/>
      <color indexed="12"/>
      <name val="Times New Roman"/>
      <family val="1"/>
    </font>
    <font>
      <b/>
      <sz val="12"/>
      <color indexed="12"/>
      <name val="Times New Roman"/>
      <family val="1"/>
    </font>
    <font>
      <b/>
      <u/>
      <sz val="12"/>
      <name val="Times New Roman"/>
      <family val="1"/>
    </font>
    <font>
      <sz val="12"/>
      <color indexed="18"/>
      <name val="Times New Roman"/>
      <family val="1"/>
    </font>
    <font>
      <u/>
      <sz val="12"/>
      <name val="Times New Roman"/>
      <family val="1"/>
    </font>
    <font>
      <sz val="12"/>
      <color indexed="8"/>
      <name val="Times New Roman"/>
      <family val="1"/>
    </font>
    <font>
      <b/>
      <sz val="12"/>
      <color indexed="8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10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4">
    <xf numFmtId="0" fontId="0" fillId="0" borderId="0"/>
    <xf numFmtId="40" fontId="1" fillId="0" borderId="0" applyFont="0" applyFill="0" applyBorder="0" applyAlignment="0" applyProtection="0"/>
    <xf numFmtId="8" fontId="1" fillId="0" borderId="0" applyFont="0" applyFill="0" applyBorder="0" applyAlignment="0" applyProtection="0"/>
    <xf numFmtId="6" fontId="2" fillId="0" borderId="0">
      <protection locked="0"/>
    </xf>
    <xf numFmtId="191" fontId="2" fillId="0" borderId="0">
      <protection locked="0"/>
    </xf>
    <xf numFmtId="0" fontId="3" fillId="0" borderId="0" applyNumberFormat="0" applyFill="0" applyBorder="0" applyAlignment="0" applyProtection="0"/>
    <xf numFmtId="192" fontId="2" fillId="0" borderId="0">
      <protection locked="0"/>
    </xf>
    <xf numFmtId="192" fontId="2" fillId="0" borderId="0">
      <protection locked="0"/>
    </xf>
    <xf numFmtId="0" fontId="4" fillId="0" borderId="1" applyNumberFormat="0" applyFill="0" applyAlignment="0" applyProtection="0"/>
    <xf numFmtId="193" fontId="2" fillId="0" borderId="0"/>
    <xf numFmtId="192" fontId="2" fillId="0" borderId="2">
      <protection locked="0"/>
    </xf>
    <xf numFmtId="37" fontId="5" fillId="2" borderId="0" applyNumberFormat="0" applyBorder="0" applyAlignment="0" applyProtection="0"/>
    <xf numFmtId="37" fontId="6" fillId="0" borderId="0"/>
    <xf numFmtId="3" fontId="7" fillId="0" borderId="1" applyProtection="0"/>
  </cellStyleXfs>
  <cellXfs count="78">
    <xf numFmtId="0" fontId="0" fillId="0" borderId="0" xfId="0"/>
    <xf numFmtId="0" fontId="8" fillId="0" borderId="0" xfId="0" applyFont="1"/>
    <xf numFmtId="0" fontId="9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0" fontId="8" fillId="0" borderId="0" xfId="0" applyFont="1" applyBorder="1" applyAlignment="1">
      <alignment horizontal="right"/>
    </xf>
    <xf numFmtId="0" fontId="8" fillId="0" borderId="0" xfId="0" applyFont="1" applyFill="1" applyAlignment="1">
      <alignment horizontal="right"/>
    </xf>
    <xf numFmtId="0" fontId="8" fillId="0" borderId="0" xfId="0" applyFont="1" applyBorder="1"/>
    <xf numFmtId="0" fontId="10" fillId="0" borderId="0" xfId="0" applyFont="1" applyFill="1"/>
    <xf numFmtId="0" fontId="9" fillId="0" borderId="0" xfId="0" applyFont="1" applyAlignment="1">
      <alignment horizontal="left"/>
    </xf>
    <xf numFmtId="0" fontId="9" fillId="0" borderId="0" xfId="0" applyFont="1"/>
    <xf numFmtId="0" fontId="8" fillId="0" borderId="0" xfId="0" applyFont="1" applyFill="1"/>
    <xf numFmtId="14" fontId="11" fillId="0" borderId="0" xfId="0" applyNumberFormat="1" applyFont="1" applyAlignment="1">
      <alignment horizontal="left"/>
    </xf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0" xfId="0" applyFont="1" applyFill="1"/>
    <xf numFmtId="0" fontId="9" fillId="0" borderId="3" xfId="0" applyFont="1" applyBorder="1" applyAlignment="1">
      <alignment horizontal="center"/>
    </xf>
    <xf numFmtId="14" fontId="9" fillId="0" borderId="3" xfId="0" applyNumberFormat="1" applyFont="1" applyFill="1" applyBorder="1" applyAlignment="1">
      <alignment horizontal="center"/>
    </xf>
    <xf numFmtId="17" fontId="9" fillId="0" borderId="3" xfId="0" applyNumberFormat="1" applyFont="1" applyBorder="1" applyAlignment="1"/>
    <xf numFmtId="0" fontId="9" fillId="0" borderId="3" xfId="0" applyFont="1" applyBorder="1" applyAlignment="1"/>
    <xf numFmtId="0" fontId="9" fillId="0" borderId="3" xfId="0" applyFont="1" applyBorder="1" applyAlignment="1">
      <alignment horizontal="centerContinuous"/>
    </xf>
    <xf numFmtId="0" fontId="9" fillId="0" borderId="3" xfId="0" applyFont="1" applyBorder="1"/>
    <xf numFmtId="0" fontId="9" fillId="0" borderId="4" xfId="0" applyFont="1" applyBorder="1"/>
    <xf numFmtId="0" fontId="8" fillId="0" borderId="5" xfId="0" applyFont="1" applyBorder="1" applyAlignment="1">
      <alignment horizontal="center"/>
    </xf>
    <xf numFmtId="0" fontId="8" fillId="0" borderId="6" xfId="0" applyFont="1" applyBorder="1"/>
    <xf numFmtId="0" fontId="12" fillId="0" borderId="0" xfId="0" applyFont="1" applyFill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9" fillId="0" borderId="5" xfId="0" applyFont="1" applyBorder="1"/>
    <xf numFmtId="0" fontId="9" fillId="0" borderId="6" xfId="0" applyFont="1" applyBorder="1"/>
    <xf numFmtId="38" fontId="8" fillId="0" borderId="0" xfId="0" applyNumberFormat="1" applyFont="1" applyFill="1"/>
    <xf numFmtId="38" fontId="8" fillId="0" borderId="0" xfId="0" applyNumberFormat="1" applyFont="1"/>
    <xf numFmtId="0" fontId="8" fillId="0" borderId="5" xfId="0" applyFont="1" applyBorder="1"/>
    <xf numFmtId="38" fontId="8" fillId="0" borderId="3" xfId="0" applyNumberFormat="1" applyFont="1" applyFill="1" applyBorder="1"/>
    <xf numFmtId="38" fontId="8" fillId="0" borderId="0" xfId="0" applyNumberFormat="1" applyFont="1" applyBorder="1"/>
    <xf numFmtId="38" fontId="8" fillId="0" borderId="3" xfId="0" applyNumberFormat="1" applyFont="1" applyBorder="1"/>
    <xf numFmtId="7" fontId="8" fillId="0" borderId="0" xfId="0" applyNumberFormat="1" applyFont="1"/>
    <xf numFmtId="6" fontId="8" fillId="0" borderId="0" xfId="0" applyNumberFormat="1" applyFont="1" applyFill="1" applyBorder="1"/>
    <xf numFmtId="0" fontId="8" fillId="0" borderId="0" xfId="0" quotePrefix="1" applyFont="1"/>
    <xf numFmtId="6" fontId="8" fillId="0" borderId="7" xfId="0" applyNumberFormat="1" applyFont="1" applyBorder="1"/>
    <xf numFmtId="6" fontId="8" fillId="0" borderId="0" xfId="0" applyNumberFormat="1" applyFont="1" applyBorder="1"/>
    <xf numFmtId="6" fontId="8" fillId="0" borderId="7" xfId="0" applyNumberFormat="1" applyFont="1" applyFill="1" applyBorder="1"/>
    <xf numFmtId="6" fontId="9" fillId="0" borderId="0" xfId="0" applyNumberFormat="1" applyFont="1"/>
    <xf numFmtId="0" fontId="9" fillId="0" borderId="4" xfId="0" applyFont="1" applyBorder="1" applyAlignment="1">
      <alignment horizontal="center"/>
    </xf>
    <xf numFmtId="6" fontId="8" fillId="0" borderId="0" xfId="0" applyNumberFormat="1" applyFont="1"/>
    <xf numFmtId="44" fontId="8" fillId="0" borderId="0" xfId="0" applyNumberFormat="1" applyFont="1"/>
    <xf numFmtId="6" fontId="8" fillId="0" borderId="0" xfId="0" applyNumberFormat="1" applyFont="1" applyFill="1"/>
    <xf numFmtId="6" fontId="10" fillId="0" borderId="0" xfId="0" applyNumberFormat="1" applyFont="1" applyFill="1"/>
    <xf numFmtId="38" fontId="8" fillId="0" borderId="0" xfId="0" applyNumberFormat="1" applyFont="1" applyFill="1" applyBorder="1"/>
    <xf numFmtId="38" fontId="13" fillId="0" borderId="0" xfId="0" applyNumberFormat="1" applyFont="1" applyFill="1" applyBorder="1"/>
    <xf numFmtId="37" fontId="10" fillId="0" borderId="0" xfId="0" applyNumberFormat="1" applyFont="1" applyFill="1" applyBorder="1"/>
    <xf numFmtId="6" fontId="8" fillId="0" borderId="3" xfId="0" applyNumberFormat="1" applyFont="1" applyBorder="1"/>
    <xf numFmtId="38" fontId="13" fillId="0" borderId="3" xfId="0" applyNumberFormat="1" applyFont="1" applyFill="1" applyBorder="1"/>
    <xf numFmtId="37" fontId="10" fillId="0" borderId="3" xfId="0" applyNumberFormat="1" applyFont="1" applyFill="1" applyBorder="1"/>
    <xf numFmtId="0" fontId="8" fillId="0" borderId="0" xfId="0" applyFont="1" applyAlignment="1">
      <alignment horizontal="left"/>
    </xf>
    <xf numFmtId="6" fontId="8" fillId="0" borderId="3" xfId="0" applyNumberFormat="1" applyFont="1" applyFill="1" applyBorder="1"/>
    <xf numFmtId="0" fontId="9" fillId="0" borderId="0" xfId="0" applyFont="1" applyBorder="1"/>
    <xf numFmtId="6" fontId="8" fillId="0" borderId="0" xfId="2" applyNumberFormat="1" applyFont="1" applyBorder="1"/>
    <xf numFmtId="0" fontId="12" fillId="0" borderId="0" xfId="0" applyFont="1" applyBorder="1" applyAlignment="1">
      <alignment horizontal="left"/>
    </xf>
    <xf numFmtId="0" fontId="12" fillId="0" borderId="0" xfId="0" applyFont="1" applyBorder="1" applyAlignment="1">
      <alignment horizontal="right"/>
    </xf>
    <xf numFmtId="0" fontId="14" fillId="0" borderId="0" xfId="0" applyFont="1" applyBorder="1" applyAlignment="1">
      <alignment horizontal="right"/>
    </xf>
    <xf numFmtId="38" fontId="8" fillId="0" borderId="7" xfId="0" applyNumberFormat="1" applyFont="1" applyFill="1" applyBorder="1"/>
    <xf numFmtId="17" fontId="8" fillId="0" borderId="0" xfId="0" applyNumberFormat="1" applyFont="1" applyBorder="1"/>
    <xf numFmtId="42" fontId="15" fillId="0" borderId="0" xfId="0" applyNumberFormat="1" applyFont="1" applyBorder="1"/>
    <xf numFmtId="6" fontId="15" fillId="0" borderId="0" xfId="0" applyNumberFormat="1" applyFont="1" applyFill="1"/>
    <xf numFmtId="0" fontId="8" fillId="0" borderId="3" xfId="0" applyFont="1" applyBorder="1"/>
    <xf numFmtId="0" fontId="8" fillId="0" borderId="3" xfId="0" applyFont="1" applyFill="1" applyBorder="1"/>
    <xf numFmtId="6" fontId="9" fillId="0" borderId="8" xfId="2" applyNumberFormat="1" applyFont="1" applyBorder="1"/>
    <xf numFmtId="6" fontId="9" fillId="0" borderId="0" xfId="2" applyNumberFormat="1" applyFont="1" applyBorder="1"/>
    <xf numFmtId="6" fontId="9" fillId="0" borderId="8" xfId="2" applyNumberFormat="1" applyFont="1" applyFill="1" applyBorder="1"/>
    <xf numFmtId="6" fontId="9" fillId="0" borderId="0" xfId="0" applyNumberFormat="1" applyFont="1" applyBorder="1"/>
    <xf numFmtId="17" fontId="9" fillId="0" borderId="0" xfId="0" applyNumberFormat="1" applyFont="1" applyBorder="1"/>
    <xf numFmtId="42" fontId="16" fillId="0" borderId="0" xfId="0" applyNumberFormat="1" applyFont="1" applyBorder="1"/>
    <xf numFmtId="42" fontId="8" fillId="0" borderId="0" xfId="0" applyNumberFormat="1" applyFont="1" applyBorder="1"/>
    <xf numFmtId="0" fontId="8" fillId="0" borderId="0" xfId="0" applyFont="1" applyFill="1" applyBorder="1"/>
    <xf numFmtId="183" fontId="8" fillId="0" borderId="0" xfId="0" applyNumberFormat="1" applyFont="1" applyBorder="1"/>
    <xf numFmtId="187" fontId="8" fillId="0" borderId="0" xfId="1" applyNumberFormat="1" applyFont="1" applyFill="1"/>
    <xf numFmtId="38" fontId="8" fillId="2" borderId="9" xfId="0" applyNumberFormat="1" applyFont="1" applyFill="1" applyBorder="1"/>
    <xf numFmtId="0" fontId="8" fillId="0" borderId="0" xfId="0" applyFont="1" applyFill="1" applyBorder="1" applyAlignment="1">
      <alignment horizontal="center"/>
    </xf>
  </cellXfs>
  <cellStyles count="14">
    <cellStyle name="Comma" xfId="1" builtinId="3"/>
    <cellStyle name="Currency" xfId="2" builtinId="4"/>
    <cellStyle name="Date" xfId="3"/>
    <cellStyle name="Fixed" xfId="4"/>
    <cellStyle name="HEADER" xfId="5"/>
    <cellStyle name="Heading1" xfId="6"/>
    <cellStyle name="Heading2" xfId="7"/>
    <cellStyle name="HIGHLIGHT" xfId="8"/>
    <cellStyle name="Normal" xfId="0" builtinId="0"/>
    <cellStyle name="Normal - Style1" xfId="9"/>
    <cellStyle name="Total" xfId="10" builtinId="25" customBuiltin="1"/>
    <cellStyle name="Unprot" xfId="11"/>
    <cellStyle name="Unprot$" xfId="12"/>
    <cellStyle name="Unprotect" xfId="1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ntra-East%20North%201016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1intra/1REPORT/1999/1199phy/Lastday/TX1199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Library" Target="MSQUERY/XLQUERY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Postid"/>
      <sheetName val="Top Pages"/>
      <sheetName val="Input"/>
      <sheetName val="Roll-1"/>
      <sheetName val="Roll-2"/>
      <sheetName val="Roll-3"/>
      <sheetName val="Roll-4"/>
      <sheetName val="Roll-5"/>
      <sheetName val="Roll-6"/>
      <sheetName val="Roll-7"/>
      <sheetName val="Roll-8"/>
      <sheetName val="Roll-9"/>
      <sheetName val="Roll-10"/>
      <sheetName val="Roll-11"/>
      <sheetName val="Roll-12"/>
      <sheetName val="Roll-13"/>
      <sheetName val="Roll-14"/>
      <sheetName val="Roll-15"/>
      <sheetName val="WeaponX"/>
      <sheetName val="New York Physical"/>
      <sheetName val="New York Sum"/>
      <sheetName val="Gulf 1 Physical"/>
      <sheetName val="Gulf1 Summ"/>
      <sheetName val="NorthEast Summ"/>
      <sheetName val="Total Summary"/>
      <sheetName val="OA Flash"/>
      <sheetName val="OA Flash-New York"/>
      <sheetName val="OA Flash-Gulf1"/>
      <sheetName val="OA Flash-NorthEast"/>
      <sheetName val="Daily Macros"/>
      <sheetName val="Monthly Macros"/>
    </sheetNames>
    <sheetDataSet>
      <sheetData sheetId="0">
        <row r="49">
          <cell r="C49">
            <v>0</v>
          </cell>
          <cell r="E49">
            <v>0</v>
          </cell>
          <cell r="G49">
            <v>0</v>
          </cell>
          <cell r="U49">
            <v>0</v>
          </cell>
          <cell r="AA49">
            <v>0</v>
          </cell>
        </row>
        <row r="52">
          <cell r="C52">
            <v>-66.168800000000019</v>
          </cell>
          <cell r="E52">
            <v>97.329700000000017</v>
          </cell>
          <cell r="G52">
            <v>6.5564000000000009</v>
          </cell>
          <cell r="U52">
            <v>3.5282999999999998</v>
          </cell>
          <cell r="AA52">
            <v>-2.2708000000000004</v>
          </cell>
        </row>
        <row r="54">
          <cell r="C54">
            <v>-43545.022900000011</v>
          </cell>
          <cell r="E54">
            <v>-85920.448299999989</v>
          </cell>
          <cell r="G54">
            <v>-5320.8563000000213</v>
          </cell>
          <cell r="U54">
            <v>400506.62599999993</v>
          </cell>
          <cell r="AA54">
            <v>5231.0919000000031</v>
          </cell>
        </row>
        <row r="77">
          <cell r="C77">
            <v>0</v>
          </cell>
          <cell r="E77">
            <v>0</v>
          </cell>
          <cell r="G77">
            <v>4494.9112000000023</v>
          </cell>
          <cell r="U77">
            <v>-17519.490000000002</v>
          </cell>
          <cell r="AA77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17">
          <cell r="M17">
            <v>172296.77</v>
          </cell>
          <cell r="N17">
            <v>-134725</v>
          </cell>
          <cell r="O17">
            <v>-10328.75</v>
          </cell>
        </row>
      </sheetData>
      <sheetData sheetId="20">
        <row r="6">
          <cell r="C6">
            <v>23312699.155699976</v>
          </cell>
          <cell r="D6">
            <v>10478450</v>
          </cell>
          <cell r="K6">
            <v>23484228.984999944</v>
          </cell>
          <cell r="L6">
            <v>10478450</v>
          </cell>
        </row>
        <row r="70">
          <cell r="C70">
            <v>0</v>
          </cell>
          <cell r="D70">
            <v>0</v>
          </cell>
          <cell r="K70">
            <v>0</v>
          </cell>
          <cell r="L70">
            <v>0</v>
          </cell>
        </row>
        <row r="79">
          <cell r="C79">
            <v>-208665.78840000086</v>
          </cell>
        </row>
        <row r="80">
          <cell r="C80">
            <v>0</v>
          </cell>
          <cell r="M80">
            <v>2.13</v>
          </cell>
        </row>
        <row r="81">
          <cell r="C81">
            <v>100908</v>
          </cell>
        </row>
        <row r="119">
          <cell r="L119">
            <v>0</v>
          </cell>
        </row>
        <row r="120">
          <cell r="D120">
            <v>0</v>
          </cell>
          <cell r="L120">
            <v>0</v>
          </cell>
        </row>
        <row r="121">
          <cell r="D121">
            <v>0</v>
          </cell>
        </row>
        <row r="123">
          <cell r="L123">
            <v>0</v>
          </cell>
        </row>
        <row r="124">
          <cell r="D124">
            <v>0</v>
          </cell>
        </row>
        <row r="125">
          <cell r="D125">
            <v>0</v>
          </cell>
        </row>
        <row r="128">
          <cell r="D128">
            <v>0</v>
          </cell>
        </row>
        <row r="129">
          <cell r="D129">
            <v>0</v>
          </cell>
        </row>
        <row r="131">
          <cell r="D131">
            <v>0</v>
          </cell>
        </row>
        <row r="132">
          <cell r="D132">
            <v>0</v>
          </cell>
        </row>
        <row r="134">
          <cell r="L134">
            <v>-6136</v>
          </cell>
        </row>
      </sheetData>
      <sheetData sheetId="21"/>
      <sheetData sheetId="22"/>
      <sheetData sheetId="23"/>
      <sheetData sheetId="24"/>
      <sheetData sheetId="25">
        <row r="2">
          <cell r="B2">
            <v>31</v>
          </cell>
          <cell r="E2">
            <v>14</v>
          </cell>
        </row>
        <row r="4">
          <cell r="A4">
            <v>37180</v>
          </cell>
        </row>
      </sheetData>
      <sheetData sheetId="26"/>
      <sheetData sheetId="27"/>
      <sheetData sheetId="28"/>
      <sheetData sheetId="29"/>
      <sheetData sheetId="30" refreshError="1"/>
      <sheetData sheetId="3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sitions"/>
      <sheetName val="Total P&amp;L"/>
      <sheetName val="Analysis"/>
      <sheetName val="Physical TX"/>
      <sheetName val="P&amp;L Summ"/>
      <sheetName val="TX P&amp;L"/>
      <sheetName val="Financial TX"/>
      <sheetName val="OA Flash"/>
      <sheetName val="Other TX"/>
      <sheetName val="Physical ECT"/>
      <sheetName val="Explanation"/>
      <sheetName val="OA Flash ECT"/>
      <sheetName val="Financial ECT"/>
      <sheetName val="Other ECT"/>
      <sheetName val="ECT P&amp;L"/>
      <sheetName val="OA Flash HPLR"/>
      <sheetName val="HPLR P&amp;L"/>
      <sheetName val="Linepack"/>
      <sheetName val="HPLC P&amp;L"/>
      <sheetName val="Orig Sched"/>
      <sheetName val="Financial HPLC"/>
      <sheetName val="Physical HPLC"/>
      <sheetName val="Other HPLC"/>
      <sheetName val="OA Flash HPLC"/>
      <sheetName val="Prepare"/>
      <sheetName val="Distribution"/>
      <sheetName val="Module1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/>
      <sheetData sheetId="6" refreshError="1"/>
      <sheetData sheetId="7"/>
      <sheetData sheetId="8" refreshError="1"/>
      <sheetData sheetId="9" refreshError="1"/>
      <sheetData sheetId="10" refreshError="1"/>
      <sheetData sheetId="11"/>
      <sheetData sheetId="12" refreshError="1"/>
      <sheetData sheetId="13" refreshError="1"/>
      <sheetData sheetId="14"/>
      <sheetData sheetId="15"/>
      <sheetData sheetId="16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/>
      <sheetData sheetId="24" refreshError="1"/>
      <sheetData sheetId="25" refreshError="1"/>
      <sheetData sheetId="2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LQUERY"/>
      <sheetName val="Loc Table"/>
    </sheetNames>
    <definedNames>
      <definedName name="Register.DClick" refersTo="='XLQUERY'!$B$5"/>
    </definedNames>
    <sheetDataSet>
      <sheetData sheetId="0">
        <row r="5">
          <cell r="B5" t="b">
            <v>1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>
    <pageSetUpPr fitToPage="1"/>
  </sheetPr>
  <dimension ref="A1:R883"/>
  <sheetViews>
    <sheetView tabSelected="1" topLeftCell="A90" zoomScale="75" workbookViewId="0">
      <selection activeCell="C127" sqref="C127"/>
    </sheetView>
  </sheetViews>
  <sheetFormatPr defaultRowHeight="15.75"/>
  <cols>
    <col min="1" max="1" width="48.5703125" style="1" customWidth="1"/>
    <col min="2" max="2" width="9.140625" style="1"/>
    <col min="3" max="3" width="15" style="1" customWidth="1"/>
    <col min="4" max="4" width="9.140625" style="1"/>
    <col min="5" max="5" width="15" style="10" customWidth="1"/>
    <col min="6" max="6" width="9.140625" style="1"/>
    <col min="7" max="7" width="13" style="1" customWidth="1"/>
    <col min="8" max="9" width="9.140625" style="1"/>
    <col min="10" max="10" width="15" style="10" customWidth="1"/>
    <col min="11" max="11" width="9.140625" style="1"/>
    <col min="12" max="12" width="13" style="1" customWidth="1"/>
    <col min="13" max="16384" width="9.140625" style="1"/>
  </cols>
  <sheetData>
    <row r="1" spans="1:12">
      <c r="B1" s="2" t="s">
        <v>0</v>
      </c>
      <c r="C1" s="3" t="s">
        <v>1</v>
      </c>
      <c r="D1" s="4"/>
      <c r="E1" s="5" t="s">
        <v>2</v>
      </c>
      <c r="J1" s="5" t="s">
        <v>2</v>
      </c>
    </row>
    <row r="2" spans="1:12">
      <c r="B2" s="1">
        <f>'[1]Total Summary'!B2</f>
        <v>31</v>
      </c>
      <c r="C2" s="1">
        <f>B2-E2</f>
        <v>17</v>
      </c>
      <c r="D2" s="6"/>
      <c r="E2" s="7">
        <f>'[1]Total Summary'!E2</f>
        <v>14</v>
      </c>
      <c r="J2" s="7">
        <v>11</v>
      </c>
    </row>
    <row r="3" spans="1:12">
      <c r="A3" s="8" t="s">
        <v>3</v>
      </c>
      <c r="B3" s="9"/>
      <c r="C3" s="1" t="s">
        <v>4</v>
      </c>
      <c r="D3" s="6"/>
    </row>
    <row r="4" spans="1:12">
      <c r="A4" s="11">
        <f>'[1]Total Summary'!A4</f>
        <v>37180</v>
      </c>
      <c r="B4" s="9"/>
      <c r="D4" s="6"/>
    </row>
    <row r="5" spans="1:12">
      <c r="B5" s="9"/>
      <c r="C5" s="12" t="s">
        <v>5</v>
      </c>
      <c r="D5" s="13"/>
      <c r="E5" s="14"/>
      <c r="F5" s="9"/>
      <c r="G5" s="9"/>
      <c r="H5" s="9"/>
      <c r="I5" s="9"/>
      <c r="J5" s="14"/>
      <c r="K5" s="9"/>
      <c r="L5" s="9"/>
    </row>
    <row r="6" spans="1:12">
      <c r="B6" s="9"/>
      <c r="C6" s="15" t="s">
        <v>6</v>
      </c>
      <c r="D6" s="15"/>
      <c r="E6" s="16">
        <f>A4</f>
        <v>37180</v>
      </c>
      <c r="F6" s="17" t="s">
        <v>4</v>
      </c>
      <c r="G6" s="18"/>
      <c r="H6" s="19"/>
      <c r="I6" s="20"/>
      <c r="J6" s="16">
        <v>37179</v>
      </c>
      <c r="K6" s="17" t="s">
        <v>4</v>
      </c>
      <c r="L6" s="18"/>
    </row>
    <row r="7" spans="1:12" ht="16.5" thickBot="1">
      <c r="A7" s="21" t="s">
        <v>7</v>
      </c>
      <c r="B7" s="9"/>
      <c r="D7" s="6"/>
      <c r="H7" s="22"/>
      <c r="I7" s="23"/>
    </row>
    <row r="8" spans="1:12">
      <c r="B8" s="9"/>
      <c r="D8" s="6"/>
      <c r="E8" s="24" t="s">
        <v>8</v>
      </c>
      <c r="F8" s="25"/>
      <c r="G8" s="26" t="s">
        <v>9</v>
      </c>
      <c r="H8" s="27"/>
      <c r="I8" s="28"/>
      <c r="J8" s="24" t="s">
        <v>8</v>
      </c>
      <c r="K8" s="25"/>
      <c r="L8" s="26" t="s">
        <v>9</v>
      </c>
    </row>
    <row r="9" spans="1:12">
      <c r="A9" s="1" t="s">
        <v>10</v>
      </c>
      <c r="B9" s="9"/>
      <c r="D9" s="6"/>
      <c r="E9" s="29">
        <f>'[1]New York Physical'!C6</f>
        <v>23312699.155699976</v>
      </c>
      <c r="G9" s="30">
        <f>'[1]New York Physical'!D6</f>
        <v>10478450</v>
      </c>
      <c r="H9" s="31"/>
      <c r="I9" s="23"/>
      <c r="J9" s="29">
        <v>17914507.189999983</v>
      </c>
      <c r="L9" s="30">
        <v>8175607</v>
      </c>
    </row>
    <row r="10" spans="1:12">
      <c r="A10" s="1" t="s">
        <v>11</v>
      </c>
      <c r="B10" s="9"/>
      <c r="D10" s="6"/>
      <c r="E10" s="29">
        <f>-E75</f>
        <v>0</v>
      </c>
      <c r="G10" s="30">
        <v>0</v>
      </c>
      <c r="H10" s="31"/>
      <c r="I10" s="23"/>
      <c r="J10" s="29">
        <v>0</v>
      </c>
      <c r="L10" s="30">
        <v>0</v>
      </c>
    </row>
    <row r="11" spans="1:12">
      <c r="A11" s="1" t="s">
        <v>12</v>
      </c>
      <c r="B11" s="9"/>
      <c r="D11" s="6"/>
      <c r="E11" s="29">
        <f>-E39</f>
        <v>0</v>
      </c>
      <c r="F11" s="30"/>
      <c r="G11" s="30">
        <v>0</v>
      </c>
      <c r="H11" s="31"/>
      <c r="I11" s="23"/>
      <c r="J11" s="29">
        <v>0</v>
      </c>
      <c r="K11" s="30"/>
      <c r="L11" s="30">
        <v>0</v>
      </c>
    </row>
    <row r="12" spans="1:12">
      <c r="A12" s="1" t="s">
        <v>13</v>
      </c>
      <c r="B12" s="9"/>
      <c r="D12" s="6"/>
      <c r="E12" s="32">
        <f>'[1]New York Physical'!C70</f>
        <v>0</v>
      </c>
      <c r="F12" s="29"/>
      <c r="G12" s="32">
        <f>'[1]New York Physical'!D70</f>
        <v>0</v>
      </c>
      <c r="H12" s="31"/>
      <c r="I12" s="23"/>
      <c r="J12" s="32">
        <v>0</v>
      </c>
      <c r="K12" s="29"/>
      <c r="L12" s="32">
        <v>0</v>
      </c>
    </row>
    <row r="13" spans="1:12">
      <c r="A13" s="9" t="s">
        <v>14</v>
      </c>
      <c r="B13" s="9"/>
      <c r="D13" s="33"/>
      <c r="E13" s="32">
        <f>SUM(E9:E12)</f>
        <v>23312699.155699976</v>
      </c>
      <c r="F13" s="30"/>
      <c r="G13" s="34">
        <f>SUM(G9:G12)</f>
        <v>10478450</v>
      </c>
      <c r="H13" s="31"/>
      <c r="I13" s="23"/>
      <c r="J13" s="32">
        <v>17914507.189999983</v>
      </c>
      <c r="K13" s="30"/>
      <c r="L13" s="34">
        <v>8175607</v>
      </c>
    </row>
    <row r="14" spans="1:12">
      <c r="B14" s="9"/>
      <c r="D14" s="6"/>
      <c r="E14" s="29"/>
      <c r="F14" s="30"/>
      <c r="G14" s="30"/>
      <c r="H14" s="31"/>
      <c r="I14" s="23"/>
      <c r="J14" s="29"/>
      <c r="K14" s="30"/>
      <c r="L14" s="30"/>
    </row>
    <row r="15" spans="1:12">
      <c r="A15" s="1" t="s">
        <v>15</v>
      </c>
      <c r="B15" s="9"/>
      <c r="D15" s="6"/>
      <c r="E15" s="29">
        <f>'[1]New York Physical'!K6</f>
        <v>23484228.984999944</v>
      </c>
      <c r="F15" s="30"/>
      <c r="G15" s="30">
        <f>'[1]New York Physical'!L6</f>
        <v>10478450</v>
      </c>
      <c r="H15" s="31"/>
      <c r="I15" s="23"/>
      <c r="J15" s="29">
        <v>18025871.987499993</v>
      </c>
      <c r="K15" s="30"/>
      <c r="L15" s="30">
        <v>8175607</v>
      </c>
    </row>
    <row r="16" spans="1:12">
      <c r="A16" s="1" t="s">
        <v>11</v>
      </c>
      <c r="B16" s="9"/>
      <c r="D16" s="6"/>
      <c r="E16" s="29">
        <v>0</v>
      </c>
      <c r="F16" s="30"/>
      <c r="G16" s="30">
        <v>0</v>
      </c>
      <c r="H16" s="31"/>
      <c r="I16" s="23"/>
      <c r="J16" s="29">
        <v>0</v>
      </c>
      <c r="K16" s="30"/>
      <c r="L16" s="30">
        <v>0</v>
      </c>
    </row>
    <row r="17" spans="1:12">
      <c r="A17" s="1" t="s">
        <v>12</v>
      </c>
      <c r="B17" s="9"/>
      <c r="D17" s="6"/>
      <c r="E17" s="29">
        <v>0</v>
      </c>
      <c r="F17" s="29"/>
      <c r="G17" s="29">
        <v>0</v>
      </c>
      <c r="H17" s="31"/>
      <c r="I17" s="23"/>
      <c r="J17" s="29">
        <v>0</v>
      </c>
      <c r="K17" s="29"/>
      <c r="L17" s="29">
        <v>0</v>
      </c>
    </row>
    <row r="18" spans="1:12">
      <c r="A18" s="1" t="s">
        <v>16</v>
      </c>
      <c r="B18" s="9"/>
      <c r="C18" s="30"/>
      <c r="D18" s="6"/>
      <c r="E18" s="32">
        <f>'[1]New York Physical'!K70</f>
        <v>0</v>
      </c>
      <c r="F18" s="29"/>
      <c r="G18" s="32">
        <f>'[1]New York Physical'!L70</f>
        <v>0</v>
      </c>
      <c r="H18" s="31"/>
      <c r="I18" s="23"/>
      <c r="J18" s="32">
        <v>0</v>
      </c>
      <c r="K18" s="29"/>
      <c r="L18" s="32">
        <v>0</v>
      </c>
    </row>
    <row r="19" spans="1:12">
      <c r="A19" s="9" t="s">
        <v>17</v>
      </c>
      <c r="B19" s="9"/>
      <c r="C19" s="35"/>
      <c r="D19" s="6"/>
      <c r="E19" s="32">
        <f>SUM(E15:E18)</f>
        <v>23484228.984999944</v>
      </c>
      <c r="F19" s="30"/>
      <c r="G19" s="34">
        <f>SUM(G15:G18)</f>
        <v>10478450</v>
      </c>
      <c r="H19" s="31"/>
      <c r="I19" s="23"/>
      <c r="J19" s="32">
        <v>18025871.987499993</v>
      </c>
      <c r="K19" s="30"/>
      <c r="L19" s="34">
        <v>8175607</v>
      </c>
    </row>
    <row r="20" spans="1:12">
      <c r="B20" s="9"/>
      <c r="D20" s="6"/>
      <c r="E20" s="29"/>
      <c r="F20" s="30"/>
      <c r="G20" s="30"/>
      <c r="H20" s="31"/>
      <c r="I20" s="23"/>
      <c r="J20" s="29"/>
      <c r="K20" s="30"/>
      <c r="L20" s="30"/>
    </row>
    <row r="21" spans="1:12">
      <c r="A21" s="9" t="s">
        <v>18</v>
      </c>
      <c r="B21" s="9"/>
      <c r="D21" s="6"/>
      <c r="E21" s="36">
        <f>E13-E19</f>
        <v>-171529.82929996774</v>
      </c>
      <c r="F21" s="30"/>
      <c r="G21" s="33">
        <f>-G13+G19</f>
        <v>0</v>
      </c>
      <c r="H21" s="31"/>
      <c r="I21" s="23"/>
      <c r="J21" s="36">
        <v>-111364.79750001058</v>
      </c>
      <c r="K21" s="30"/>
      <c r="L21" s="33">
        <v>0</v>
      </c>
    </row>
    <row r="22" spans="1:12">
      <c r="B22" s="9"/>
      <c r="D22" s="6"/>
      <c r="E22" s="36"/>
      <c r="F22" s="30"/>
      <c r="G22" s="33"/>
      <c r="H22" s="31"/>
      <c r="I22" s="23"/>
      <c r="J22" s="36"/>
      <c r="K22" s="30"/>
      <c r="L22" s="33"/>
    </row>
    <row r="23" spans="1:12">
      <c r="A23" s="9" t="s">
        <v>19</v>
      </c>
      <c r="B23" s="9"/>
      <c r="D23" s="6"/>
      <c r="E23" s="36">
        <f>G23*'[1]New York Physical'!M80</f>
        <v>0</v>
      </c>
      <c r="F23" s="30"/>
      <c r="G23" s="33">
        <f>+G21</f>
        <v>0</v>
      </c>
      <c r="H23" s="31"/>
      <c r="I23" s="23"/>
      <c r="J23" s="36">
        <v>0</v>
      </c>
      <c r="K23" s="30"/>
      <c r="L23" s="33">
        <v>0</v>
      </c>
    </row>
    <row r="24" spans="1:12">
      <c r="A24" s="37"/>
      <c r="B24" s="9"/>
      <c r="D24" s="6"/>
      <c r="E24" s="29"/>
      <c r="F24" s="30"/>
      <c r="G24" s="30"/>
      <c r="H24" s="31"/>
      <c r="I24" s="23"/>
      <c r="J24" s="29"/>
      <c r="K24" s="30"/>
      <c r="L24" s="30"/>
    </row>
    <row r="25" spans="1:12">
      <c r="A25" s="9" t="s">
        <v>20</v>
      </c>
      <c r="B25" s="9"/>
      <c r="C25" s="38">
        <f>+E25-J25</f>
        <v>-60165.031799957156</v>
      </c>
      <c r="D25" s="39"/>
      <c r="E25" s="40">
        <f>+E21+E23</f>
        <v>-171529.82929996774</v>
      </c>
      <c r="F25" s="9"/>
      <c r="G25" s="41"/>
      <c r="H25" s="27"/>
      <c r="I25" s="23"/>
      <c r="J25" s="40">
        <v>-111364.79750001058</v>
      </c>
      <c r="K25" s="9"/>
      <c r="L25" s="41"/>
    </row>
    <row r="26" spans="1:12">
      <c r="B26" s="9"/>
      <c r="D26" s="6"/>
      <c r="H26" s="31"/>
      <c r="I26" s="23"/>
    </row>
    <row r="27" spans="1:12" ht="16.5" thickBot="1">
      <c r="A27" s="42" t="s">
        <v>21</v>
      </c>
      <c r="B27" s="9"/>
      <c r="C27" s="43"/>
      <c r="D27" s="6"/>
      <c r="G27" s="30"/>
      <c r="H27" s="31"/>
      <c r="I27" s="23"/>
      <c r="L27" s="30"/>
    </row>
    <row r="28" spans="1:12">
      <c r="C28" s="44"/>
      <c r="D28" s="6"/>
      <c r="H28" s="31"/>
      <c r="I28" s="23"/>
    </row>
    <row r="29" spans="1:12">
      <c r="C29" s="44"/>
      <c r="D29" s="6"/>
      <c r="G29" s="30"/>
      <c r="H29" s="31"/>
      <c r="I29" s="23"/>
      <c r="L29" s="30"/>
    </row>
    <row r="30" spans="1:12">
      <c r="A30" s="1" t="s">
        <v>22</v>
      </c>
      <c r="C30" s="39">
        <f>E30-J30</f>
        <v>0</v>
      </c>
      <c r="D30" s="6"/>
      <c r="E30" s="45">
        <f>'[1]New York Physical'!C80</f>
        <v>0</v>
      </c>
      <c r="G30" s="43"/>
      <c r="H30" s="31"/>
      <c r="I30" s="23"/>
      <c r="J30" s="45">
        <v>0</v>
      </c>
      <c r="L30" s="43"/>
    </row>
    <row r="31" spans="1:12">
      <c r="A31" s="1" t="s">
        <v>23</v>
      </c>
      <c r="C31" s="39">
        <f>E31-J31</f>
        <v>87408.059299999819</v>
      </c>
      <c r="D31" s="6"/>
      <c r="E31" s="45">
        <f>'[1]New York Physical'!C79-E49-E50</f>
        <v>-208665.78840000086</v>
      </c>
      <c r="H31" s="31"/>
      <c r="I31" s="23"/>
      <c r="J31" s="45">
        <v>-296073.84770000068</v>
      </c>
    </row>
    <row r="32" spans="1:12">
      <c r="A32" s="1" t="s">
        <v>24</v>
      </c>
      <c r="C32" s="39">
        <f>E32-J32</f>
        <v>0</v>
      </c>
      <c r="D32" s="6"/>
      <c r="E32" s="36">
        <v>0</v>
      </c>
      <c r="G32" s="43"/>
      <c r="H32" s="31"/>
      <c r="I32" s="23"/>
      <c r="J32" s="36">
        <v>0</v>
      </c>
      <c r="L32" s="43"/>
    </row>
    <row r="33" spans="1:14">
      <c r="D33" s="6"/>
      <c r="H33" s="31"/>
      <c r="I33" s="23"/>
    </row>
    <row r="34" spans="1:14">
      <c r="A34" s="9" t="s">
        <v>25</v>
      </c>
      <c r="C34" s="38">
        <f>E34-J34</f>
        <v>87408.059299999819</v>
      </c>
      <c r="D34" s="39"/>
      <c r="E34" s="40">
        <f>SUM(E30:E33)</f>
        <v>-208665.78840000086</v>
      </c>
      <c r="G34" s="43"/>
      <c r="H34" s="31"/>
      <c r="I34" s="23"/>
      <c r="J34" s="40">
        <v>-296073.84770000068</v>
      </c>
      <c r="L34" s="43"/>
      <c r="N34" s="41"/>
    </row>
    <row r="35" spans="1:14">
      <c r="A35" s="9"/>
      <c r="D35" s="6"/>
      <c r="E35" s="46"/>
      <c r="H35" s="31"/>
      <c r="I35" s="23"/>
      <c r="J35" s="46"/>
    </row>
    <row r="36" spans="1:14">
      <c r="A36" s="9"/>
      <c r="C36" s="43"/>
      <c r="D36" s="6"/>
      <c r="E36" s="47"/>
      <c r="H36" s="31"/>
      <c r="I36" s="23"/>
      <c r="J36" s="47"/>
    </row>
    <row r="37" spans="1:14">
      <c r="A37" s="25" t="s">
        <v>26</v>
      </c>
      <c r="C37" s="43"/>
      <c r="D37" s="6"/>
      <c r="E37" s="47"/>
      <c r="G37" s="3"/>
      <c r="H37" s="31"/>
      <c r="I37" s="23"/>
      <c r="J37" s="47"/>
      <c r="L37" s="3"/>
      <c r="M37" s="6"/>
      <c r="N37" s="6"/>
    </row>
    <row r="38" spans="1:14">
      <c r="A38" s="9" t="s">
        <v>27</v>
      </c>
      <c r="D38" s="6"/>
      <c r="E38" s="47"/>
      <c r="H38" s="31"/>
      <c r="I38" s="23"/>
      <c r="J38" s="47"/>
      <c r="M38" s="6"/>
      <c r="N38" s="6"/>
    </row>
    <row r="39" spans="1:14">
      <c r="A39" s="1" t="s">
        <v>28</v>
      </c>
      <c r="C39" s="39">
        <f t="shared" ref="C39:C45" si="0">E39-J39</f>
        <v>0</v>
      </c>
      <c r="D39" s="6"/>
      <c r="E39" s="48">
        <f>'[1]New York Physical'!D129</f>
        <v>0</v>
      </c>
      <c r="G39" s="30"/>
      <c r="H39" s="31"/>
      <c r="I39" s="23"/>
      <c r="J39" s="48">
        <v>0</v>
      </c>
      <c r="L39" s="30"/>
      <c r="M39" s="6"/>
      <c r="N39" s="6"/>
    </row>
    <row r="40" spans="1:14">
      <c r="A40" s="1" t="s">
        <v>29</v>
      </c>
      <c r="C40" s="39">
        <f t="shared" si="0"/>
        <v>0</v>
      </c>
      <c r="D40" s="6"/>
      <c r="E40" s="48">
        <f>'[1]New York Physical'!D121</f>
        <v>0</v>
      </c>
      <c r="G40" s="30"/>
      <c r="H40" s="31"/>
      <c r="I40" s="23"/>
      <c r="J40" s="48">
        <v>0</v>
      </c>
      <c r="L40" s="30"/>
      <c r="M40" s="6"/>
      <c r="N40" s="6"/>
    </row>
    <row r="41" spans="1:14">
      <c r="A41" s="1" t="s">
        <v>30</v>
      </c>
      <c r="C41" s="39">
        <f t="shared" si="0"/>
        <v>0</v>
      </c>
      <c r="D41" s="6"/>
      <c r="E41" s="48">
        <f>'[1]New York Physical'!D125</f>
        <v>0</v>
      </c>
      <c r="G41" s="30"/>
      <c r="H41" s="31"/>
      <c r="I41" s="23"/>
      <c r="J41" s="48">
        <v>0</v>
      </c>
      <c r="L41" s="30"/>
      <c r="M41" s="6"/>
      <c r="N41" s="6"/>
    </row>
    <row r="42" spans="1:14">
      <c r="A42" s="1" t="s">
        <v>31</v>
      </c>
      <c r="C42" s="39">
        <f t="shared" si="0"/>
        <v>0</v>
      </c>
      <c r="D42" s="6"/>
      <c r="E42" s="49">
        <f>+'[1]New York Physical'!D131*('New York Sum'!$E$2/'New York Sum'!$B$2)</f>
        <v>0</v>
      </c>
      <c r="G42" s="30"/>
      <c r="H42" s="31"/>
      <c r="I42" s="23"/>
      <c r="J42" s="49">
        <v>0</v>
      </c>
      <c r="L42" s="30"/>
      <c r="M42" s="6"/>
      <c r="N42" s="6"/>
    </row>
    <row r="43" spans="1:14">
      <c r="A43" s="1" t="s">
        <v>32</v>
      </c>
      <c r="C43" s="39">
        <f t="shared" si="0"/>
        <v>0</v>
      </c>
      <c r="D43" s="6"/>
      <c r="E43" s="49">
        <f>+'[1]New York Physical'!D132*('New York Sum'!$E$2/'New York Sum'!$B$2)</f>
        <v>0</v>
      </c>
      <c r="G43" s="30"/>
      <c r="H43" s="31"/>
      <c r="I43" s="23"/>
      <c r="J43" s="49">
        <v>0</v>
      </c>
      <c r="L43" s="30"/>
      <c r="M43" s="6"/>
      <c r="N43" s="6"/>
    </row>
    <row r="44" spans="1:14">
      <c r="A44" s="1" t="s">
        <v>33</v>
      </c>
      <c r="C44" s="39">
        <f t="shared" si="0"/>
        <v>0</v>
      </c>
      <c r="D44" s="6"/>
      <c r="E44" s="29">
        <v>0</v>
      </c>
      <c r="H44" s="31"/>
      <c r="I44" s="23"/>
      <c r="J44" s="29">
        <v>0</v>
      </c>
      <c r="M44" s="33"/>
      <c r="N44" s="6"/>
    </row>
    <row r="45" spans="1:14">
      <c r="A45" s="1" t="s">
        <v>34</v>
      </c>
      <c r="C45" s="50">
        <f t="shared" si="0"/>
        <v>0</v>
      </c>
      <c r="D45" s="6"/>
      <c r="E45" s="51">
        <v>0</v>
      </c>
      <c r="H45" s="31"/>
      <c r="I45" s="23"/>
      <c r="J45" s="51">
        <v>0</v>
      </c>
      <c r="M45" s="33"/>
      <c r="N45" s="6"/>
    </row>
    <row r="46" spans="1:14">
      <c r="A46" s="9" t="s">
        <v>35</v>
      </c>
      <c r="C46" s="39">
        <f>SUM(C39:C45)</f>
        <v>0</v>
      </c>
      <c r="D46" s="6"/>
      <c r="E46" s="47">
        <f>SUM(E39:E45)</f>
        <v>0</v>
      </c>
      <c r="G46" s="30"/>
      <c r="H46" s="31"/>
      <c r="I46" s="23"/>
      <c r="J46" s="47">
        <v>0</v>
      </c>
      <c r="L46" s="30"/>
      <c r="M46" s="6"/>
      <c r="N46" s="6"/>
    </row>
    <row r="47" spans="1:14">
      <c r="A47" s="9"/>
      <c r="D47" s="6"/>
      <c r="H47" s="31"/>
      <c r="I47" s="23"/>
      <c r="M47" s="6"/>
      <c r="N47" s="6"/>
    </row>
    <row r="48" spans="1:14">
      <c r="A48" s="9" t="s">
        <v>36</v>
      </c>
      <c r="D48" s="6"/>
      <c r="H48" s="31"/>
      <c r="I48" s="23"/>
      <c r="M48" s="6"/>
      <c r="N48" s="6"/>
    </row>
    <row r="49" spans="1:14">
      <c r="A49" s="1" t="s">
        <v>28</v>
      </c>
      <c r="C49" s="39">
        <f t="shared" ref="C49:C55" si="1">E49-J49</f>
        <v>0</v>
      </c>
      <c r="D49" s="6"/>
      <c r="E49" s="48">
        <f>'[1]New York Physical'!D128</f>
        <v>0</v>
      </c>
      <c r="H49" s="31"/>
      <c r="I49" s="23"/>
      <c r="J49" s="48">
        <v>0</v>
      </c>
      <c r="M49" s="6"/>
      <c r="N49" s="6"/>
    </row>
    <row r="50" spans="1:14">
      <c r="A50" s="1" t="s">
        <v>29</v>
      </c>
      <c r="C50" s="39">
        <f t="shared" si="1"/>
        <v>0</v>
      </c>
      <c r="D50" s="6"/>
      <c r="E50" s="48">
        <f>'[1]New York Physical'!D120</f>
        <v>0</v>
      </c>
      <c r="H50" s="31"/>
      <c r="I50" s="23"/>
      <c r="J50" s="48">
        <v>0</v>
      </c>
      <c r="M50" s="6"/>
      <c r="N50" s="6"/>
    </row>
    <row r="51" spans="1:14">
      <c r="A51" s="1" t="s">
        <v>30</v>
      </c>
      <c r="C51" s="39">
        <f t="shared" si="1"/>
        <v>0</v>
      </c>
      <c r="D51" s="6"/>
      <c r="E51" s="48">
        <f>'[1]New York Physical'!D124</f>
        <v>0</v>
      </c>
      <c r="H51" s="31"/>
      <c r="I51" s="23"/>
      <c r="J51" s="48">
        <v>0</v>
      </c>
      <c r="M51" s="6"/>
      <c r="N51" s="6"/>
    </row>
    <row r="52" spans="1:14">
      <c r="A52" s="1" t="s">
        <v>31</v>
      </c>
      <c r="C52" s="39">
        <f t="shared" si="1"/>
        <v>0</v>
      </c>
      <c r="D52" s="6"/>
      <c r="E52" s="49">
        <f>+'[1]New York Physical'!D131*('New York Sum'!$C$2/'New York Sum'!$B$2)</f>
        <v>0</v>
      </c>
      <c r="H52" s="31"/>
      <c r="I52" s="23"/>
      <c r="J52" s="49">
        <v>0</v>
      </c>
      <c r="M52" s="6"/>
      <c r="N52" s="6"/>
    </row>
    <row r="53" spans="1:14">
      <c r="A53" s="1" t="s">
        <v>32</v>
      </c>
      <c r="C53" s="39">
        <f t="shared" si="1"/>
        <v>0</v>
      </c>
      <c r="D53" s="6"/>
      <c r="E53" s="49">
        <f>+'[1]New York Physical'!D132*('New York Sum'!$C$2/'New York Sum'!$B$2)</f>
        <v>0</v>
      </c>
      <c r="H53" s="31"/>
      <c r="I53" s="23"/>
      <c r="J53" s="49">
        <v>0</v>
      </c>
      <c r="M53" s="6"/>
      <c r="N53" s="6"/>
    </row>
    <row r="54" spans="1:14">
      <c r="A54" s="1" t="s">
        <v>33</v>
      </c>
      <c r="C54" s="39">
        <f t="shared" si="1"/>
        <v>0</v>
      </c>
      <c r="D54" s="6"/>
      <c r="E54" s="49">
        <v>0</v>
      </c>
      <c r="H54" s="31"/>
      <c r="I54" s="23"/>
      <c r="J54" s="49">
        <v>0</v>
      </c>
      <c r="M54" s="6"/>
      <c r="N54" s="6"/>
    </row>
    <row r="55" spans="1:14">
      <c r="A55" s="1" t="s">
        <v>34</v>
      </c>
      <c r="C55" s="50">
        <f t="shared" si="1"/>
        <v>0</v>
      </c>
      <c r="D55" s="6"/>
      <c r="E55" s="52">
        <v>0</v>
      </c>
      <c r="H55" s="31"/>
      <c r="I55" s="23"/>
      <c r="J55" s="52">
        <v>0</v>
      </c>
      <c r="M55" s="6"/>
      <c r="N55" s="6"/>
    </row>
    <row r="56" spans="1:14">
      <c r="A56" s="9" t="s">
        <v>37</v>
      </c>
      <c r="C56" s="39">
        <f>SUM(C49:C55)</f>
        <v>0</v>
      </c>
      <c r="D56" s="6"/>
      <c r="E56" s="47">
        <f>SUM(E49:E55)</f>
        <v>0</v>
      </c>
      <c r="H56" s="31"/>
      <c r="I56" s="23"/>
      <c r="J56" s="47">
        <v>0</v>
      </c>
      <c r="M56" s="6"/>
      <c r="N56" s="6"/>
    </row>
    <row r="57" spans="1:14">
      <c r="A57" s="9"/>
      <c r="C57" s="39"/>
      <c r="D57" s="6"/>
      <c r="E57" s="47"/>
      <c r="H57" s="31"/>
      <c r="I57" s="23"/>
      <c r="J57" s="47"/>
      <c r="M57" s="6"/>
      <c r="N57" s="6"/>
    </row>
    <row r="58" spans="1:14">
      <c r="A58" s="9" t="s">
        <v>38</v>
      </c>
      <c r="D58" s="6"/>
      <c r="H58" s="31"/>
      <c r="I58" s="23"/>
    </row>
    <row r="59" spans="1:14">
      <c r="A59" s="1" t="s">
        <v>39</v>
      </c>
      <c r="C59" s="39">
        <f>E59-J59</f>
        <v>0</v>
      </c>
      <c r="D59" s="6"/>
      <c r="E59" s="49">
        <v>0</v>
      </c>
      <c r="H59" s="31"/>
      <c r="I59" s="23"/>
      <c r="J59" s="49">
        <v>0</v>
      </c>
    </row>
    <row r="60" spans="1:14">
      <c r="A60" s="1" t="s">
        <v>40</v>
      </c>
      <c r="C60" s="39">
        <f>E60-J60</f>
        <v>0</v>
      </c>
      <c r="D60" s="6"/>
      <c r="E60" s="49">
        <v>0</v>
      </c>
      <c r="H60" s="31"/>
      <c r="I60" s="23"/>
      <c r="J60" s="49">
        <v>0</v>
      </c>
    </row>
    <row r="61" spans="1:14">
      <c r="A61" s="1" t="s">
        <v>41</v>
      </c>
      <c r="C61" s="50">
        <f>E61-J61</f>
        <v>0</v>
      </c>
      <c r="D61" s="6"/>
      <c r="E61" s="52">
        <v>0</v>
      </c>
      <c r="H61" s="31"/>
      <c r="I61" s="23"/>
      <c r="J61" s="52">
        <v>0</v>
      </c>
    </row>
    <row r="62" spans="1:14">
      <c r="A62" s="9" t="s">
        <v>42</v>
      </c>
      <c r="C62" s="39">
        <f>SUM(C59:C61)</f>
        <v>0</v>
      </c>
      <c r="D62" s="6"/>
      <c r="E62" s="47">
        <f>SUM(E59:E61)</f>
        <v>0</v>
      </c>
      <c r="H62" s="31"/>
      <c r="I62" s="23"/>
      <c r="J62" s="47">
        <v>0</v>
      </c>
    </row>
    <row r="63" spans="1:14">
      <c r="A63" s="9"/>
      <c r="C63" s="39"/>
      <c r="D63" s="6"/>
      <c r="E63" s="47"/>
      <c r="H63" s="31"/>
      <c r="I63" s="23"/>
      <c r="J63" s="47"/>
    </row>
    <row r="64" spans="1:14">
      <c r="A64" s="9" t="s">
        <v>43</v>
      </c>
      <c r="C64" s="39"/>
      <c r="D64" s="6"/>
      <c r="E64" s="47"/>
      <c r="H64" s="31"/>
      <c r="I64" s="23"/>
      <c r="J64" s="47"/>
    </row>
    <row r="65" spans="1:14">
      <c r="A65" s="53" t="s">
        <v>44</v>
      </c>
      <c r="C65" s="39">
        <f>E65-J65</f>
        <v>0</v>
      </c>
      <c r="D65" s="6"/>
      <c r="E65" s="36">
        <v>0</v>
      </c>
      <c r="H65" s="31"/>
      <c r="I65" s="23"/>
      <c r="J65" s="36">
        <v>0</v>
      </c>
    </row>
    <row r="66" spans="1:14">
      <c r="A66" s="53" t="s">
        <v>45</v>
      </c>
      <c r="C66" s="39">
        <f>E66-J66</f>
        <v>0</v>
      </c>
      <c r="D66" s="6"/>
      <c r="E66" s="36">
        <v>0</v>
      </c>
      <c r="H66" s="31"/>
      <c r="I66" s="23"/>
      <c r="J66" s="36">
        <v>0</v>
      </c>
    </row>
    <row r="67" spans="1:14">
      <c r="A67" s="53" t="s">
        <v>46</v>
      </c>
      <c r="C67" s="39">
        <f>E67-J67</f>
        <v>0</v>
      </c>
      <c r="D67" s="6"/>
      <c r="E67" s="36">
        <v>0</v>
      </c>
      <c r="H67" s="31"/>
      <c r="I67" s="23"/>
      <c r="J67" s="36">
        <v>0</v>
      </c>
    </row>
    <row r="68" spans="1:14">
      <c r="A68" s="9" t="s">
        <v>47</v>
      </c>
      <c r="C68" s="39"/>
      <c r="D68" s="6"/>
      <c r="E68" s="47"/>
      <c r="H68" s="31"/>
      <c r="I68" s="23"/>
      <c r="J68" s="47"/>
    </row>
    <row r="69" spans="1:14">
      <c r="A69" s="9"/>
      <c r="D69" s="6"/>
      <c r="E69" s="32"/>
      <c r="H69" s="31"/>
      <c r="I69" s="23"/>
      <c r="J69" s="32"/>
      <c r="M69" s="6"/>
      <c r="N69" s="6"/>
    </row>
    <row r="70" spans="1:14">
      <c r="A70" s="9" t="s">
        <v>48</v>
      </c>
      <c r="C70" s="38">
        <f>C46+C56+C62+C65+C66+C67</f>
        <v>0</v>
      </c>
      <c r="D70" s="39"/>
      <c r="E70" s="54">
        <f>E46+E56+E62+E65+E66+E67</f>
        <v>0</v>
      </c>
      <c r="F70" s="9"/>
      <c r="G70" s="41"/>
      <c r="H70" s="27"/>
      <c r="I70" s="23"/>
      <c r="J70" s="54">
        <v>0</v>
      </c>
      <c r="K70" s="9"/>
      <c r="L70" s="41"/>
      <c r="M70" s="55"/>
      <c r="N70" s="55"/>
    </row>
    <row r="71" spans="1:14">
      <c r="A71" s="9"/>
      <c r="C71" s="56"/>
      <c r="D71" s="39"/>
      <c r="E71" s="47"/>
      <c r="H71" s="31"/>
      <c r="I71" s="23"/>
      <c r="J71" s="47"/>
      <c r="M71" s="6"/>
      <c r="N71" s="6"/>
    </row>
    <row r="72" spans="1:14">
      <c r="A72" s="25" t="s">
        <v>49</v>
      </c>
      <c r="D72" s="39"/>
      <c r="E72" s="47"/>
      <c r="H72" s="31"/>
      <c r="I72" s="23"/>
      <c r="J72" s="47"/>
      <c r="M72" s="6"/>
      <c r="N72" s="6"/>
    </row>
    <row r="73" spans="1:14">
      <c r="A73" s="9" t="s">
        <v>50</v>
      </c>
      <c r="D73" s="39"/>
      <c r="E73" s="29"/>
      <c r="H73" s="31"/>
      <c r="I73" s="23"/>
      <c r="J73" s="29"/>
      <c r="M73" s="6"/>
      <c r="N73" s="6"/>
    </row>
    <row r="74" spans="1:14">
      <c r="A74" s="1" t="s">
        <v>51</v>
      </c>
      <c r="C74" s="39">
        <f>E74-J74</f>
        <v>0</v>
      </c>
      <c r="D74" s="39"/>
      <c r="E74" s="29">
        <f>'[1]New York Physical'!L123</f>
        <v>0</v>
      </c>
      <c r="H74" s="31"/>
      <c r="I74" s="23"/>
      <c r="J74" s="29">
        <v>0</v>
      </c>
      <c r="M74" s="6"/>
      <c r="N74" s="6"/>
    </row>
    <row r="75" spans="1:14">
      <c r="A75" s="1" t="s">
        <v>52</v>
      </c>
      <c r="C75" s="39">
        <f>E75-J75</f>
        <v>0</v>
      </c>
      <c r="D75" s="39"/>
      <c r="E75" s="47">
        <f>'[1]New York Physical'!L119</f>
        <v>0</v>
      </c>
      <c r="H75" s="31"/>
      <c r="I75" s="23"/>
      <c r="J75" s="47">
        <v>0</v>
      </c>
      <c r="M75" s="6"/>
      <c r="N75" s="6"/>
    </row>
    <row r="76" spans="1:14">
      <c r="A76" s="1" t="s">
        <v>53</v>
      </c>
      <c r="C76" s="50">
        <f>E76-J76</f>
        <v>0</v>
      </c>
      <c r="D76" s="39"/>
      <c r="E76" s="32">
        <f>-E82</f>
        <v>0</v>
      </c>
      <c r="H76" s="31"/>
      <c r="I76" s="23"/>
      <c r="J76" s="32">
        <v>0</v>
      </c>
      <c r="M76" s="6"/>
      <c r="N76" s="6"/>
    </row>
    <row r="77" spans="1:14">
      <c r="A77" s="9" t="s">
        <v>54</v>
      </c>
      <c r="C77" s="39">
        <f>SUM(C74:C76)</f>
        <v>0</v>
      </c>
      <c r="D77" s="39"/>
      <c r="E77" s="29">
        <f>SUM(E74:E76)</f>
        <v>0</v>
      </c>
      <c r="G77" s="30"/>
      <c r="H77" s="31"/>
      <c r="I77" s="23"/>
      <c r="J77" s="29">
        <v>0</v>
      </c>
      <c r="L77" s="30"/>
      <c r="M77" s="6"/>
      <c r="N77" s="6"/>
    </row>
    <row r="78" spans="1:14">
      <c r="C78" s="6"/>
      <c r="D78" s="6"/>
      <c r="E78" s="29"/>
      <c r="H78" s="31"/>
      <c r="I78" s="23"/>
      <c r="J78" s="29"/>
      <c r="M78" s="6"/>
      <c r="N78" s="6"/>
    </row>
    <row r="79" spans="1:14">
      <c r="A79" s="9" t="s">
        <v>55</v>
      </c>
      <c r="C79" s="6"/>
      <c r="D79" s="6"/>
      <c r="E79" s="29"/>
      <c r="H79" s="31"/>
      <c r="I79" s="23"/>
      <c r="J79" s="29"/>
      <c r="M79" s="6"/>
      <c r="N79" s="6"/>
    </row>
    <row r="80" spans="1:14">
      <c r="A80" s="1" t="s">
        <v>51</v>
      </c>
      <c r="C80" s="39">
        <f>E80-J80</f>
        <v>0</v>
      </c>
      <c r="D80" s="6"/>
      <c r="E80" s="29">
        <f>'[1]New York Physical'!L123</f>
        <v>0</v>
      </c>
      <c r="H80" s="31"/>
      <c r="I80" s="23"/>
      <c r="J80" s="29">
        <v>0</v>
      </c>
      <c r="M80" s="6"/>
      <c r="N80" s="6"/>
    </row>
    <row r="81" spans="1:14">
      <c r="A81" s="1" t="s">
        <v>56</v>
      </c>
      <c r="C81" s="39">
        <f>E81-J81</f>
        <v>0</v>
      </c>
      <c r="D81" s="6"/>
      <c r="E81" s="47">
        <f>'[1]New York Physical'!L120</f>
        <v>0</v>
      </c>
      <c r="H81" s="31"/>
      <c r="I81" s="23"/>
      <c r="J81" s="47">
        <v>0</v>
      </c>
      <c r="M81" s="6"/>
      <c r="N81" s="6"/>
    </row>
    <row r="82" spans="1:14">
      <c r="A82" s="1" t="s">
        <v>57</v>
      </c>
      <c r="C82" s="50">
        <f>E82-J82</f>
        <v>0</v>
      </c>
      <c r="D82" s="6"/>
      <c r="E82" s="32">
        <v>0</v>
      </c>
      <c r="H82" s="31"/>
      <c r="I82" s="23"/>
      <c r="J82" s="32">
        <v>0</v>
      </c>
      <c r="M82" s="6"/>
      <c r="N82" s="6"/>
    </row>
    <row r="83" spans="1:14">
      <c r="A83" s="9" t="s">
        <v>54</v>
      </c>
      <c r="C83" s="39">
        <f>SUM(C80:C82)</f>
        <v>0</v>
      </c>
      <c r="D83" s="6"/>
      <c r="E83" s="29">
        <f>SUM(E80:E82)</f>
        <v>0</v>
      </c>
      <c r="H83" s="31"/>
      <c r="I83" s="23"/>
      <c r="J83" s="29">
        <v>0</v>
      </c>
      <c r="M83" s="6"/>
      <c r="N83" s="6"/>
    </row>
    <row r="84" spans="1:14">
      <c r="D84" s="6"/>
      <c r="E84" s="32"/>
      <c r="H84" s="31"/>
      <c r="I84" s="23"/>
      <c r="J84" s="32"/>
      <c r="M84" s="6"/>
      <c r="N84" s="6"/>
    </row>
    <row r="85" spans="1:14">
      <c r="A85" s="9" t="s">
        <v>58</v>
      </c>
      <c r="C85" s="38">
        <f>E85-J85</f>
        <v>0</v>
      </c>
      <c r="D85" s="39"/>
      <c r="E85" s="54">
        <f>E77+E83</f>
        <v>0</v>
      </c>
      <c r="F85" s="9"/>
      <c r="G85" s="9"/>
      <c r="H85" s="27"/>
      <c r="I85" s="23"/>
      <c r="J85" s="54">
        <v>0</v>
      </c>
      <c r="K85" s="9"/>
      <c r="L85" s="9"/>
      <c r="M85" s="55"/>
      <c r="N85" s="55"/>
    </row>
    <row r="86" spans="1:14">
      <c r="A86" s="9"/>
      <c r="C86" s="39"/>
      <c r="D86" s="39"/>
      <c r="E86" s="36"/>
      <c r="F86" s="9"/>
      <c r="G86" s="9"/>
      <c r="H86" s="27"/>
      <c r="I86" s="23"/>
      <c r="J86" s="36"/>
      <c r="K86" s="9"/>
      <c r="L86" s="9"/>
      <c r="M86" s="55"/>
      <c r="N86" s="55"/>
    </row>
    <row r="87" spans="1:14">
      <c r="A87" s="9" t="s">
        <v>59</v>
      </c>
      <c r="C87" s="39">
        <f>E87-J87</f>
        <v>0</v>
      </c>
      <c r="D87" s="6"/>
      <c r="E87" s="36">
        <v>0</v>
      </c>
      <c r="F87" s="9"/>
      <c r="G87" s="9"/>
      <c r="H87" s="27"/>
      <c r="I87" s="23"/>
      <c r="J87" s="36">
        <v>0</v>
      </c>
      <c r="K87" s="9"/>
      <c r="L87" s="9"/>
      <c r="M87" s="55"/>
      <c r="N87" s="55"/>
    </row>
    <row r="88" spans="1:14">
      <c r="A88" s="9"/>
      <c r="C88" s="39"/>
      <c r="D88" s="39"/>
      <c r="E88" s="36"/>
      <c r="F88" s="9"/>
      <c r="G88" s="9"/>
      <c r="H88" s="27"/>
      <c r="I88" s="23"/>
      <c r="J88" s="36"/>
      <c r="K88" s="9"/>
      <c r="L88" s="9"/>
      <c r="M88" s="55"/>
      <c r="N88" s="55"/>
    </row>
    <row r="89" spans="1:14">
      <c r="A89" s="9" t="s">
        <v>60</v>
      </c>
      <c r="C89" s="39">
        <f>E89-J89</f>
        <v>0</v>
      </c>
      <c r="D89" s="6"/>
      <c r="E89" s="36">
        <f>'[1]New York Physical'!C81</f>
        <v>100908</v>
      </c>
      <c r="F89" s="9"/>
      <c r="G89" s="9"/>
      <c r="H89" s="27"/>
      <c r="I89" s="23"/>
      <c r="J89" s="36">
        <v>100908</v>
      </c>
      <c r="K89" s="9"/>
      <c r="L89" s="9"/>
      <c r="M89" s="55"/>
      <c r="N89" s="55"/>
    </row>
    <row r="90" spans="1:14">
      <c r="A90" s="9" t="s">
        <v>61</v>
      </c>
      <c r="C90" s="39">
        <v>0</v>
      </c>
      <c r="D90" s="39"/>
      <c r="E90" s="36">
        <v>0</v>
      </c>
      <c r="F90" s="9"/>
      <c r="G90" s="9"/>
      <c r="H90" s="27"/>
      <c r="I90" s="23"/>
      <c r="J90" s="36">
        <v>0</v>
      </c>
      <c r="K90" s="9"/>
      <c r="L90" s="9"/>
      <c r="M90" s="55"/>
      <c r="N90" s="55"/>
    </row>
    <row r="91" spans="1:14">
      <c r="A91" s="9"/>
      <c r="D91" s="6"/>
      <c r="E91" s="36"/>
      <c r="F91" s="9"/>
      <c r="G91" s="9"/>
      <c r="H91" s="27"/>
      <c r="I91" s="23"/>
      <c r="J91" s="36"/>
      <c r="K91" s="9"/>
      <c r="L91" s="9"/>
      <c r="M91" s="55"/>
      <c r="N91" s="55"/>
    </row>
    <row r="92" spans="1:14">
      <c r="A92" s="57" t="s">
        <v>62</v>
      </c>
      <c r="D92" s="6"/>
      <c r="E92" s="45" t="s">
        <v>4</v>
      </c>
      <c r="H92" s="31"/>
      <c r="I92" s="23"/>
      <c r="J92" s="45" t="s">
        <v>4</v>
      </c>
      <c r="M92" s="6"/>
      <c r="N92" s="6"/>
    </row>
    <row r="93" spans="1:14">
      <c r="A93" s="58"/>
      <c r="C93" s="43"/>
      <c r="D93" s="6"/>
      <c r="E93" s="29"/>
      <c r="H93" s="31"/>
      <c r="I93" s="23"/>
      <c r="J93" s="29"/>
      <c r="M93" s="6"/>
      <c r="N93" s="6"/>
    </row>
    <row r="94" spans="1:14">
      <c r="A94" s="9" t="s">
        <v>63</v>
      </c>
      <c r="C94" s="39">
        <f>E94-J94-C95</f>
        <v>-16031.892099999994</v>
      </c>
      <c r="D94" s="39"/>
      <c r="E94" s="45">
        <f>+[1]Report!C54-[1]Report!C49+[1]Report!C52</f>
        <v>-43611.19170000001</v>
      </c>
      <c r="H94" s="31"/>
      <c r="I94" s="23"/>
      <c r="J94" s="45">
        <v>-27579.299600000017</v>
      </c>
      <c r="M94" s="6"/>
      <c r="N94" s="6"/>
    </row>
    <row r="95" spans="1:14">
      <c r="A95" s="9" t="s">
        <v>64</v>
      </c>
      <c r="C95" s="39">
        <f>+[1]Report!C77</f>
        <v>0</v>
      </c>
      <c r="D95" s="39"/>
      <c r="E95" s="45"/>
      <c r="H95" s="31"/>
      <c r="I95" s="23"/>
      <c r="J95" s="45"/>
      <c r="M95" s="6"/>
      <c r="N95" s="6"/>
    </row>
    <row r="96" spans="1:14">
      <c r="A96" s="9" t="s">
        <v>65</v>
      </c>
      <c r="C96" s="39">
        <f>E96-J96-C97</f>
        <v>-25243.970999999998</v>
      </c>
      <c r="D96" s="6"/>
      <c r="E96" s="45">
        <f>+[1]Report!E54-[1]Report!E49+[1]Report!E52</f>
        <v>-85823.118599999987</v>
      </c>
      <c r="H96" s="31"/>
      <c r="I96" s="23"/>
      <c r="J96" s="45">
        <v>-60579.147599999989</v>
      </c>
      <c r="M96" s="6"/>
      <c r="N96" s="6"/>
    </row>
    <row r="97" spans="1:18">
      <c r="A97" s="9" t="s">
        <v>64</v>
      </c>
      <c r="C97" s="39">
        <f>+[1]Report!E77</f>
        <v>0</v>
      </c>
      <c r="D97" s="6"/>
      <c r="E97" s="45"/>
      <c r="H97" s="31"/>
      <c r="I97" s="23"/>
      <c r="J97" s="45"/>
      <c r="M97" s="6"/>
      <c r="N97" s="6"/>
    </row>
    <row r="98" spans="1:18">
      <c r="A98" s="9" t="s">
        <v>66</v>
      </c>
      <c r="C98" s="39">
        <f>E98-J98-C99</f>
        <v>4494.9135999999999</v>
      </c>
      <c r="D98" s="6"/>
      <c r="E98" s="45">
        <f>+[1]Report!G54-[1]Report!G49+[1]Report!G52</f>
        <v>-5314.2999000000209</v>
      </c>
      <c r="H98" s="31"/>
      <c r="I98" s="23"/>
      <c r="J98" s="45">
        <v>-14304.124700000024</v>
      </c>
      <c r="M98" s="6"/>
      <c r="N98" s="6"/>
    </row>
    <row r="99" spans="1:18">
      <c r="A99" s="9" t="s">
        <v>64</v>
      </c>
      <c r="C99" s="39">
        <f>+[1]Report!G77</f>
        <v>4494.9112000000023</v>
      </c>
      <c r="D99" s="6"/>
      <c r="E99" s="45"/>
      <c r="H99" s="31"/>
      <c r="I99" s="23"/>
      <c r="J99" s="45"/>
      <c r="M99" s="6"/>
      <c r="N99" s="6"/>
    </row>
    <row r="100" spans="1:18">
      <c r="A100" s="9" t="s">
        <v>67</v>
      </c>
      <c r="C100" s="39">
        <f>E100-J100-C101</f>
        <v>-91266.544700000071</v>
      </c>
      <c r="D100" s="6"/>
      <c r="E100" s="45">
        <f>+[1]Report!U54-[1]Report!U49+[1]Report!AA54-[1]Report!AA49+[1]Report!U52+[1]Report!AA52</f>
        <v>405738.97539999994</v>
      </c>
      <c r="G100" s="6" t="s">
        <v>68</v>
      </c>
      <c r="H100" s="31"/>
      <c r="I100" s="23"/>
      <c r="J100" s="45">
        <v>514525.01010000001</v>
      </c>
      <c r="L100" s="6" t="s">
        <v>68</v>
      </c>
      <c r="M100" s="6"/>
      <c r="N100" s="6"/>
    </row>
    <row r="101" spans="1:18">
      <c r="A101" s="9" t="s">
        <v>64</v>
      </c>
      <c r="C101" s="39">
        <f>+[1]Report!U77+[1]Report!AA77</f>
        <v>-17519.490000000002</v>
      </c>
      <c r="D101" s="6"/>
      <c r="E101" s="45"/>
      <c r="G101" s="6"/>
      <c r="H101" s="31"/>
      <c r="I101" s="23"/>
      <c r="J101" s="45"/>
      <c r="L101" s="6"/>
      <c r="M101" s="6"/>
      <c r="N101" s="6"/>
    </row>
    <row r="102" spans="1:18">
      <c r="A102" s="9" t="s">
        <v>69</v>
      </c>
      <c r="C102" s="39">
        <f>E102-J102-C103</f>
        <v>0</v>
      </c>
      <c r="D102" s="6"/>
      <c r="E102" s="46">
        <v>0</v>
      </c>
      <c r="H102" s="31"/>
      <c r="I102" s="23"/>
      <c r="J102" s="46">
        <v>0</v>
      </c>
      <c r="M102" s="6"/>
      <c r="N102" s="6"/>
    </row>
    <row r="103" spans="1:18">
      <c r="A103" s="9" t="s">
        <v>64</v>
      </c>
      <c r="C103" s="39">
        <v>0</v>
      </c>
      <c r="D103" s="6"/>
      <c r="E103" s="46"/>
      <c r="H103" s="31"/>
      <c r="I103" s="23"/>
      <c r="J103" s="46"/>
      <c r="M103" s="6"/>
      <c r="N103" s="6"/>
    </row>
    <row r="104" spans="1:18">
      <c r="A104" s="9" t="s">
        <v>70</v>
      </c>
      <c r="C104" s="39">
        <f>E104-J104</f>
        <v>0</v>
      </c>
      <c r="D104" s="6"/>
      <c r="E104" s="46">
        <f>+[1]Report!C49+[1]Report!E49+[1]Report!G49</f>
        <v>0</v>
      </c>
      <c r="H104" s="31"/>
      <c r="I104" s="23"/>
      <c r="J104" s="46">
        <v>0</v>
      </c>
      <c r="M104" s="6"/>
      <c r="N104" s="6"/>
    </row>
    <row r="105" spans="1:18">
      <c r="A105" s="9"/>
      <c r="D105" s="6"/>
      <c r="E105" s="45"/>
      <c r="H105" s="31"/>
      <c r="I105" s="23"/>
      <c r="J105" s="45"/>
      <c r="M105" s="6"/>
      <c r="N105" s="6"/>
    </row>
    <row r="106" spans="1:18">
      <c r="A106" s="59" t="s">
        <v>82</v>
      </c>
      <c r="C106" s="40">
        <f>SUM(C94:C105)</f>
        <v>-141072.07300000006</v>
      </c>
      <c r="D106" s="39"/>
      <c r="E106" s="40">
        <f>SUM(E94:E105)</f>
        <v>270990.36519999988</v>
      </c>
      <c r="H106" s="31"/>
      <c r="I106" s="23"/>
      <c r="J106" s="40">
        <v>412062.43819999998</v>
      </c>
      <c r="M106" s="6"/>
      <c r="N106" s="6"/>
    </row>
    <row r="107" spans="1:18">
      <c r="A107" s="59"/>
      <c r="C107" s="43"/>
      <c r="D107" s="39"/>
      <c r="E107" s="36"/>
      <c r="H107" s="31"/>
      <c r="I107" s="23"/>
      <c r="J107" s="36"/>
      <c r="M107" s="6"/>
      <c r="N107" s="6"/>
    </row>
    <row r="108" spans="1:18">
      <c r="A108" s="9"/>
      <c r="C108" s="39"/>
      <c r="D108" s="39"/>
      <c r="E108" s="36"/>
      <c r="H108" s="31"/>
      <c r="I108" s="23"/>
      <c r="J108" s="36"/>
      <c r="M108" s="6"/>
      <c r="N108" s="6"/>
    </row>
    <row r="109" spans="1:18">
      <c r="A109" s="25" t="s">
        <v>71</v>
      </c>
      <c r="D109" s="6"/>
      <c r="E109" s="45"/>
      <c r="H109" s="31"/>
      <c r="I109" s="23"/>
      <c r="J109" s="45"/>
      <c r="M109" s="6"/>
      <c r="N109" s="6"/>
    </row>
    <row r="110" spans="1:18">
      <c r="A110" s="1" t="s">
        <v>72</v>
      </c>
      <c r="C110" s="39">
        <f>E110-J110</f>
        <v>0</v>
      </c>
      <c r="D110" s="6"/>
      <c r="E110" s="29">
        <v>0</v>
      </c>
      <c r="H110" s="31"/>
      <c r="I110" s="23"/>
      <c r="J110" s="29">
        <v>0</v>
      </c>
      <c r="M110" s="6"/>
      <c r="N110" s="6"/>
      <c r="O110" s="6"/>
      <c r="P110" s="6"/>
      <c r="Q110" s="6"/>
      <c r="R110" s="6"/>
    </row>
    <row r="111" spans="1:18">
      <c r="A111" s="1" t="s">
        <v>73</v>
      </c>
      <c r="C111" s="39">
        <f>E111-J111</f>
        <v>0</v>
      </c>
      <c r="D111" s="6"/>
      <c r="E111" s="29">
        <f>'[1]New York Physical'!L134</f>
        <v>-6136</v>
      </c>
      <c r="H111" s="31"/>
      <c r="I111" s="23"/>
      <c r="J111" s="29">
        <v>-6136</v>
      </c>
      <c r="M111" s="6"/>
      <c r="N111" s="6"/>
      <c r="O111" s="6"/>
      <c r="P111" s="6"/>
      <c r="Q111" s="6"/>
      <c r="R111" s="6"/>
    </row>
    <row r="112" spans="1:18">
      <c r="A112" s="1" t="s">
        <v>73</v>
      </c>
      <c r="C112" s="39">
        <f>E112-J112</f>
        <v>0</v>
      </c>
      <c r="D112" s="6"/>
      <c r="E112" s="29">
        <v>0</v>
      </c>
      <c r="H112" s="31"/>
      <c r="I112" s="23"/>
      <c r="J112" s="29">
        <v>0</v>
      </c>
      <c r="M112" s="6"/>
      <c r="N112" s="6"/>
      <c r="O112" s="6"/>
      <c r="P112" s="6"/>
      <c r="Q112" s="6"/>
      <c r="R112" s="6"/>
    </row>
    <row r="113" spans="1:18">
      <c r="A113" s="1" t="s">
        <v>74</v>
      </c>
      <c r="C113" s="38">
        <f>SUM(C110:C112)</f>
        <v>0</v>
      </c>
      <c r="E113" s="60">
        <f>SUM(E110:E112)</f>
        <v>-6136</v>
      </c>
      <c r="H113" s="31"/>
      <c r="I113" s="23"/>
      <c r="J113" s="60">
        <v>-6136</v>
      </c>
      <c r="M113" s="6"/>
      <c r="N113" s="61"/>
      <c r="O113" s="62"/>
      <c r="P113" s="62"/>
      <c r="Q113" s="6"/>
      <c r="R113" s="6"/>
    </row>
    <row r="114" spans="1:18">
      <c r="A114" s="9" t="s">
        <v>4</v>
      </c>
      <c r="C114" s="39" t="s">
        <v>4</v>
      </c>
      <c r="D114" s="6"/>
      <c r="E114" s="63" t="s">
        <v>4</v>
      </c>
      <c r="H114" s="31"/>
      <c r="I114" s="23"/>
      <c r="J114" s="63" t="s">
        <v>4</v>
      </c>
      <c r="M114" s="6"/>
      <c r="N114" s="6"/>
      <c r="O114" s="62"/>
      <c r="P114" s="62"/>
      <c r="Q114" s="6"/>
      <c r="R114" s="6"/>
    </row>
    <row r="115" spans="1:18">
      <c r="C115" s="64"/>
      <c r="D115" s="6"/>
      <c r="E115" s="65"/>
      <c r="H115" s="31"/>
      <c r="I115" s="23"/>
      <c r="J115" s="65"/>
      <c r="M115" s="6"/>
      <c r="N115" s="6"/>
      <c r="O115" s="62"/>
      <c r="P115" s="62"/>
      <c r="Q115" s="6"/>
      <c r="R115" s="6"/>
    </row>
    <row r="116" spans="1:18" s="9" customFormat="1" ht="16.5" thickBot="1">
      <c r="A116" s="9" t="s">
        <v>75</v>
      </c>
      <c r="C116" s="66">
        <f>C25+C34+C70+C89+C106+C85+C113+C87</f>
        <v>-113829.0454999574</v>
      </c>
      <c r="D116" s="67"/>
      <c r="E116" s="68">
        <f>E25+E34+E70+E89+E106+E85+E113+E87</f>
        <v>-14433.252499968745</v>
      </c>
      <c r="H116" s="27"/>
      <c r="I116" s="28"/>
      <c r="J116" s="68">
        <v>99395.792999988713</v>
      </c>
      <c r="M116" s="69"/>
      <c r="N116" s="70"/>
      <c r="O116" s="71"/>
      <c r="P116" s="71"/>
      <c r="Q116" s="55"/>
      <c r="R116" s="55"/>
    </row>
    <row r="117" spans="1:18" ht="16.5" thickTop="1">
      <c r="D117" s="6"/>
      <c r="I117" s="6"/>
      <c r="M117" s="6"/>
      <c r="N117" s="61"/>
      <c r="O117" s="62"/>
      <c r="P117" s="62"/>
      <c r="Q117" s="6"/>
      <c r="R117" s="6"/>
    </row>
    <row r="118" spans="1:18">
      <c r="A118" s="1" t="s">
        <v>4</v>
      </c>
      <c r="C118" s="43"/>
      <c r="D118" s="6"/>
      <c r="E118" s="45"/>
      <c r="G118" s="43"/>
      <c r="I118" s="6"/>
      <c r="J118" s="45"/>
      <c r="L118" s="43"/>
      <c r="M118" s="6"/>
      <c r="N118" s="61"/>
      <c r="O118" s="6"/>
      <c r="P118" s="6"/>
      <c r="Q118" s="6"/>
      <c r="R118" s="6"/>
    </row>
    <row r="119" spans="1:18">
      <c r="A119" s="2"/>
      <c r="C119" s="43"/>
      <c r="D119" s="43"/>
      <c r="E119" s="45"/>
      <c r="I119" s="6"/>
      <c r="J119" s="45"/>
      <c r="M119" s="6"/>
      <c r="N119" s="61"/>
      <c r="O119" s="6"/>
      <c r="P119" s="6"/>
      <c r="Q119" s="6"/>
      <c r="R119" s="6"/>
    </row>
    <row r="120" spans="1:18">
      <c r="A120" s="1" t="s">
        <v>76</v>
      </c>
      <c r="C120" s="43">
        <f>+C25+C34+C89+C77</f>
        <v>27243.027500042663</v>
      </c>
      <c r="I120" s="6"/>
      <c r="M120" s="6"/>
      <c r="N120" s="4"/>
      <c r="O120" s="72"/>
      <c r="P120" s="72"/>
      <c r="Q120" s="6"/>
      <c r="R120" s="6"/>
    </row>
    <row r="121" spans="1:18">
      <c r="A121" s="43" t="s">
        <v>77</v>
      </c>
      <c r="C121" s="43">
        <f>+[1]WeaponX!O17</f>
        <v>-10328.75</v>
      </c>
      <c r="E121" s="45"/>
      <c r="I121" s="6"/>
      <c r="J121" s="45"/>
      <c r="M121" s="6"/>
      <c r="N121" s="6"/>
    </row>
    <row r="122" spans="1:18">
      <c r="A122" s="1" t="s">
        <v>78</v>
      </c>
      <c r="C122" s="43">
        <f>+[1]WeaponX!N17</f>
        <v>-134725</v>
      </c>
      <c r="I122" s="6"/>
      <c r="M122" s="6"/>
      <c r="N122" s="6"/>
    </row>
    <row r="123" spans="1:18">
      <c r="A123" s="73" t="s">
        <v>79</v>
      </c>
      <c r="B123" s="73"/>
      <c r="C123" s="47">
        <f>+[1]WeaponX!M17</f>
        <v>172296.77</v>
      </c>
      <c r="D123" s="73"/>
      <c r="I123" s="6"/>
      <c r="M123" s="6"/>
      <c r="N123" s="74"/>
    </row>
    <row r="124" spans="1:18">
      <c r="A124" s="73" t="s">
        <v>80</v>
      </c>
      <c r="B124" s="73"/>
      <c r="C124" s="47">
        <f>-C39-C40-C49-C50</f>
        <v>0</v>
      </c>
      <c r="D124" s="73"/>
      <c r="E124" s="75" t="s">
        <v>4</v>
      </c>
      <c r="I124" s="6"/>
      <c r="J124" s="75" t="s">
        <v>4</v>
      </c>
      <c r="M124" s="6"/>
      <c r="N124" s="6"/>
    </row>
    <row r="125" spans="1:18">
      <c r="A125" s="73" t="s">
        <v>81</v>
      </c>
      <c r="B125" s="73"/>
      <c r="C125" s="76">
        <f>C120-C121-C122-C123-C124</f>
        <v>7.5000426732003689E-3</v>
      </c>
      <c r="D125" s="73"/>
      <c r="I125" s="6"/>
      <c r="M125" s="6"/>
      <c r="N125" s="6"/>
    </row>
    <row r="126" spans="1:18">
      <c r="A126" s="73"/>
      <c r="B126" s="73"/>
      <c r="C126" s="47"/>
      <c r="D126" s="73"/>
      <c r="I126" s="6"/>
      <c r="M126" s="6"/>
      <c r="N126" s="6"/>
    </row>
    <row r="127" spans="1:18">
      <c r="A127" s="73"/>
      <c r="B127" s="73"/>
      <c r="C127" s="47"/>
      <c r="D127" s="73"/>
      <c r="I127" s="6"/>
      <c r="M127" s="6"/>
      <c r="N127" s="6"/>
    </row>
    <row r="128" spans="1:18">
      <c r="A128" s="73"/>
      <c r="B128" s="73"/>
      <c r="C128" s="47"/>
      <c r="D128" s="77"/>
      <c r="I128" s="6"/>
      <c r="M128" s="6"/>
      <c r="N128" s="6"/>
    </row>
    <row r="129" spans="1:14">
      <c r="A129" s="73"/>
      <c r="B129" s="73"/>
      <c r="C129" s="36"/>
      <c r="D129" s="73"/>
      <c r="I129" s="6"/>
      <c r="M129" s="6"/>
      <c r="N129" s="6"/>
    </row>
    <row r="130" spans="1:14">
      <c r="C130" s="43"/>
      <c r="D130" s="6"/>
      <c r="I130" s="6"/>
      <c r="M130" s="6"/>
      <c r="N130" s="6"/>
    </row>
    <row r="131" spans="1:14">
      <c r="C131" s="43"/>
      <c r="D131" s="6"/>
      <c r="I131" s="6"/>
      <c r="M131" s="6"/>
      <c r="N131" s="6"/>
    </row>
    <row r="132" spans="1:14">
      <c r="C132" s="43"/>
      <c r="I132" s="6"/>
      <c r="M132" s="6"/>
      <c r="N132" s="6"/>
    </row>
    <row r="133" spans="1:14">
      <c r="C133" s="43"/>
      <c r="I133" s="6"/>
      <c r="M133" s="6"/>
      <c r="N133" s="6"/>
    </row>
    <row r="134" spans="1:14">
      <c r="C134" s="43"/>
      <c r="I134" s="6"/>
      <c r="M134" s="6"/>
      <c r="N134" s="6"/>
    </row>
    <row r="135" spans="1:14">
      <c r="I135" s="6"/>
      <c r="M135" s="6"/>
      <c r="N135" s="6"/>
    </row>
    <row r="136" spans="1:14">
      <c r="I136" s="6"/>
      <c r="M136" s="6"/>
      <c r="N136" s="6"/>
    </row>
    <row r="137" spans="1:14">
      <c r="I137" s="6"/>
      <c r="M137" s="6"/>
      <c r="N137" s="6"/>
    </row>
    <row r="138" spans="1:14">
      <c r="I138" s="6"/>
      <c r="M138" s="6"/>
      <c r="N138" s="6"/>
    </row>
    <row r="139" spans="1:14">
      <c r="I139" s="6"/>
      <c r="M139" s="6"/>
      <c r="N139" s="6"/>
    </row>
    <row r="140" spans="1:14">
      <c r="I140" s="6"/>
      <c r="M140" s="6"/>
      <c r="N140" s="6"/>
    </row>
    <row r="141" spans="1:14">
      <c r="I141" s="6"/>
      <c r="M141" s="6"/>
      <c r="N141" s="6"/>
    </row>
    <row r="142" spans="1:14">
      <c r="I142" s="6"/>
      <c r="M142" s="6"/>
      <c r="N142" s="6"/>
    </row>
    <row r="143" spans="1:14">
      <c r="I143" s="6"/>
      <c r="M143" s="6"/>
      <c r="N143" s="6"/>
    </row>
    <row r="144" spans="1:14">
      <c r="I144" s="6"/>
      <c r="M144" s="6"/>
      <c r="N144" s="6"/>
    </row>
    <row r="145" spans="9:14">
      <c r="I145" s="6"/>
      <c r="M145" s="6"/>
      <c r="N145" s="6"/>
    </row>
    <row r="146" spans="9:14">
      <c r="I146" s="6"/>
      <c r="M146" s="6"/>
      <c r="N146" s="6"/>
    </row>
    <row r="147" spans="9:14">
      <c r="I147" s="6"/>
      <c r="M147" s="6"/>
      <c r="N147" s="6"/>
    </row>
    <row r="148" spans="9:14">
      <c r="I148" s="6"/>
      <c r="M148" s="6"/>
      <c r="N148" s="6"/>
    </row>
    <row r="149" spans="9:14">
      <c r="I149" s="6"/>
      <c r="M149" s="6"/>
      <c r="N149" s="6"/>
    </row>
    <row r="150" spans="9:14">
      <c r="I150" s="6"/>
      <c r="M150" s="6"/>
      <c r="N150" s="6"/>
    </row>
    <row r="151" spans="9:14">
      <c r="I151" s="6"/>
      <c r="M151" s="6"/>
      <c r="N151" s="6"/>
    </row>
    <row r="152" spans="9:14">
      <c r="I152" s="6"/>
      <c r="M152" s="6"/>
      <c r="N152" s="6"/>
    </row>
    <row r="153" spans="9:14">
      <c r="I153" s="6"/>
      <c r="M153" s="6"/>
      <c r="N153" s="6"/>
    </row>
    <row r="154" spans="9:14">
      <c r="I154" s="6"/>
      <c r="M154" s="6"/>
      <c r="N154" s="6"/>
    </row>
    <row r="155" spans="9:14">
      <c r="I155" s="6"/>
      <c r="M155" s="6"/>
      <c r="N155" s="6"/>
    </row>
    <row r="156" spans="9:14">
      <c r="I156" s="6"/>
      <c r="M156" s="6"/>
      <c r="N156" s="6"/>
    </row>
    <row r="157" spans="9:14">
      <c r="I157" s="6"/>
      <c r="M157" s="6"/>
      <c r="N157" s="6"/>
    </row>
    <row r="158" spans="9:14">
      <c r="I158" s="6"/>
      <c r="M158" s="6"/>
      <c r="N158" s="6"/>
    </row>
    <row r="159" spans="9:14">
      <c r="I159" s="6"/>
      <c r="M159" s="6"/>
      <c r="N159" s="6"/>
    </row>
    <row r="160" spans="9:14">
      <c r="I160" s="6"/>
      <c r="M160" s="6"/>
      <c r="N160" s="6"/>
    </row>
    <row r="161" spans="9:14">
      <c r="I161" s="6"/>
      <c r="M161" s="6"/>
      <c r="N161" s="6"/>
    </row>
    <row r="162" spans="9:14">
      <c r="I162" s="6"/>
      <c r="M162" s="6"/>
      <c r="N162" s="6"/>
    </row>
    <row r="163" spans="9:14">
      <c r="I163" s="6"/>
      <c r="M163" s="6"/>
      <c r="N163" s="6"/>
    </row>
    <row r="164" spans="9:14">
      <c r="I164" s="6"/>
      <c r="M164" s="6"/>
      <c r="N164" s="6"/>
    </row>
    <row r="165" spans="9:14">
      <c r="I165" s="6"/>
      <c r="M165" s="6"/>
      <c r="N165" s="6"/>
    </row>
    <row r="166" spans="9:14">
      <c r="I166" s="6"/>
      <c r="M166" s="6"/>
      <c r="N166" s="6"/>
    </row>
    <row r="167" spans="9:14">
      <c r="I167" s="6"/>
      <c r="M167" s="6"/>
      <c r="N167" s="6"/>
    </row>
    <row r="168" spans="9:14">
      <c r="I168" s="6"/>
      <c r="M168" s="6"/>
      <c r="N168" s="6"/>
    </row>
    <row r="169" spans="9:14">
      <c r="I169" s="6"/>
      <c r="M169" s="6"/>
      <c r="N169" s="6"/>
    </row>
    <row r="170" spans="9:14">
      <c r="I170" s="6"/>
      <c r="M170" s="6"/>
      <c r="N170" s="6"/>
    </row>
    <row r="171" spans="9:14">
      <c r="I171" s="6"/>
      <c r="M171" s="6"/>
      <c r="N171" s="6"/>
    </row>
    <row r="172" spans="9:14">
      <c r="I172" s="6"/>
      <c r="M172" s="6"/>
      <c r="N172" s="6"/>
    </row>
    <row r="173" spans="9:14">
      <c r="I173" s="6"/>
      <c r="M173" s="6"/>
      <c r="N173" s="6"/>
    </row>
    <row r="174" spans="9:14">
      <c r="I174" s="6"/>
      <c r="M174" s="6"/>
      <c r="N174" s="6"/>
    </row>
    <row r="175" spans="9:14">
      <c r="I175" s="6"/>
      <c r="M175" s="6"/>
      <c r="N175" s="6"/>
    </row>
    <row r="176" spans="9:14">
      <c r="I176" s="6"/>
      <c r="M176" s="6"/>
      <c r="N176" s="6"/>
    </row>
    <row r="177" spans="9:14">
      <c r="I177" s="6"/>
      <c r="M177" s="6"/>
      <c r="N177" s="6"/>
    </row>
    <row r="178" spans="9:14">
      <c r="I178" s="6"/>
      <c r="M178" s="6"/>
      <c r="N178" s="6"/>
    </row>
    <row r="179" spans="9:14">
      <c r="I179" s="6"/>
      <c r="M179" s="6"/>
      <c r="N179" s="6"/>
    </row>
    <row r="180" spans="9:14">
      <c r="I180" s="6"/>
      <c r="M180" s="6"/>
      <c r="N180" s="6"/>
    </row>
    <row r="181" spans="9:14">
      <c r="I181" s="6"/>
      <c r="M181" s="6"/>
      <c r="N181" s="6"/>
    </row>
    <row r="182" spans="9:14">
      <c r="I182" s="6"/>
      <c r="M182" s="6"/>
      <c r="N182" s="6"/>
    </row>
    <row r="183" spans="9:14">
      <c r="I183" s="6"/>
      <c r="M183" s="6"/>
      <c r="N183" s="6"/>
    </row>
    <row r="184" spans="9:14">
      <c r="I184" s="6"/>
      <c r="M184" s="6"/>
      <c r="N184" s="6"/>
    </row>
    <row r="185" spans="9:14">
      <c r="I185" s="6"/>
      <c r="M185" s="6"/>
      <c r="N185" s="6"/>
    </row>
    <row r="186" spans="9:14">
      <c r="I186" s="6"/>
      <c r="M186" s="6"/>
      <c r="N186" s="6"/>
    </row>
    <row r="187" spans="9:14">
      <c r="I187" s="6"/>
      <c r="M187" s="6"/>
      <c r="N187" s="6"/>
    </row>
    <row r="188" spans="9:14">
      <c r="I188" s="6"/>
      <c r="M188" s="6"/>
      <c r="N188" s="6"/>
    </row>
    <row r="189" spans="9:14">
      <c r="I189" s="6"/>
      <c r="M189" s="6"/>
      <c r="N189" s="6"/>
    </row>
    <row r="190" spans="9:14">
      <c r="I190" s="6"/>
      <c r="M190" s="6"/>
      <c r="N190" s="6"/>
    </row>
    <row r="191" spans="9:14">
      <c r="I191" s="6"/>
      <c r="M191" s="6"/>
      <c r="N191" s="6"/>
    </row>
    <row r="192" spans="9:14">
      <c r="I192" s="6"/>
      <c r="M192" s="6"/>
      <c r="N192" s="6"/>
    </row>
    <row r="193" spans="9:14">
      <c r="I193" s="6"/>
      <c r="M193" s="6"/>
      <c r="N193" s="6"/>
    </row>
    <row r="194" spans="9:14">
      <c r="I194" s="6"/>
      <c r="M194" s="6"/>
      <c r="N194" s="6"/>
    </row>
    <row r="195" spans="9:14">
      <c r="I195" s="6"/>
      <c r="M195" s="6"/>
      <c r="N195" s="6"/>
    </row>
    <row r="196" spans="9:14">
      <c r="I196" s="6"/>
      <c r="M196" s="6"/>
      <c r="N196" s="6"/>
    </row>
    <row r="197" spans="9:14">
      <c r="I197" s="6"/>
      <c r="M197" s="6"/>
      <c r="N197" s="6"/>
    </row>
    <row r="198" spans="9:14">
      <c r="I198" s="6"/>
      <c r="M198" s="6"/>
      <c r="N198" s="6"/>
    </row>
    <row r="199" spans="9:14">
      <c r="I199" s="6"/>
      <c r="M199" s="6"/>
      <c r="N199" s="6"/>
    </row>
    <row r="200" spans="9:14">
      <c r="I200" s="6"/>
      <c r="M200" s="6"/>
      <c r="N200" s="6"/>
    </row>
    <row r="201" spans="9:14">
      <c r="I201" s="6"/>
      <c r="M201" s="6"/>
      <c r="N201" s="6"/>
    </row>
    <row r="202" spans="9:14">
      <c r="I202" s="6"/>
      <c r="M202" s="6"/>
      <c r="N202" s="6"/>
    </row>
    <row r="203" spans="9:14">
      <c r="I203" s="6"/>
      <c r="M203" s="6"/>
      <c r="N203" s="6"/>
    </row>
    <row r="204" spans="9:14">
      <c r="I204" s="6"/>
      <c r="M204" s="6"/>
      <c r="N204" s="6"/>
    </row>
    <row r="205" spans="9:14">
      <c r="I205" s="6"/>
      <c r="M205" s="6"/>
      <c r="N205" s="6"/>
    </row>
    <row r="206" spans="9:14">
      <c r="I206" s="6"/>
      <c r="M206" s="6"/>
      <c r="N206" s="6"/>
    </row>
    <row r="207" spans="9:14">
      <c r="I207" s="6"/>
      <c r="M207" s="6"/>
      <c r="N207" s="6"/>
    </row>
    <row r="208" spans="9:14">
      <c r="I208" s="6"/>
      <c r="M208" s="6"/>
      <c r="N208" s="6"/>
    </row>
    <row r="209" spans="9:14">
      <c r="I209" s="6"/>
      <c r="M209" s="6"/>
      <c r="N209" s="6"/>
    </row>
    <row r="210" spans="9:14">
      <c r="I210" s="6"/>
      <c r="M210" s="6"/>
      <c r="N210" s="6"/>
    </row>
    <row r="211" spans="9:14">
      <c r="I211" s="6"/>
      <c r="M211" s="6"/>
      <c r="N211" s="6"/>
    </row>
    <row r="212" spans="9:14">
      <c r="I212" s="6"/>
      <c r="M212" s="6"/>
      <c r="N212" s="6"/>
    </row>
    <row r="213" spans="9:14">
      <c r="I213" s="6"/>
      <c r="M213" s="6"/>
      <c r="N213" s="6"/>
    </row>
    <row r="214" spans="9:14">
      <c r="I214" s="6"/>
      <c r="M214" s="6"/>
      <c r="N214" s="6"/>
    </row>
    <row r="215" spans="9:14">
      <c r="I215" s="6"/>
      <c r="M215" s="6"/>
      <c r="N215" s="6"/>
    </row>
    <row r="216" spans="9:14">
      <c r="I216" s="6"/>
      <c r="M216" s="6"/>
      <c r="N216" s="6"/>
    </row>
    <row r="217" spans="9:14">
      <c r="I217" s="6"/>
      <c r="M217" s="6"/>
      <c r="N217" s="6"/>
    </row>
    <row r="218" spans="9:14">
      <c r="I218" s="6"/>
      <c r="M218" s="6"/>
      <c r="N218" s="6"/>
    </row>
    <row r="219" spans="9:14">
      <c r="I219" s="6"/>
      <c r="M219" s="6"/>
      <c r="N219" s="6"/>
    </row>
    <row r="220" spans="9:14">
      <c r="I220" s="6"/>
      <c r="M220" s="6"/>
      <c r="N220" s="6"/>
    </row>
    <row r="221" spans="9:14">
      <c r="I221" s="6"/>
      <c r="M221" s="6"/>
      <c r="N221" s="6"/>
    </row>
    <row r="222" spans="9:14">
      <c r="I222" s="6"/>
      <c r="M222" s="6"/>
      <c r="N222" s="6"/>
    </row>
    <row r="223" spans="9:14">
      <c r="I223" s="6"/>
      <c r="M223" s="6"/>
      <c r="N223" s="6"/>
    </row>
    <row r="224" spans="9:14">
      <c r="I224" s="6"/>
      <c r="M224" s="6"/>
      <c r="N224" s="6"/>
    </row>
    <row r="225" spans="9:14">
      <c r="I225" s="6"/>
      <c r="M225" s="6"/>
      <c r="N225" s="6"/>
    </row>
    <row r="226" spans="9:14">
      <c r="I226" s="6"/>
      <c r="M226" s="6"/>
      <c r="N226" s="6"/>
    </row>
    <row r="227" spans="9:14">
      <c r="I227" s="6"/>
      <c r="M227" s="6"/>
      <c r="N227" s="6"/>
    </row>
    <row r="228" spans="9:14">
      <c r="I228" s="6"/>
      <c r="M228" s="6"/>
      <c r="N228" s="6"/>
    </row>
    <row r="229" spans="9:14">
      <c r="I229" s="6"/>
      <c r="M229" s="6"/>
      <c r="N229" s="6"/>
    </row>
    <row r="230" spans="9:14">
      <c r="I230" s="6"/>
      <c r="M230" s="6"/>
      <c r="N230" s="6"/>
    </row>
    <row r="231" spans="9:14">
      <c r="I231" s="6"/>
      <c r="M231" s="6"/>
      <c r="N231" s="6"/>
    </row>
    <row r="232" spans="9:14">
      <c r="I232" s="6"/>
      <c r="M232" s="6"/>
      <c r="N232" s="6"/>
    </row>
    <row r="233" spans="9:14">
      <c r="I233" s="6"/>
      <c r="M233" s="6"/>
      <c r="N233" s="6"/>
    </row>
    <row r="234" spans="9:14">
      <c r="I234" s="6"/>
      <c r="M234" s="6"/>
      <c r="N234" s="6"/>
    </row>
    <row r="235" spans="9:14">
      <c r="I235" s="6"/>
      <c r="M235" s="6"/>
      <c r="N235" s="6"/>
    </row>
    <row r="236" spans="9:14">
      <c r="I236" s="6"/>
      <c r="M236" s="6"/>
      <c r="N236" s="6"/>
    </row>
    <row r="237" spans="9:14">
      <c r="I237" s="6"/>
      <c r="M237" s="6"/>
      <c r="N237" s="6"/>
    </row>
    <row r="238" spans="9:14">
      <c r="I238" s="6"/>
      <c r="M238" s="6"/>
      <c r="N238" s="6"/>
    </row>
    <row r="239" spans="9:14">
      <c r="I239" s="6"/>
      <c r="M239" s="6"/>
      <c r="N239" s="6"/>
    </row>
    <row r="240" spans="9:14">
      <c r="I240" s="6"/>
      <c r="M240" s="6"/>
      <c r="N240" s="6"/>
    </row>
    <row r="241" spans="9:14">
      <c r="I241" s="6"/>
      <c r="M241" s="6"/>
      <c r="N241" s="6"/>
    </row>
    <row r="242" spans="9:14">
      <c r="I242" s="6"/>
      <c r="M242" s="6"/>
      <c r="N242" s="6"/>
    </row>
    <row r="243" spans="9:14">
      <c r="I243" s="6"/>
      <c r="M243" s="6"/>
      <c r="N243" s="6"/>
    </row>
    <row r="244" spans="9:14">
      <c r="I244" s="6"/>
      <c r="M244" s="6"/>
      <c r="N244" s="6"/>
    </row>
    <row r="245" spans="9:14">
      <c r="I245" s="6"/>
      <c r="M245" s="6"/>
      <c r="N245" s="6"/>
    </row>
    <row r="246" spans="9:14">
      <c r="I246" s="6"/>
      <c r="M246" s="6"/>
      <c r="N246" s="6"/>
    </row>
    <row r="247" spans="9:14">
      <c r="I247" s="6"/>
      <c r="M247" s="6"/>
      <c r="N247" s="6"/>
    </row>
    <row r="248" spans="9:14">
      <c r="I248" s="6"/>
      <c r="M248" s="6"/>
      <c r="N248" s="6"/>
    </row>
    <row r="249" spans="9:14">
      <c r="I249" s="6"/>
      <c r="M249" s="6"/>
      <c r="N249" s="6"/>
    </row>
    <row r="250" spans="9:14">
      <c r="I250" s="6"/>
      <c r="M250" s="6"/>
      <c r="N250" s="6"/>
    </row>
    <row r="251" spans="9:14">
      <c r="I251" s="6"/>
      <c r="M251" s="6"/>
      <c r="N251" s="6"/>
    </row>
    <row r="252" spans="9:14">
      <c r="I252" s="6"/>
      <c r="M252" s="6"/>
      <c r="N252" s="6"/>
    </row>
    <row r="253" spans="9:14">
      <c r="I253" s="6"/>
      <c r="M253" s="6"/>
      <c r="N253" s="6"/>
    </row>
    <row r="254" spans="9:14">
      <c r="I254" s="6"/>
      <c r="M254" s="6"/>
      <c r="N254" s="6"/>
    </row>
    <row r="255" spans="9:14">
      <c r="I255" s="6"/>
      <c r="M255" s="6"/>
      <c r="N255" s="6"/>
    </row>
    <row r="256" spans="9:14">
      <c r="I256" s="6"/>
      <c r="M256" s="6"/>
      <c r="N256" s="6"/>
    </row>
    <row r="257" spans="9:14">
      <c r="I257" s="6"/>
      <c r="M257" s="6"/>
      <c r="N257" s="6"/>
    </row>
    <row r="258" spans="9:14">
      <c r="I258" s="6"/>
      <c r="M258" s="6"/>
      <c r="N258" s="6"/>
    </row>
    <row r="259" spans="9:14">
      <c r="I259" s="6"/>
      <c r="M259" s="6"/>
      <c r="N259" s="6"/>
    </row>
    <row r="260" spans="9:14">
      <c r="I260" s="6"/>
      <c r="M260" s="6"/>
      <c r="N260" s="6"/>
    </row>
    <row r="261" spans="9:14">
      <c r="I261" s="6"/>
      <c r="M261" s="6"/>
      <c r="N261" s="6"/>
    </row>
    <row r="262" spans="9:14">
      <c r="I262" s="6"/>
      <c r="M262" s="6"/>
      <c r="N262" s="6"/>
    </row>
    <row r="263" spans="9:14">
      <c r="I263" s="6"/>
      <c r="M263" s="6"/>
      <c r="N263" s="6"/>
    </row>
    <row r="264" spans="9:14">
      <c r="I264" s="6"/>
      <c r="M264" s="6"/>
      <c r="N264" s="6"/>
    </row>
    <row r="265" spans="9:14">
      <c r="I265" s="6"/>
      <c r="M265" s="6"/>
      <c r="N265" s="6"/>
    </row>
    <row r="266" spans="9:14">
      <c r="I266" s="6"/>
      <c r="M266" s="6"/>
      <c r="N266" s="6"/>
    </row>
    <row r="267" spans="9:14">
      <c r="I267" s="6"/>
      <c r="M267" s="6"/>
      <c r="N267" s="6"/>
    </row>
    <row r="268" spans="9:14">
      <c r="I268" s="6"/>
      <c r="M268" s="6"/>
      <c r="N268" s="6"/>
    </row>
    <row r="269" spans="9:14">
      <c r="I269" s="6"/>
      <c r="M269" s="6"/>
      <c r="N269" s="6"/>
    </row>
    <row r="270" spans="9:14">
      <c r="I270" s="6"/>
      <c r="M270" s="6"/>
      <c r="N270" s="6"/>
    </row>
    <row r="271" spans="9:14">
      <c r="I271" s="6"/>
      <c r="M271" s="6"/>
      <c r="N271" s="6"/>
    </row>
    <row r="272" spans="9:14">
      <c r="I272" s="6"/>
      <c r="M272" s="6"/>
      <c r="N272" s="6"/>
    </row>
    <row r="273" spans="9:14">
      <c r="I273" s="6"/>
      <c r="M273" s="6"/>
      <c r="N273" s="6"/>
    </row>
    <row r="274" spans="9:14">
      <c r="I274" s="6"/>
      <c r="M274" s="6"/>
      <c r="N274" s="6"/>
    </row>
    <row r="275" spans="9:14">
      <c r="I275" s="6"/>
      <c r="M275" s="6"/>
      <c r="N275" s="6"/>
    </row>
    <row r="276" spans="9:14">
      <c r="I276" s="6"/>
      <c r="M276" s="6"/>
      <c r="N276" s="6"/>
    </row>
    <row r="277" spans="9:14">
      <c r="I277" s="6"/>
      <c r="M277" s="6"/>
      <c r="N277" s="6"/>
    </row>
    <row r="278" spans="9:14">
      <c r="I278" s="6"/>
      <c r="M278" s="6"/>
      <c r="N278" s="6"/>
    </row>
    <row r="279" spans="9:14">
      <c r="I279" s="6"/>
      <c r="M279" s="6"/>
      <c r="N279" s="6"/>
    </row>
    <row r="280" spans="9:14">
      <c r="I280" s="6"/>
      <c r="M280" s="6"/>
      <c r="N280" s="6"/>
    </row>
    <row r="281" spans="9:14">
      <c r="I281" s="6"/>
      <c r="M281" s="6"/>
      <c r="N281" s="6"/>
    </row>
    <row r="282" spans="9:14">
      <c r="I282" s="6"/>
      <c r="M282" s="6"/>
      <c r="N282" s="6"/>
    </row>
    <row r="283" spans="9:14">
      <c r="I283" s="6"/>
      <c r="M283" s="6"/>
      <c r="N283" s="6"/>
    </row>
    <row r="284" spans="9:14">
      <c r="I284" s="6"/>
      <c r="M284" s="6"/>
      <c r="N284" s="6"/>
    </row>
    <row r="285" spans="9:14">
      <c r="I285" s="6"/>
      <c r="M285" s="6"/>
      <c r="N285" s="6"/>
    </row>
    <row r="286" spans="9:14">
      <c r="I286" s="6"/>
      <c r="M286" s="6"/>
      <c r="N286" s="6"/>
    </row>
    <row r="287" spans="9:14">
      <c r="I287" s="6"/>
      <c r="M287" s="6"/>
      <c r="N287" s="6"/>
    </row>
    <row r="288" spans="9:14">
      <c r="I288" s="6"/>
      <c r="M288" s="6"/>
      <c r="N288" s="6"/>
    </row>
    <row r="289" spans="9:14">
      <c r="I289" s="6"/>
      <c r="M289" s="6"/>
      <c r="N289" s="6"/>
    </row>
    <row r="290" spans="9:14">
      <c r="I290" s="6"/>
      <c r="M290" s="6"/>
      <c r="N290" s="6"/>
    </row>
    <row r="291" spans="9:14">
      <c r="I291" s="6"/>
      <c r="M291" s="6"/>
      <c r="N291" s="6"/>
    </row>
    <row r="292" spans="9:14">
      <c r="I292" s="6"/>
      <c r="M292" s="6"/>
      <c r="N292" s="6"/>
    </row>
    <row r="293" spans="9:14">
      <c r="I293" s="6"/>
      <c r="M293" s="6"/>
      <c r="N293" s="6"/>
    </row>
    <row r="294" spans="9:14">
      <c r="I294" s="6"/>
      <c r="M294" s="6"/>
      <c r="N294" s="6"/>
    </row>
    <row r="295" spans="9:14">
      <c r="I295" s="6"/>
      <c r="M295" s="6"/>
      <c r="N295" s="6"/>
    </row>
    <row r="296" spans="9:14">
      <c r="I296" s="6"/>
      <c r="M296" s="6"/>
      <c r="N296" s="6"/>
    </row>
    <row r="297" spans="9:14">
      <c r="I297" s="6"/>
      <c r="M297" s="6"/>
      <c r="N297" s="6"/>
    </row>
    <row r="298" spans="9:14">
      <c r="I298" s="6"/>
      <c r="M298" s="6"/>
      <c r="N298" s="6"/>
    </row>
    <row r="299" spans="9:14">
      <c r="I299" s="6"/>
      <c r="M299" s="6"/>
      <c r="N299" s="6"/>
    </row>
    <row r="300" spans="9:14">
      <c r="I300" s="6"/>
      <c r="M300" s="6"/>
      <c r="N300" s="6"/>
    </row>
    <row r="301" spans="9:14">
      <c r="I301" s="6"/>
      <c r="M301" s="6"/>
      <c r="N301" s="6"/>
    </row>
    <row r="302" spans="9:14">
      <c r="I302" s="6"/>
      <c r="M302" s="6"/>
      <c r="N302" s="6"/>
    </row>
    <row r="303" spans="9:14">
      <c r="I303" s="6"/>
      <c r="M303" s="6"/>
      <c r="N303" s="6"/>
    </row>
    <row r="304" spans="9:14">
      <c r="I304" s="6"/>
      <c r="M304" s="6"/>
      <c r="N304" s="6"/>
    </row>
    <row r="305" spans="9:14">
      <c r="I305" s="6"/>
      <c r="M305" s="6"/>
      <c r="N305" s="6"/>
    </row>
    <row r="306" spans="9:14">
      <c r="I306" s="6"/>
      <c r="M306" s="6"/>
      <c r="N306" s="6"/>
    </row>
    <row r="307" spans="9:14">
      <c r="I307" s="6"/>
      <c r="M307" s="6"/>
      <c r="N307" s="6"/>
    </row>
    <row r="308" spans="9:14">
      <c r="I308" s="6"/>
      <c r="M308" s="6"/>
      <c r="N308" s="6"/>
    </row>
    <row r="309" spans="9:14">
      <c r="I309" s="6"/>
      <c r="M309" s="6"/>
      <c r="N309" s="6"/>
    </row>
    <row r="310" spans="9:14">
      <c r="I310" s="6"/>
      <c r="M310" s="6"/>
      <c r="N310" s="6"/>
    </row>
    <row r="311" spans="9:14">
      <c r="I311" s="6"/>
      <c r="M311" s="6"/>
      <c r="N311" s="6"/>
    </row>
    <row r="312" spans="9:14">
      <c r="I312" s="6"/>
      <c r="M312" s="6"/>
      <c r="N312" s="6"/>
    </row>
    <row r="313" spans="9:14">
      <c r="I313" s="6"/>
      <c r="M313" s="6"/>
      <c r="N313" s="6"/>
    </row>
    <row r="314" spans="9:14">
      <c r="I314" s="6"/>
      <c r="M314" s="6"/>
      <c r="N314" s="6"/>
    </row>
    <row r="315" spans="9:14">
      <c r="I315" s="6"/>
      <c r="M315" s="6"/>
      <c r="N315" s="6"/>
    </row>
    <row r="316" spans="9:14">
      <c r="I316" s="6"/>
      <c r="M316" s="6"/>
      <c r="N316" s="6"/>
    </row>
    <row r="317" spans="9:14">
      <c r="I317" s="6"/>
      <c r="M317" s="6"/>
      <c r="N317" s="6"/>
    </row>
    <row r="318" spans="9:14">
      <c r="I318" s="6"/>
      <c r="M318" s="6"/>
      <c r="N318" s="6"/>
    </row>
    <row r="319" spans="9:14">
      <c r="I319" s="6"/>
      <c r="M319" s="6"/>
      <c r="N319" s="6"/>
    </row>
    <row r="320" spans="9:14">
      <c r="I320" s="6"/>
      <c r="M320" s="6"/>
      <c r="N320" s="6"/>
    </row>
    <row r="321" spans="9:14">
      <c r="I321" s="6"/>
      <c r="M321" s="6"/>
      <c r="N321" s="6"/>
    </row>
    <row r="322" spans="9:14">
      <c r="I322" s="6"/>
      <c r="M322" s="6"/>
      <c r="N322" s="6"/>
    </row>
    <row r="323" spans="9:14">
      <c r="I323" s="6"/>
      <c r="M323" s="6"/>
      <c r="N323" s="6"/>
    </row>
    <row r="324" spans="9:14">
      <c r="I324" s="6"/>
      <c r="M324" s="6"/>
      <c r="N324" s="6"/>
    </row>
    <row r="325" spans="9:14">
      <c r="I325" s="6"/>
      <c r="M325" s="6"/>
      <c r="N325" s="6"/>
    </row>
    <row r="326" spans="9:14">
      <c r="I326" s="6"/>
      <c r="M326" s="6"/>
      <c r="N326" s="6"/>
    </row>
    <row r="327" spans="9:14">
      <c r="I327" s="6"/>
      <c r="M327" s="6"/>
      <c r="N327" s="6"/>
    </row>
    <row r="328" spans="9:14">
      <c r="I328" s="6"/>
      <c r="M328" s="6"/>
      <c r="N328" s="6"/>
    </row>
    <row r="329" spans="9:14">
      <c r="I329" s="6"/>
      <c r="M329" s="6"/>
      <c r="N329" s="6"/>
    </row>
    <row r="330" spans="9:14">
      <c r="I330" s="6"/>
      <c r="M330" s="6"/>
      <c r="N330" s="6"/>
    </row>
    <row r="331" spans="9:14">
      <c r="I331" s="6"/>
      <c r="M331" s="6"/>
      <c r="N331" s="6"/>
    </row>
    <row r="332" spans="9:14">
      <c r="I332" s="6"/>
      <c r="M332" s="6"/>
      <c r="N332" s="6"/>
    </row>
    <row r="333" spans="9:14">
      <c r="I333" s="6"/>
      <c r="M333" s="6"/>
      <c r="N333" s="6"/>
    </row>
    <row r="334" spans="9:14">
      <c r="I334" s="6"/>
      <c r="M334" s="6"/>
      <c r="N334" s="6"/>
    </row>
    <row r="335" spans="9:14">
      <c r="I335" s="6"/>
      <c r="M335" s="6"/>
      <c r="N335" s="6"/>
    </row>
    <row r="336" spans="9:14">
      <c r="I336" s="6"/>
      <c r="M336" s="6"/>
      <c r="N336" s="6"/>
    </row>
    <row r="337" spans="9:14">
      <c r="I337" s="6"/>
      <c r="M337" s="6"/>
      <c r="N337" s="6"/>
    </row>
    <row r="338" spans="9:14">
      <c r="I338" s="6"/>
      <c r="M338" s="6"/>
      <c r="N338" s="6"/>
    </row>
    <row r="339" spans="9:14">
      <c r="I339" s="6"/>
      <c r="M339" s="6"/>
      <c r="N339" s="6"/>
    </row>
    <row r="340" spans="9:14">
      <c r="I340" s="6"/>
      <c r="M340" s="6"/>
      <c r="N340" s="6"/>
    </row>
    <row r="341" spans="9:14">
      <c r="I341" s="6"/>
      <c r="M341" s="6"/>
      <c r="N341" s="6"/>
    </row>
    <row r="342" spans="9:14">
      <c r="I342" s="6"/>
      <c r="M342" s="6"/>
      <c r="N342" s="6"/>
    </row>
    <row r="343" spans="9:14">
      <c r="I343" s="6"/>
      <c r="M343" s="6"/>
      <c r="N343" s="6"/>
    </row>
    <row r="344" spans="9:14">
      <c r="I344" s="6"/>
      <c r="M344" s="6"/>
      <c r="N344" s="6"/>
    </row>
    <row r="345" spans="9:14">
      <c r="I345" s="6"/>
      <c r="M345" s="6"/>
      <c r="N345" s="6"/>
    </row>
    <row r="346" spans="9:14">
      <c r="I346" s="6"/>
      <c r="M346" s="6"/>
      <c r="N346" s="6"/>
    </row>
    <row r="347" spans="9:14">
      <c r="I347" s="6"/>
      <c r="M347" s="6"/>
      <c r="N347" s="6"/>
    </row>
    <row r="348" spans="9:14">
      <c r="I348" s="6"/>
      <c r="M348" s="6"/>
      <c r="N348" s="6"/>
    </row>
    <row r="349" spans="9:14">
      <c r="I349" s="6"/>
      <c r="M349" s="6"/>
      <c r="N349" s="6"/>
    </row>
    <row r="350" spans="9:14">
      <c r="I350" s="6"/>
      <c r="M350" s="6"/>
      <c r="N350" s="6"/>
    </row>
    <row r="351" spans="9:14">
      <c r="I351" s="6"/>
      <c r="M351" s="6"/>
      <c r="N351" s="6"/>
    </row>
    <row r="352" spans="9:14">
      <c r="I352" s="6"/>
      <c r="M352" s="6"/>
      <c r="N352" s="6"/>
    </row>
    <row r="353" spans="9:14">
      <c r="I353" s="6"/>
      <c r="M353" s="6"/>
      <c r="N353" s="6"/>
    </row>
    <row r="354" spans="9:14">
      <c r="I354" s="6"/>
      <c r="M354" s="6"/>
      <c r="N354" s="6"/>
    </row>
    <row r="355" spans="9:14">
      <c r="I355" s="6"/>
      <c r="M355" s="6"/>
      <c r="N355" s="6"/>
    </row>
    <row r="356" spans="9:14">
      <c r="I356" s="6"/>
      <c r="M356" s="6"/>
      <c r="N356" s="6"/>
    </row>
    <row r="357" spans="9:14">
      <c r="I357" s="6"/>
      <c r="M357" s="6"/>
      <c r="N357" s="6"/>
    </row>
    <row r="358" spans="9:14">
      <c r="I358" s="6"/>
      <c r="M358" s="6"/>
      <c r="N358" s="6"/>
    </row>
    <row r="359" spans="9:14">
      <c r="I359" s="6"/>
      <c r="M359" s="6"/>
      <c r="N359" s="6"/>
    </row>
    <row r="360" spans="9:14">
      <c r="I360" s="6"/>
      <c r="M360" s="6"/>
      <c r="N360" s="6"/>
    </row>
    <row r="361" spans="9:14">
      <c r="I361" s="6"/>
      <c r="M361" s="6"/>
      <c r="N361" s="6"/>
    </row>
    <row r="362" spans="9:14">
      <c r="I362" s="6"/>
      <c r="M362" s="6"/>
      <c r="N362" s="6"/>
    </row>
    <row r="363" spans="9:14">
      <c r="I363" s="6"/>
      <c r="M363" s="6"/>
      <c r="N363" s="6"/>
    </row>
    <row r="364" spans="9:14">
      <c r="I364" s="6"/>
      <c r="M364" s="6"/>
      <c r="N364" s="6"/>
    </row>
    <row r="365" spans="9:14">
      <c r="I365" s="6"/>
      <c r="M365" s="6"/>
      <c r="N365" s="6"/>
    </row>
    <row r="366" spans="9:14">
      <c r="I366" s="6"/>
      <c r="M366" s="6"/>
      <c r="N366" s="6"/>
    </row>
    <row r="367" spans="9:14">
      <c r="I367" s="6"/>
      <c r="M367" s="6"/>
      <c r="N367" s="6"/>
    </row>
    <row r="368" spans="9:14">
      <c r="I368" s="6"/>
      <c r="M368" s="6"/>
      <c r="N368" s="6"/>
    </row>
    <row r="369" spans="9:14">
      <c r="I369" s="6"/>
      <c r="M369" s="6"/>
      <c r="N369" s="6"/>
    </row>
    <row r="370" spans="9:14">
      <c r="I370" s="6"/>
      <c r="M370" s="6"/>
      <c r="N370" s="6"/>
    </row>
    <row r="371" spans="9:14">
      <c r="I371" s="6"/>
      <c r="M371" s="6"/>
      <c r="N371" s="6"/>
    </row>
    <row r="372" spans="9:14">
      <c r="I372" s="6"/>
      <c r="M372" s="6"/>
      <c r="N372" s="6"/>
    </row>
    <row r="373" spans="9:14">
      <c r="I373" s="6"/>
      <c r="M373" s="6"/>
      <c r="N373" s="6"/>
    </row>
    <row r="374" spans="9:14">
      <c r="I374" s="6"/>
      <c r="M374" s="6"/>
      <c r="N374" s="6"/>
    </row>
    <row r="375" spans="9:14">
      <c r="I375" s="6"/>
      <c r="M375" s="6"/>
      <c r="N375" s="6"/>
    </row>
    <row r="376" spans="9:14">
      <c r="I376" s="6"/>
      <c r="M376" s="6"/>
      <c r="N376" s="6"/>
    </row>
    <row r="377" spans="9:14">
      <c r="I377" s="6"/>
      <c r="M377" s="6"/>
      <c r="N377" s="6"/>
    </row>
    <row r="378" spans="9:14">
      <c r="I378" s="6"/>
      <c r="M378" s="6"/>
      <c r="N378" s="6"/>
    </row>
    <row r="379" spans="9:14">
      <c r="I379" s="6"/>
      <c r="M379" s="6"/>
      <c r="N379" s="6"/>
    </row>
    <row r="380" spans="9:14">
      <c r="I380" s="6"/>
      <c r="M380" s="6"/>
      <c r="N380" s="6"/>
    </row>
    <row r="381" spans="9:14">
      <c r="I381" s="6"/>
      <c r="M381" s="6"/>
      <c r="N381" s="6"/>
    </row>
    <row r="382" spans="9:14">
      <c r="I382" s="6"/>
      <c r="M382" s="6"/>
      <c r="N382" s="6"/>
    </row>
    <row r="383" spans="9:14">
      <c r="I383" s="6"/>
      <c r="M383" s="6"/>
      <c r="N383" s="6"/>
    </row>
    <row r="384" spans="9:14">
      <c r="I384" s="6"/>
      <c r="M384" s="6"/>
      <c r="N384" s="6"/>
    </row>
    <row r="385" spans="9:14">
      <c r="I385" s="6"/>
      <c r="M385" s="6"/>
      <c r="N385" s="6"/>
    </row>
    <row r="386" spans="9:14">
      <c r="I386" s="6"/>
      <c r="M386" s="6"/>
      <c r="N386" s="6"/>
    </row>
    <row r="387" spans="9:14">
      <c r="I387" s="6"/>
      <c r="M387" s="6"/>
      <c r="N387" s="6"/>
    </row>
    <row r="388" spans="9:14">
      <c r="I388" s="6"/>
      <c r="M388" s="6"/>
      <c r="N388" s="6"/>
    </row>
    <row r="389" spans="9:14">
      <c r="I389" s="6"/>
      <c r="M389" s="6"/>
      <c r="N389" s="6"/>
    </row>
    <row r="390" spans="9:14">
      <c r="I390" s="6"/>
      <c r="M390" s="6"/>
      <c r="N390" s="6"/>
    </row>
    <row r="391" spans="9:14">
      <c r="I391" s="6"/>
      <c r="M391" s="6"/>
      <c r="N391" s="6"/>
    </row>
    <row r="392" spans="9:14">
      <c r="I392" s="6"/>
      <c r="M392" s="6"/>
      <c r="N392" s="6"/>
    </row>
    <row r="393" spans="9:14">
      <c r="I393" s="6"/>
      <c r="M393" s="6"/>
      <c r="N393" s="6"/>
    </row>
    <row r="394" spans="9:14">
      <c r="I394" s="6"/>
      <c r="M394" s="6"/>
      <c r="N394" s="6"/>
    </row>
    <row r="395" spans="9:14">
      <c r="I395" s="6"/>
      <c r="M395" s="6"/>
      <c r="N395" s="6"/>
    </row>
    <row r="396" spans="9:14">
      <c r="I396" s="6"/>
      <c r="M396" s="6"/>
      <c r="N396" s="6"/>
    </row>
    <row r="397" spans="9:14">
      <c r="I397" s="6"/>
      <c r="M397" s="6"/>
      <c r="N397" s="6"/>
    </row>
    <row r="398" spans="9:14">
      <c r="I398" s="6"/>
      <c r="M398" s="6"/>
      <c r="N398" s="6"/>
    </row>
    <row r="399" spans="9:14">
      <c r="I399" s="6"/>
      <c r="M399" s="6"/>
      <c r="N399" s="6"/>
    </row>
    <row r="400" spans="9:14">
      <c r="I400" s="6"/>
      <c r="M400" s="6"/>
      <c r="N400" s="6"/>
    </row>
    <row r="401" spans="9:14">
      <c r="I401" s="6"/>
      <c r="M401" s="6"/>
      <c r="N401" s="6"/>
    </row>
    <row r="402" spans="9:14">
      <c r="I402" s="6"/>
      <c r="M402" s="6"/>
      <c r="N402" s="6"/>
    </row>
    <row r="403" spans="9:14">
      <c r="I403" s="6"/>
      <c r="M403" s="6"/>
      <c r="N403" s="6"/>
    </row>
    <row r="404" spans="9:14">
      <c r="I404" s="6"/>
      <c r="M404" s="6"/>
      <c r="N404" s="6"/>
    </row>
    <row r="405" spans="9:14">
      <c r="I405" s="6"/>
      <c r="M405" s="6"/>
      <c r="N405" s="6"/>
    </row>
    <row r="406" spans="9:14">
      <c r="I406" s="6"/>
      <c r="M406" s="6"/>
      <c r="N406" s="6"/>
    </row>
    <row r="407" spans="9:14">
      <c r="I407" s="6"/>
      <c r="M407" s="6"/>
      <c r="N407" s="6"/>
    </row>
    <row r="408" spans="9:14">
      <c r="I408" s="6"/>
      <c r="M408" s="6"/>
      <c r="N408" s="6"/>
    </row>
    <row r="409" spans="9:14">
      <c r="I409" s="6"/>
      <c r="M409" s="6"/>
      <c r="N409" s="6"/>
    </row>
    <row r="410" spans="9:14">
      <c r="I410" s="6"/>
      <c r="M410" s="6"/>
      <c r="N410" s="6"/>
    </row>
    <row r="411" spans="9:14">
      <c r="I411" s="6"/>
      <c r="M411" s="6"/>
      <c r="N411" s="6"/>
    </row>
    <row r="412" spans="9:14">
      <c r="I412" s="6"/>
      <c r="M412" s="6"/>
      <c r="N412" s="6"/>
    </row>
    <row r="413" spans="9:14">
      <c r="I413" s="6"/>
      <c r="M413" s="6"/>
      <c r="N413" s="6"/>
    </row>
    <row r="414" spans="9:14">
      <c r="I414" s="6"/>
      <c r="M414" s="6"/>
      <c r="N414" s="6"/>
    </row>
    <row r="415" spans="9:14">
      <c r="I415" s="6"/>
      <c r="M415" s="6"/>
      <c r="N415" s="6"/>
    </row>
    <row r="416" spans="9:14">
      <c r="I416" s="6"/>
      <c r="M416" s="6"/>
      <c r="N416" s="6"/>
    </row>
    <row r="417" spans="9:14">
      <c r="I417" s="6"/>
      <c r="M417" s="6"/>
      <c r="N417" s="6"/>
    </row>
    <row r="418" spans="9:14">
      <c r="I418" s="6"/>
      <c r="M418" s="6"/>
      <c r="N418" s="6"/>
    </row>
    <row r="419" spans="9:14">
      <c r="I419" s="6"/>
      <c r="M419" s="6"/>
      <c r="N419" s="6"/>
    </row>
    <row r="420" spans="9:14">
      <c r="I420" s="6"/>
      <c r="M420" s="6"/>
      <c r="N420" s="6"/>
    </row>
    <row r="421" spans="9:14">
      <c r="I421" s="6"/>
      <c r="M421" s="6"/>
      <c r="N421" s="6"/>
    </row>
    <row r="422" spans="9:14">
      <c r="I422" s="6"/>
      <c r="M422" s="6"/>
      <c r="N422" s="6"/>
    </row>
    <row r="423" spans="9:14">
      <c r="I423" s="6"/>
      <c r="M423" s="6"/>
      <c r="N423" s="6"/>
    </row>
    <row r="424" spans="9:14">
      <c r="I424" s="6"/>
      <c r="M424" s="6"/>
      <c r="N424" s="6"/>
    </row>
    <row r="425" spans="9:14">
      <c r="I425" s="6"/>
      <c r="M425" s="6"/>
      <c r="N425" s="6"/>
    </row>
    <row r="426" spans="9:14">
      <c r="I426" s="6"/>
      <c r="M426" s="6"/>
      <c r="N426" s="6"/>
    </row>
    <row r="427" spans="9:14">
      <c r="I427" s="6"/>
      <c r="M427" s="6"/>
      <c r="N427" s="6"/>
    </row>
    <row r="428" spans="9:14">
      <c r="I428" s="6"/>
      <c r="M428" s="6"/>
      <c r="N428" s="6"/>
    </row>
    <row r="429" spans="9:14">
      <c r="I429" s="6"/>
      <c r="M429" s="6"/>
      <c r="N429" s="6"/>
    </row>
    <row r="430" spans="9:14">
      <c r="I430" s="6"/>
      <c r="M430" s="6"/>
      <c r="N430" s="6"/>
    </row>
    <row r="431" spans="9:14">
      <c r="I431" s="6"/>
      <c r="M431" s="6"/>
      <c r="N431" s="6"/>
    </row>
    <row r="432" spans="9:14">
      <c r="I432" s="6"/>
      <c r="M432" s="6"/>
      <c r="N432" s="6"/>
    </row>
    <row r="433" spans="9:14">
      <c r="I433" s="6"/>
      <c r="M433" s="6"/>
      <c r="N433" s="6"/>
    </row>
    <row r="434" spans="9:14">
      <c r="I434" s="6"/>
      <c r="M434" s="6"/>
      <c r="N434" s="6"/>
    </row>
    <row r="435" spans="9:14">
      <c r="I435" s="6"/>
      <c r="M435" s="6"/>
      <c r="N435" s="6"/>
    </row>
    <row r="436" spans="9:14">
      <c r="I436" s="6"/>
      <c r="M436" s="6"/>
      <c r="N436" s="6"/>
    </row>
    <row r="437" spans="9:14">
      <c r="I437" s="6"/>
      <c r="M437" s="6"/>
      <c r="N437" s="6"/>
    </row>
    <row r="438" spans="9:14">
      <c r="I438" s="6"/>
      <c r="M438" s="6"/>
      <c r="N438" s="6"/>
    </row>
    <row r="439" spans="9:14">
      <c r="I439" s="6"/>
      <c r="M439" s="6"/>
      <c r="N439" s="6"/>
    </row>
    <row r="440" spans="9:14">
      <c r="I440" s="6"/>
      <c r="M440" s="6"/>
      <c r="N440" s="6"/>
    </row>
    <row r="441" spans="9:14">
      <c r="I441" s="6"/>
      <c r="M441" s="6"/>
      <c r="N441" s="6"/>
    </row>
    <row r="442" spans="9:14">
      <c r="I442" s="6"/>
      <c r="M442" s="6"/>
      <c r="N442" s="6"/>
    </row>
    <row r="443" spans="9:14">
      <c r="I443" s="6"/>
      <c r="M443" s="6"/>
      <c r="N443" s="6"/>
    </row>
    <row r="444" spans="9:14">
      <c r="I444" s="6"/>
      <c r="M444" s="6"/>
      <c r="N444" s="6"/>
    </row>
    <row r="445" spans="9:14">
      <c r="I445" s="6"/>
      <c r="M445" s="6"/>
      <c r="N445" s="6"/>
    </row>
    <row r="446" spans="9:14">
      <c r="I446" s="6"/>
      <c r="M446" s="6"/>
      <c r="N446" s="6"/>
    </row>
    <row r="447" spans="9:14">
      <c r="I447" s="6"/>
      <c r="M447" s="6"/>
      <c r="N447" s="6"/>
    </row>
    <row r="448" spans="9:14">
      <c r="I448" s="6"/>
      <c r="M448" s="6"/>
      <c r="N448" s="6"/>
    </row>
    <row r="449" spans="9:14">
      <c r="I449" s="6"/>
      <c r="M449" s="6"/>
      <c r="N449" s="6"/>
    </row>
    <row r="450" spans="9:14">
      <c r="I450" s="6"/>
      <c r="M450" s="6"/>
      <c r="N450" s="6"/>
    </row>
    <row r="451" spans="9:14">
      <c r="I451" s="6"/>
      <c r="M451" s="6"/>
      <c r="N451" s="6"/>
    </row>
    <row r="452" spans="9:14">
      <c r="I452" s="6"/>
      <c r="M452" s="6"/>
      <c r="N452" s="6"/>
    </row>
    <row r="453" spans="9:14">
      <c r="I453" s="6"/>
      <c r="M453" s="6"/>
      <c r="N453" s="6"/>
    </row>
    <row r="454" spans="9:14">
      <c r="I454" s="6"/>
      <c r="M454" s="6"/>
      <c r="N454" s="6"/>
    </row>
    <row r="455" spans="9:14">
      <c r="I455" s="6"/>
      <c r="M455" s="6"/>
      <c r="N455" s="6"/>
    </row>
    <row r="456" spans="9:14">
      <c r="I456" s="6"/>
      <c r="M456" s="6"/>
      <c r="N456" s="6"/>
    </row>
    <row r="457" spans="9:14">
      <c r="I457" s="6"/>
      <c r="M457" s="6"/>
      <c r="N457" s="6"/>
    </row>
    <row r="458" spans="9:14">
      <c r="I458" s="6"/>
      <c r="M458" s="6"/>
      <c r="N458" s="6"/>
    </row>
    <row r="459" spans="9:14">
      <c r="I459" s="6"/>
      <c r="M459" s="6"/>
      <c r="N459" s="6"/>
    </row>
    <row r="460" spans="9:14">
      <c r="I460" s="6"/>
      <c r="M460" s="6"/>
      <c r="N460" s="6"/>
    </row>
    <row r="461" spans="9:14">
      <c r="I461" s="6"/>
      <c r="M461" s="6"/>
      <c r="N461" s="6"/>
    </row>
    <row r="462" spans="9:14">
      <c r="I462" s="6"/>
      <c r="M462" s="6"/>
      <c r="N462" s="6"/>
    </row>
    <row r="463" spans="9:14">
      <c r="I463" s="6"/>
      <c r="M463" s="6"/>
      <c r="N463" s="6"/>
    </row>
    <row r="464" spans="9:14">
      <c r="I464" s="6"/>
      <c r="M464" s="6"/>
      <c r="N464" s="6"/>
    </row>
    <row r="465" spans="9:14">
      <c r="I465" s="6"/>
      <c r="M465" s="6"/>
      <c r="N465" s="6"/>
    </row>
    <row r="466" spans="9:14">
      <c r="I466" s="6"/>
      <c r="M466" s="6"/>
      <c r="N466" s="6"/>
    </row>
    <row r="467" spans="9:14">
      <c r="I467" s="6"/>
      <c r="M467" s="6"/>
      <c r="N467" s="6"/>
    </row>
    <row r="468" spans="9:14">
      <c r="I468" s="6"/>
      <c r="M468" s="6"/>
      <c r="N468" s="6"/>
    </row>
    <row r="469" spans="9:14">
      <c r="I469" s="6"/>
      <c r="M469" s="6"/>
      <c r="N469" s="6"/>
    </row>
    <row r="470" spans="9:14">
      <c r="I470" s="6"/>
      <c r="M470" s="6"/>
      <c r="N470" s="6"/>
    </row>
    <row r="471" spans="9:14">
      <c r="I471" s="6"/>
      <c r="M471" s="6"/>
      <c r="N471" s="6"/>
    </row>
    <row r="472" spans="9:14">
      <c r="I472" s="6"/>
      <c r="M472" s="6"/>
      <c r="N472" s="6"/>
    </row>
    <row r="473" spans="9:14">
      <c r="I473" s="6"/>
      <c r="M473" s="6"/>
      <c r="N473" s="6"/>
    </row>
    <row r="474" spans="9:14">
      <c r="I474" s="6"/>
      <c r="M474" s="6"/>
      <c r="N474" s="6"/>
    </row>
    <row r="475" spans="9:14">
      <c r="I475" s="6"/>
      <c r="M475" s="6"/>
      <c r="N475" s="6"/>
    </row>
    <row r="476" spans="9:14">
      <c r="I476" s="6"/>
      <c r="M476" s="6"/>
      <c r="N476" s="6"/>
    </row>
    <row r="477" spans="9:14">
      <c r="I477" s="6"/>
      <c r="M477" s="6"/>
      <c r="N477" s="6"/>
    </row>
    <row r="478" spans="9:14">
      <c r="I478" s="6"/>
      <c r="M478" s="6"/>
      <c r="N478" s="6"/>
    </row>
    <row r="479" spans="9:14">
      <c r="I479" s="6"/>
      <c r="M479" s="6"/>
      <c r="N479" s="6"/>
    </row>
    <row r="480" spans="9:14">
      <c r="I480" s="6"/>
      <c r="M480" s="6"/>
      <c r="N480" s="6"/>
    </row>
    <row r="481" spans="9:14">
      <c r="I481" s="6"/>
      <c r="M481" s="6"/>
      <c r="N481" s="6"/>
    </row>
    <row r="482" spans="9:14">
      <c r="I482" s="6"/>
      <c r="M482" s="6"/>
      <c r="N482" s="6"/>
    </row>
    <row r="483" spans="9:14">
      <c r="I483" s="6"/>
      <c r="M483" s="6"/>
      <c r="N483" s="6"/>
    </row>
    <row r="484" spans="9:14">
      <c r="I484" s="6"/>
      <c r="M484" s="6"/>
      <c r="N484" s="6"/>
    </row>
    <row r="485" spans="9:14">
      <c r="I485" s="6"/>
      <c r="M485" s="6"/>
      <c r="N485" s="6"/>
    </row>
    <row r="486" spans="9:14">
      <c r="I486" s="6"/>
      <c r="M486" s="6"/>
      <c r="N486" s="6"/>
    </row>
    <row r="487" spans="9:14">
      <c r="I487" s="6"/>
      <c r="M487" s="6"/>
      <c r="N487" s="6"/>
    </row>
    <row r="488" spans="9:14">
      <c r="I488" s="6"/>
      <c r="M488" s="6"/>
      <c r="N488" s="6"/>
    </row>
    <row r="489" spans="9:14">
      <c r="I489" s="6"/>
      <c r="M489" s="6"/>
      <c r="N489" s="6"/>
    </row>
    <row r="490" spans="9:14">
      <c r="I490" s="6"/>
      <c r="M490" s="6"/>
      <c r="N490" s="6"/>
    </row>
    <row r="491" spans="9:14">
      <c r="I491" s="6"/>
      <c r="M491" s="6"/>
      <c r="N491" s="6"/>
    </row>
    <row r="492" spans="9:14">
      <c r="I492" s="6"/>
      <c r="M492" s="6"/>
      <c r="N492" s="6"/>
    </row>
    <row r="493" spans="9:14">
      <c r="I493" s="6"/>
      <c r="M493" s="6"/>
      <c r="N493" s="6"/>
    </row>
    <row r="494" spans="9:14">
      <c r="I494" s="6"/>
      <c r="M494" s="6"/>
      <c r="N494" s="6"/>
    </row>
    <row r="495" spans="9:14">
      <c r="I495" s="6"/>
      <c r="M495" s="6"/>
      <c r="N495" s="6"/>
    </row>
    <row r="496" spans="9:14">
      <c r="I496" s="6"/>
      <c r="M496" s="6"/>
      <c r="N496" s="6"/>
    </row>
    <row r="497" spans="9:14">
      <c r="I497" s="6"/>
      <c r="M497" s="6"/>
      <c r="N497" s="6"/>
    </row>
    <row r="498" spans="9:14">
      <c r="I498" s="6"/>
      <c r="M498" s="6"/>
      <c r="N498" s="6"/>
    </row>
    <row r="499" spans="9:14">
      <c r="I499" s="6"/>
      <c r="M499" s="6"/>
      <c r="N499" s="6"/>
    </row>
    <row r="500" spans="9:14">
      <c r="I500" s="6"/>
      <c r="M500" s="6"/>
      <c r="N500" s="6"/>
    </row>
    <row r="501" spans="9:14">
      <c r="I501" s="6"/>
      <c r="M501" s="6"/>
      <c r="N501" s="6"/>
    </row>
    <row r="502" spans="9:14">
      <c r="I502" s="6"/>
      <c r="M502" s="6"/>
      <c r="N502" s="6"/>
    </row>
    <row r="503" spans="9:14">
      <c r="I503" s="6"/>
      <c r="M503" s="6"/>
      <c r="N503" s="6"/>
    </row>
    <row r="504" spans="9:14">
      <c r="I504" s="6"/>
      <c r="M504" s="6"/>
      <c r="N504" s="6"/>
    </row>
    <row r="505" spans="9:14">
      <c r="I505" s="6"/>
      <c r="M505" s="6"/>
      <c r="N505" s="6"/>
    </row>
    <row r="506" spans="9:14">
      <c r="I506" s="6"/>
      <c r="M506" s="6"/>
      <c r="N506" s="6"/>
    </row>
    <row r="507" spans="9:14">
      <c r="I507" s="6"/>
      <c r="M507" s="6"/>
      <c r="N507" s="6"/>
    </row>
    <row r="508" spans="9:14">
      <c r="I508" s="6"/>
      <c r="M508" s="6"/>
      <c r="N508" s="6"/>
    </row>
    <row r="509" spans="9:14">
      <c r="I509" s="6"/>
      <c r="M509" s="6"/>
      <c r="N509" s="6"/>
    </row>
    <row r="510" spans="9:14">
      <c r="I510" s="6"/>
      <c r="M510" s="6"/>
      <c r="N510" s="6"/>
    </row>
    <row r="511" spans="9:14">
      <c r="I511" s="6"/>
      <c r="M511" s="6"/>
      <c r="N511" s="6"/>
    </row>
    <row r="512" spans="9:14">
      <c r="I512" s="6"/>
      <c r="M512" s="6"/>
      <c r="N512" s="6"/>
    </row>
    <row r="513" spans="9:14">
      <c r="I513" s="6"/>
      <c r="M513" s="6"/>
      <c r="N513" s="6"/>
    </row>
    <row r="514" spans="9:14">
      <c r="I514" s="6"/>
      <c r="M514" s="6"/>
      <c r="N514" s="6"/>
    </row>
    <row r="515" spans="9:14">
      <c r="I515" s="6"/>
      <c r="M515" s="6"/>
      <c r="N515" s="6"/>
    </row>
    <row r="516" spans="9:14">
      <c r="I516" s="6"/>
      <c r="M516" s="6"/>
      <c r="N516" s="6"/>
    </row>
    <row r="517" spans="9:14">
      <c r="I517" s="6"/>
      <c r="M517" s="6"/>
      <c r="N517" s="6"/>
    </row>
    <row r="518" spans="9:14">
      <c r="I518" s="6"/>
      <c r="M518" s="6"/>
      <c r="N518" s="6"/>
    </row>
    <row r="519" spans="9:14">
      <c r="I519" s="6"/>
      <c r="M519" s="6"/>
      <c r="N519" s="6"/>
    </row>
    <row r="520" spans="9:14">
      <c r="I520" s="6"/>
      <c r="M520" s="6"/>
      <c r="N520" s="6"/>
    </row>
    <row r="521" spans="9:14">
      <c r="I521" s="6"/>
      <c r="M521" s="6"/>
      <c r="N521" s="6"/>
    </row>
    <row r="522" spans="9:14">
      <c r="I522" s="6"/>
      <c r="M522" s="6"/>
      <c r="N522" s="6"/>
    </row>
    <row r="523" spans="9:14">
      <c r="I523" s="6"/>
      <c r="M523" s="6"/>
      <c r="N523" s="6"/>
    </row>
    <row r="524" spans="9:14">
      <c r="I524" s="6"/>
      <c r="M524" s="6"/>
      <c r="N524" s="6"/>
    </row>
    <row r="525" spans="9:14">
      <c r="I525" s="6"/>
      <c r="M525" s="6"/>
      <c r="N525" s="6"/>
    </row>
    <row r="526" spans="9:14">
      <c r="I526" s="6"/>
      <c r="M526" s="6"/>
      <c r="N526" s="6"/>
    </row>
    <row r="527" spans="9:14">
      <c r="I527" s="6"/>
      <c r="M527" s="6"/>
      <c r="N527" s="6"/>
    </row>
    <row r="528" spans="9:14">
      <c r="I528" s="6"/>
      <c r="M528" s="6"/>
      <c r="N528" s="6"/>
    </row>
    <row r="529" spans="9:14">
      <c r="I529" s="6"/>
      <c r="M529" s="6"/>
      <c r="N529" s="6"/>
    </row>
    <row r="530" spans="9:14">
      <c r="I530" s="6"/>
      <c r="M530" s="6"/>
      <c r="N530" s="6"/>
    </row>
    <row r="531" spans="9:14">
      <c r="I531" s="6"/>
      <c r="M531" s="6"/>
      <c r="N531" s="6"/>
    </row>
    <row r="532" spans="9:14">
      <c r="I532" s="6"/>
      <c r="M532" s="6"/>
      <c r="N532" s="6"/>
    </row>
    <row r="533" spans="9:14">
      <c r="I533" s="6"/>
      <c r="M533" s="6"/>
      <c r="N533" s="6"/>
    </row>
    <row r="534" spans="9:14">
      <c r="I534" s="6"/>
      <c r="M534" s="6"/>
      <c r="N534" s="6"/>
    </row>
    <row r="535" spans="9:14">
      <c r="I535" s="6"/>
      <c r="M535" s="6"/>
      <c r="N535" s="6"/>
    </row>
    <row r="536" spans="9:14">
      <c r="I536" s="6"/>
      <c r="M536" s="6"/>
      <c r="N536" s="6"/>
    </row>
    <row r="537" spans="9:14">
      <c r="I537" s="6"/>
      <c r="M537" s="6"/>
      <c r="N537" s="6"/>
    </row>
    <row r="538" spans="9:14">
      <c r="I538" s="6"/>
      <c r="M538" s="6"/>
      <c r="N538" s="6"/>
    </row>
    <row r="539" spans="9:14">
      <c r="I539" s="6"/>
      <c r="M539" s="6"/>
      <c r="N539" s="6"/>
    </row>
    <row r="540" spans="9:14">
      <c r="I540" s="6"/>
      <c r="M540" s="6"/>
      <c r="N540" s="6"/>
    </row>
    <row r="541" spans="9:14">
      <c r="I541" s="6"/>
      <c r="M541" s="6"/>
      <c r="N541" s="6"/>
    </row>
    <row r="542" spans="9:14">
      <c r="I542" s="6"/>
      <c r="M542" s="6"/>
      <c r="N542" s="6"/>
    </row>
    <row r="543" spans="9:14">
      <c r="I543" s="6"/>
      <c r="M543" s="6"/>
      <c r="N543" s="6"/>
    </row>
    <row r="544" spans="9:14">
      <c r="I544" s="6"/>
      <c r="M544" s="6"/>
      <c r="N544" s="6"/>
    </row>
    <row r="545" spans="9:14">
      <c r="I545" s="6"/>
      <c r="M545" s="6"/>
      <c r="N545" s="6"/>
    </row>
    <row r="546" spans="9:14">
      <c r="I546" s="6"/>
      <c r="M546" s="6"/>
      <c r="N546" s="6"/>
    </row>
    <row r="547" spans="9:14">
      <c r="I547" s="6"/>
      <c r="M547" s="6"/>
      <c r="N547" s="6"/>
    </row>
    <row r="548" spans="9:14">
      <c r="I548" s="6"/>
      <c r="M548" s="6"/>
      <c r="N548" s="6"/>
    </row>
    <row r="549" spans="9:14">
      <c r="I549" s="6"/>
      <c r="M549" s="6"/>
      <c r="N549" s="6"/>
    </row>
    <row r="550" spans="9:14">
      <c r="I550" s="6"/>
      <c r="M550" s="6"/>
      <c r="N550" s="6"/>
    </row>
    <row r="551" spans="9:14">
      <c r="I551" s="6"/>
      <c r="M551" s="6"/>
      <c r="N551" s="6"/>
    </row>
    <row r="552" spans="9:14">
      <c r="I552" s="6"/>
      <c r="M552" s="6"/>
      <c r="N552" s="6"/>
    </row>
    <row r="553" spans="9:14">
      <c r="I553" s="6"/>
      <c r="M553" s="6"/>
      <c r="N553" s="6"/>
    </row>
    <row r="554" spans="9:14">
      <c r="I554" s="6"/>
      <c r="M554" s="6"/>
      <c r="N554" s="6"/>
    </row>
    <row r="555" spans="9:14">
      <c r="I555" s="6"/>
      <c r="M555" s="6"/>
      <c r="N555" s="6"/>
    </row>
    <row r="556" spans="9:14">
      <c r="I556" s="6"/>
      <c r="M556" s="6"/>
      <c r="N556" s="6"/>
    </row>
    <row r="557" spans="9:14">
      <c r="I557" s="6"/>
      <c r="M557" s="6"/>
      <c r="N557" s="6"/>
    </row>
    <row r="558" spans="9:14">
      <c r="I558" s="6"/>
      <c r="M558" s="6"/>
      <c r="N558" s="6"/>
    </row>
    <row r="559" spans="9:14">
      <c r="I559" s="6"/>
      <c r="M559" s="6"/>
      <c r="N559" s="6"/>
    </row>
    <row r="560" spans="9:14">
      <c r="I560" s="6"/>
      <c r="M560" s="6"/>
      <c r="N560" s="6"/>
    </row>
    <row r="561" spans="9:14">
      <c r="I561" s="6"/>
      <c r="M561" s="6"/>
      <c r="N561" s="6"/>
    </row>
    <row r="562" spans="9:14">
      <c r="I562" s="6"/>
      <c r="M562" s="6"/>
      <c r="N562" s="6"/>
    </row>
    <row r="563" spans="9:14">
      <c r="I563" s="6"/>
      <c r="M563" s="6"/>
      <c r="N563" s="6"/>
    </row>
    <row r="564" spans="9:14">
      <c r="I564" s="6"/>
      <c r="M564" s="6"/>
      <c r="N564" s="6"/>
    </row>
    <row r="565" spans="9:14">
      <c r="I565" s="6"/>
      <c r="M565" s="6"/>
      <c r="N565" s="6"/>
    </row>
    <row r="566" spans="9:14">
      <c r="I566" s="6"/>
      <c r="M566" s="6"/>
      <c r="N566" s="6"/>
    </row>
    <row r="567" spans="9:14">
      <c r="I567" s="6"/>
      <c r="M567" s="6"/>
      <c r="N567" s="6"/>
    </row>
    <row r="568" spans="9:14">
      <c r="I568" s="6"/>
      <c r="M568" s="6"/>
      <c r="N568" s="6"/>
    </row>
    <row r="569" spans="9:14">
      <c r="I569" s="6"/>
      <c r="M569" s="6"/>
      <c r="N569" s="6"/>
    </row>
    <row r="570" spans="9:14">
      <c r="I570" s="6"/>
      <c r="M570" s="6"/>
      <c r="N570" s="6"/>
    </row>
    <row r="571" spans="9:14">
      <c r="I571" s="6"/>
      <c r="M571" s="6"/>
      <c r="N571" s="6"/>
    </row>
    <row r="572" spans="9:14">
      <c r="I572" s="6"/>
      <c r="M572" s="6"/>
      <c r="N572" s="6"/>
    </row>
    <row r="573" spans="9:14">
      <c r="I573" s="6"/>
      <c r="M573" s="6"/>
      <c r="N573" s="6"/>
    </row>
    <row r="574" spans="9:14">
      <c r="I574" s="6"/>
      <c r="M574" s="6"/>
      <c r="N574" s="6"/>
    </row>
    <row r="575" spans="9:14">
      <c r="I575" s="6"/>
      <c r="M575" s="6"/>
      <c r="N575" s="6"/>
    </row>
    <row r="576" spans="9:14">
      <c r="I576" s="6"/>
      <c r="M576" s="6"/>
      <c r="N576" s="6"/>
    </row>
    <row r="577" spans="9:14">
      <c r="I577" s="6"/>
      <c r="M577" s="6"/>
      <c r="N577" s="6"/>
    </row>
    <row r="578" spans="9:14">
      <c r="I578" s="6"/>
      <c r="M578" s="6"/>
      <c r="N578" s="6"/>
    </row>
    <row r="579" spans="9:14">
      <c r="I579" s="6"/>
      <c r="M579" s="6"/>
      <c r="N579" s="6"/>
    </row>
    <row r="580" spans="9:14">
      <c r="I580" s="6"/>
      <c r="M580" s="6"/>
      <c r="N580" s="6"/>
    </row>
    <row r="581" spans="9:14">
      <c r="I581" s="6"/>
      <c r="M581" s="6"/>
      <c r="N581" s="6"/>
    </row>
    <row r="582" spans="9:14">
      <c r="I582" s="6"/>
      <c r="M582" s="6"/>
      <c r="N582" s="6"/>
    </row>
    <row r="583" spans="9:14">
      <c r="I583" s="6"/>
      <c r="M583" s="6"/>
      <c r="N583" s="6"/>
    </row>
    <row r="584" spans="9:14">
      <c r="I584" s="6"/>
      <c r="M584" s="6"/>
      <c r="N584" s="6"/>
    </row>
    <row r="585" spans="9:14">
      <c r="I585" s="6"/>
      <c r="M585" s="6"/>
      <c r="N585" s="6"/>
    </row>
    <row r="586" spans="9:14">
      <c r="I586" s="6"/>
      <c r="M586" s="6"/>
      <c r="N586" s="6"/>
    </row>
    <row r="587" spans="9:14">
      <c r="I587" s="6"/>
      <c r="M587" s="6"/>
      <c r="N587" s="6"/>
    </row>
    <row r="588" spans="9:14">
      <c r="I588" s="6"/>
      <c r="M588" s="6"/>
      <c r="N588" s="6"/>
    </row>
    <row r="589" spans="9:14">
      <c r="I589" s="6"/>
      <c r="M589" s="6"/>
      <c r="N589" s="6"/>
    </row>
    <row r="590" spans="9:14">
      <c r="I590" s="6"/>
      <c r="M590" s="6"/>
      <c r="N590" s="6"/>
    </row>
    <row r="591" spans="9:14">
      <c r="I591" s="6"/>
      <c r="M591" s="6"/>
      <c r="N591" s="6"/>
    </row>
    <row r="592" spans="9:14">
      <c r="I592" s="6"/>
      <c r="M592" s="6"/>
      <c r="N592" s="6"/>
    </row>
    <row r="593" spans="9:14">
      <c r="I593" s="6"/>
      <c r="M593" s="6"/>
      <c r="N593" s="6"/>
    </row>
    <row r="594" spans="9:14">
      <c r="I594" s="6"/>
      <c r="M594" s="6"/>
      <c r="N594" s="6"/>
    </row>
    <row r="595" spans="9:14">
      <c r="I595" s="6"/>
      <c r="M595" s="6"/>
      <c r="N595" s="6"/>
    </row>
    <row r="596" spans="9:14">
      <c r="I596" s="6"/>
      <c r="M596" s="6"/>
      <c r="N596" s="6"/>
    </row>
    <row r="597" spans="9:14">
      <c r="I597" s="6"/>
      <c r="M597" s="6"/>
      <c r="N597" s="6"/>
    </row>
    <row r="598" spans="9:14">
      <c r="I598" s="6"/>
      <c r="M598" s="6"/>
      <c r="N598" s="6"/>
    </row>
    <row r="599" spans="9:14">
      <c r="I599" s="6"/>
      <c r="M599" s="6"/>
      <c r="N599" s="6"/>
    </row>
    <row r="600" spans="9:14">
      <c r="I600" s="6"/>
      <c r="M600" s="6"/>
      <c r="N600" s="6"/>
    </row>
    <row r="601" spans="9:14">
      <c r="I601" s="6"/>
      <c r="M601" s="6"/>
      <c r="N601" s="6"/>
    </row>
    <row r="602" spans="9:14">
      <c r="I602" s="6"/>
      <c r="M602" s="6"/>
      <c r="N602" s="6"/>
    </row>
    <row r="603" spans="9:14">
      <c r="I603" s="6"/>
      <c r="M603" s="6"/>
      <c r="N603" s="6"/>
    </row>
    <row r="604" spans="9:14">
      <c r="I604" s="6"/>
      <c r="M604" s="6"/>
      <c r="N604" s="6"/>
    </row>
    <row r="605" spans="9:14">
      <c r="I605" s="6"/>
      <c r="M605" s="6"/>
      <c r="N605" s="6"/>
    </row>
    <row r="606" spans="9:14">
      <c r="I606" s="6"/>
      <c r="M606" s="6"/>
      <c r="N606" s="6"/>
    </row>
    <row r="607" spans="9:14">
      <c r="I607" s="6"/>
      <c r="M607" s="6"/>
      <c r="N607" s="6"/>
    </row>
    <row r="608" spans="9:14">
      <c r="I608" s="6"/>
      <c r="M608" s="6"/>
      <c r="N608" s="6"/>
    </row>
    <row r="609" spans="9:14">
      <c r="I609" s="6"/>
      <c r="M609" s="6"/>
      <c r="N609" s="6"/>
    </row>
    <row r="610" spans="9:14">
      <c r="I610" s="6"/>
      <c r="M610" s="6"/>
      <c r="N610" s="6"/>
    </row>
    <row r="611" spans="9:14">
      <c r="I611" s="6"/>
      <c r="M611" s="6"/>
      <c r="N611" s="6"/>
    </row>
    <row r="612" spans="9:14">
      <c r="I612" s="6"/>
      <c r="M612" s="6"/>
      <c r="N612" s="6"/>
    </row>
    <row r="613" spans="9:14">
      <c r="I613" s="6"/>
      <c r="M613" s="6"/>
      <c r="N613" s="6"/>
    </row>
    <row r="614" spans="9:14">
      <c r="I614" s="6"/>
      <c r="M614" s="6"/>
      <c r="N614" s="6"/>
    </row>
    <row r="615" spans="9:14">
      <c r="I615" s="6"/>
      <c r="M615" s="6"/>
      <c r="N615" s="6"/>
    </row>
    <row r="616" spans="9:14">
      <c r="I616" s="6"/>
      <c r="M616" s="6"/>
      <c r="N616" s="6"/>
    </row>
    <row r="617" spans="9:14">
      <c r="I617" s="6"/>
      <c r="M617" s="6"/>
      <c r="N617" s="6"/>
    </row>
    <row r="618" spans="9:14">
      <c r="I618" s="6"/>
      <c r="M618" s="6"/>
      <c r="N618" s="6"/>
    </row>
    <row r="619" spans="9:14">
      <c r="I619" s="6"/>
      <c r="M619" s="6"/>
      <c r="N619" s="6"/>
    </row>
    <row r="620" spans="9:14">
      <c r="I620" s="6"/>
      <c r="M620" s="6"/>
      <c r="N620" s="6"/>
    </row>
    <row r="621" spans="9:14">
      <c r="I621" s="6"/>
      <c r="M621" s="6"/>
      <c r="N621" s="6"/>
    </row>
    <row r="622" spans="9:14">
      <c r="I622" s="6"/>
      <c r="M622" s="6"/>
      <c r="N622" s="6"/>
    </row>
    <row r="623" spans="9:14">
      <c r="I623" s="6"/>
      <c r="M623" s="6"/>
      <c r="N623" s="6"/>
    </row>
    <row r="624" spans="9:14">
      <c r="I624" s="6"/>
      <c r="M624" s="6"/>
      <c r="N624" s="6"/>
    </row>
    <row r="625" spans="9:14">
      <c r="I625" s="6"/>
      <c r="M625" s="6"/>
      <c r="N625" s="6"/>
    </row>
    <row r="626" spans="9:14">
      <c r="I626" s="6"/>
      <c r="M626" s="6"/>
      <c r="N626" s="6"/>
    </row>
    <row r="627" spans="9:14">
      <c r="I627" s="6"/>
      <c r="M627" s="6"/>
      <c r="N627" s="6"/>
    </row>
    <row r="628" spans="9:14">
      <c r="I628" s="6"/>
      <c r="M628" s="6"/>
      <c r="N628" s="6"/>
    </row>
    <row r="629" spans="9:14">
      <c r="I629" s="6"/>
      <c r="M629" s="6"/>
      <c r="N629" s="6"/>
    </row>
    <row r="630" spans="9:14">
      <c r="I630" s="6"/>
      <c r="M630" s="6"/>
      <c r="N630" s="6"/>
    </row>
    <row r="631" spans="9:14">
      <c r="I631" s="6"/>
      <c r="M631" s="6"/>
      <c r="N631" s="6"/>
    </row>
    <row r="632" spans="9:14">
      <c r="I632" s="6"/>
      <c r="M632" s="6"/>
      <c r="N632" s="6"/>
    </row>
    <row r="633" spans="9:14">
      <c r="I633" s="6"/>
      <c r="M633" s="6"/>
      <c r="N633" s="6"/>
    </row>
    <row r="634" spans="9:14">
      <c r="I634" s="6"/>
      <c r="M634" s="6"/>
      <c r="N634" s="6"/>
    </row>
    <row r="635" spans="9:14">
      <c r="I635" s="6"/>
      <c r="M635" s="6"/>
      <c r="N635" s="6"/>
    </row>
    <row r="636" spans="9:14">
      <c r="I636" s="6"/>
      <c r="M636" s="6"/>
      <c r="N636" s="6"/>
    </row>
    <row r="637" spans="9:14">
      <c r="I637" s="6"/>
      <c r="M637" s="6"/>
      <c r="N637" s="6"/>
    </row>
    <row r="638" spans="9:14">
      <c r="I638" s="6"/>
      <c r="M638" s="6"/>
      <c r="N638" s="6"/>
    </row>
    <row r="639" spans="9:14">
      <c r="I639" s="6"/>
      <c r="M639" s="6"/>
      <c r="N639" s="6"/>
    </row>
    <row r="640" spans="9:14">
      <c r="I640" s="6"/>
      <c r="M640" s="6"/>
      <c r="N640" s="6"/>
    </row>
    <row r="641" spans="9:14">
      <c r="I641" s="6"/>
      <c r="M641" s="6"/>
      <c r="N641" s="6"/>
    </row>
    <row r="642" spans="9:14">
      <c r="I642" s="6"/>
      <c r="M642" s="6"/>
      <c r="N642" s="6"/>
    </row>
    <row r="643" spans="9:14">
      <c r="I643" s="6"/>
      <c r="M643" s="6"/>
      <c r="N643" s="6"/>
    </row>
    <row r="644" spans="9:14">
      <c r="I644" s="6"/>
      <c r="M644" s="6"/>
      <c r="N644" s="6"/>
    </row>
    <row r="645" spans="9:14">
      <c r="I645" s="6"/>
      <c r="M645" s="6"/>
      <c r="N645" s="6"/>
    </row>
    <row r="646" spans="9:14">
      <c r="I646" s="6"/>
      <c r="M646" s="6"/>
      <c r="N646" s="6"/>
    </row>
    <row r="647" spans="9:14">
      <c r="I647" s="6"/>
      <c r="M647" s="6"/>
      <c r="N647" s="6"/>
    </row>
    <row r="648" spans="9:14">
      <c r="I648" s="6"/>
      <c r="M648" s="6"/>
      <c r="N648" s="6"/>
    </row>
    <row r="649" spans="9:14">
      <c r="I649" s="6"/>
      <c r="M649" s="6"/>
      <c r="N649" s="6"/>
    </row>
    <row r="650" spans="9:14">
      <c r="I650" s="6"/>
      <c r="M650" s="6"/>
      <c r="N650" s="6"/>
    </row>
    <row r="651" spans="9:14">
      <c r="I651" s="6"/>
      <c r="M651" s="6"/>
      <c r="N651" s="6"/>
    </row>
    <row r="652" spans="9:14">
      <c r="I652" s="6"/>
      <c r="M652" s="6"/>
      <c r="N652" s="6"/>
    </row>
    <row r="653" spans="9:14">
      <c r="I653" s="6"/>
      <c r="M653" s="6"/>
      <c r="N653" s="6"/>
    </row>
    <row r="654" spans="9:14">
      <c r="I654" s="6"/>
      <c r="M654" s="6"/>
      <c r="N654" s="6"/>
    </row>
    <row r="655" spans="9:14">
      <c r="I655" s="6"/>
      <c r="M655" s="6"/>
      <c r="N655" s="6"/>
    </row>
    <row r="656" spans="9:14">
      <c r="I656" s="6"/>
      <c r="M656" s="6"/>
      <c r="N656" s="6"/>
    </row>
    <row r="657" spans="9:14">
      <c r="I657" s="6"/>
      <c r="M657" s="6"/>
      <c r="N657" s="6"/>
    </row>
    <row r="658" spans="9:14">
      <c r="I658" s="6"/>
      <c r="M658" s="6"/>
      <c r="N658" s="6"/>
    </row>
    <row r="659" spans="9:14">
      <c r="I659" s="6"/>
      <c r="M659" s="6"/>
      <c r="N659" s="6"/>
    </row>
    <row r="660" spans="9:14">
      <c r="I660" s="6"/>
      <c r="M660" s="6"/>
      <c r="N660" s="6"/>
    </row>
    <row r="661" spans="9:14">
      <c r="I661" s="6"/>
      <c r="M661" s="6"/>
      <c r="N661" s="6"/>
    </row>
    <row r="662" spans="9:14">
      <c r="I662" s="6"/>
      <c r="M662" s="6"/>
      <c r="N662" s="6"/>
    </row>
    <row r="663" spans="9:14">
      <c r="I663" s="6"/>
      <c r="M663" s="6"/>
      <c r="N663" s="6"/>
    </row>
    <row r="664" spans="9:14">
      <c r="I664" s="6"/>
      <c r="M664" s="6"/>
      <c r="N664" s="6"/>
    </row>
    <row r="665" spans="9:14">
      <c r="I665" s="6"/>
      <c r="M665" s="6"/>
      <c r="N665" s="6"/>
    </row>
    <row r="666" spans="9:14">
      <c r="I666" s="6"/>
      <c r="M666" s="6"/>
      <c r="N666" s="6"/>
    </row>
    <row r="667" spans="9:14">
      <c r="I667" s="6"/>
      <c r="M667" s="6"/>
      <c r="N667" s="6"/>
    </row>
    <row r="668" spans="9:14">
      <c r="I668" s="6"/>
      <c r="M668" s="6"/>
      <c r="N668" s="6"/>
    </row>
    <row r="669" spans="9:14">
      <c r="I669" s="6"/>
      <c r="M669" s="6"/>
      <c r="N669" s="6"/>
    </row>
    <row r="670" spans="9:14">
      <c r="I670" s="6"/>
      <c r="M670" s="6"/>
      <c r="N670" s="6"/>
    </row>
    <row r="671" spans="9:14">
      <c r="I671" s="6"/>
      <c r="M671" s="6"/>
      <c r="N671" s="6"/>
    </row>
    <row r="672" spans="9:14">
      <c r="I672" s="6"/>
      <c r="M672" s="6"/>
      <c r="N672" s="6"/>
    </row>
    <row r="673" spans="9:14">
      <c r="I673" s="6"/>
      <c r="M673" s="6"/>
      <c r="N673" s="6"/>
    </row>
    <row r="674" spans="9:14">
      <c r="I674" s="6"/>
      <c r="M674" s="6"/>
      <c r="N674" s="6"/>
    </row>
    <row r="675" spans="9:14">
      <c r="I675" s="6"/>
      <c r="M675" s="6"/>
      <c r="N675" s="6"/>
    </row>
    <row r="676" spans="9:14">
      <c r="I676" s="6"/>
      <c r="M676" s="6"/>
      <c r="N676" s="6"/>
    </row>
    <row r="677" spans="9:14">
      <c r="I677" s="6"/>
      <c r="M677" s="6"/>
      <c r="N677" s="6"/>
    </row>
    <row r="678" spans="9:14">
      <c r="I678" s="6"/>
      <c r="M678" s="6"/>
      <c r="N678" s="6"/>
    </row>
    <row r="679" spans="9:14">
      <c r="I679" s="6"/>
      <c r="M679" s="6"/>
      <c r="N679" s="6"/>
    </row>
    <row r="680" spans="9:14">
      <c r="I680" s="6"/>
      <c r="M680" s="6"/>
      <c r="N680" s="6"/>
    </row>
    <row r="681" spans="9:14">
      <c r="I681" s="6"/>
      <c r="M681" s="6"/>
      <c r="N681" s="6"/>
    </row>
    <row r="682" spans="9:14">
      <c r="I682" s="6"/>
      <c r="M682" s="6"/>
      <c r="N682" s="6"/>
    </row>
    <row r="683" spans="9:14">
      <c r="I683" s="6"/>
      <c r="M683" s="6"/>
      <c r="N683" s="6"/>
    </row>
    <row r="684" spans="9:14">
      <c r="I684" s="6"/>
      <c r="M684" s="6"/>
      <c r="N684" s="6"/>
    </row>
    <row r="685" spans="9:14">
      <c r="I685" s="6"/>
      <c r="M685" s="6"/>
      <c r="N685" s="6"/>
    </row>
    <row r="686" spans="9:14">
      <c r="I686" s="6"/>
      <c r="M686" s="6"/>
      <c r="N686" s="6"/>
    </row>
    <row r="687" spans="9:14">
      <c r="I687" s="6"/>
      <c r="M687" s="6"/>
      <c r="N687" s="6"/>
    </row>
    <row r="688" spans="9:14">
      <c r="I688" s="6"/>
      <c r="M688" s="6"/>
      <c r="N688" s="6"/>
    </row>
    <row r="689" spans="9:14">
      <c r="I689" s="6"/>
      <c r="M689" s="6"/>
      <c r="N689" s="6"/>
    </row>
    <row r="690" spans="9:14">
      <c r="I690" s="6"/>
      <c r="M690" s="6"/>
      <c r="N690" s="6"/>
    </row>
    <row r="691" spans="9:14">
      <c r="I691" s="6"/>
      <c r="M691" s="6"/>
      <c r="N691" s="6"/>
    </row>
    <row r="692" spans="9:14">
      <c r="I692" s="6"/>
      <c r="M692" s="6"/>
      <c r="N692" s="6"/>
    </row>
    <row r="693" spans="9:14">
      <c r="I693" s="6"/>
      <c r="M693" s="6"/>
      <c r="N693" s="6"/>
    </row>
    <row r="694" spans="9:14">
      <c r="I694" s="6"/>
      <c r="M694" s="6"/>
      <c r="N694" s="6"/>
    </row>
    <row r="695" spans="9:14">
      <c r="I695" s="6"/>
      <c r="M695" s="6"/>
      <c r="N695" s="6"/>
    </row>
    <row r="696" spans="9:14">
      <c r="I696" s="6"/>
      <c r="M696" s="6"/>
      <c r="N696" s="6"/>
    </row>
    <row r="697" spans="9:14">
      <c r="I697" s="6"/>
      <c r="M697" s="6"/>
      <c r="N697" s="6"/>
    </row>
    <row r="698" spans="9:14">
      <c r="I698" s="6"/>
      <c r="M698" s="6"/>
      <c r="N698" s="6"/>
    </row>
    <row r="699" spans="9:14">
      <c r="I699" s="6"/>
      <c r="M699" s="6"/>
      <c r="N699" s="6"/>
    </row>
    <row r="700" spans="9:14">
      <c r="I700" s="6"/>
      <c r="M700" s="6"/>
      <c r="N700" s="6"/>
    </row>
    <row r="701" spans="9:14">
      <c r="I701" s="6"/>
      <c r="M701" s="6"/>
      <c r="N701" s="6"/>
    </row>
    <row r="702" spans="9:14">
      <c r="I702" s="6"/>
      <c r="M702" s="6"/>
      <c r="N702" s="6"/>
    </row>
    <row r="703" spans="9:14">
      <c r="I703" s="6"/>
      <c r="M703" s="6"/>
      <c r="N703" s="6"/>
    </row>
    <row r="704" spans="9:14">
      <c r="I704" s="6"/>
      <c r="M704" s="6"/>
      <c r="N704" s="6"/>
    </row>
    <row r="705" spans="9:14">
      <c r="I705" s="6"/>
      <c r="M705" s="6"/>
      <c r="N705" s="6"/>
    </row>
    <row r="706" spans="9:14">
      <c r="I706" s="6"/>
      <c r="M706" s="6"/>
      <c r="N706" s="6"/>
    </row>
    <row r="707" spans="9:14">
      <c r="I707" s="6"/>
      <c r="M707" s="6"/>
      <c r="N707" s="6"/>
    </row>
    <row r="708" spans="9:14">
      <c r="I708" s="6"/>
      <c r="M708" s="6"/>
      <c r="N708" s="6"/>
    </row>
    <row r="709" spans="9:14">
      <c r="I709" s="6"/>
      <c r="M709" s="6"/>
      <c r="N709" s="6"/>
    </row>
    <row r="710" spans="9:14">
      <c r="I710" s="6"/>
      <c r="M710" s="6"/>
      <c r="N710" s="6"/>
    </row>
    <row r="711" spans="9:14">
      <c r="I711" s="6"/>
      <c r="M711" s="6"/>
      <c r="N711" s="6"/>
    </row>
    <row r="712" spans="9:14">
      <c r="I712" s="6"/>
      <c r="M712" s="6"/>
      <c r="N712" s="6"/>
    </row>
    <row r="713" spans="9:14">
      <c r="I713" s="6"/>
      <c r="M713" s="6"/>
      <c r="N713" s="6"/>
    </row>
    <row r="714" spans="9:14">
      <c r="I714" s="6"/>
      <c r="M714" s="6"/>
      <c r="N714" s="6"/>
    </row>
    <row r="715" spans="9:14">
      <c r="I715" s="6"/>
      <c r="M715" s="6"/>
      <c r="N715" s="6"/>
    </row>
    <row r="716" spans="9:14">
      <c r="I716" s="6"/>
      <c r="M716" s="6"/>
      <c r="N716" s="6"/>
    </row>
    <row r="717" spans="9:14">
      <c r="I717" s="6"/>
      <c r="M717" s="6"/>
      <c r="N717" s="6"/>
    </row>
    <row r="718" spans="9:14">
      <c r="I718" s="6"/>
      <c r="M718" s="6"/>
      <c r="N718" s="6"/>
    </row>
    <row r="719" spans="9:14">
      <c r="I719" s="6"/>
      <c r="M719" s="6"/>
      <c r="N719" s="6"/>
    </row>
    <row r="720" spans="9:14">
      <c r="I720" s="6"/>
      <c r="M720" s="6"/>
      <c r="N720" s="6"/>
    </row>
    <row r="721" spans="9:14">
      <c r="I721" s="6"/>
      <c r="M721" s="6"/>
      <c r="N721" s="6"/>
    </row>
    <row r="722" spans="9:14">
      <c r="I722" s="6"/>
      <c r="M722" s="6"/>
      <c r="N722" s="6"/>
    </row>
    <row r="723" spans="9:14">
      <c r="I723" s="6"/>
      <c r="M723" s="6"/>
      <c r="N723" s="6"/>
    </row>
    <row r="724" spans="9:14">
      <c r="I724" s="6"/>
      <c r="M724" s="6"/>
      <c r="N724" s="6"/>
    </row>
    <row r="725" spans="9:14">
      <c r="I725" s="6"/>
      <c r="M725" s="6"/>
      <c r="N725" s="6"/>
    </row>
    <row r="726" spans="9:14">
      <c r="I726" s="6"/>
      <c r="M726" s="6"/>
      <c r="N726" s="6"/>
    </row>
    <row r="727" spans="9:14">
      <c r="I727" s="6"/>
      <c r="M727" s="6"/>
      <c r="N727" s="6"/>
    </row>
    <row r="728" spans="9:14">
      <c r="I728" s="6"/>
      <c r="M728" s="6"/>
      <c r="N728" s="6"/>
    </row>
    <row r="729" spans="9:14">
      <c r="I729" s="6"/>
      <c r="M729" s="6"/>
      <c r="N729" s="6"/>
    </row>
    <row r="730" spans="9:14">
      <c r="I730" s="6"/>
      <c r="M730" s="6"/>
      <c r="N730" s="6"/>
    </row>
    <row r="731" spans="9:14">
      <c r="I731" s="6"/>
      <c r="M731" s="6"/>
      <c r="N731" s="6"/>
    </row>
    <row r="732" spans="9:14">
      <c r="I732" s="6"/>
      <c r="M732" s="6"/>
      <c r="N732" s="6"/>
    </row>
    <row r="733" spans="9:14">
      <c r="I733" s="6"/>
      <c r="M733" s="6"/>
      <c r="N733" s="6"/>
    </row>
    <row r="734" spans="9:14">
      <c r="I734" s="6"/>
      <c r="M734" s="6"/>
      <c r="N734" s="6"/>
    </row>
    <row r="735" spans="9:14">
      <c r="I735" s="6"/>
      <c r="M735" s="6"/>
      <c r="N735" s="6"/>
    </row>
    <row r="736" spans="9:14">
      <c r="I736" s="6"/>
      <c r="M736" s="6"/>
      <c r="N736" s="6"/>
    </row>
    <row r="737" spans="9:14">
      <c r="I737" s="6"/>
      <c r="M737" s="6"/>
      <c r="N737" s="6"/>
    </row>
    <row r="738" spans="9:14">
      <c r="I738" s="6"/>
      <c r="M738" s="6"/>
      <c r="N738" s="6"/>
    </row>
    <row r="739" spans="9:14">
      <c r="I739" s="6"/>
      <c r="M739" s="6"/>
      <c r="N739" s="6"/>
    </row>
    <row r="740" spans="9:14">
      <c r="I740" s="6"/>
      <c r="M740" s="6"/>
      <c r="N740" s="6"/>
    </row>
    <row r="741" spans="9:14">
      <c r="I741" s="6"/>
      <c r="M741" s="6"/>
      <c r="N741" s="6"/>
    </row>
    <row r="742" spans="9:14">
      <c r="I742" s="6"/>
      <c r="M742" s="6"/>
      <c r="N742" s="6"/>
    </row>
    <row r="743" spans="9:14">
      <c r="I743" s="6"/>
      <c r="M743" s="6"/>
      <c r="N743" s="6"/>
    </row>
    <row r="744" spans="9:14">
      <c r="I744" s="6"/>
      <c r="M744" s="6"/>
      <c r="N744" s="6"/>
    </row>
    <row r="745" spans="9:14">
      <c r="I745" s="6"/>
      <c r="M745" s="6"/>
      <c r="N745" s="6"/>
    </row>
    <row r="746" spans="9:14">
      <c r="I746" s="6"/>
      <c r="M746" s="6"/>
      <c r="N746" s="6"/>
    </row>
    <row r="747" spans="9:14">
      <c r="I747" s="6"/>
      <c r="M747" s="6"/>
      <c r="N747" s="6"/>
    </row>
    <row r="748" spans="9:14">
      <c r="I748" s="6"/>
      <c r="M748" s="6"/>
      <c r="N748" s="6"/>
    </row>
    <row r="749" spans="9:14">
      <c r="I749" s="6"/>
      <c r="M749" s="6"/>
      <c r="N749" s="6"/>
    </row>
    <row r="750" spans="9:14">
      <c r="I750" s="6"/>
      <c r="M750" s="6"/>
      <c r="N750" s="6"/>
    </row>
    <row r="751" spans="9:14">
      <c r="I751" s="6"/>
      <c r="M751" s="6"/>
      <c r="N751" s="6"/>
    </row>
    <row r="752" spans="9:14">
      <c r="I752" s="6"/>
      <c r="M752" s="6"/>
      <c r="N752" s="6"/>
    </row>
    <row r="753" spans="9:14">
      <c r="I753" s="6"/>
      <c r="M753" s="6"/>
      <c r="N753" s="6"/>
    </row>
    <row r="754" spans="9:14">
      <c r="I754" s="6"/>
      <c r="M754" s="6"/>
      <c r="N754" s="6"/>
    </row>
    <row r="755" spans="9:14">
      <c r="I755" s="6"/>
      <c r="M755" s="6"/>
      <c r="N755" s="6"/>
    </row>
    <row r="756" spans="9:14">
      <c r="I756" s="6"/>
      <c r="M756" s="6"/>
      <c r="N756" s="6"/>
    </row>
    <row r="757" spans="9:14">
      <c r="I757" s="6"/>
      <c r="M757" s="6"/>
      <c r="N757" s="6"/>
    </row>
    <row r="758" spans="9:14">
      <c r="I758" s="6"/>
      <c r="M758" s="6"/>
      <c r="N758" s="6"/>
    </row>
    <row r="759" spans="9:14">
      <c r="I759" s="6"/>
      <c r="M759" s="6"/>
      <c r="N759" s="6"/>
    </row>
    <row r="760" spans="9:14">
      <c r="I760" s="6"/>
      <c r="M760" s="6"/>
      <c r="N760" s="6"/>
    </row>
    <row r="761" spans="9:14">
      <c r="I761" s="6"/>
      <c r="M761" s="6"/>
      <c r="N761" s="6"/>
    </row>
    <row r="762" spans="9:14">
      <c r="I762" s="6"/>
      <c r="M762" s="6"/>
      <c r="N762" s="6"/>
    </row>
    <row r="763" spans="9:14">
      <c r="I763" s="6"/>
      <c r="M763" s="6"/>
      <c r="N763" s="6"/>
    </row>
    <row r="764" spans="9:14">
      <c r="I764" s="6"/>
      <c r="M764" s="6"/>
      <c r="N764" s="6"/>
    </row>
    <row r="765" spans="9:14">
      <c r="I765" s="6"/>
      <c r="M765" s="6"/>
      <c r="N765" s="6"/>
    </row>
    <row r="766" spans="9:14">
      <c r="I766" s="6"/>
      <c r="M766" s="6"/>
      <c r="N766" s="6"/>
    </row>
    <row r="767" spans="9:14">
      <c r="I767" s="6"/>
      <c r="M767" s="6"/>
      <c r="N767" s="6"/>
    </row>
    <row r="768" spans="9:14">
      <c r="I768" s="6"/>
      <c r="M768" s="6"/>
      <c r="N768" s="6"/>
    </row>
    <row r="769" spans="9:14">
      <c r="I769" s="6"/>
      <c r="M769" s="6"/>
      <c r="N769" s="6"/>
    </row>
    <row r="770" spans="9:14">
      <c r="I770" s="6"/>
      <c r="M770" s="6"/>
      <c r="N770" s="6"/>
    </row>
    <row r="771" spans="9:14">
      <c r="I771" s="6"/>
      <c r="M771" s="6"/>
      <c r="N771" s="6"/>
    </row>
    <row r="772" spans="9:14">
      <c r="I772" s="6"/>
      <c r="M772" s="6"/>
      <c r="N772" s="6"/>
    </row>
    <row r="773" spans="9:14">
      <c r="I773" s="6"/>
      <c r="M773" s="6"/>
      <c r="N773" s="6"/>
    </row>
    <row r="774" spans="9:14">
      <c r="I774" s="6"/>
      <c r="M774" s="6"/>
      <c r="N774" s="6"/>
    </row>
    <row r="775" spans="9:14">
      <c r="I775" s="6"/>
      <c r="M775" s="6"/>
      <c r="N775" s="6"/>
    </row>
    <row r="776" spans="9:14">
      <c r="I776" s="6"/>
      <c r="M776" s="6"/>
      <c r="N776" s="6"/>
    </row>
    <row r="777" spans="9:14">
      <c r="I777" s="6"/>
      <c r="M777" s="6"/>
      <c r="N777" s="6"/>
    </row>
    <row r="778" spans="9:14">
      <c r="I778" s="6"/>
      <c r="M778" s="6"/>
      <c r="N778" s="6"/>
    </row>
    <row r="779" spans="9:14">
      <c r="I779" s="6"/>
      <c r="M779" s="6"/>
      <c r="N779" s="6"/>
    </row>
    <row r="780" spans="9:14">
      <c r="I780" s="6"/>
      <c r="M780" s="6"/>
      <c r="N780" s="6"/>
    </row>
    <row r="781" spans="9:14">
      <c r="I781" s="6"/>
      <c r="M781" s="6"/>
      <c r="N781" s="6"/>
    </row>
    <row r="782" spans="9:14">
      <c r="I782" s="6"/>
      <c r="M782" s="6"/>
      <c r="N782" s="6"/>
    </row>
    <row r="783" spans="9:14">
      <c r="I783" s="6"/>
      <c r="M783" s="6"/>
      <c r="N783" s="6"/>
    </row>
    <row r="784" spans="9:14">
      <c r="I784" s="6"/>
      <c r="M784" s="6"/>
      <c r="N784" s="6"/>
    </row>
    <row r="785" spans="9:14">
      <c r="I785" s="6"/>
      <c r="M785" s="6"/>
      <c r="N785" s="6"/>
    </row>
    <row r="786" spans="9:14">
      <c r="I786" s="6"/>
      <c r="M786" s="6"/>
      <c r="N786" s="6"/>
    </row>
    <row r="787" spans="9:14">
      <c r="I787" s="6"/>
      <c r="M787" s="6"/>
      <c r="N787" s="6"/>
    </row>
    <row r="788" spans="9:14">
      <c r="I788" s="6"/>
      <c r="M788" s="6"/>
      <c r="N788" s="6"/>
    </row>
    <row r="789" spans="9:14">
      <c r="I789" s="6"/>
      <c r="M789" s="6"/>
      <c r="N789" s="6"/>
    </row>
    <row r="790" spans="9:14">
      <c r="I790" s="6"/>
      <c r="M790" s="6"/>
      <c r="N790" s="6"/>
    </row>
    <row r="791" spans="9:14">
      <c r="I791" s="6"/>
      <c r="M791" s="6"/>
      <c r="N791" s="6"/>
    </row>
    <row r="792" spans="9:14">
      <c r="I792" s="6"/>
      <c r="M792" s="6"/>
      <c r="N792" s="6"/>
    </row>
    <row r="793" spans="9:14">
      <c r="I793" s="6"/>
      <c r="M793" s="6"/>
      <c r="N793" s="6"/>
    </row>
    <row r="794" spans="9:14">
      <c r="I794" s="6"/>
      <c r="M794" s="6"/>
      <c r="N794" s="6"/>
    </row>
    <row r="795" spans="9:14">
      <c r="I795" s="6"/>
      <c r="M795" s="6"/>
      <c r="N795" s="6"/>
    </row>
    <row r="796" spans="9:14">
      <c r="I796" s="6"/>
      <c r="M796" s="6"/>
      <c r="N796" s="6"/>
    </row>
    <row r="797" spans="9:14">
      <c r="I797" s="6"/>
      <c r="M797" s="6"/>
      <c r="N797" s="6"/>
    </row>
    <row r="798" spans="9:14">
      <c r="I798" s="6"/>
      <c r="M798" s="6"/>
      <c r="N798" s="6"/>
    </row>
    <row r="799" spans="9:14">
      <c r="I799" s="6"/>
      <c r="M799" s="6"/>
      <c r="N799" s="6"/>
    </row>
    <row r="800" spans="9:14">
      <c r="I800" s="6"/>
      <c r="M800" s="6"/>
      <c r="N800" s="6"/>
    </row>
    <row r="801" spans="9:14">
      <c r="I801" s="6"/>
      <c r="M801" s="6"/>
      <c r="N801" s="6"/>
    </row>
    <row r="802" spans="9:14">
      <c r="I802" s="6"/>
      <c r="M802" s="6"/>
      <c r="N802" s="6"/>
    </row>
    <row r="803" spans="9:14">
      <c r="I803" s="6"/>
      <c r="M803" s="6"/>
      <c r="N803" s="6"/>
    </row>
    <row r="804" spans="9:14">
      <c r="I804" s="6"/>
      <c r="M804" s="6"/>
      <c r="N804" s="6"/>
    </row>
    <row r="805" spans="9:14">
      <c r="I805" s="6"/>
      <c r="M805" s="6"/>
      <c r="N805" s="6"/>
    </row>
    <row r="806" spans="9:14">
      <c r="I806" s="6"/>
      <c r="M806" s="6"/>
      <c r="N806" s="6"/>
    </row>
    <row r="807" spans="9:14">
      <c r="I807" s="6"/>
      <c r="M807" s="6"/>
      <c r="N807" s="6"/>
    </row>
    <row r="808" spans="9:14">
      <c r="I808" s="6"/>
      <c r="M808" s="6"/>
      <c r="N808" s="6"/>
    </row>
    <row r="809" spans="9:14">
      <c r="I809" s="6"/>
      <c r="M809" s="6"/>
      <c r="N809" s="6"/>
    </row>
    <row r="810" spans="9:14">
      <c r="I810" s="6"/>
      <c r="M810" s="6"/>
      <c r="N810" s="6"/>
    </row>
    <row r="811" spans="9:14">
      <c r="I811" s="6"/>
      <c r="M811" s="6"/>
      <c r="N811" s="6"/>
    </row>
    <row r="812" spans="9:14">
      <c r="I812" s="6"/>
      <c r="M812" s="6"/>
      <c r="N812" s="6"/>
    </row>
    <row r="813" spans="9:14">
      <c r="I813" s="6"/>
      <c r="M813" s="6"/>
      <c r="N813" s="6"/>
    </row>
    <row r="814" spans="9:14">
      <c r="I814" s="6"/>
      <c r="M814" s="6"/>
      <c r="N814" s="6"/>
    </row>
    <row r="815" spans="9:14">
      <c r="I815" s="6"/>
      <c r="M815" s="6"/>
      <c r="N815" s="6"/>
    </row>
    <row r="816" spans="9:14">
      <c r="I816" s="6"/>
      <c r="M816" s="6"/>
      <c r="N816" s="6"/>
    </row>
    <row r="817" spans="9:14">
      <c r="I817" s="6"/>
      <c r="M817" s="6"/>
      <c r="N817" s="6"/>
    </row>
    <row r="818" spans="9:14">
      <c r="I818" s="6"/>
      <c r="M818" s="6"/>
      <c r="N818" s="6"/>
    </row>
    <row r="819" spans="9:14">
      <c r="I819" s="6"/>
      <c r="M819" s="6"/>
      <c r="N819" s="6"/>
    </row>
    <row r="820" spans="9:14">
      <c r="I820" s="6"/>
      <c r="M820" s="6"/>
      <c r="N820" s="6"/>
    </row>
    <row r="821" spans="9:14">
      <c r="I821" s="6"/>
      <c r="M821" s="6"/>
      <c r="N821" s="6"/>
    </row>
    <row r="822" spans="9:14">
      <c r="I822" s="6"/>
      <c r="M822" s="6"/>
      <c r="N822" s="6"/>
    </row>
    <row r="823" spans="9:14">
      <c r="I823" s="6"/>
      <c r="M823" s="6"/>
      <c r="N823" s="6"/>
    </row>
    <row r="824" spans="9:14">
      <c r="I824" s="6"/>
      <c r="M824" s="6"/>
      <c r="N824" s="6"/>
    </row>
    <row r="825" spans="9:14">
      <c r="I825" s="6"/>
      <c r="M825" s="6"/>
      <c r="N825" s="6"/>
    </row>
    <row r="826" spans="9:14">
      <c r="I826" s="6"/>
      <c r="M826" s="6"/>
      <c r="N826" s="6"/>
    </row>
    <row r="827" spans="9:14">
      <c r="I827" s="6"/>
      <c r="M827" s="6"/>
      <c r="N827" s="6"/>
    </row>
    <row r="828" spans="9:14">
      <c r="I828" s="6"/>
      <c r="M828" s="6"/>
      <c r="N828" s="6"/>
    </row>
    <row r="829" spans="9:14">
      <c r="I829" s="6"/>
      <c r="M829" s="6"/>
      <c r="N829" s="6"/>
    </row>
    <row r="830" spans="9:14">
      <c r="I830" s="6"/>
      <c r="M830" s="6"/>
      <c r="N830" s="6"/>
    </row>
    <row r="831" spans="9:14">
      <c r="I831" s="6"/>
      <c r="M831" s="6"/>
      <c r="N831" s="6"/>
    </row>
    <row r="832" spans="9:14">
      <c r="I832" s="6"/>
      <c r="M832" s="6"/>
      <c r="N832" s="6"/>
    </row>
    <row r="833" spans="9:14">
      <c r="I833" s="6"/>
      <c r="M833" s="6"/>
      <c r="N833" s="6"/>
    </row>
    <row r="834" spans="9:14">
      <c r="I834" s="6"/>
      <c r="M834" s="6"/>
      <c r="N834" s="6"/>
    </row>
    <row r="835" spans="9:14">
      <c r="I835" s="6"/>
      <c r="M835" s="6"/>
      <c r="N835" s="6"/>
    </row>
    <row r="836" spans="9:14">
      <c r="I836" s="6"/>
      <c r="M836" s="6"/>
      <c r="N836" s="6"/>
    </row>
    <row r="837" spans="9:14">
      <c r="I837" s="6"/>
      <c r="M837" s="6"/>
      <c r="N837" s="6"/>
    </row>
    <row r="838" spans="9:14">
      <c r="I838" s="6"/>
      <c r="M838" s="6"/>
      <c r="N838" s="6"/>
    </row>
    <row r="839" spans="9:14">
      <c r="I839" s="6"/>
      <c r="M839" s="6"/>
      <c r="N839" s="6"/>
    </row>
    <row r="840" spans="9:14">
      <c r="I840" s="6"/>
      <c r="M840" s="6"/>
      <c r="N840" s="6"/>
    </row>
    <row r="841" spans="9:14">
      <c r="I841" s="6"/>
      <c r="M841" s="6"/>
      <c r="N841" s="6"/>
    </row>
    <row r="842" spans="9:14">
      <c r="I842" s="6"/>
      <c r="M842" s="6"/>
      <c r="N842" s="6"/>
    </row>
    <row r="843" spans="9:14">
      <c r="I843" s="6"/>
      <c r="M843" s="6"/>
      <c r="N843" s="6"/>
    </row>
    <row r="844" spans="9:14">
      <c r="I844" s="6"/>
      <c r="M844" s="6"/>
      <c r="N844" s="6"/>
    </row>
    <row r="845" spans="9:14">
      <c r="I845" s="6"/>
      <c r="M845" s="6"/>
      <c r="N845" s="6"/>
    </row>
    <row r="846" spans="9:14">
      <c r="I846" s="6"/>
      <c r="M846" s="6"/>
      <c r="N846" s="6"/>
    </row>
    <row r="847" spans="9:14">
      <c r="I847" s="6"/>
      <c r="M847" s="6"/>
      <c r="N847" s="6"/>
    </row>
    <row r="848" spans="9:14">
      <c r="I848" s="6"/>
      <c r="M848" s="6"/>
      <c r="N848" s="6"/>
    </row>
    <row r="849" spans="9:14">
      <c r="I849" s="6"/>
      <c r="M849" s="6"/>
      <c r="N849" s="6"/>
    </row>
    <row r="850" spans="9:14">
      <c r="I850" s="6"/>
      <c r="M850" s="6"/>
      <c r="N850" s="6"/>
    </row>
    <row r="851" spans="9:14">
      <c r="I851" s="6"/>
      <c r="M851" s="6"/>
      <c r="N851" s="6"/>
    </row>
    <row r="852" spans="9:14">
      <c r="I852" s="6"/>
      <c r="M852" s="6"/>
      <c r="N852" s="6"/>
    </row>
    <row r="853" spans="9:14">
      <c r="I853" s="6"/>
      <c r="M853" s="6"/>
      <c r="N853" s="6"/>
    </row>
    <row r="854" spans="9:14">
      <c r="I854" s="6"/>
      <c r="M854" s="6"/>
      <c r="N854" s="6"/>
    </row>
    <row r="855" spans="9:14">
      <c r="I855" s="6"/>
      <c r="M855" s="6"/>
      <c r="N855" s="6"/>
    </row>
    <row r="856" spans="9:14">
      <c r="I856" s="6"/>
      <c r="M856" s="6"/>
      <c r="N856" s="6"/>
    </row>
    <row r="857" spans="9:14">
      <c r="I857" s="6"/>
      <c r="M857" s="6"/>
      <c r="N857" s="6"/>
    </row>
    <row r="858" spans="9:14">
      <c r="I858" s="6"/>
      <c r="M858" s="6"/>
      <c r="N858" s="6"/>
    </row>
    <row r="859" spans="9:14">
      <c r="I859" s="6"/>
      <c r="M859" s="6"/>
      <c r="N859" s="6"/>
    </row>
    <row r="860" spans="9:14">
      <c r="I860" s="6"/>
      <c r="M860" s="6"/>
      <c r="N860" s="6"/>
    </row>
    <row r="861" spans="9:14">
      <c r="I861" s="6"/>
      <c r="M861" s="6"/>
      <c r="N861" s="6"/>
    </row>
    <row r="862" spans="9:14">
      <c r="I862" s="6"/>
      <c r="M862" s="6"/>
      <c r="N862" s="6"/>
    </row>
    <row r="863" spans="9:14">
      <c r="I863" s="6"/>
      <c r="M863" s="6"/>
      <c r="N863" s="6"/>
    </row>
    <row r="864" spans="9:14">
      <c r="I864" s="6"/>
      <c r="M864" s="6"/>
      <c r="N864" s="6"/>
    </row>
    <row r="865" spans="9:14">
      <c r="I865" s="6"/>
      <c r="M865" s="6"/>
      <c r="N865" s="6"/>
    </row>
    <row r="866" spans="9:14">
      <c r="I866" s="6"/>
      <c r="M866" s="6"/>
      <c r="N866" s="6"/>
    </row>
    <row r="867" spans="9:14">
      <c r="I867" s="6"/>
      <c r="M867" s="6"/>
      <c r="N867" s="6"/>
    </row>
    <row r="868" spans="9:14">
      <c r="I868" s="6"/>
      <c r="M868" s="6"/>
      <c r="N868" s="6"/>
    </row>
    <row r="869" spans="9:14">
      <c r="I869" s="6"/>
      <c r="M869" s="6"/>
      <c r="N869" s="6"/>
    </row>
    <row r="870" spans="9:14">
      <c r="I870" s="6"/>
      <c r="M870" s="6"/>
      <c r="N870" s="6"/>
    </row>
    <row r="871" spans="9:14">
      <c r="I871" s="6"/>
      <c r="M871" s="6"/>
      <c r="N871" s="6"/>
    </row>
    <row r="872" spans="9:14">
      <c r="I872" s="6"/>
      <c r="M872" s="6"/>
      <c r="N872" s="6"/>
    </row>
    <row r="873" spans="9:14">
      <c r="I873" s="6"/>
      <c r="M873" s="6"/>
      <c r="N873" s="6"/>
    </row>
    <row r="874" spans="9:14">
      <c r="I874" s="6"/>
      <c r="M874" s="6"/>
      <c r="N874" s="6"/>
    </row>
    <row r="875" spans="9:14">
      <c r="I875" s="6"/>
      <c r="M875" s="6"/>
      <c r="N875" s="6"/>
    </row>
    <row r="876" spans="9:14">
      <c r="I876" s="6"/>
      <c r="M876" s="6"/>
      <c r="N876" s="6"/>
    </row>
    <row r="877" spans="9:14">
      <c r="I877" s="6"/>
      <c r="M877" s="6"/>
      <c r="N877" s="6"/>
    </row>
    <row r="878" spans="9:14">
      <c r="I878" s="6"/>
      <c r="M878" s="6"/>
      <c r="N878" s="6"/>
    </row>
    <row r="879" spans="9:14">
      <c r="I879" s="6"/>
      <c r="M879" s="6"/>
      <c r="N879" s="6"/>
    </row>
    <row r="880" spans="9:14">
      <c r="I880" s="6"/>
      <c r="M880" s="6"/>
      <c r="N880" s="6"/>
    </row>
    <row r="881" spans="9:14">
      <c r="I881" s="6"/>
      <c r="M881" s="6"/>
      <c r="N881" s="6"/>
    </row>
    <row r="882" spans="9:14">
      <c r="I882" s="6"/>
      <c r="M882" s="6"/>
      <c r="N882" s="6"/>
    </row>
    <row r="883" spans="9:14">
      <c r="I883" s="6"/>
      <c r="M883" s="6"/>
      <c r="N883" s="6"/>
    </row>
  </sheetData>
  <phoneticPr fontId="6" type="noConversion"/>
  <pageMargins left="0.75" right="0.75" top="0" bottom="0" header="0.5" footer="0.5"/>
  <pageSetup paperSize="5" scale="52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New York Sum</vt:lpstr>
      <vt:lpstr>'New York Sum'!Print_Area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Alejandra Chavez</dc:creator>
  <cp:lastModifiedBy>Felienne</cp:lastModifiedBy>
  <dcterms:created xsi:type="dcterms:W3CDTF">2001-10-16T23:37:21Z</dcterms:created>
  <dcterms:modified xsi:type="dcterms:W3CDTF">2014-09-04T14:03:00Z</dcterms:modified>
</cp:coreProperties>
</file>