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503479/SAPDevelop/go/src/github.com/gardener/network-problem-detector/hack/"/>
    </mc:Choice>
  </mc:AlternateContent>
  <xr:revisionPtr revIDLastSave="0" documentId="13_ncr:1_{3D0B30DD-C035-EF47-A60D-7990D4534790}" xr6:coauthVersionLast="47" xr6:coauthVersionMax="47" xr10:uidLastSave="{00000000-0000-0000-0000-000000000000}"/>
  <bookViews>
    <workbookView xWindow="0" yWindow="500" windowWidth="39140" windowHeight="31560" xr2:uid="{9888382A-0CFE-3A46-AA67-60667DE376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0" i="1"/>
  <c r="E4" i="1"/>
  <c r="E6" i="1"/>
  <c r="G11" i="1" s="1"/>
  <c r="I11" i="1" s="1"/>
  <c r="I14" i="1"/>
  <c r="I15" i="1"/>
  <c r="I16" i="1"/>
  <c r="I17" i="1"/>
  <c r="I18" i="1"/>
  <c r="I19" i="1"/>
  <c r="I20" i="1"/>
  <c r="I21" i="1"/>
  <c r="I22" i="1"/>
  <c r="D20" i="1" l="1"/>
  <c r="D18" i="1"/>
  <c r="E18" i="1" s="1"/>
  <c r="F18" i="1" s="1"/>
  <c r="D19" i="1"/>
  <c r="E19" i="1" s="1"/>
  <c r="F19" i="1" s="1"/>
  <c r="G13" i="1"/>
  <c r="I13" i="1" s="1"/>
  <c r="G10" i="1"/>
  <c r="I10" i="1" s="1"/>
  <c r="G12" i="1"/>
  <c r="H19" i="1" l="1"/>
  <c r="H18" i="1"/>
  <c r="D12" i="1"/>
  <c r="E12" i="1" s="1"/>
  <c r="F12" i="1" s="1"/>
  <c r="D14" i="1"/>
  <c r="E14" i="1" s="1"/>
  <c r="F14" i="1" s="1"/>
  <c r="D11" i="1"/>
  <c r="H11" i="1" s="1"/>
  <c r="D10" i="1"/>
  <c r="E10" i="1" s="1"/>
  <c r="F10" i="1" s="1"/>
  <c r="D13" i="1"/>
  <c r="E13" i="1" s="1"/>
  <c r="F13" i="1" s="1"/>
  <c r="E20" i="1"/>
  <c r="F20" i="1" s="1"/>
  <c r="D15" i="1"/>
  <c r="E15" i="1" s="1"/>
  <c r="F15" i="1" s="1"/>
  <c r="D16" i="1"/>
  <c r="H16" i="1" s="1"/>
  <c r="D22" i="1"/>
  <c r="H22" i="1" s="1"/>
  <c r="D21" i="1"/>
  <c r="H21" i="1" s="1"/>
  <c r="D17" i="1"/>
  <c r="H17" i="1" s="1"/>
  <c r="I12" i="1"/>
  <c r="I23" i="1" s="1"/>
  <c r="H12" i="1" l="1"/>
  <c r="E11" i="1"/>
  <c r="F11" i="1" s="1"/>
  <c r="H14" i="1"/>
  <c r="H13" i="1"/>
  <c r="H10" i="1"/>
  <c r="E16" i="1"/>
  <c r="F16" i="1" s="1"/>
  <c r="H20" i="1"/>
  <c r="H15" i="1"/>
  <c r="E21" i="1"/>
  <c r="F21" i="1" s="1"/>
  <c r="E22" i="1"/>
  <c r="F22" i="1" s="1"/>
  <c r="E17" i="1"/>
  <c r="F17" i="1" s="1"/>
  <c r="F23" i="1" l="1"/>
  <c r="E23" i="1"/>
</calcChain>
</file>

<file path=xl/sharedStrings.xml><?xml version="1.0" encoding="utf-8"?>
<sst xmlns="http://schemas.openxmlformats.org/spreadsheetml/2006/main" count="41" uniqueCount="33">
  <si>
    <t>Jobs</t>
  </si>
  <si>
    <t>Name</t>
  </si>
  <si>
    <t>tcp-n2n</t>
  </si>
  <si>
    <t>Nodes</t>
  </si>
  <si>
    <t>Scale-Period</t>
  </si>
  <si>
    <t>Scale-Exponent</t>
  </si>
  <si>
    <t>DefaultPeriod [s]</t>
  </si>
  <si>
    <t>Period [s]</t>
  </si>
  <si>
    <t>tcp-n2p</t>
  </si>
  <si>
    <t>tcp-p2n</t>
  </si>
  <si>
    <t>tcp-p2p</t>
  </si>
  <si>
    <t>MaxPeerNodes</t>
  </si>
  <si>
    <t>EffectiveNodes</t>
  </si>
  <si>
    <t>Per Node [1/s]</t>
  </si>
  <si>
    <t>Total [1/s]</t>
  </si>
  <si>
    <t>Scale</t>
  </si>
  <si>
    <t>yes</t>
  </si>
  <si>
    <t>Effective Period [s]</t>
  </si>
  <si>
    <t>tcp-n2api-int</t>
  </si>
  <si>
    <t>Destinations</t>
  </si>
  <si>
    <t>nslookup-n</t>
  </si>
  <si>
    <t>tcp-p2api-int</t>
  </si>
  <si>
    <t>nslookup-p</t>
  </si>
  <si>
    <t>https-p2api-int</t>
  </si>
  <si>
    <t>Duration All Checks [s]</t>
  </si>
  <si>
    <t>tcp-n2api-ext</t>
  </si>
  <si>
    <t>tcp-p2api-ext</t>
  </si>
  <si>
    <t>https-n2api-ext</t>
  </si>
  <si>
    <t>https-p2api-ext</t>
  </si>
  <si>
    <t>SUM</t>
  </si>
  <si>
    <t>Metrics (only nwpd_aggregated_observations)</t>
  </si>
  <si>
    <t>Requests and Metrics Model</t>
  </si>
  <si>
    <t>This model can be used to estimate the requests per second and the Prometheus metrics count with given settings and cluster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</si>
</sst>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2" xfId="0" applyFont="1" applyBorder="1"/>
    <xf numFmtId="3" fontId="1" fillId="0" borderId="2" xfId="0" applyNumberFormat="1" applyFont="1" applyBorder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3B1A2-D8BE-7A4F-871F-525F35C53150}">
  <dimension ref="A1:I24"/>
  <sheetViews>
    <sheetView tabSelected="1" zoomScale="97" zoomScaleNormal="97" workbookViewId="0">
      <selection activeCell="E2" sqref="E2"/>
    </sheetView>
  </sheetViews>
  <sheetFormatPr baseColWidth="10" defaultRowHeight="16" x14ac:dyDescent="0.2"/>
  <cols>
    <col min="1" max="1" width="19.33203125" customWidth="1"/>
    <col min="2" max="2" width="9" customWidth="1"/>
    <col min="3" max="3" width="14.6640625" customWidth="1"/>
    <col min="4" max="4" width="22.33203125" customWidth="1"/>
    <col min="5" max="5" width="18.6640625" customWidth="1"/>
    <col min="6" max="6" width="23.5" customWidth="1"/>
    <col min="7" max="7" width="13.33203125" customWidth="1"/>
    <col min="8" max="8" width="20.1640625" customWidth="1"/>
    <col min="9" max="9" width="15.6640625" customWidth="1"/>
  </cols>
  <sheetData>
    <row r="1" spans="1:9" s="6" customFormat="1" ht="29" x14ac:dyDescent="0.35">
      <c r="A1" s="6" t="s">
        <v>31</v>
      </c>
      <c r="E1" s="7" t="s">
        <v>32</v>
      </c>
    </row>
    <row r="3" spans="1:9" x14ac:dyDescent="0.2">
      <c r="A3" t="s">
        <v>3</v>
      </c>
      <c r="B3">
        <v>500</v>
      </c>
    </row>
    <row r="4" spans="1:9" x14ac:dyDescent="0.2">
      <c r="A4" t="s">
        <v>5</v>
      </c>
      <c r="B4">
        <v>0.6</v>
      </c>
      <c r="D4" t="s">
        <v>4</v>
      </c>
      <c r="E4" s="1">
        <f>POWER($B$3,$B$4)</f>
        <v>41.627660370093643</v>
      </c>
    </row>
    <row r="5" spans="1:9" x14ac:dyDescent="0.2">
      <c r="A5" t="s">
        <v>6</v>
      </c>
      <c r="B5">
        <v>5</v>
      </c>
    </row>
    <row r="6" spans="1:9" x14ac:dyDescent="0.2">
      <c r="A6" t="s">
        <v>11</v>
      </c>
      <c r="B6">
        <v>25</v>
      </c>
      <c r="D6" t="s">
        <v>12</v>
      </c>
      <c r="E6" s="1">
        <f>IF(AND($B$6&lt;$B$3,$B$6 &gt; 0),$B$6,$B$3)</f>
        <v>25</v>
      </c>
    </row>
    <row r="8" spans="1:9" x14ac:dyDescent="0.2">
      <c r="A8" t="s">
        <v>0</v>
      </c>
    </row>
    <row r="9" spans="1:9" x14ac:dyDescent="0.2">
      <c r="A9" s="2" t="s">
        <v>1</v>
      </c>
      <c r="B9" s="2" t="s">
        <v>15</v>
      </c>
      <c r="C9" s="2" t="s">
        <v>7</v>
      </c>
      <c r="D9" s="2" t="s">
        <v>17</v>
      </c>
      <c r="E9" s="2" t="s">
        <v>13</v>
      </c>
      <c r="F9" s="2" t="s">
        <v>14</v>
      </c>
      <c r="G9" s="2" t="s">
        <v>19</v>
      </c>
      <c r="H9" s="2" t="s">
        <v>24</v>
      </c>
      <c r="I9" s="2" t="s">
        <v>30</v>
      </c>
    </row>
    <row r="10" spans="1:9" x14ac:dyDescent="0.2">
      <c r="A10" t="s">
        <v>2</v>
      </c>
      <c r="D10">
        <f>IF(C10&lt;&gt;"",C10,$B$5)*IF(B10="yes",$E$4,1)</f>
        <v>5</v>
      </c>
      <c r="E10">
        <f>1/D10</f>
        <v>0.2</v>
      </c>
      <c r="F10">
        <f>$B$3*E10</f>
        <v>100</v>
      </c>
      <c r="G10">
        <f>$E$6</f>
        <v>25</v>
      </c>
      <c r="H10">
        <f>G10*D10</f>
        <v>125</v>
      </c>
      <c r="I10">
        <f>$B$3*G10</f>
        <v>12500</v>
      </c>
    </row>
    <row r="11" spans="1:9" x14ac:dyDescent="0.2">
      <c r="A11" t="s">
        <v>8</v>
      </c>
      <c r="D11">
        <f t="shared" ref="D11:D15" si="0">IF(C11&lt;&gt;"",C11,$B$5)*IF(B11="yes",$E$4,1)</f>
        <v>5</v>
      </c>
      <c r="E11">
        <f t="shared" ref="E11:E22" si="1">1/D11</f>
        <v>0.2</v>
      </c>
      <c r="F11">
        <f t="shared" ref="F11:F22" si="2">$B$3*E11</f>
        <v>100</v>
      </c>
      <c r="G11">
        <f t="shared" ref="G11:G13" si="3">$E$6</f>
        <v>25</v>
      </c>
      <c r="H11">
        <f t="shared" ref="H11:H20" si="4">G11*D11</f>
        <v>125</v>
      </c>
      <c r="I11">
        <f t="shared" ref="I11:I22" si="5">$B$3*G11</f>
        <v>12500</v>
      </c>
    </row>
    <row r="12" spans="1:9" x14ac:dyDescent="0.2">
      <c r="A12" t="s">
        <v>9</v>
      </c>
      <c r="D12">
        <f t="shared" si="0"/>
        <v>5</v>
      </c>
      <c r="E12">
        <f t="shared" si="1"/>
        <v>0.2</v>
      </c>
      <c r="F12">
        <f t="shared" si="2"/>
        <v>100</v>
      </c>
      <c r="G12">
        <f t="shared" si="3"/>
        <v>25</v>
      </c>
      <c r="H12">
        <f t="shared" si="4"/>
        <v>125</v>
      </c>
      <c r="I12">
        <f t="shared" si="5"/>
        <v>12500</v>
      </c>
    </row>
    <row r="13" spans="1:9" x14ac:dyDescent="0.2">
      <c r="A13" t="s">
        <v>10</v>
      </c>
      <c r="D13">
        <f t="shared" si="0"/>
        <v>5</v>
      </c>
      <c r="E13">
        <f t="shared" si="1"/>
        <v>0.2</v>
      </c>
      <c r="F13">
        <f t="shared" si="2"/>
        <v>100</v>
      </c>
      <c r="G13">
        <f t="shared" si="3"/>
        <v>25</v>
      </c>
      <c r="H13">
        <f t="shared" si="4"/>
        <v>125</v>
      </c>
      <c r="I13">
        <f t="shared" si="5"/>
        <v>12500</v>
      </c>
    </row>
    <row r="14" spans="1:9" x14ac:dyDescent="0.2">
      <c r="A14" t="s">
        <v>18</v>
      </c>
      <c r="B14" t="s">
        <v>16</v>
      </c>
      <c r="D14">
        <f t="shared" si="0"/>
        <v>208.13830185046822</v>
      </c>
      <c r="E14">
        <f t="shared" si="1"/>
        <v>4.8044977359257262E-3</v>
      </c>
      <c r="F14">
        <f t="shared" si="2"/>
        <v>2.4022488679628631</v>
      </c>
      <c r="G14">
        <v>1</v>
      </c>
      <c r="H14">
        <f t="shared" si="4"/>
        <v>208.13830185046822</v>
      </c>
      <c r="I14">
        <f t="shared" si="5"/>
        <v>500</v>
      </c>
    </row>
    <row r="15" spans="1:9" x14ac:dyDescent="0.2">
      <c r="A15" t="s">
        <v>21</v>
      </c>
      <c r="B15" t="s">
        <v>16</v>
      </c>
      <c r="D15">
        <f t="shared" si="0"/>
        <v>208.13830185046822</v>
      </c>
      <c r="E15">
        <f t="shared" si="1"/>
        <v>4.8044977359257262E-3</v>
      </c>
      <c r="F15">
        <f t="shared" si="2"/>
        <v>2.4022488679628631</v>
      </c>
      <c r="G15">
        <v>1</v>
      </c>
      <c r="H15">
        <f t="shared" si="4"/>
        <v>208.13830185046822</v>
      </c>
      <c r="I15">
        <f t="shared" si="5"/>
        <v>500</v>
      </c>
    </row>
    <row r="16" spans="1:9" x14ac:dyDescent="0.2">
      <c r="A16" t="s">
        <v>25</v>
      </c>
      <c r="B16" t="s">
        <v>16</v>
      </c>
      <c r="D16">
        <f t="shared" ref="D16:D17" si="6">IF(C16&lt;&gt;"",C16,$B$5)*IF(B16="yes",$E$4,1)</f>
        <v>208.13830185046822</v>
      </c>
      <c r="E16">
        <f t="shared" si="1"/>
        <v>4.8044977359257262E-3</v>
      </c>
      <c r="F16">
        <f t="shared" si="2"/>
        <v>2.4022488679628631</v>
      </c>
      <c r="G16">
        <v>1</v>
      </c>
      <c r="H16">
        <f t="shared" ref="H16:H17" si="7">G16*D16</f>
        <v>208.13830185046822</v>
      </c>
      <c r="I16">
        <f t="shared" si="5"/>
        <v>500</v>
      </c>
    </row>
    <row r="17" spans="1:9" x14ac:dyDescent="0.2">
      <c r="A17" t="s">
        <v>26</v>
      </c>
      <c r="B17" t="s">
        <v>16</v>
      </c>
      <c r="D17">
        <f t="shared" si="6"/>
        <v>208.13830185046822</v>
      </c>
      <c r="E17">
        <f t="shared" si="1"/>
        <v>4.8044977359257262E-3</v>
      </c>
      <c r="F17">
        <f t="shared" si="2"/>
        <v>2.4022488679628631</v>
      </c>
      <c r="G17">
        <v>1</v>
      </c>
      <c r="H17">
        <f t="shared" si="7"/>
        <v>208.13830185046822</v>
      </c>
      <c r="I17">
        <f t="shared" si="5"/>
        <v>500</v>
      </c>
    </row>
    <row r="18" spans="1:9" x14ac:dyDescent="0.2">
      <c r="A18" t="s">
        <v>20</v>
      </c>
      <c r="B18" t="s">
        <v>16</v>
      </c>
      <c r="D18">
        <f t="shared" ref="D18" si="8">IF(C18&lt;&gt;"",C18,$B$5)*IF(B18="yes",$E$4,1)</f>
        <v>208.13830185046822</v>
      </c>
      <c r="E18">
        <f t="shared" si="1"/>
        <v>4.8044977359257262E-3</v>
      </c>
      <c r="F18">
        <f t="shared" si="2"/>
        <v>2.4022488679628631</v>
      </c>
      <c r="G18">
        <v>2</v>
      </c>
      <c r="H18">
        <f t="shared" si="4"/>
        <v>416.27660370093645</v>
      </c>
      <c r="I18">
        <f t="shared" si="5"/>
        <v>1000</v>
      </c>
    </row>
    <row r="19" spans="1:9" x14ac:dyDescent="0.2">
      <c r="A19" t="s">
        <v>22</v>
      </c>
      <c r="B19" t="s">
        <v>16</v>
      </c>
      <c r="D19">
        <f t="shared" ref="D19" si="9">IF(C19&lt;&gt;"",C19,$B$5)*IF(B19="yes",$E$4,1)</f>
        <v>208.13830185046822</v>
      </c>
      <c r="E19">
        <f t="shared" si="1"/>
        <v>4.8044977359257262E-3</v>
      </c>
      <c r="F19">
        <f t="shared" si="2"/>
        <v>2.4022488679628631</v>
      </c>
      <c r="G19">
        <v>3</v>
      </c>
      <c r="H19">
        <f t="shared" si="4"/>
        <v>624.41490555140467</v>
      </c>
      <c r="I19">
        <f t="shared" si="5"/>
        <v>1500</v>
      </c>
    </row>
    <row r="20" spans="1:9" x14ac:dyDescent="0.2">
      <c r="A20" t="s">
        <v>23</v>
      </c>
      <c r="B20" t="s">
        <v>16</v>
      </c>
      <c r="C20">
        <f>IF($B$5*2&lt;60,$B$5*2,60)</f>
        <v>10</v>
      </c>
      <c r="D20">
        <f>IF(C20&lt;&gt;"",C20,$B$5)*IF(B20="yes",$E$4,1)</f>
        <v>416.27660370093645</v>
      </c>
      <c r="E20">
        <f t="shared" si="1"/>
        <v>2.4022488679628631E-3</v>
      </c>
      <c r="F20">
        <f t="shared" si="2"/>
        <v>1.2011244339814315</v>
      </c>
      <c r="G20">
        <v>1</v>
      </c>
      <c r="H20">
        <f t="shared" si="4"/>
        <v>416.27660370093645</v>
      </c>
      <c r="I20">
        <f t="shared" si="5"/>
        <v>500</v>
      </c>
    </row>
    <row r="21" spans="1:9" x14ac:dyDescent="0.2">
      <c r="A21" t="s">
        <v>27</v>
      </c>
      <c r="B21" t="s">
        <v>16</v>
      </c>
      <c r="C21">
        <f t="shared" ref="C21:C22" si="10">IF($B$5*2&lt;60,$B$5*2,60)</f>
        <v>10</v>
      </c>
      <c r="D21">
        <f t="shared" ref="D21" si="11">IF(C21&lt;&gt;"",C21,$B$5)*IF(B21="yes",$E$4,1)</f>
        <v>416.27660370093645</v>
      </c>
      <c r="E21">
        <f t="shared" si="1"/>
        <v>2.4022488679628631E-3</v>
      </c>
      <c r="F21">
        <f t="shared" si="2"/>
        <v>1.2011244339814315</v>
      </c>
      <c r="G21">
        <v>1</v>
      </c>
      <c r="H21">
        <f t="shared" ref="H21" si="12">G21*D21</f>
        <v>416.27660370093645</v>
      </c>
      <c r="I21">
        <f t="shared" si="5"/>
        <v>500</v>
      </c>
    </row>
    <row r="22" spans="1:9" x14ac:dyDescent="0.2">
      <c r="A22" t="s">
        <v>28</v>
      </c>
      <c r="B22" t="s">
        <v>16</v>
      </c>
      <c r="C22">
        <f t="shared" si="10"/>
        <v>10</v>
      </c>
      <c r="D22">
        <f t="shared" ref="D22" si="13">IF(C22&lt;&gt;"",C22,$B$5)*IF(B22="yes",$E$4,1)</f>
        <v>416.27660370093645</v>
      </c>
      <c r="E22">
        <f t="shared" si="1"/>
        <v>2.4022488679628631E-3</v>
      </c>
      <c r="F22">
        <f t="shared" si="2"/>
        <v>1.2011244339814315</v>
      </c>
      <c r="G22">
        <v>1</v>
      </c>
      <c r="H22">
        <f t="shared" ref="H22" si="14">G22*D22</f>
        <v>416.27660370093645</v>
      </c>
      <c r="I22">
        <f t="shared" si="5"/>
        <v>500</v>
      </c>
    </row>
    <row r="23" spans="1:9" s="5" customFormat="1" ht="17" thickBot="1" x14ac:dyDescent="0.25">
      <c r="A23" s="3" t="s">
        <v>29</v>
      </c>
      <c r="B23" s="3"/>
      <c r="C23" s="3"/>
      <c r="D23" s="3"/>
      <c r="E23" s="3">
        <f>SUM(E10:E22)</f>
        <v>0.83603373301944284</v>
      </c>
      <c r="F23" s="3">
        <f>SUM(F10:F22)</f>
        <v>418.0168665097213</v>
      </c>
      <c r="G23" s="3"/>
      <c r="H23" s="3"/>
      <c r="I23" s="4">
        <f>SUM(I10:I22)</f>
        <v>56000</v>
      </c>
    </row>
    <row r="24" spans="1:9" ht="17" thickTop="1" x14ac:dyDescent="0.2"/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2023-01-19T07:34:47Z</dcterms:created>
  <dcterms:modified xsi:type="dcterms:W3CDTF">2023-01-20T13:09:00Z</dcterms:modified>
</cp:coreProperties>
</file>