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6" yWindow="48" windowWidth="19620" windowHeight="9036" activeTab="5"/>
  </bookViews>
  <sheets>
    <sheet name="Export_CoordPt" sheetId="1" r:id="rId1"/>
    <sheet name="Feuil1" sheetId="2" r:id="rId2"/>
    <sheet name="FicTraceCalque" sheetId="3" r:id="rId3"/>
    <sheet name="FicTraceCadreFormatFixe" sheetId="4" r:id="rId4"/>
    <sheet name="FicTraceCadreFormatvariable" sheetId="5" r:id="rId5"/>
    <sheet name="ISSUE_FR" sheetId="6" r:id="rId6"/>
    <sheet name="ISSUE_DE" sheetId="7" r:id="rId7"/>
  </sheets>
  <definedNames>
    <definedName name="XA0">Export_CoordPt!$Q$2</definedName>
    <definedName name="YA0">Export_CoordPt!$Q$3</definedName>
  </definedNames>
  <calcPr calcId="145621"/>
</workbook>
</file>

<file path=xl/calcChain.xml><?xml version="1.0" encoding="utf-8"?>
<calcChain xmlns="http://schemas.openxmlformats.org/spreadsheetml/2006/main">
  <c r="E108" i="3" l="1"/>
  <c r="D108" i="3"/>
  <c r="C108" i="3"/>
  <c r="B108" i="3"/>
  <c r="E107" i="3"/>
  <c r="D107" i="3"/>
  <c r="C107" i="3"/>
  <c r="B107" i="3"/>
  <c r="E106" i="3"/>
  <c r="D106" i="3"/>
  <c r="C106" i="3"/>
  <c r="B106" i="3"/>
  <c r="E105" i="3"/>
  <c r="D105" i="3"/>
  <c r="C105" i="3"/>
  <c r="B105" i="3"/>
  <c r="E104" i="3"/>
  <c r="D104" i="3"/>
  <c r="C104" i="3"/>
  <c r="B104" i="3"/>
  <c r="E103" i="3"/>
  <c r="D103" i="3"/>
  <c r="C103" i="3"/>
  <c r="B103" i="3"/>
  <c r="E102" i="3"/>
  <c r="D102" i="3"/>
  <c r="C102" i="3"/>
  <c r="B102" i="3"/>
  <c r="E100" i="3"/>
  <c r="D100" i="3"/>
  <c r="C100" i="3"/>
  <c r="B100" i="3"/>
  <c r="E99" i="3"/>
  <c r="D99" i="3"/>
  <c r="C99" i="3"/>
  <c r="B99" i="3"/>
  <c r="E98" i="3"/>
  <c r="D98" i="3"/>
  <c r="C98" i="3"/>
  <c r="B98" i="3"/>
  <c r="E97" i="3"/>
  <c r="D97" i="3"/>
  <c r="C97" i="3"/>
  <c r="B97" i="3"/>
  <c r="E96" i="3"/>
  <c r="D96" i="3"/>
  <c r="C96" i="3"/>
  <c r="B96" i="3"/>
  <c r="E95" i="3"/>
  <c r="D95" i="3"/>
  <c r="C95" i="3"/>
  <c r="B95" i="3"/>
  <c r="I139" i="1"/>
  <c r="H139" i="1"/>
  <c r="J139" i="1"/>
  <c r="K139" i="1"/>
  <c r="I138" i="1"/>
  <c r="I137" i="1"/>
  <c r="I136" i="1"/>
  <c r="I135" i="1"/>
  <c r="H138" i="1"/>
  <c r="J138" i="1"/>
  <c r="K138" i="1"/>
  <c r="H137" i="1"/>
  <c r="J137" i="1"/>
  <c r="K137" i="1"/>
  <c r="H136" i="1"/>
  <c r="J136" i="1"/>
  <c r="K136" i="1"/>
  <c r="H135" i="1"/>
  <c r="J135" i="1"/>
  <c r="K135" i="1"/>
  <c r="I134" i="1"/>
  <c r="I133" i="1"/>
  <c r="I132" i="1"/>
  <c r="I131" i="1"/>
  <c r="I130" i="1"/>
  <c r="I129" i="1"/>
  <c r="I128" i="1"/>
  <c r="I127" i="1"/>
  <c r="H134" i="1"/>
  <c r="J134" i="1"/>
  <c r="K134" i="1"/>
  <c r="H133" i="1"/>
  <c r="J133" i="1"/>
  <c r="K133" i="1"/>
  <c r="H132" i="1"/>
  <c r="J132" i="1"/>
  <c r="K132" i="1"/>
  <c r="H131" i="1"/>
  <c r="J131" i="1"/>
  <c r="K131" i="1"/>
  <c r="H130" i="1"/>
  <c r="J130" i="1"/>
  <c r="K130" i="1"/>
  <c r="H129" i="1"/>
  <c r="J129" i="1"/>
  <c r="K129" i="1"/>
  <c r="H128" i="1"/>
  <c r="J128" i="1"/>
  <c r="K128" i="1"/>
  <c r="H127" i="1"/>
  <c r="J127" i="1"/>
  <c r="K127" i="1"/>
  <c r="I37" i="1"/>
  <c r="H37" i="1"/>
  <c r="J37" i="1"/>
  <c r="H126" i="1"/>
  <c r="H125" i="1"/>
  <c r="H124" i="1"/>
  <c r="H123" i="1"/>
  <c r="H121" i="1"/>
  <c r="H119" i="1"/>
  <c r="H118" i="1"/>
  <c r="H117" i="1"/>
  <c r="H110" i="1"/>
  <c r="H99" i="1"/>
  <c r="H88" i="1"/>
  <c r="H87" i="1"/>
  <c r="H86" i="1"/>
  <c r="H85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J126" i="1"/>
  <c r="J125" i="1"/>
  <c r="J124" i="1"/>
  <c r="J123" i="1"/>
  <c r="J121" i="1"/>
  <c r="J119" i="1"/>
  <c r="J118" i="1"/>
  <c r="J117" i="1"/>
  <c r="J110" i="1"/>
  <c r="J99" i="1"/>
  <c r="J88" i="1"/>
  <c r="J87" i="1"/>
  <c r="J86" i="1"/>
  <c r="J85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4" i="1"/>
  <c r="J15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36" i="1"/>
  <c r="H9" i="1"/>
  <c r="H8" i="1"/>
  <c r="H11" i="1"/>
  <c r="J36" i="1"/>
  <c r="J11" i="1"/>
  <c r="J9" i="1"/>
  <c r="J8" i="1"/>
  <c r="J7" i="1"/>
  <c r="J5" i="1"/>
  <c r="J3" i="1"/>
  <c r="H12" i="1"/>
  <c r="H13" i="1"/>
  <c r="H10" i="1"/>
  <c r="H7" i="1"/>
  <c r="H5" i="1"/>
  <c r="H3" i="1"/>
  <c r="J10" i="1"/>
  <c r="J13" i="1"/>
  <c r="J12" i="1"/>
  <c r="K6" i="1"/>
  <c r="J2" i="1"/>
  <c r="J4" i="1"/>
  <c r="J6" i="1"/>
  <c r="H2" i="1"/>
  <c r="H4" i="1"/>
  <c r="H6" i="1"/>
  <c r="H81" i="1"/>
  <c r="H82" i="1"/>
  <c r="H83" i="1"/>
  <c r="H84" i="1"/>
  <c r="H89" i="1"/>
  <c r="H90" i="1"/>
  <c r="H91" i="1"/>
  <c r="H92" i="1"/>
  <c r="H93" i="1"/>
  <c r="H94" i="1"/>
  <c r="H95" i="1"/>
  <c r="H96" i="1"/>
  <c r="H97" i="1"/>
  <c r="H98" i="1"/>
  <c r="H100" i="1"/>
  <c r="H101" i="1"/>
  <c r="H102" i="1"/>
  <c r="H103" i="1"/>
  <c r="H104" i="1"/>
  <c r="H105" i="1"/>
  <c r="H106" i="1"/>
  <c r="H107" i="1"/>
  <c r="H108" i="1"/>
  <c r="H109" i="1"/>
  <c r="H111" i="1"/>
  <c r="H112" i="1"/>
  <c r="H113" i="1"/>
  <c r="H114" i="1"/>
  <c r="H115" i="1"/>
  <c r="H116" i="1"/>
  <c r="H120" i="1"/>
  <c r="H122" i="1"/>
  <c r="K56" i="1" l="1"/>
  <c r="K55" i="1"/>
  <c r="K54" i="1"/>
  <c r="K53" i="1"/>
  <c r="K52" i="1"/>
  <c r="K51" i="1"/>
  <c r="K50" i="1"/>
  <c r="K10" i="1"/>
  <c r="K49" i="1"/>
  <c r="K48" i="1"/>
  <c r="K47" i="1"/>
  <c r="K46" i="1"/>
  <c r="K45" i="1"/>
  <c r="K44" i="1"/>
  <c r="K43" i="1"/>
  <c r="K42" i="1"/>
  <c r="K41" i="1"/>
  <c r="K40" i="1"/>
  <c r="K39" i="1"/>
  <c r="K38" i="1"/>
  <c r="K13" i="1"/>
  <c r="K12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19" i="1"/>
  <c r="K16" i="1"/>
  <c r="K117" i="1"/>
  <c r="K110" i="1"/>
  <c r="K99" i="1"/>
  <c r="K88" i="1"/>
  <c r="K15" i="1"/>
  <c r="K14" i="1"/>
  <c r="K87" i="1"/>
  <c r="K86" i="1"/>
  <c r="K85" i="1"/>
  <c r="K80" i="1"/>
  <c r="K78" i="1"/>
  <c r="K77" i="1"/>
  <c r="K76" i="1"/>
  <c r="K75" i="1"/>
  <c r="K74" i="1"/>
  <c r="K73" i="1"/>
  <c r="K72" i="1"/>
  <c r="K71" i="1"/>
  <c r="K70" i="1"/>
  <c r="K69" i="1"/>
  <c r="K67" i="1"/>
  <c r="K66" i="1"/>
  <c r="K65" i="1"/>
  <c r="K64" i="1"/>
  <c r="K63" i="1"/>
  <c r="K62" i="1"/>
  <c r="K61" i="1"/>
  <c r="K60" i="1"/>
  <c r="K59" i="1"/>
  <c r="K58" i="1"/>
  <c r="K126" i="1"/>
  <c r="K125" i="1"/>
  <c r="K124" i="1"/>
  <c r="K123" i="1"/>
  <c r="K121" i="1"/>
  <c r="K118" i="1"/>
  <c r="K79" i="1"/>
  <c r="K68" i="1"/>
  <c r="K57" i="1"/>
  <c r="K7" i="1"/>
  <c r="K5" i="1"/>
  <c r="K3" i="1"/>
  <c r="K37" i="1"/>
  <c r="K36" i="1"/>
  <c r="K11" i="1"/>
  <c r="K2" i="1"/>
  <c r="K9" i="1"/>
  <c r="K4" i="1"/>
  <c r="K8" i="1"/>
  <c r="I36" i="1"/>
  <c r="I9" i="1"/>
  <c r="I8" i="1"/>
  <c r="I6" i="1"/>
  <c r="I11" i="1"/>
  <c r="I2" i="1"/>
  <c r="I10" i="1"/>
  <c r="I4" i="1"/>
  <c r="I13" i="1"/>
  <c r="I12" i="1"/>
  <c r="I3" i="1"/>
  <c r="I5" i="1"/>
  <c r="I7" i="1"/>
  <c r="K81" i="1"/>
  <c r="K82" i="1"/>
  <c r="K83" i="1"/>
  <c r="K84" i="1"/>
  <c r="K89" i="1"/>
  <c r="K90" i="1"/>
  <c r="K91" i="1"/>
  <c r="K92" i="1"/>
  <c r="K93" i="1"/>
  <c r="K94" i="1"/>
  <c r="K95" i="1"/>
  <c r="K96" i="1"/>
  <c r="K97" i="1"/>
  <c r="K98" i="1"/>
  <c r="K100" i="1"/>
  <c r="K101" i="1"/>
  <c r="K102" i="1"/>
  <c r="K103" i="1"/>
  <c r="K104" i="1"/>
  <c r="K105" i="1"/>
  <c r="K106" i="1"/>
  <c r="K107" i="1"/>
  <c r="K108" i="1"/>
  <c r="K109" i="1"/>
  <c r="K111" i="1"/>
  <c r="K112" i="1"/>
  <c r="K113" i="1"/>
  <c r="K114" i="1"/>
  <c r="K115" i="1"/>
  <c r="K116" i="1"/>
  <c r="K120" i="1"/>
  <c r="K122" i="1"/>
  <c r="I30" i="1" l="1"/>
  <c r="I45" i="1"/>
  <c r="I33" i="1"/>
  <c r="I19" i="1"/>
  <c r="I41" i="1"/>
  <c r="I18" i="1"/>
  <c r="I17" i="1"/>
  <c r="I24" i="1"/>
  <c r="I25" i="1"/>
  <c r="I39" i="1"/>
  <c r="I27" i="1"/>
  <c r="I29" i="1"/>
  <c r="I31" i="1"/>
  <c r="I32" i="1"/>
  <c r="I35" i="1"/>
  <c r="I49" i="1"/>
  <c r="I26" i="1"/>
  <c r="I40" i="1"/>
  <c r="I42" i="1"/>
  <c r="I44" i="1"/>
  <c r="I46" i="1"/>
  <c r="I47" i="1"/>
  <c r="I50" i="1"/>
  <c r="I43" i="1"/>
  <c r="I48" i="1"/>
  <c r="I28" i="1"/>
  <c r="I56" i="1"/>
  <c r="I51" i="1"/>
  <c r="I38" i="1"/>
  <c r="I23" i="1"/>
  <c r="I55" i="1"/>
  <c r="I34" i="1"/>
  <c r="I22" i="1"/>
  <c r="I54" i="1"/>
  <c r="I21" i="1"/>
  <c r="I53" i="1"/>
  <c r="I20" i="1"/>
  <c r="I52" i="1"/>
  <c r="I16" i="1"/>
  <c r="I87" i="1"/>
  <c r="I86" i="1"/>
  <c r="I85" i="1"/>
  <c r="I80" i="1"/>
  <c r="I78" i="1"/>
  <c r="I77" i="1"/>
  <c r="I76" i="1"/>
  <c r="I75" i="1"/>
  <c r="I74" i="1"/>
  <c r="I73" i="1"/>
  <c r="I72" i="1"/>
  <c r="I71" i="1"/>
  <c r="I70" i="1"/>
  <c r="I69" i="1"/>
  <c r="I67" i="1"/>
  <c r="I66" i="1"/>
  <c r="I65" i="1"/>
  <c r="I64" i="1"/>
  <c r="I63" i="1"/>
  <c r="I62" i="1"/>
  <c r="I61" i="1"/>
  <c r="I60" i="1"/>
  <c r="I59" i="1"/>
  <c r="I58" i="1"/>
  <c r="I126" i="1"/>
  <c r="I125" i="1"/>
  <c r="I124" i="1"/>
  <c r="I123" i="1"/>
  <c r="I121" i="1"/>
  <c r="I118" i="1"/>
  <c r="I79" i="1"/>
  <c r="I68" i="1"/>
  <c r="I57" i="1"/>
  <c r="I117" i="1"/>
  <c r="I110" i="1"/>
  <c r="I99" i="1"/>
  <c r="I88" i="1"/>
  <c r="I119" i="1"/>
  <c r="I14" i="1"/>
  <c r="I15" i="1"/>
  <c r="J81" i="1"/>
  <c r="J82" i="1"/>
  <c r="J83" i="1"/>
  <c r="J84" i="1"/>
  <c r="J89" i="1"/>
  <c r="J90" i="1"/>
  <c r="J91" i="1"/>
  <c r="J92" i="1"/>
  <c r="J93" i="1"/>
  <c r="J94" i="1"/>
  <c r="J95" i="1"/>
  <c r="J96" i="1"/>
  <c r="J97" i="1"/>
  <c r="J98" i="1"/>
  <c r="J100" i="1"/>
  <c r="J101" i="1"/>
  <c r="J102" i="1"/>
  <c r="J103" i="1"/>
  <c r="J104" i="1"/>
  <c r="J105" i="1"/>
  <c r="J106" i="1"/>
  <c r="J107" i="1"/>
  <c r="J108" i="1"/>
  <c r="J109" i="1"/>
  <c r="J111" i="1"/>
  <c r="J112" i="1"/>
  <c r="J113" i="1"/>
  <c r="J114" i="1"/>
  <c r="J115" i="1"/>
  <c r="J116" i="1"/>
  <c r="J120" i="1"/>
  <c r="J122" i="1"/>
  <c r="B122" i="1"/>
  <c r="B120" i="1"/>
  <c r="B116" i="1"/>
  <c r="B115" i="1"/>
  <c r="B114" i="1"/>
  <c r="B113" i="1"/>
  <c r="B112" i="1"/>
  <c r="B111" i="1"/>
  <c r="B109" i="1"/>
  <c r="B108" i="1"/>
  <c r="B107" i="1"/>
  <c r="B106" i="1"/>
  <c r="B105" i="1"/>
  <c r="B104" i="1"/>
  <c r="B103" i="1"/>
  <c r="B102" i="1"/>
  <c r="B101" i="1"/>
  <c r="B100" i="1"/>
  <c r="B98" i="1"/>
  <c r="B97" i="1"/>
  <c r="B96" i="1"/>
  <c r="B95" i="1"/>
  <c r="B94" i="1"/>
  <c r="B93" i="1"/>
  <c r="B92" i="1"/>
  <c r="B91" i="1"/>
  <c r="B90" i="1"/>
  <c r="B89" i="1"/>
  <c r="B84" i="1"/>
  <c r="B83" i="1"/>
  <c r="B82" i="1"/>
  <c r="B81" i="1"/>
  <c r="B32" i="1"/>
  <c r="B24" i="1"/>
  <c r="B14" i="1"/>
  <c r="B15" i="1"/>
  <c r="B49" i="1"/>
  <c r="B48" i="1"/>
  <c r="B27" i="1"/>
  <c r="B29" i="1"/>
  <c r="B28" i="1"/>
  <c r="B26" i="1"/>
  <c r="B30" i="1"/>
  <c r="B33" i="1"/>
  <c r="B25" i="1"/>
  <c r="B43" i="1"/>
  <c r="B39" i="1"/>
  <c r="B38" i="1"/>
  <c r="B45" i="1"/>
  <c r="B44" i="1"/>
  <c r="B40" i="1"/>
  <c r="B34" i="1"/>
  <c r="B37" i="1"/>
  <c r="B36" i="1"/>
  <c r="B35" i="1"/>
  <c r="B47" i="1"/>
  <c r="B50" i="1"/>
  <c r="B46" i="1"/>
  <c r="B31" i="1"/>
  <c r="B42" i="1"/>
  <c r="B41" i="1"/>
  <c r="B56" i="1"/>
  <c r="B55" i="1"/>
  <c r="B54" i="1"/>
  <c r="B53" i="1"/>
  <c r="B52" i="1"/>
  <c r="B51" i="1"/>
  <c r="B4" i="1"/>
  <c r="B2" i="1"/>
  <c r="B6" i="1"/>
  <c r="B9" i="1"/>
  <c r="B11" i="1"/>
  <c r="B8" i="1"/>
  <c r="B5" i="1"/>
  <c r="B3" i="1"/>
  <c r="B7" i="1"/>
  <c r="B23" i="1"/>
  <c r="B22" i="1"/>
  <c r="B21" i="1"/>
  <c r="B20" i="1"/>
  <c r="B19" i="1"/>
  <c r="B18" i="1"/>
  <c r="B17" i="1"/>
  <c r="B16" i="1"/>
  <c r="B13" i="1"/>
  <c r="B10" i="1"/>
  <c r="B12" i="1"/>
  <c r="I113" i="1"/>
  <c r="I108" i="1"/>
  <c r="I102" i="1"/>
  <c r="I97" i="1"/>
  <c r="I93" i="1"/>
  <c r="I82" i="1"/>
  <c r="I81" i="1"/>
  <c r="I84" i="1"/>
  <c r="I83" i="1"/>
  <c r="I90" i="1"/>
  <c r="I89" i="1"/>
  <c r="I92" i="1"/>
  <c r="I91" i="1"/>
  <c r="I96" i="1"/>
  <c r="I95" i="1"/>
  <c r="I101" i="1"/>
  <c r="I100" i="1"/>
  <c r="I105" i="1"/>
  <c r="I104" i="1"/>
  <c r="I107" i="1"/>
  <c r="I106" i="1"/>
  <c r="I112" i="1"/>
  <c r="I111" i="1"/>
  <c r="I115" i="1"/>
  <c r="I116" i="1"/>
  <c r="I122" i="1"/>
  <c r="I120" i="1"/>
  <c r="I114" i="1"/>
  <c r="I109" i="1"/>
  <c r="I103" i="1"/>
  <c r="I98" i="1"/>
  <c r="I94" i="1"/>
  <c r="B117" i="1" l="1"/>
  <c r="B110" i="1"/>
  <c r="B99" i="1"/>
  <c r="B88" i="1"/>
  <c r="B87" i="1"/>
  <c r="B86" i="1"/>
  <c r="B85" i="1"/>
  <c r="B80" i="1"/>
  <c r="B78" i="1"/>
  <c r="B77" i="1"/>
  <c r="B76" i="1"/>
  <c r="B75" i="1"/>
  <c r="B74" i="1"/>
  <c r="B73" i="1"/>
  <c r="B72" i="1"/>
  <c r="B71" i="1"/>
  <c r="B70" i="1"/>
  <c r="B69" i="1"/>
  <c r="B67" i="1"/>
  <c r="B66" i="1"/>
  <c r="B65" i="1"/>
  <c r="B64" i="1"/>
  <c r="B63" i="1"/>
  <c r="B62" i="1"/>
  <c r="B61" i="1"/>
  <c r="B60" i="1"/>
  <c r="B59" i="1"/>
  <c r="B58" i="1"/>
  <c r="B126" i="1"/>
  <c r="B125" i="1"/>
  <c r="B124" i="1"/>
  <c r="B123" i="1"/>
  <c r="B121" i="1"/>
  <c r="B118" i="1"/>
  <c r="B79" i="1"/>
  <c r="B68" i="1"/>
  <c r="B57" i="1"/>
  <c r="B119" i="1"/>
</calcChain>
</file>

<file path=xl/sharedStrings.xml><?xml version="1.0" encoding="utf-8"?>
<sst xmlns="http://schemas.openxmlformats.org/spreadsheetml/2006/main" count="755" uniqueCount="252">
  <si>
    <t>Line.1</t>
  </si>
  <si>
    <t>Line.2</t>
  </si>
  <si>
    <t>Line.3</t>
  </si>
  <si>
    <t>Line.4</t>
  </si>
  <si>
    <t>Line.5</t>
  </si>
  <si>
    <t>Line.6</t>
  </si>
  <si>
    <t>Line.7</t>
  </si>
  <si>
    <t>Line.8</t>
  </si>
  <si>
    <t>Line.9</t>
  </si>
  <si>
    <t>Line.10</t>
  </si>
  <si>
    <t>Line.11</t>
  </si>
  <si>
    <t>Line.12</t>
  </si>
  <si>
    <t>Line.13</t>
  </si>
  <si>
    <t>Line.14</t>
  </si>
  <si>
    <t>Line.15</t>
  </si>
  <si>
    <t>Line.16</t>
  </si>
  <si>
    <t>Line.17</t>
  </si>
  <si>
    <t>Line.18</t>
  </si>
  <si>
    <t>Line.19</t>
  </si>
  <si>
    <t>Line.20</t>
  </si>
  <si>
    <t>Line.21</t>
  </si>
  <si>
    <t>Line.22</t>
  </si>
  <si>
    <t>Line.23</t>
  </si>
  <si>
    <t>Line.24</t>
  </si>
  <si>
    <t>Line.25</t>
  </si>
  <si>
    <t>Line.26</t>
  </si>
  <si>
    <t>Line.27</t>
  </si>
  <si>
    <t>Line.28</t>
  </si>
  <si>
    <t>Line.29</t>
  </si>
  <si>
    <t>Line.30</t>
  </si>
  <si>
    <t>Line.31</t>
  </si>
  <si>
    <t>Line.32</t>
  </si>
  <si>
    <t>Line.33</t>
  </si>
  <si>
    <t>Line.34</t>
  </si>
  <si>
    <t>Line.35</t>
  </si>
  <si>
    <t>Line.36</t>
  </si>
  <si>
    <t>Line.37</t>
  </si>
  <si>
    <t>Line.38</t>
  </si>
  <si>
    <t>Line.39</t>
  </si>
  <si>
    <t>Line.40</t>
  </si>
  <si>
    <t>Line.41</t>
  </si>
  <si>
    <t>Line.42</t>
  </si>
  <si>
    <t>Line.43</t>
  </si>
  <si>
    <t>Line.44</t>
  </si>
  <si>
    <t>Line.45</t>
  </si>
  <si>
    <t>Line.46</t>
  </si>
  <si>
    <t>Line.47</t>
  </si>
  <si>
    <t>Line.48</t>
  </si>
  <si>
    <t>Line.49</t>
  </si>
  <si>
    <t>Line.50</t>
  </si>
  <si>
    <t>Line.51</t>
  </si>
  <si>
    <t>Line.52</t>
  </si>
  <si>
    <t>Line.53</t>
  </si>
  <si>
    <t>Line.54</t>
  </si>
  <si>
    <t>Line.55</t>
  </si>
  <si>
    <t>Line.56</t>
  </si>
  <si>
    <t>Line.57</t>
  </si>
  <si>
    <t>Line.58</t>
  </si>
  <si>
    <t>Line.59</t>
  </si>
  <si>
    <t>Line.60</t>
  </si>
  <si>
    <t>Line.61</t>
  </si>
  <si>
    <t>Line.62</t>
  </si>
  <si>
    <t>Line.63</t>
  </si>
  <si>
    <t>Line.64</t>
  </si>
  <si>
    <t>Line.65</t>
  </si>
  <si>
    <t>Line.66</t>
  </si>
  <si>
    <t>Line.67</t>
  </si>
  <si>
    <t>Line.68</t>
  </si>
  <si>
    <t>Line.69</t>
  </si>
  <si>
    <t>Line.70</t>
  </si>
  <si>
    <t>Line.71</t>
  </si>
  <si>
    <t>Line.72</t>
  </si>
  <si>
    <t>Line.73</t>
  </si>
  <si>
    <t>Line.74</t>
  </si>
  <si>
    <t>Line.75</t>
  </si>
  <si>
    <t>Line.76</t>
  </si>
  <si>
    <t>Line.77</t>
  </si>
  <si>
    <t>Line.78</t>
  </si>
  <si>
    <t>Line.79</t>
  </si>
  <si>
    <t>Line.80</t>
  </si>
  <si>
    <t>Line.81</t>
  </si>
  <si>
    <t>Line.82</t>
  </si>
  <si>
    <t>Line.83</t>
  </si>
  <si>
    <t>AUKTbk_Exploded_407</t>
  </si>
  <si>
    <t>AUKTbk_Exploded_461</t>
  </si>
  <si>
    <t>AUKTbk_Exploded_464</t>
  </si>
  <si>
    <t>AUKTbk_Exploded_465</t>
  </si>
  <si>
    <t>AUKTbk_Exploded_466</t>
  </si>
  <si>
    <t>AUKTbk_Exploded_467</t>
  </si>
  <si>
    <t>AUKTbk_Exploded_468</t>
  </si>
  <si>
    <t>AUKTbk_Exploded_469</t>
  </si>
  <si>
    <t>AUKTbk_Exploded_470</t>
  </si>
  <si>
    <t>AUKTbk_Exploded_471</t>
  </si>
  <si>
    <t>AUKTbk_Exploded_472</t>
  </si>
  <si>
    <t>AUKTbk_Exploded_473</t>
  </si>
  <si>
    <t>AUKTbk_Exploded_474</t>
  </si>
  <si>
    <t>AUKTbk_Exploded_475</t>
  </si>
  <si>
    <t>AUKTbk_Exploded_476</t>
  </si>
  <si>
    <t>AUKTbk_Exploded_477</t>
  </si>
  <si>
    <t>AUKTbk_Exploded_478</t>
  </si>
  <si>
    <t>AUKTbk_Exploded_479</t>
  </si>
  <si>
    <t>AUKTbk_Exploded_480</t>
  </si>
  <si>
    <t>AUKTbk_Exploded_481</t>
  </si>
  <si>
    <t>AUKTbk_Exploded_482</t>
  </si>
  <si>
    <t>AUKTbk_Exploded_483</t>
  </si>
  <si>
    <t>AUKTbk_Exploded_484</t>
  </si>
  <si>
    <t>AUKTbk_Exploded_485</t>
  </si>
  <si>
    <t>AUKTbk_Exploded_486</t>
  </si>
  <si>
    <t>AUKTbk_Exploded_487</t>
  </si>
  <si>
    <t>AUKTbk_Exploded_488</t>
  </si>
  <si>
    <t>AUKTbk_Exploded_489</t>
  </si>
  <si>
    <t>AUKTbk_Exploded_490</t>
  </si>
  <si>
    <t>AUKTbk_Exploded_491</t>
  </si>
  <si>
    <t>AUKTbk_Exploded_492</t>
  </si>
  <si>
    <t>AUKTbk_Exploded_493</t>
  </si>
  <si>
    <t>AUKTbk_Exploded_494</t>
  </si>
  <si>
    <t>AUKTbk_Exploded_495</t>
  </si>
  <si>
    <t>AUKTbk_Exploded_496</t>
  </si>
  <si>
    <t>AUKTbk_Exploded_497</t>
  </si>
  <si>
    <t>AUKTbk_Exploded_498</t>
  </si>
  <si>
    <t>AUKTbk_Exploded_499</t>
  </si>
  <si>
    <t>AUKTbk_Exploded_500</t>
  </si>
  <si>
    <t>AUKTbk_Exploded_501</t>
  </si>
  <si>
    <t>Line.124</t>
  </si>
  <si>
    <t>Line.125</t>
  </si>
  <si>
    <t>Nom</t>
  </si>
  <si>
    <t>X start</t>
  </si>
  <si>
    <t>Y start</t>
  </si>
  <si>
    <t>X end</t>
  </si>
  <si>
    <t>Y end</t>
  </si>
  <si>
    <t>XA0</t>
  </si>
  <si>
    <t>YA0</t>
  </si>
  <si>
    <t>New Nom</t>
  </si>
  <si>
    <t>Colonne3</t>
  </si>
  <si>
    <t>Tirets</t>
  </si>
  <si>
    <t>Oui</t>
  </si>
  <si>
    <t>Regle</t>
  </si>
  <si>
    <t>Cartouche</t>
  </si>
  <si>
    <t>Cart_Lcar35</t>
  </si>
  <si>
    <t>Cart_Lcar34</t>
  </si>
  <si>
    <t>Cart_Lreg45</t>
  </si>
  <si>
    <t>Cart_Lreg36</t>
  </si>
  <si>
    <t>Cart_Lreg37</t>
  </si>
  <si>
    <t>Cart_Lreg38</t>
  </si>
  <si>
    <t>Cart_Lreg39</t>
  </si>
  <si>
    <t>Cart_Lreg1</t>
  </si>
  <si>
    <t>Cart_Lreg2</t>
  </si>
  <si>
    <t>Cart_Lreg3</t>
  </si>
  <si>
    <t>Cart_Lreg4</t>
  </si>
  <si>
    <t>Cart_Lreg5</t>
  </si>
  <si>
    <t>Cart_Lreg6</t>
  </si>
  <si>
    <t>Cart_Lreg7</t>
  </si>
  <si>
    <t>Cart_Lreg8</t>
  </si>
  <si>
    <t>Cart_Lreg9</t>
  </si>
  <si>
    <t>Cart_Lreg10</t>
  </si>
  <si>
    <t>Cart_Lreg11</t>
  </si>
  <si>
    <t>Cart_Lreg12</t>
  </si>
  <si>
    <t>Cart_Lreg13</t>
  </si>
  <si>
    <t>Cart_Lreg14</t>
  </si>
  <si>
    <t>Cart_Lreg15</t>
  </si>
  <si>
    <t>Cart_Lreg16</t>
  </si>
  <si>
    <t>Cart_Lreg17</t>
  </si>
  <si>
    <t>Cart_Lreg18</t>
  </si>
  <si>
    <t>Cart_Lreg19</t>
  </si>
  <si>
    <t>Cart_Lreg20</t>
  </si>
  <si>
    <t>Cart_Lreg21</t>
  </si>
  <si>
    <t>Cart_Lreg22</t>
  </si>
  <si>
    <t>Cart_Lreg23</t>
  </si>
  <si>
    <t>Cart_Lreg24</t>
  </si>
  <si>
    <t>Cart_Lreg25</t>
  </si>
  <si>
    <t>Cart_Lreg26</t>
  </si>
  <si>
    <t>Cart_Lreg27</t>
  </si>
  <si>
    <t>Cart_Lreg28</t>
  </si>
  <si>
    <t>Cart_Lreg29</t>
  </si>
  <si>
    <t>Cart_Lreg30</t>
  </si>
  <si>
    <t>Cart_Lreg31</t>
  </si>
  <si>
    <t>Cart_Lreg32</t>
  </si>
  <si>
    <t>Cart_Lreg33</t>
  </si>
  <si>
    <t>Cart_Lcar42</t>
  </si>
  <si>
    <t>Cart_Lcar89</t>
  </si>
  <si>
    <t>Cart_Lcar54</t>
  </si>
  <si>
    <t>Cart_Lcar90</t>
  </si>
  <si>
    <t>Cart_Lcar70</t>
  </si>
  <si>
    <t>Cart_Lcar71</t>
  </si>
  <si>
    <t>Cart_Lcar55</t>
  </si>
  <si>
    <t>Cart_Lcar91</t>
  </si>
  <si>
    <t>Cart_Lcar56</t>
  </si>
  <si>
    <t>Cart_Lcar68</t>
  </si>
  <si>
    <t>Cart_Lcar92</t>
  </si>
  <si>
    <t>Cart_Lcar57</t>
  </si>
  <si>
    <t>Cart_Lcar72</t>
  </si>
  <si>
    <t>Cart_Lcar88</t>
  </si>
  <si>
    <t>Cart_Lcar93</t>
  </si>
  <si>
    <t>Cart_Lcar62</t>
  </si>
  <si>
    <t>Cart_Lcar84</t>
  </si>
  <si>
    <t>Cart_Lcar77</t>
  </si>
  <si>
    <t>Cart_Lcar86</t>
  </si>
  <si>
    <t>Cart_Lcar83</t>
  </si>
  <si>
    <t>Cart_Lcar82</t>
  </si>
  <si>
    <t>Cart_Lcar80</t>
  </si>
  <si>
    <t>Cart_Lcar76</t>
  </si>
  <si>
    <t>Cart_Lcar74</t>
  </si>
  <si>
    <t>Cart_Lcar60</t>
  </si>
  <si>
    <t>Cart_Lcar85</t>
  </si>
  <si>
    <t>Cart_Lcar69</t>
  </si>
  <si>
    <t>Cart_Lcar66</t>
  </si>
  <si>
    <t>Cart_Lcar65</t>
  </si>
  <si>
    <t>Cart_Lcar63</t>
  </si>
  <si>
    <t>Cart_Lcar61</t>
  </si>
  <si>
    <t>Cart_Lcar73</t>
  </si>
  <si>
    <t>Cart_Lcar59</t>
  </si>
  <si>
    <t>Cart_Lcar58</t>
  </si>
  <si>
    <t>Cart_Lcad40</t>
  </si>
  <si>
    <t>Cart_Lcar51</t>
  </si>
  <si>
    <t>Cart_Lcad124</t>
  </si>
  <si>
    <t>Cart_Lcad117</t>
  </si>
  <si>
    <t>Cart_Lcad115</t>
  </si>
  <si>
    <t>Cart_Lcad94</t>
  </si>
  <si>
    <t>Cart_Lcad95</t>
  </si>
  <si>
    <t>Cart_Lcad43</t>
  </si>
  <si>
    <t>Cart_Lcar52</t>
  </si>
  <si>
    <t>Cart_Lcar75</t>
  </si>
  <si>
    <t>Cart_Lcar53</t>
  </si>
  <si>
    <t>Cart_Lcad116</t>
  </si>
  <si>
    <t>Cart_Lcad123</t>
  </si>
  <si>
    <t>Cart_Lcad125</t>
  </si>
  <si>
    <t>Cart_Lcar67</t>
  </si>
  <si>
    <t>Cart_Lcad44</t>
  </si>
  <si>
    <t>Cart_Lcad41</t>
  </si>
  <si>
    <t>Cart_Lcar81</t>
  </si>
  <si>
    <t>Cart_Lcar64</t>
  </si>
  <si>
    <t>X HF Start</t>
  </si>
  <si>
    <t>Y HF Start</t>
  </si>
  <si>
    <t>X HF End</t>
  </si>
  <si>
    <t>Y HF End</t>
  </si>
  <si>
    <t>Colonne1</t>
  </si>
  <si>
    <t>CADRE</t>
  </si>
  <si>
    <t>VFVF</t>
  </si>
  <si>
    <t>FFFV</t>
  </si>
  <si>
    <t>FFVF</t>
  </si>
  <si>
    <t>FVVV</t>
  </si>
  <si>
    <t>VFVV</t>
  </si>
  <si>
    <t>VVVV</t>
  </si>
  <si>
    <t>Cart_Issue1</t>
  </si>
  <si>
    <t>Cart_Issue2</t>
  </si>
  <si>
    <t>Cart_Issue3</t>
  </si>
  <si>
    <t>Cart_Issue4</t>
  </si>
  <si>
    <t>Cart_Issue5</t>
  </si>
  <si>
    <t>Cart_Issue6</t>
  </si>
  <si>
    <t>ISSUE_FR</t>
  </si>
  <si>
    <t>ISSUE_DE</t>
  </si>
  <si>
    <t>Cart_Issue7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</si>
</sst>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6"/>
      </top>
      <bottom/>
      <diagonal/>
    </border>
    <border>
      <left/>
      <right/>
      <top style="thin">
        <color theme="6"/>
      </top>
      <bottom style="thin">
        <color theme="6"/>
      </bottom>
      <diagonal/>
    </border>
    <border>
      <left/>
      <right style="thin">
        <color theme="6"/>
      </right>
      <top style="thin">
        <color theme="6"/>
      </top>
      <bottom/>
      <diagonal/>
    </border>
    <border>
      <left/>
      <right style="thin">
        <color theme="6"/>
      </right>
      <top style="thin">
        <color theme="6"/>
      </top>
      <bottom style="thin">
        <color theme="6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0" fillId="0" borderId="10" xfId="0" applyFont="1" applyBorder="1"/>
    <xf numFmtId="0" fontId="0" fillId="0" borderId="11" xfId="0" applyFont="1" applyBorder="1"/>
    <xf numFmtId="1" fontId="0" fillId="0" borderId="0" xfId="0" applyNumberFormat="1"/>
    <xf numFmtId="1" fontId="0" fillId="0" borderId="10" xfId="0" applyNumberFormat="1" applyFont="1" applyBorder="1"/>
    <xf numFmtId="1" fontId="0" fillId="0" borderId="11" xfId="0" applyNumberFormat="1" applyFont="1" applyBorder="1"/>
    <xf numFmtId="0" fontId="0" fillId="0" borderId="12" xfId="0" applyFont="1" applyBorder="1"/>
    <xf numFmtId="0" fontId="0" fillId="0" borderId="13" xfId="0" applyFont="1" applyBorder="1"/>
    <xf numFmtId="0" fontId="0" fillId="0" borderId="0" xfId="0" applyFill="1"/>
    <xf numFmtId="1" fontId="0" fillId="0" borderId="0" xfId="0" applyNumberFormat="1" applyFill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4">
    <dxf>
      <numFmt numFmtId="1" formatCode="0"/>
    </dxf>
    <dxf>
      <numFmt numFmtId="1" formatCode="0"/>
    </dxf>
    <dxf>
      <numFmt numFmtId="0" formatCode="General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au1" displayName="Tableau1" ref="A1:M139" totalsRowShown="0">
  <autoFilter ref="A1:M139">
    <filterColumn colId="11">
      <filters>
        <filter val="CADRE"/>
      </filters>
    </filterColumn>
  </autoFilter>
  <sortState ref="A2:M126">
    <sortCondition ref="B1:B126"/>
  </sortState>
  <tableColumns count="13">
    <tableColumn id="9" name="Colonne3"/>
    <tableColumn id="8" name="New Nom"/>
    <tableColumn id="1" name="Nom"/>
    <tableColumn id="2" name="X start"/>
    <tableColumn id="3" name="Y start"/>
    <tableColumn id="4" name="X end"/>
    <tableColumn id="5" name="Y end"/>
    <tableColumn id="6" name="X HF Start" dataDxfId="3">
      <calculatedColumnFormula>Tableau1[[#This Row],[X start]]-XA0</calculatedColumnFormula>
    </tableColumn>
    <tableColumn id="7" name="Y HF Start" dataDxfId="2">
      <calculatedColumnFormula>IF(Tableau1[[#This Row],[Y start]]&gt;YAO,Tableau1[[#This Row],[Y start]]-YAO,Tableau1[[#This Row],[Y start]])</calculatedColumnFormula>
    </tableColumn>
    <tableColumn id="12" name="X HF End" dataDxfId="1">
      <calculatedColumnFormula>Tableau1[[#This Row],[X end]]-XA0</calculatedColumnFormula>
    </tableColumn>
    <tableColumn id="11" name="Y HF End" dataDxfId="0">
      <calculatedColumnFormula>Tableau1[[#This Row],[Y end]]-YA0</calculatedColumnFormula>
    </tableColumn>
    <tableColumn id="10" name="Tirets"/>
    <tableColumn id="13" name="Colonne1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9"/>
  <sheetViews>
    <sheetView workbookViewId="0">
      <pane ySplit="1" topLeftCell="A8" activePane="bottomLeft" state="frozenSplit"/>
      <selection activeCell="B1" sqref="B1"/>
      <selection pane="bottomLeft" activeCell="M133" sqref="B133:M139"/>
    </sheetView>
  </sheetViews>
  <sheetFormatPr baseColWidth="10" defaultColWidth="11.44140625" defaultRowHeight="14.4" x14ac:dyDescent="0.3"/>
  <cols>
    <col min="2" max="2" width="15.33203125" customWidth="1"/>
    <col min="3" max="3" width="16.6640625" customWidth="1"/>
    <col min="4" max="11" width="11.5546875" style="3"/>
    <col min="12" max="12" width="17.6640625" customWidth="1"/>
  </cols>
  <sheetData>
    <row r="1" spans="1:17" x14ac:dyDescent="0.3">
      <c r="A1" t="s">
        <v>133</v>
      </c>
      <c r="B1" t="s">
        <v>132</v>
      </c>
      <c r="C1" t="s">
        <v>125</v>
      </c>
      <c r="D1" s="3" t="s">
        <v>126</v>
      </c>
      <c r="E1" s="3" t="s">
        <v>127</v>
      </c>
      <c r="F1" s="3" t="s">
        <v>128</v>
      </c>
      <c r="G1" s="3" t="s">
        <v>129</v>
      </c>
      <c r="H1" s="3" t="s">
        <v>231</v>
      </c>
      <c r="I1" s="3" t="s">
        <v>232</v>
      </c>
      <c r="J1" s="3" t="s">
        <v>233</v>
      </c>
      <c r="K1" s="3" t="s">
        <v>234</v>
      </c>
      <c r="L1" t="s">
        <v>134</v>
      </c>
      <c r="M1" t="s">
        <v>235</v>
      </c>
    </row>
    <row r="2" spans="1:17" x14ac:dyDescent="0.3">
      <c r="A2">
        <v>115</v>
      </c>
      <c r="B2" t="str">
        <f xml:space="preserve"> "Cart_Lcad" &amp; Tableau1[[#This Row],[Colonne3]]</f>
        <v>Cart_Lcad115</v>
      </c>
      <c r="C2" t="s">
        <v>41</v>
      </c>
      <c r="D2" s="3">
        <v>10</v>
      </c>
      <c r="E2" s="3">
        <v>10</v>
      </c>
      <c r="F2" s="3">
        <v>10</v>
      </c>
      <c r="G2" s="3">
        <v>831</v>
      </c>
      <c r="H2" s="3">
        <f>Tableau1[[#This Row],[X start]]</f>
        <v>10</v>
      </c>
      <c r="I2" s="3">
        <f>Tableau1[[#This Row],[Y start]]</f>
        <v>10</v>
      </c>
      <c r="J2" s="3">
        <f>Tableau1[[#This Row],[X end]]</f>
        <v>10</v>
      </c>
      <c r="K2" s="3">
        <f>Tableau1[[#This Row],[Y end]]-YA0</f>
        <v>-10</v>
      </c>
      <c r="L2" t="s">
        <v>236</v>
      </c>
      <c r="M2" t="s">
        <v>238</v>
      </c>
      <c r="P2" t="s">
        <v>130</v>
      </c>
      <c r="Q2">
        <v>1189</v>
      </c>
    </row>
    <row r="3" spans="1:17" x14ac:dyDescent="0.3">
      <c r="A3">
        <v>116</v>
      </c>
      <c r="B3" t="str">
        <f xml:space="preserve"> "Cart_Lcad" &amp; Tableau1[[#This Row],[Colonne3]]</f>
        <v>Cart_Lcad116</v>
      </c>
      <c r="C3" t="s">
        <v>75</v>
      </c>
      <c r="D3" s="3">
        <v>10</v>
      </c>
      <c r="E3" s="3">
        <v>831</v>
      </c>
      <c r="F3" s="3">
        <v>1179</v>
      </c>
      <c r="G3" s="3">
        <v>831</v>
      </c>
      <c r="H3" s="3">
        <f>Tableau1[[#This Row],[X start]]</f>
        <v>10</v>
      </c>
      <c r="I3" s="3">
        <f>Tableau1[[#This Row],[Y start]]-YA0</f>
        <v>-10</v>
      </c>
      <c r="J3" s="3">
        <f>XA0-Tableau1[[#This Row],[X end]]</f>
        <v>10</v>
      </c>
      <c r="K3" s="3">
        <f>Tableau1[[#This Row],[Y end]]-YA0</f>
        <v>-10</v>
      </c>
      <c r="L3" t="s">
        <v>236</v>
      </c>
      <c r="M3" t="s">
        <v>240</v>
      </c>
      <c r="P3" t="s">
        <v>131</v>
      </c>
      <c r="Q3">
        <v>841</v>
      </c>
    </row>
    <row r="4" spans="1:17" x14ac:dyDescent="0.3">
      <c r="A4">
        <v>117</v>
      </c>
      <c r="B4" t="str">
        <f xml:space="preserve"> "Cart_Lcad" &amp; Tableau1[[#This Row],[Colonne3]]</f>
        <v>Cart_Lcad117</v>
      </c>
      <c r="C4" t="s">
        <v>40</v>
      </c>
      <c r="D4" s="3">
        <v>5</v>
      </c>
      <c r="E4" s="3">
        <v>5</v>
      </c>
      <c r="F4" s="3">
        <v>5</v>
      </c>
      <c r="G4" s="3">
        <v>836</v>
      </c>
      <c r="H4" s="3">
        <f>Tableau1[[#This Row],[X start]]</f>
        <v>5</v>
      </c>
      <c r="I4" s="3">
        <f>Tableau1[[#This Row],[Y start]]</f>
        <v>5</v>
      </c>
      <c r="J4" s="3">
        <f>Tableau1[[#This Row],[X end]]</f>
        <v>5</v>
      </c>
      <c r="K4" s="3">
        <f>Tableau1[[#This Row],[Y end]]-YA0</f>
        <v>-5</v>
      </c>
      <c r="L4" t="s">
        <v>236</v>
      </c>
      <c r="M4" t="s">
        <v>238</v>
      </c>
    </row>
    <row r="5" spans="1:17" x14ac:dyDescent="0.3">
      <c r="A5">
        <v>123</v>
      </c>
      <c r="B5" t="str">
        <f xml:space="preserve"> "Cart_Lcad" &amp; Tableau1[[#This Row],[Colonne3]]</f>
        <v>Cart_Lcad123</v>
      </c>
      <c r="C5" t="s">
        <v>76</v>
      </c>
      <c r="D5" s="3">
        <v>5</v>
      </c>
      <c r="E5" s="3">
        <v>836</v>
      </c>
      <c r="F5" s="3">
        <v>1184</v>
      </c>
      <c r="G5" s="3">
        <v>836</v>
      </c>
      <c r="H5" s="3">
        <f>Tableau1[[#This Row],[X start]]</f>
        <v>5</v>
      </c>
      <c r="I5" s="3">
        <f>Tableau1[[#This Row],[Y start]]-YA0</f>
        <v>-5</v>
      </c>
      <c r="J5" s="3">
        <f>XA0-Tableau1[[#This Row],[X end]]</f>
        <v>5</v>
      </c>
      <c r="K5" s="3">
        <f>Tableau1[[#This Row],[Y end]]-YA0</f>
        <v>-5</v>
      </c>
      <c r="L5" t="s">
        <v>236</v>
      </c>
      <c r="M5" t="s">
        <v>240</v>
      </c>
    </row>
    <row r="6" spans="1:17" x14ac:dyDescent="0.3">
      <c r="A6">
        <v>124</v>
      </c>
      <c r="B6" t="str">
        <f xml:space="preserve"> "Cart_Lcad" &amp; Tableau1[[#This Row],[Colonne3]]</f>
        <v>Cart_Lcad124</v>
      </c>
      <c r="C6" t="s">
        <v>39</v>
      </c>
      <c r="D6" s="3">
        <v>0</v>
      </c>
      <c r="E6" s="3">
        <v>0</v>
      </c>
      <c r="F6" s="3">
        <v>0</v>
      </c>
      <c r="G6" s="3">
        <v>841</v>
      </c>
      <c r="H6" s="3">
        <f>Tableau1[[#This Row],[X start]]</f>
        <v>0</v>
      </c>
      <c r="I6" s="3">
        <f>Tableau1[[#This Row],[Y start]]</f>
        <v>0</v>
      </c>
      <c r="J6" s="3">
        <f>Tableau1[[#This Row],[X end]]</f>
        <v>0</v>
      </c>
      <c r="K6" s="3">
        <f>Tableau1[[#This Row],[Y end]]-YA0</f>
        <v>0</v>
      </c>
      <c r="L6" t="s">
        <v>236</v>
      </c>
      <c r="M6" t="s">
        <v>238</v>
      </c>
    </row>
    <row r="7" spans="1:17" x14ac:dyDescent="0.3">
      <c r="A7">
        <v>125</v>
      </c>
      <c r="B7" t="str">
        <f xml:space="preserve"> "Cart_Lcad" &amp; Tableau1[[#This Row],[Colonne3]]</f>
        <v>Cart_Lcad125</v>
      </c>
      <c r="C7" t="s">
        <v>77</v>
      </c>
      <c r="D7" s="3">
        <v>0</v>
      </c>
      <c r="E7" s="3">
        <v>841</v>
      </c>
      <c r="F7" s="3">
        <v>1189</v>
      </c>
      <c r="G7" s="3">
        <v>841</v>
      </c>
      <c r="H7" s="3">
        <f>Tableau1[[#This Row],[X start]]</f>
        <v>0</v>
      </c>
      <c r="I7" s="3">
        <f>Tableau1[[#This Row],[Y start]]-YA0</f>
        <v>0</v>
      </c>
      <c r="J7" s="3">
        <f>XA0-Tableau1[[#This Row],[X end]]</f>
        <v>0</v>
      </c>
      <c r="K7" s="3">
        <f>Tableau1[[#This Row],[Y end]]-YA0</f>
        <v>0</v>
      </c>
      <c r="L7" t="s">
        <v>236</v>
      </c>
      <c r="M7" t="s">
        <v>240</v>
      </c>
    </row>
    <row r="8" spans="1:17" x14ac:dyDescent="0.3">
      <c r="A8">
        <v>40</v>
      </c>
      <c r="B8" t="str">
        <f xml:space="preserve"> "Cart_Lcad" &amp; Tableau1[[#This Row],[Colonne3]]</f>
        <v>Cart_Lcad40</v>
      </c>
      <c r="C8" t="s">
        <v>38</v>
      </c>
      <c r="D8" s="3">
        <v>1189</v>
      </c>
      <c r="E8" s="3">
        <v>0</v>
      </c>
      <c r="F8" s="3">
        <v>1189</v>
      </c>
      <c r="G8" s="3">
        <v>841</v>
      </c>
      <c r="H8" s="3">
        <f>XA0-Tableau1[[#This Row],[X start]]</f>
        <v>0</v>
      </c>
      <c r="I8" s="3">
        <f>Tableau1[[#This Row],[Y start]]</f>
        <v>0</v>
      </c>
      <c r="J8" s="3">
        <f>XA0-Tableau1[[#This Row],[X end]]</f>
        <v>0</v>
      </c>
      <c r="K8" s="3">
        <f>Tableau1[[#This Row],[Y end]]-YA0</f>
        <v>0</v>
      </c>
      <c r="L8" t="s">
        <v>236</v>
      </c>
      <c r="M8" t="s">
        <v>241</v>
      </c>
    </row>
    <row r="9" spans="1:17" x14ac:dyDescent="0.3">
      <c r="A9">
        <v>41</v>
      </c>
      <c r="B9" t="str">
        <f xml:space="preserve"> "Cart_Lcad" &amp; Tableau1[[#This Row],[Colonne3]]</f>
        <v>Cart_Lcad41</v>
      </c>
      <c r="C9" t="s">
        <v>81</v>
      </c>
      <c r="D9" s="3">
        <v>1184</v>
      </c>
      <c r="E9" s="3">
        <v>5</v>
      </c>
      <c r="F9" s="3">
        <v>1184</v>
      </c>
      <c r="G9" s="3">
        <v>836</v>
      </c>
      <c r="H9" s="3">
        <f>XA0-Tableau1[[#This Row],[X start]]</f>
        <v>5</v>
      </c>
      <c r="I9" s="3">
        <f>Tableau1[[#This Row],[Y start]]</f>
        <v>5</v>
      </c>
      <c r="J9" s="3">
        <f>XA0-Tableau1[[#This Row],[X end]]</f>
        <v>5</v>
      </c>
      <c r="K9" s="3">
        <f>Tableau1[[#This Row],[Y end]]-YA0</f>
        <v>-5</v>
      </c>
      <c r="L9" t="s">
        <v>236</v>
      </c>
      <c r="M9" t="s">
        <v>241</v>
      </c>
    </row>
    <row r="10" spans="1:17" x14ac:dyDescent="0.3">
      <c r="A10">
        <v>43</v>
      </c>
      <c r="B10" t="str">
        <f xml:space="preserve"> "Cart_Lcad" &amp; Tableau1[[#This Row],[Colonne3]]</f>
        <v>Cart_Lcad43</v>
      </c>
      <c r="C10" t="s">
        <v>48</v>
      </c>
      <c r="D10" s="3">
        <v>1179</v>
      </c>
      <c r="E10" s="3">
        <v>10</v>
      </c>
      <c r="F10" s="3">
        <v>10</v>
      </c>
      <c r="G10" s="3">
        <v>10</v>
      </c>
      <c r="H10" s="3">
        <f>XA0-Tableau1[[#This Row],[X start]]</f>
        <v>10</v>
      </c>
      <c r="I10" s="3">
        <f>Tableau1[[#This Row],[Y start]]</f>
        <v>10</v>
      </c>
      <c r="J10" s="3">
        <f>Tableau1[[#This Row],[X end]]</f>
        <v>10</v>
      </c>
      <c r="K10" s="3">
        <f>Tableau1[[#This Row],[Y end]]</f>
        <v>10</v>
      </c>
      <c r="L10" t="s">
        <v>236</v>
      </c>
      <c r="M10" t="s">
        <v>239</v>
      </c>
    </row>
    <row r="11" spans="1:17" x14ac:dyDescent="0.3">
      <c r="A11">
        <v>44</v>
      </c>
      <c r="B11" t="str">
        <f xml:space="preserve"> "Cart_Lcad" &amp; Tableau1[[#This Row],[Colonne3]]</f>
        <v>Cart_Lcad44</v>
      </c>
      <c r="C11" t="s">
        <v>80</v>
      </c>
      <c r="D11" s="3">
        <v>1179</v>
      </c>
      <c r="E11" s="3">
        <v>10</v>
      </c>
      <c r="F11" s="3">
        <v>1179</v>
      </c>
      <c r="G11" s="3">
        <v>831</v>
      </c>
      <c r="H11" s="3">
        <f>XA0-Tableau1[[#This Row],[X start]]</f>
        <v>10</v>
      </c>
      <c r="I11" s="3">
        <f>Tableau1[[#This Row],[Y start]]</f>
        <v>10</v>
      </c>
      <c r="J11" s="3">
        <f>XA0-Tableau1[[#This Row],[X end]]</f>
        <v>10</v>
      </c>
      <c r="K11" s="3">
        <f>Tableau1[[#This Row],[Y end]]-YA0</f>
        <v>-10</v>
      </c>
      <c r="L11" t="s">
        <v>236</v>
      </c>
      <c r="M11" t="s">
        <v>241</v>
      </c>
    </row>
    <row r="12" spans="1:17" x14ac:dyDescent="0.3">
      <c r="A12">
        <v>94</v>
      </c>
      <c r="B12" t="str">
        <f xml:space="preserve"> "Cart_Lcad" &amp; Tableau1[[#This Row],[Colonne3]]</f>
        <v>Cart_Lcad94</v>
      </c>
      <c r="C12" t="s">
        <v>46</v>
      </c>
      <c r="D12" s="3">
        <v>1189</v>
      </c>
      <c r="E12" s="3">
        <v>0</v>
      </c>
      <c r="F12" s="3">
        <v>0</v>
      </c>
      <c r="G12" s="3">
        <v>0</v>
      </c>
      <c r="H12" s="3">
        <f>XA0-Tableau1[[#This Row],[X start]]</f>
        <v>0</v>
      </c>
      <c r="I12" s="3">
        <f>Tableau1[[#This Row],[Y start]]</f>
        <v>0</v>
      </c>
      <c r="J12" s="3">
        <f>Tableau1[[#This Row],[X end]]</f>
        <v>0</v>
      </c>
      <c r="K12" s="3">
        <f>Tableau1[[#This Row],[Y end]]</f>
        <v>0</v>
      </c>
      <c r="L12" t="s">
        <v>236</v>
      </c>
      <c r="M12" t="s">
        <v>239</v>
      </c>
    </row>
    <row r="13" spans="1:17" x14ac:dyDescent="0.3">
      <c r="A13">
        <v>95</v>
      </c>
      <c r="B13" t="str">
        <f xml:space="preserve"> "Cart_Lcad" &amp; Tableau1[[#This Row],[Colonne3]]</f>
        <v>Cart_Lcad95</v>
      </c>
      <c r="C13" t="s">
        <v>47</v>
      </c>
      <c r="D13" s="3">
        <v>1184</v>
      </c>
      <c r="E13" s="3">
        <v>5</v>
      </c>
      <c r="F13" s="3">
        <v>5</v>
      </c>
      <c r="G13" s="3">
        <v>5</v>
      </c>
      <c r="H13" s="3">
        <f>XA0-Tableau1[[#This Row],[X start]]</f>
        <v>5</v>
      </c>
      <c r="I13" s="3">
        <f>Tableau1[[#This Row],[Y start]]</f>
        <v>5</v>
      </c>
      <c r="J13" s="3">
        <f>Tableau1[[#This Row],[X end]]</f>
        <v>5</v>
      </c>
      <c r="K13" s="3">
        <f>Tableau1[[#This Row],[Y end]]</f>
        <v>5</v>
      </c>
      <c r="L13" t="s">
        <v>236</v>
      </c>
      <c r="M13" t="s">
        <v>239</v>
      </c>
    </row>
    <row r="14" spans="1:17" hidden="1" x14ac:dyDescent="0.3">
      <c r="A14">
        <v>34</v>
      </c>
      <c r="B14" t="str">
        <f>"Cart_Lcar" &amp; Tableau1[[#This Row],[Colonne3]]</f>
        <v>Cart_Lcar34</v>
      </c>
      <c r="C14" t="s">
        <v>84</v>
      </c>
      <c r="D14" s="3">
        <v>979.02178955078102</v>
      </c>
      <c r="E14" s="3">
        <v>128</v>
      </c>
      <c r="F14" s="3">
        <v>1179.0217895507801</v>
      </c>
      <c r="G14" s="3">
        <v>128</v>
      </c>
      <c r="H14" s="3">
        <f>XA0-Tableau1[[#This Row],[X start]]</f>
        <v>209.97821044921898</v>
      </c>
      <c r="I14" s="3">
        <f>Tableau1[[#This Row],[Y start]]</f>
        <v>128</v>
      </c>
      <c r="J14" s="3">
        <f>XA0-Tableau1[[#This Row],[X end]]</f>
        <v>9.9782104492198869</v>
      </c>
      <c r="K14" s="3">
        <f>Tableau1[[#This Row],[Y end]]</f>
        <v>128</v>
      </c>
      <c r="L14" t="s">
        <v>137</v>
      </c>
      <c r="M14" t="s">
        <v>237</v>
      </c>
    </row>
    <row r="15" spans="1:17" hidden="1" x14ac:dyDescent="0.3">
      <c r="A15">
        <v>35</v>
      </c>
      <c r="B15" t="str">
        <f>"Cart_Lcar" &amp; Tableau1[[#This Row],[Colonne3]]</f>
        <v>Cart_Lcar35</v>
      </c>
      <c r="C15" t="s">
        <v>83</v>
      </c>
      <c r="D15" s="3">
        <v>978.99996948240005</v>
      </c>
      <c r="E15" s="3">
        <v>135.75</v>
      </c>
      <c r="F15" s="3">
        <v>1179</v>
      </c>
      <c r="G15" s="3">
        <v>135.75</v>
      </c>
      <c r="H15" s="3">
        <f>XA0-Tableau1[[#This Row],[X start]]</f>
        <v>210.00003051759995</v>
      </c>
      <c r="I15" s="3">
        <f>Tableau1[[#This Row],[Y start]]</f>
        <v>135.75</v>
      </c>
      <c r="J15" s="3">
        <f>XA0-Tableau1[[#This Row],[X end]]</f>
        <v>10</v>
      </c>
      <c r="K15" s="3">
        <f>Tableau1[[#This Row],[Y end]]</f>
        <v>135.75</v>
      </c>
      <c r="L15" t="s">
        <v>137</v>
      </c>
      <c r="M15" t="s">
        <v>237</v>
      </c>
    </row>
    <row r="16" spans="1:17" hidden="1" x14ac:dyDescent="0.3">
      <c r="A16">
        <v>42</v>
      </c>
      <c r="B16" t="str">
        <f>"Cart_Lcar" &amp; Tableau1[[#This Row],[Colonne3]]</f>
        <v>Cart_Lcar42</v>
      </c>
      <c r="C16" t="s">
        <v>0</v>
      </c>
      <c r="D16" s="3">
        <v>1179</v>
      </c>
      <c r="E16" s="3">
        <v>10</v>
      </c>
      <c r="F16" s="3">
        <v>978.99996948240005</v>
      </c>
      <c r="G16" s="3">
        <v>10</v>
      </c>
      <c r="H16" s="3">
        <f>XA0-Tableau1[[#This Row],[X start]]</f>
        <v>10</v>
      </c>
      <c r="I16" s="3">
        <f>Tableau1[[#This Row],[Y start]]</f>
        <v>10</v>
      </c>
      <c r="J16" s="3">
        <f>XA0-Tableau1[[#This Row],[X end]]</f>
        <v>210.00003051759995</v>
      </c>
      <c r="K16" s="3">
        <f>Tableau1[[#This Row],[Y end]]</f>
        <v>10</v>
      </c>
      <c r="L16" t="s">
        <v>137</v>
      </c>
      <c r="M16" t="s">
        <v>237</v>
      </c>
    </row>
    <row r="17" spans="1:13" hidden="1" x14ac:dyDescent="0.3">
      <c r="A17">
        <v>51</v>
      </c>
      <c r="B17" t="str">
        <f>"Cart_Lcar" &amp; Tableau1[[#This Row],[Colonne3]]</f>
        <v>Cart_Lcar51</v>
      </c>
      <c r="C17" t="s">
        <v>3</v>
      </c>
      <c r="D17" s="3">
        <v>1169</v>
      </c>
      <c r="E17" s="3">
        <v>15.853659629799999</v>
      </c>
      <c r="F17" s="3">
        <v>1179</v>
      </c>
      <c r="G17" s="3">
        <v>15.853659629799999</v>
      </c>
      <c r="H17" s="3">
        <f>XA0-Tableau1[[#This Row],[X start]]</f>
        <v>20</v>
      </c>
      <c r="I17" s="3">
        <f>Tableau1[[#This Row],[Y start]]</f>
        <v>15.853659629799999</v>
      </c>
      <c r="J17" s="3">
        <f>XA0-Tableau1[[#This Row],[X end]]</f>
        <v>10</v>
      </c>
      <c r="K17" s="3">
        <f>Tableau1[[#This Row],[Y end]]</f>
        <v>15.853659629799999</v>
      </c>
      <c r="L17" t="s">
        <v>137</v>
      </c>
      <c r="M17" t="s">
        <v>237</v>
      </c>
    </row>
    <row r="18" spans="1:13" hidden="1" x14ac:dyDescent="0.3">
      <c r="A18">
        <v>52</v>
      </c>
      <c r="B18" t="str">
        <f>"Cart_Lcar" &amp; Tableau1[[#This Row],[Colonne3]]</f>
        <v>Cart_Lcar52</v>
      </c>
      <c r="C18" t="s">
        <v>4</v>
      </c>
      <c r="D18" s="3">
        <v>1169</v>
      </c>
      <c r="E18" s="3">
        <v>25.853660583500002</v>
      </c>
      <c r="F18" s="3">
        <v>1179</v>
      </c>
      <c r="G18" s="3">
        <v>25.853660583500002</v>
      </c>
      <c r="H18" s="3">
        <f>XA0-Tableau1[[#This Row],[X start]]</f>
        <v>20</v>
      </c>
      <c r="I18" s="3">
        <f>Tableau1[[#This Row],[Y start]]</f>
        <v>25.853660583500002</v>
      </c>
      <c r="J18" s="3">
        <f>XA0-Tableau1[[#This Row],[X end]]</f>
        <v>10</v>
      </c>
      <c r="K18" s="3">
        <f>Tableau1[[#This Row],[Y end]]</f>
        <v>25.853660583500002</v>
      </c>
      <c r="L18" t="s">
        <v>137</v>
      </c>
      <c r="M18" t="s">
        <v>237</v>
      </c>
    </row>
    <row r="19" spans="1:13" hidden="1" x14ac:dyDescent="0.3">
      <c r="A19">
        <v>53</v>
      </c>
      <c r="B19" t="str">
        <f>"Cart_Lcar" &amp; Tableau1[[#This Row],[Colonne3]]</f>
        <v>Cart_Lcar53</v>
      </c>
      <c r="C19" t="s">
        <v>6</v>
      </c>
      <c r="D19" s="3">
        <v>1169</v>
      </c>
      <c r="E19" s="3">
        <v>35.853660583500002</v>
      </c>
      <c r="F19" s="3">
        <v>1179</v>
      </c>
      <c r="G19" s="3">
        <v>35.853660583500002</v>
      </c>
      <c r="H19" s="3">
        <f>XA0-Tableau1[[#This Row],[X start]]</f>
        <v>20</v>
      </c>
      <c r="I19" s="3">
        <f>Tableau1[[#This Row],[Y start]]</f>
        <v>35.853660583500002</v>
      </c>
      <c r="J19" s="3">
        <f>XA0-Tableau1[[#This Row],[X end]]</f>
        <v>10</v>
      </c>
      <c r="K19" s="3">
        <f>Tableau1[[#This Row],[Y end]]</f>
        <v>35.853660583500002</v>
      </c>
      <c r="L19" t="s">
        <v>137</v>
      </c>
      <c r="M19" t="s">
        <v>237</v>
      </c>
    </row>
    <row r="20" spans="1:13" hidden="1" x14ac:dyDescent="0.3">
      <c r="A20">
        <v>54</v>
      </c>
      <c r="B20" t="str">
        <f>"Cart_Lcar" &amp; Tableau1[[#This Row],[Colonne3]]</f>
        <v>Cart_Lcar54</v>
      </c>
      <c r="C20" t="s">
        <v>10</v>
      </c>
      <c r="D20" s="3">
        <v>1169</v>
      </c>
      <c r="E20" s="3">
        <v>45.853660583500002</v>
      </c>
      <c r="F20" s="3">
        <v>1179</v>
      </c>
      <c r="G20" s="3">
        <v>45.853660583500002</v>
      </c>
      <c r="H20" s="3">
        <f>XA0-Tableau1[[#This Row],[X start]]</f>
        <v>20</v>
      </c>
      <c r="I20" s="3">
        <f>Tableau1[[#This Row],[Y start]]</f>
        <v>45.853660583500002</v>
      </c>
      <c r="J20" s="3">
        <f>XA0-Tableau1[[#This Row],[X end]]</f>
        <v>10</v>
      </c>
      <c r="K20" s="3">
        <f>Tableau1[[#This Row],[Y end]]</f>
        <v>45.853660583500002</v>
      </c>
      <c r="L20" t="s">
        <v>137</v>
      </c>
      <c r="M20" t="s">
        <v>237</v>
      </c>
    </row>
    <row r="21" spans="1:13" hidden="1" x14ac:dyDescent="0.3">
      <c r="A21">
        <v>55</v>
      </c>
      <c r="B21" t="str">
        <f>"Cart_Lcar" &amp; Tableau1[[#This Row],[Colonne3]]</f>
        <v>Cart_Lcar55</v>
      </c>
      <c r="C21" t="s">
        <v>12</v>
      </c>
      <c r="D21" s="3">
        <v>1169</v>
      </c>
      <c r="E21" s="3">
        <v>55.853660583500002</v>
      </c>
      <c r="F21" s="3">
        <v>1179</v>
      </c>
      <c r="G21" s="3">
        <v>55.853660583500002</v>
      </c>
      <c r="H21" s="3">
        <f>XA0-Tableau1[[#This Row],[X start]]</f>
        <v>20</v>
      </c>
      <c r="I21" s="3">
        <f>Tableau1[[#This Row],[Y start]]</f>
        <v>55.853660583500002</v>
      </c>
      <c r="J21" s="3">
        <f>XA0-Tableau1[[#This Row],[X end]]</f>
        <v>10</v>
      </c>
      <c r="K21" s="3">
        <f>Tableau1[[#This Row],[Y end]]</f>
        <v>55.853660583500002</v>
      </c>
      <c r="L21" t="s">
        <v>137</v>
      </c>
      <c r="M21" t="s">
        <v>237</v>
      </c>
    </row>
    <row r="22" spans="1:13" hidden="1" x14ac:dyDescent="0.3">
      <c r="A22">
        <v>56</v>
      </c>
      <c r="B22" t="str">
        <f>"Cart_Lcar" &amp; Tableau1[[#This Row],[Colonne3]]</f>
        <v>Cart_Lcar56</v>
      </c>
      <c r="C22" t="s">
        <v>14</v>
      </c>
      <c r="D22" s="3">
        <v>1169</v>
      </c>
      <c r="E22" s="3">
        <v>65.853660583500002</v>
      </c>
      <c r="F22" s="3">
        <v>1179</v>
      </c>
      <c r="G22" s="3">
        <v>65.853660583500002</v>
      </c>
      <c r="H22" s="3">
        <f>XA0-Tableau1[[#This Row],[X start]]</f>
        <v>20</v>
      </c>
      <c r="I22" s="3">
        <f>Tableau1[[#This Row],[Y start]]</f>
        <v>65.853660583500002</v>
      </c>
      <c r="J22" s="3">
        <f>XA0-Tableau1[[#This Row],[X end]]</f>
        <v>10</v>
      </c>
      <c r="K22" s="3">
        <f>Tableau1[[#This Row],[Y end]]</f>
        <v>65.853660583500002</v>
      </c>
      <c r="L22" t="s">
        <v>137</v>
      </c>
      <c r="M22" t="s">
        <v>237</v>
      </c>
    </row>
    <row r="23" spans="1:13" hidden="1" x14ac:dyDescent="0.3">
      <c r="A23">
        <v>57</v>
      </c>
      <c r="B23" t="str">
        <f>"Cart_Lcar" &amp; Tableau1[[#This Row],[Colonne3]]</f>
        <v>Cart_Lcar57</v>
      </c>
      <c r="C23" t="s">
        <v>17</v>
      </c>
      <c r="D23" s="3">
        <v>1169</v>
      </c>
      <c r="E23" s="3">
        <v>75.853660583500002</v>
      </c>
      <c r="F23" s="3">
        <v>1179</v>
      </c>
      <c r="G23" s="3">
        <v>75.853660583500002</v>
      </c>
      <c r="H23" s="3">
        <f>XA0-Tableau1[[#This Row],[X start]]</f>
        <v>20</v>
      </c>
      <c r="I23" s="3">
        <f>Tableau1[[#This Row],[Y start]]</f>
        <v>75.853660583500002</v>
      </c>
      <c r="J23" s="3">
        <f>XA0-Tableau1[[#This Row],[X end]]</f>
        <v>10</v>
      </c>
      <c r="K23" s="3">
        <f>Tableau1[[#This Row],[Y end]]</f>
        <v>75.853660583500002</v>
      </c>
      <c r="L23" t="s">
        <v>137</v>
      </c>
      <c r="M23" t="s">
        <v>237</v>
      </c>
    </row>
    <row r="24" spans="1:13" hidden="1" x14ac:dyDescent="0.3">
      <c r="A24">
        <v>58</v>
      </c>
      <c r="B24" t="str">
        <f>"Cart_Lcar" &amp; Tableau1[[#This Row],[Colonne3]]</f>
        <v>Cart_Lcar58</v>
      </c>
      <c r="C24" t="s">
        <v>37</v>
      </c>
      <c r="D24" s="3">
        <v>1169</v>
      </c>
      <c r="E24" s="3">
        <v>86.000007629400002</v>
      </c>
      <c r="F24" s="3">
        <v>1169</v>
      </c>
      <c r="G24" s="3">
        <v>10</v>
      </c>
      <c r="H24" s="3">
        <f>XA0-Tableau1[[#This Row],[X start]]</f>
        <v>20</v>
      </c>
      <c r="I24" s="3">
        <f>Tableau1[[#This Row],[Y start]]</f>
        <v>86.000007629400002</v>
      </c>
      <c r="J24" s="3">
        <f>XA0-Tableau1[[#This Row],[X end]]</f>
        <v>20</v>
      </c>
      <c r="K24" s="3">
        <f>Tableau1[[#This Row],[Y end]]</f>
        <v>10</v>
      </c>
      <c r="L24" t="s">
        <v>137</v>
      </c>
      <c r="M24" t="s">
        <v>237</v>
      </c>
    </row>
    <row r="25" spans="1:13" hidden="1" x14ac:dyDescent="0.3">
      <c r="A25">
        <v>59</v>
      </c>
      <c r="B25" t="str">
        <f>"Cart_Lcar" &amp; Tableau1[[#This Row],[Colonne3]]</f>
        <v>Cart_Lcar59</v>
      </c>
      <c r="C25" t="s">
        <v>36</v>
      </c>
      <c r="D25" s="3">
        <v>1146.4999389648001</v>
      </c>
      <c r="E25" s="3">
        <v>40.000007629400002</v>
      </c>
      <c r="F25" s="3">
        <v>1146.4999389648001</v>
      </c>
      <c r="G25" s="3">
        <v>32</v>
      </c>
      <c r="H25" s="3">
        <f>XA0-Tableau1[[#This Row],[X start]]</f>
        <v>42.500061035199906</v>
      </c>
      <c r="I25" s="3">
        <f>Tableau1[[#This Row],[Y start]]</f>
        <v>40.000007629400002</v>
      </c>
      <c r="J25" s="3">
        <f>XA0-Tableau1[[#This Row],[X end]]</f>
        <v>42.500061035199906</v>
      </c>
      <c r="K25" s="3">
        <f>Tableau1[[#This Row],[Y end]]</f>
        <v>32</v>
      </c>
      <c r="L25" t="s">
        <v>137</v>
      </c>
      <c r="M25" t="s">
        <v>237</v>
      </c>
    </row>
    <row r="26" spans="1:13" hidden="1" x14ac:dyDescent="0.3">
      <c r="A26">
        <v>60</v>
      </c>
      <c r="B26" t="str">
        <f>"Cart_Lcar" &amp; Tableau1[[#This Row],[Colonne3]]</f>
        <v>Cart_Lcar60</v>
      </c>
      <c r="C26" t="s">
        <v>2</v>
      </c>
      <c r="D26" s="3">
        <v>1139.9999389648001</v>
      </c>
      <c r="E26" s="3">
        <v>34.500007629400002</v>
      </c>
      <c r="F26" s="3">
        <v>1130.9999389648001</v>
      </c>
      <c r="G26" s="3">
        <v>33.000007629400002</v>
      </c>
      <c r="H26" s="3">
        <f>XA0-Tableau1[[#This Row],[X start]]</f>
        <v>49.000061035199906</v>
      </c>
      <c r="I26" s="3">
        <f>Tableau1[[#This Row],[Y start]]</f>
        <v>34.500007629400002</v>
      </c>
      <c r="J26" s="3">
        <f>XA0-Tableau1[[#This Row],[X end]]</f>
        <v>58.000061035199906</v>
      </c>
      <c r="K26" s="3">
        <f>Tableau1[[#This Row],[Y end]]</f>
        <v>33.000007629400002</v>
      </c>
      <c r="L26" t="s">
        <v>137</v>
      </c>
      <c r="M26" t="s">
        <v>237</v>
      </c>
    </row>
    <row r="27" spans="1:13" hidden="1" x14ac:dyDescent="0.3">
      <c r="A27">
        <v>61</v>
      </c>
      <c r="B27" t="str">
        <f>"Cart_Lcar" &amp; Tableau1[[#This Row],[Colonne3]]</f>
        <v>Cart_Lcar61</v>
      </c>
      <c r="C27" t="s">
        <v>34</v>
      </c>
      <c r="D27" s="3">
        <v>1139.9999389648001</v>
      </c>
      <c r="E27" s="3">
        <v>37.500007629400002</v>
      </c>
      <c r="F27" s="3">
        <v>1139.9999389648001</v>
      </c>
      <c r="G27" s="3">
        <v>34.500007629400002</v>
      </c>
      <c r="H27" s="3">
        <f>XA0-Tableau1[[#This Row],[X start]]</f>
        <v>49.000061035199906</v>
      </c>
      <c r="I27" s="3">
        <f>Tableau1[[#This Row],[Y start]]</f>
        <v>37.500007629400002</v>
      </c>
      <c r="J27" s="3">
        <f>XA0-Tableau1[[#This Row],[X end]]</f>
        <v>49.000061035199906</v>
      </c>
      <c r="K27" s="3">
        <f>Tableau1[[#This Row],[Y end]]</f>
        <v>34.500007629400002</v>
      </c>
      <c r="L27" t="s">
        <v>137</v>
      </c>
      <c r="M27" t="s">
        <v>237</v>
      </c>
    </row>
    <row r="28" spans="1:13" hidden="1" x14ac:dyDescent="0.3">
      <c r="A28">
        <v>62</v>
      </c>
      <c r="B28" t="str">
        <f>"Cart_Lcar" &amp; Tableau1[[#This Row],[Colonne3]]</f>
        <v>Cart_Lcar62</v>
      </c>
      <c r="C28" t="s">
        <v>20</v>
      </c>
      <c r="D28" s="3">
        <v>1130.9999389648001</v>
      </c>
      <c r="E28" s="3">
        <v>39.000007629400002</v>
      </c>
      <c r="F28" s="3">
        <v>1139.9999389648001</v>
      </c>
      <c r="G28" s="3">
        <v>37.500007629400002</v>
      </c>
      <c r="H28" s="3">
        <f>XA0-Tableau1[[#This Row],[X start]]</f>
        <v>58.000061035199906</v>
      </c>
      <c r="I28" s="3">
        <f>Tableau1[[#This Row],[Y start]]</f>
        <v>39.000007629400002</v>
      </c>
      <c r="J28" s="3">
        <f>XA0-Tableau1[[#This Row],[X end]]</f>
        <v>49.000061035199906</v>
      </c>
      <c r="K28" s="3">
        <f>Tableau1[[#This Row],[Y end]]</f>
        <v>37.500007629400002</v>
      </c>
      <c r="L28" t="s">
        <v>137</v>
      </c>
      <c r="M28" t="s">
        <v>237</v>
      </c>
    </row>
    <row r="29" spans="1:13" hidden="1" x14ac:dyDescent="0.3">
      <c r="A29">
        <v>63</v>
      </c>
      <c r="B29" t="str">
        <f>"Cart_Lcar" &amp; Tableau1[[#This Row],[Colonne3]]</f>
        <v>Cart_Lcar63</v>
      </c>
      <c r="C29" t="s">
        <v>33</v>
      </c>
      <c r="D29" s="3">
        <v>1130.9999389648001</v>
      </c>
      <c r="E29" s="3">
        <v>33.000007629400002</v>
      </c>
      <c r="F29" s="3">
        <v>1130.9999389648001</v>
      </c>
      <c r="G29" s="3">
        <v>39.000007629400002</v>
      </c>
      <c r="H29" s="3">
        <f>XA0-Tableau1[[#This Row],[X start]]</f>
        <v>58.000061035199906</v>
      </c>
      <c r="I29" s="3">
        <f>Tableau1[[#This Row],[Y start]]</f>
        <v>33.000007629400002</v>
      </c>
      <c r="J29" s="3">
        <f>XA0-Tableau1[[#This Row],[X end]]</f>
        <v>58.000061035199906</v>
      </c>
      <c r="K29" s="3">
        <f>Tableau1[[#This Row],[Y end]]</f>
        <v>39.000007629400002</v>
      </c>
      <c r="L29" t="s">
        <v>137</v>
      </c>
      <c r="M29" t="s">
        <v>237</v>
      </c>
    </row>
    <row r="30" spans="1:13" hidden="1" x14ac:dyDescent="0.3">
      <c r="A30">
        <v>64</v>
      </c>
      <c r="B30" t="str">
        <f>"Cart_Lcar" &amp; Tableau1[[#This Row],[Colonne3]]</f>
        <v>Cart_Lcar64</v>
      </c>
      <c r="C30" t="s">
        <v>8</v>
      </c>
      <c r="D30" s="3">
        <v>1127.5593872070001</v>
      </c>
      <c r="E30" s="3">
        <v>36.0272254944</v>
      </c>
      <c r="F30" s="3">
        <v>1144.4938964844</v>
      </c>
      <c r="G30" s="3">
        <v>36.0272254944</v>
      </c>
      <c r="H30" s="3">
        <f>XA0-Tableau1[[#This Row],[X start]]</f>
        <v>61.4406127929999</v>
      </c>
      <c r="I30" s="3">
        <f>Tableau1[[#This Row],[Y start]]</f>
        <v>36.0272254944</v>
      </c>
      <c r="J30" s="3">
        <f>XA0-Tableau1[[#This Row],[X end]]</f>
        <v>44.506103515599989</v>
      </c>
      <c r="K30" s="3">
        <f>Tableau1[[#This Row],[Y end]]</f>
        <v>36.0272254944</v>
      </c>
      <c r="L30" t="s">
        <v>137</v>
      </c>
      <c r="M30" t="s">
        <v>237</v>
      </c>
    </row>
    <row r="31" spans="1:13" hidden="1" x14ac:dyDescent="0.3">
      <c r="A31">
        <v>65</v>
      </c>
      <c r="B31" t="str">
        <f>"Cart_Lcar" &amp; Tableau1[[#This Row],[Colonne3]]</f>
        <v>Cart_Lcar65</v>
      </c>
      <c r="C31" t="s">
        <v>32</v>
      </c>
      <c r="D31" s="3">
        <v>1121.4999389648001</v>
      </c>
      <c r="E31" s="3">
        <v>58.000007629400002</v>
      </c>
      <c r="F31" s="3">
        <v>1121.4999389648001</v>
      </c>
      <c r="G31" s="3">
        <v>40.000007629400002</v>
      </c>
      <c r="H31" s="3">
        <f>XA0-Tableau1[[#This Row],[X start]]</f>
        <v>67.500061035199906</v>
      </c>
      <c r="I31" s="3">
        <f>Tableau1[[#This Row],[Y start]]</f>
        <v>58.000007629400002</v>
      </c>
      <c r="J31" s="3">
        <f>XA0-Tableau1[[#This Row],[X end]]</f>
        <v>67.500061035199906</v>
      </c>
      <c r="K31" s="3">
        <f>Tableau1[[#This Row],[Y end]]</f>
        <v>40.000007629400002</v>
      </c>
      <c r="L31" t="s">
        <v>137</v>
      </c>
      <c r="M31" t="s">
        <v>237</v>
      </c>
    </row>
    <row r="32" spans="1:13" hidden="1" x14ac:dyDescent="0.3">
      <c r="A32">
        <v>66</v>
      </c>
      <c r="B32" t="str">
        <f>"Cart_Lcar" &amp; Tableau1[[#This Row],[Colonne3]]</f>
        <v>Cart_Lcar66</v>
      </c>
      <c r="C32" t="s">
        <v>31</v>
      </c>
      <c r="D32" s="3">
        <v>1118.9999389648001</v>
      </c>
      <c r="E32" s="3">
        <v>32.391571044899997</v>
      </c>
      <c r="F32" s="3">
        <v>1118.9999389648001</v>
      </c>
      <c r="G32" s="3">
        <v>39.471527099600003</v>
      </c>
      <c r="H32" s="3">
        <f>XA0-Tableau1[[#This Row],[X start]]</f>
        <v>70.000061035199906</v>
      </c>
      <c r="I32" s="3">
        <f>Tableau1[[#This Row],[Y start]]</f>
        <v>32.391571044899997</v>
      </c>
      <c r="J32" s="3">
        <f>XA0-Tableau1[[#This Row],[X end]]</f>
        <v>70.000061035199906</v>
      </c>
      <c r="K32" s="3">
        <f>Tableau1[[#This Row],[Y end]]</f>
        <v>39.471527099600003</v>
      </c>
      <c r="L32" t="s">
        <v>137</v>
      </c>
      <c r="M32" t="s">
        <v>237</v>
      </c>
    </row>
    <row r="33" spans="1:13" hidden="1" x14ac:dyDescent="0.3">
      <c r="A33">
        <v>67</v>
      </c>
      <c r="B33" t="str">
        <f>"Cart_Lcar" &amp; Tableau1[[#This Row],[Colonne3]]</f>
        <v>Cart_Lcar67</v>
      </c>
      <c r="C33" t="s">
        <v>7</v>
      </c>
      <c r="D33" s="3">
        <v>1113.3994750976999</v>
      </c>
      <c r="E33" s="3">
        <v>36.000007629400002</v>
      </c>
      <c r="F33" s="3">
        <v>1124.3064575195001</v>
      </c>
      <c r="G33" s="3">
        <v>36.000007629400002</v>
      </c>
      <c r="H33" s="3">
        <f>XA0-Tableau1[[#This Row],[X start]]</f>
        <v>75.600524902300094</v>
      </c>
      <c r="I33" s="3">
        <f>Tableau1[[#This Row],[Y start]]</f>
        <v>36.000007629400002</v>
      </c>
      <c r="J33" s="3">
        <f>XA0-Tableau1[[#This Row],[X end]]</f>
        <v>64.6935424804999</v>
      </c>
      <c r="K33" s="3">
        <f>Tableau1[[#This Row],[Y end]]</f>
        <v>36.000007629400002</v>
      </c>
      <c r="L33" t="s">
        <v>137</v>
      </c>
      <c r="M33" t="s">
        <v>237</v>
      </c>
    </row>
    <row r="34" spans="1:13" hidden="1" x14ac:dyDescent="0.3">
      <c r="A34">
        <v>68</v>
      </c>
      <c r="B34" t="str">
        <f>"Cart_Lcar" &amp; Tableau1[[#This Row],[Colonne3]]</f>
        <v>Cart_Lcar68</v>
      </c>
      <c r="C34" t="s">
        <v>15</v>
      </c>
      <c r="D34" s="3">
        <v>1105.6665649414001</v>
      </c>
      <c r="E34" s="3">
        <v>66.000007629400002</v>
      </c>
      <c r="F34" s="3">
        <v>1079.6666564940999</v>
      </c>
      <c r="G34" s="3">
        <v>66.000007629400002</v>
      </c>
      <c r="H34" s="3">
        <f>XA0-Tableau1[[#This Row],[X start]]</f>
        <v>83.333435058599889</v>
      </c>
      <c r="I34" s="3">
        <f>Tableau1[[#This Row],[Y start]]</f>
        <v>66.000007629400002</v>
      </c>
      <c r="J34" s="3">
        <f>XA0-Tableau1[[#This Row],[X end]]</f>
        <v>109.33334350590007</v>
      </c>
      <c r="K34" s="3">
        <f>Tableau1[[#This Row],[Y end]]</f>
        <v>66.000007629400002</v>
      </c>
      <c r="L34" t="s">
        <v>137</v>
      </c>
      <c r="M34" t="s">
        <v>237</v>
      </c>
    </row>
    <row r="35" spans="1:13" hidden="1" x14ac:dyDescent="0.3">
      <c r="A35">
        <v>69</v>
      </c>
      <c r="B35" t="str">
        <f>"Cart_Lcar" &amp; Tableau1[[#This Row],[Colonne3]]</f>
        <v>Cart_Lcar69</v>
      </c>
      <c r="C35" t="s">
        <v>30</v>
      </c>
      <c r="D35" s="3">
        <v>1105.6665649414001</v>
      </c>
      <c r="E35" s="3">
        <v>58.000007629400002</v>
      </c>
      <c r="F35" s="3">
        <v>1105.6665649414001</v>
      </c>
      <c r="G35" s="3">
        <v>86.000007629400002</v>
      </c>
      <c r="H35" s="3">
        <f>XA0-Tableau1[[#This Row],[X start]]</f>
        <v>83.333435058599889</v>
      </c>
      <c r="I35" s="3">
        <f>Tableau1[[#This Row],[Y start]]</f>
        <v>58.000007629400002</v>
      </c>
      <c r="J35" s="3">
        <f>XA0-Tableau1[[#This Row],[X end]]</f>
        <v>83.333435058599889</v>
      </c>
      <c r="K35" s="3">
        <f>Tableau1[[#This Row],[Y end]]</f>
        <v>86.000007629400002</v>
      </c>
      <c r="L35" t="s">
        <v>137</v>
      </c>
      <c r="M35" t="s">
        <v>237</v>
      </c>
    </row>
    <row r="36" spans="1:13" x14ac:dyDescent="0.3">
      <c r="A36">
        <v>70</v>
      </c>
      <c r="B36" t="str">
        <f>"Cart_Lcar" &amp; Tableau1[[#This Row],[Colonne3]]</f>
        <v>Cart_Lcar70</v>
      </c>
      <c r="C36" t="s">
        <v>123</v>
      </c>
      <c r="D36" s="3">
        <v>1099</v>
      </c>
      <c r="E36" s="3">
        <v>170</v>
      </c>
      <c r="F36" s="3">
        <v>1099</v>
      </c>
      <c r="G36" s="3">
        <v>831.00000000000102</v>
      </c>
      <c r="H36" s="3">
        <f>XA0-Tableau1[[#This Row],[X start]]</f>
        <v>90</v>
      </c>
      <c r="I36" s="3">
        <f>Tableau1[[#This Row],[Y start]]</f>
        <v>170</v>
      </c>
      <c r="J36" s="3">
        <f>XA0-Tableau1[[#This Row],[X end]]</f>
        <v>90</v>
      </c>
      <c r="K36" s="3">
        <f>Tableau1[[#This Row],[Y end]]-YA0</f>
        <v>-9.9999999999989768</v>
      </c>
      <c r="L36" t="s">
        <v>236</v>
      </c>
      <c r="M36" t="s">
        <v>241</v>
      </c>
    </row>
    <row r="37" spans="1:13" x14ac:dyDescent="0.3">
      <c r="A37">
        <v>71</v>
      </c>
      <c r="B37" t="str">
        <f>"Cart_Lcar" &amp; Tableau1[[#This Row],[Colonne3]]</f>
        <v>Cart_Lcar71</v>
      </c>
      <c r="C37" t="s">
        <v>124</v>
      </c>
      <c r="D37" s="3">
        <v>1179</v>
      </c>
      <c r="E37" s="3">
        <v>821</v>
      </c>
      <c r="F37" s="3">
        <v>1099</v>
      </c>
      <c r="G37" s="3">
        <v>821</v>
      </c>
      <c r="H37" s="3">
        <f>XA0-Tableau1[[#This Row],[X start]]</f>
        <v>10</v>
      </c>
      <c r="I37" s="3">
        <f>Tableau1[[#This Row],[Y start]]-YA0</f>
        <v>-20</v>
      </c>
      <c r="J37" s="3">
        <f>XA0-Tableau1[[#This Row],[X end]]</f>
        <v>90</v>
      </c>
      <c r="K37" s="3">
        <f>Tableau1[[#This Row],[Y end]]-YA0</f>
        <v>-20</v>
      </c>
      <c r="L37" t="s">
        <v>236</v>
      </c>
      <c r="M37" t="s">
        <v>242</v>
      </c>
    </row>
    <row r="38" spans="1:13" hidden="1" x14ac:dyDescent="0.3">
      <c r="A38">
        <v>72</v>
      </c>
      <c r="B38" t="str">
        <f>"Cart_Lcar" &amp; Tableau1[[#This Row],[Colonne3]]</f>
        <v>Cart_Lcar72</v>
      </c>
      <c r="C38" t="s">
        <v>18</v>
      </c>
      <c r="D38" s="3">
        <v>1096.8278479991</v>
      </c>
      <c r="E38" s="3">
        <v>82.769179153400003</v>
      </c>
      <c r="F38" s="3">
        <v>1104.7979407726</v>
      </c>
      <c r="G38" s="3">
        <v>82.769179153400003</v>
      </c>
      <c r="H38" s="3">
        <f>XA0-Tableau1[[#This Row],[X start]]</f>
        <v>92.172152000900041</v>
      </c>
      <c r="I38" s="3">
        <f>Tableau1[[#This Row],[Y start]]</f>
        <v>82.769179153400003</v>
      </c>
      <c r="J38" s="3">
        <f>XA0-Tableau1[[#This Row],[X end]]</f>
        <v>84.202059227400014</v>
      </c>
      <c r="K38" s="3">
        <f>Tableau1[[#This Row],[Y end]]</f>
        <v>82.769179153400003</v>
      </c>
      <c r="L38" t="s">
        <v>137</v>
      </c>
      <c r="M38" t="s">
        <v>237</v>
      </c>
    </row>
    <row r="39" spans="1:13" hidden="1" x14ac:dyDescent="0.3">
      <c r="A39">
        <v>73</v>
      </c>
      <c r="B39" t="str">
        <f>"Cart_Lcar" &amp; Tableau1[[#This Row],[Colonne3]]</f>
        <v>Cart_Lcar73</v>
      </c>
      <c r="C39" t="s">
        <v>35</v>
      </c>
      <c r="D39" s="3">
        <v>1096.8278479991</v>
      </c>
      <c r="E39" s="3">
        <v>82.769179153400003</v>
      </c>
      <c r="F39" s="3">
        <v>1091.8979163585</v>
      </c>
      <c r="G39" s="3">
        <v>72.769179153400003</v>
      </c>
      <c r="H39" s="3">
        <f>XA0-Tableau1[[#This Row],[X start]]</f>
        <v>92.172152000900041</v>
      </c>
      <c r="I39" s="3">
        <f>Tableau1[[#This Row],[Y start]]</f>
        <v>82.769179153400003</v>
      </c>
      <c r="J39" s="3">
        <f>XA0-Tableau1[[#This Row],[X end]]</f>
        <v>97.10208364150003</v>
      </c>
      <c r="K39" s="3">
        <f>Tableau1[[#This Row],[Y end]]</f>
        <v>72.769179153400003</v>
      </c>
      <c r="L39" t="s">
        <v>137</v>
      </c>
      <c r="M39" t="s">
        <v>237</v>
      </c>
    </row>
    <row r="40" spans="1:13" hidden="1" x14ac:dyDescent="0.3">
      <c r="A40">
        <v>74</v>
      </c>
      <c r="B40" t="str">
        <f>"Cart_Lcar" &amp; Tableau1[[#This Row],[Colonne3]]</f>
        <v>Cart_Lcar74</v>
      </c>
      <c r="C40" t="s">
        <v>28</v>
      </c>
      <c r="D40" s="3">
        <v>1092.6666564940999</v>
      </c>
      <c r="E40" s="3">
        <v>72.000007629400002</v>
      </c>
      <c r="F40" s="3">
        <v>1092.6666564940999</v>
      </c>
      <c r="G40" s="3">
        <v>66.000007629400002</v>
      </c>
      <c r="H40" s="3">
        <f>XA0-Tableau1[[#This Row],[X start]]</f>
        <v>96.333343505900075</v>
      </c>
      <c r="I40" s="3">
        <f>Tableau1[[#This Row],[Y start]]</f>
        <v>72.000007629400002</v>
      </c>
      <c r="J40" s="3">
        <f>XA0-Tableau1[[#This Row],[X end]]</f>
        <v>96.333343505900075</v>
      </c>
      <c r="K40" s="3">
        <f>Tableau1[[#This Row],[Y end]]</f>
        <v>66.000007629400002</v>
      </c>
      <c r="L40" t="s">
        <v>137</v>
      </c>
      <c r="M40" t="s">
        <v>237</v>
      </c>
    </row>
    <row r="41" spans="1:13" hidden="1" x14ac:dyDescent="0.3">
      <c r="A41">
        <v>75</v>
      </c>
      <c r="B41" t="str">
        <f>"Cart_Lcar" &amp; Tableau1[[#This Row],[Colonne3]]</f>
        <v>Cart_Lcar75</v>
      </c>
      <c r="C41" t="s">
        <v>5</v>
      </c>
      <c r="D41" s="3">
        <v>1088.9999084473</v>
      </c>
      <c r="E41" s="3">
        <v>32.000007629400002</v>
      </c>
      <c r="F41" s="3">
        <v>1169</v>
      </c>
      <c r="G41" s="3">
        <v>32.000007629400002</v>
      </c>
      <c r="H41" s="3">
        <f>XA0-Tableau1[[#This Row],[X start]]</f>
        <v>100.00009155270004</v>
      </c>
      <c r="I41" s="3">
        <f>Tableau1[[#This Row],[Y start]]</f>
        <v>32.000007629400002</v>
      </c>
      <c r="J41" s="3">
        <f>XA0-Tableau1[[#This Row],[X end]]</f>
        <v>20</v>
      </c>
      <c r="K41" s="3">
        <f>Tableau1[[#This Row],[Y end]]</f>
        <v>32.000007629400002</v>
      </c>
      <c r="L41" t="s">
        <v>137</v>
      </c>
      <c r="M41" t="s">
        <v>237</v>
      </c>
    </row>
    <row r="42" spans="1:13" hidden="1" x14ac:dyDescent="0.3">
      <c r="A42">
        <v>76</v>
      </c>
      <c r="B42" t="str">
        <f>"Cart_Lcar" &amp; Tableau1[[#This Row],[Colonne3]]</f>
        <v>Cart_Lcar76</v>
      </c>
      <c r="C42" t="s">
        <v>27</v>
      </c>
      <c r="D42" s="3">
        <v>1088.9999084473</v>
      </c>
      <c r="E42" s="3">
        <v>40.000007629400002</v>
      </c>
      <c r="F42" s="3">
        <v>1088.9999084473</v>
      </c>
      <c r="G42" s="3">
        <v>10</v>
      </c>
      <c r="H42" s="3">
        <f>XA0-Tableau1[[#This Row],[X start]]</f>
        <v>100.00009155270004</v>
      </c>
      <c r="I42" s="3">
        <f>Tableau1[[#This Row],[Y start]]</f>
        <v>40.000007629400002</v>
      </c>
      <c r="J42" s="3">
        <f>XA0-Tableau1[[#This Row],[X end]]</f>
        <v>100.00009155270004</v>
      </c>
      <c r="K42" s="3">
        <f>Tableau1[[#This Row],[Y end]]</f>
        <v>10</v>
      </c>
      <c r="L42" t="s">
        <v>137</v>
      </c>
      <c r="M42" t="s">
        <v>237</v>
      </c>
    </row>
    <row r="43" spans="1:13" hidden="1" x14ac:dyDescent="0.3">
      <c r="A43">
        <v>77</v>
      </c>
      <c r="B43" t="str">
        <f>"Cart_Lcar" &amp; Tableau1[[#This Row],[Colonne3]]</f>
        <v>Cart_Lcar77</v>
      </c>
      <c r="C43" t="s">
        <v>22</v>
      </c>
      <c r="D43" s="3">
        <v>1087.5978675304</v>
      </c>
      <c r="E43" s="3">
        <v>80.769179153400003</v>
      </c>
      <c r="F43" s="3">
        <v>1091.8979163585</v>
      </c>
      <c r="G43" s="3">
        <v>72.769179153400003</v>
      </c>
      <c r="H43" s="3">
        <f>XA0-Tableau1[[#This Row],[X start]]</f>
        <v>101.40213246960002</v>
      </c>
      <c r="I43" s="3">
        <f>Tableau1[[#This Row],[Y start]]</f>
        <v>80.769179153400003</v>
      </c>
      <c r="J43" s="3">
        <f>XA0-Tableau1[[#This Row],[X end]]</f>
        <v>97.10208364150003</v>
      </c>
      <c r="K43" s="3">
        <f>Tableau1[[#This Row],[Y end]]</f>
        <v>72.769179153400003</v>
      </c>
      <c r="L43" t="s">
        <v>137</v>
      </c>
      <c r="M43" t="s">
        <v>237</v>
      </c>
    </row>
    <row r="44" spans="1:13" hidden="1" x14ac:dyDescent="0.3">
      <c r="A44">
        <v>80</v>
      </c>
      <c r="B44" t="str">
        <f>"Cart_Lcar" &amp; Tableau1[[#This Row],[Colonne3]]</f>
        <v>Cart_Lcar80</v>
      </c>
      <c r="C44" t="s">
        <v>26</v>
      </c>
      <c r="D44" s="3">
        <v>1079.6666564940999</v>
      </c>
      <c r="E44" s="3">
        <v>72.000007629400002</v>
      </c>
      <c r="F44" s="3">
        <v>1079.6666564940999</v>
      </c>
      <c r="G44" s="3">
        <v>66.000007629400002</v>
      </c>
      <c r="H44" s="3">
        <f>XA0-Tableau1[[#This Row],[X start]]</f>
        <v>109.33334350590007</v>
      </c>
      <c r="I44" s="3">
        <f>Tableau1[[#This Row],[Y start]]</f>
        <v>72.000007629400002</v>
      </c>
      <c r="J44" s="3">
        <f>XA0-Tableau1[[#This Row],[X end]]</f>
        <v>109.33334350590007</v>
      </c>
      <c r="K44" s="3">
        <f>Tableau1[[#This Row],[Y end]]</f>
        <v>66.000007629400002</v>
      </c>
      <c r="L44" t="s">
        <v>137</v>
      </c>
      <c r="M44" t="s">
        <v>237</v>
      </c>
    </row>
    <row r="45" spans="1:13" hidden="1" x14ac:dyDescent="0.3">
      <c r="A45">
        <v>81</v>
      </c>
      <c r="B45" t="str">
        <f>"Cart_Lcar" &amp; Tableau1[[#This Row],[Colonne3]]</f>
        <v>Cart_Lcar81</v>
      </c>
      <c r="C45" t="s">
        <v>82</v>
      </c>
      <c r="D45" s="3">
        <v>1079.6666564940999</v>
      </c>
      <c r="E45" s="3">
        <v>66.000007629400002</v>
      </c>
      <c r="F45" s="3">
        <v>1092.6666564940999</v>
      </c>
      <c r="G45" s="3">
        <v>72.000007629400002</v>
      </c>
      <c r="H45" s="3">
        <f>XA0-Tableau1[[#This Row],[X start]]</f>
        <v>109.33334350590007</v>
      </c>
      <c r="I45" s="3">
        <f>Tableau1[[#This Row],[Y start]]</f>
        <v>66.000007629400002</v>
      </c>
      <c r="J45" s="3">
        <f>XA0-Tableau1[[#This Row],[X end]]</f>
        <v>96.333343505900075</v>
      </c>
      <c r="K45" s="3">
        <f>Tableau1[[#This Row],[Y end]]</f>
        <v>72.000007629400002</v>
      </c>
      <c r="L45" t="s">
        <v>137</v>
      </c>
      <c r="M45" t="s">
        <v>237</v>
      </c>
    </row>
    <row r="46" spans="1:13" hidden="1" x14ac:dyDescent="0.3">
      <c r="A46">
        <v>82</v>
      </c>
      <c r="B46" t="str">
        <f>"Cart_Lcar" &amp; Tableau1[[#This Row],[Colonne3]]</f>
        <v>Cart_Lcar82</v>
      </c>
      <c r="C46" t="s">
        <v>25</v>
      </c>
      <c r="D46" s="3">
        <v>1073.9999694824</v>
      </c>
      <c r="E46" s="3">
        <v>58.000007629400002</v>
      </c>
      <c r="F46" s="3">
        <v>1073.9999694824</v>
      </c>
      <c r="G46" s="3">
        <v>40.000007629400002</v>
      </c>
      <c r="H46" s="3">
        <f>XA0-Tableau1[[#This Row],[X start]]</f>
        <v>115.00003051759995</v>
      </c>
      <c r="I46" s="3">
        <f>Tableau1[[#This Row],[Y start]]</f>
        <v>58.000007629400002</v>
      </c>
      <c r="J46" s="3">
        <f>XA0-Tableau1[[#This Row],[X end]]</f>
        <v>115.00003051759995</v>
      </c>
      <c r="K46" s="3">
        <f>Tableau1[[#This Row],[Y end]]</f>
        <v>40.000007629400002</v>
      </c>
      <c r="L46" t="s">
        <v>137</v>
      </c>
      <c r="M46" t="s">
        <v>237</v>
      </c>
    </row>
    <row r="47" spans="1:13" hidden="1" x14ac:dyDescent="0.3">
      <c r="A47">
        <v>83</v>
      </c>
      <c r="B47" t="str">
        <f>"Cart_Lcar" &amp; Tableau1[[#This Row],[Colonne3]]</f>
        <v>Cart_Lcar83</v>
      </c>
      <c r="C47" t="s">
        <v>24</v>
      </c>
      <c r="D47" s="3">
        <v>1042.3332519531</v>
      </c>
      <c r="E47" s="3">
        <v>86.000007629400002</v>
      </c>
      <c r="F47" s="3">
        <v>1042.3332519531</v>
      </c>
      <c r="G47" s="3">
        <v>58.000007629400002</v>
      </c>
      <c r="H47" s="3">
        <f>XA0-Tableau1[[#This Row],[X start]]</f>
        <v>146.66674804690001</v>
      </c>
      <c r="I47" s="3">
        <f>Tableau1[[#This Row],[Y start]]</f>
        <v>86.000007629400002</v>
      </c>
      <c r="J47" s="3">
        <f>XA0-Tableau1[[#This Row],[X end]]</f>
        <v>146.66674804690001</v>
      </c>
      <c r="K47" s="3">
        <f>Tableau1[[#This Row],[Y end]]</f>
        <v>58.000007629400002</v>
      </c>
      <c r="L47" t="s">
        <v>137</v>
      </c>
      <c r="M47" t="s">
        <v>237</v>
      </c>
    </row>
    <row r="48" spans="1:13" hidden="1" x14ac:dyDescent="0.3">
      <c r="A48">
        <v>84</v>
      </c>
      <c r="B48" t="str">
        <f>"Cart_Lcar" &amp; Tableau1[[#This Row],[Colonne3]]</f>
        <v>Cart_Lcar84</v>
      </c>
      <c r="C48" t="s">
        <v>21</v>
      </c>
      <c r="D48" s="3">
        <v>1031.1512756348</v>
      </c>
      <c r="E48" s="3">
        <v>68.181991577100007</v>
      </c>
      <c r="F48" s="3">
        <v>1037.5152587891</v>
      </c>
      <c r="G48" s="3">
        <v>61.818031310999999</v>
      </c>
      <c r="H48" s="3">
        <f>XA0-Tableau1[[#This Row],[X start]]</f>
        <v>157.84872436520004</v>
      </c>
      <c r="I48" s="3">
        <f>Tableau1[[#This Row],[Y start]]</f>
        <v>68.181991577100007</v>
      </c>
      <c r="J48" s="3">
        <f>XA0-Tableau1[[#This Row],[X end]]</f>
        <v>151.48474121089998</v>
      </c>
      <c r="K48" s="3">
        <f>Tableau1[[#This Row],[Y end]]</f>
        <v>61.818031310999999</v>
      </c>
      <c r="L48" t="s">
        <v>137</v>
      </c>
      <c r="M48" t="s">
        <v>237</v>
      </c>
    </row>
    <row r="49" spans="1:13" hidden="1" x14ac:dyDescent="0.3">
      <c r="A49">
        <v>85</v>
      </c>
      <c r="B49" t="str">
        <f>"Cart_Lcar" &amp; Tableau1[[#This Row],[Colonne3]]</f>
        <v>Cart_Lcar85</v>
      </c>
      <c r="C49" t="s">
        <v>29</v>
      </c>
      <c r="D49" s="3">
        <v>1031.1512756348</v>
      </c>
      <c r="E49" s="3">
        <v>61.818031310999999</v>
      </c>
      <c r="F49" s="3">
        <v>1037.5152282715001</v>
      </c>
      <c r="G49" s="3">
        <v>68.181991577100007</v>
      </c>
      <c r="H49" s="3">
        <f>XA0-Tableau1[[#This Row],[X start]]</f>
        <v>157.84872436520004</v>
      </c>
      <c r="I49" s="3">
        <f>Tableau1[[#This Row],[Y start]]</f>
        <v>61.818031310999999</v>
      </c>
      <c r="J49" s="3">
        <f>XA0-Tableau1[[#This Row],[X end]]</f>
        <v>151.48477172849994</v>
      </c>
      <c r="K49" s="3">
        <f>Tableau1[[#This Row],[Y end]]</f>
        <v>68.181991577100007</v>
      </c>
      <c r="L49" t="s">
        <v>137</v>
      </c>
      <c r="M49" t="s">
        <v>237</v>
      </c>
    </row>
    <row r="50" spans="1:13" hidden="1" x14ac:dyDescent="0.3">
      <c r="A50">
        <v>86</v>
      </c>
      <c r="B50" t="str">
        <f>"Cart_Lcar" &amp; Tableau1[[#This Row],[Colonne3]]</f>
        <v>Cart_Lcar86</v>
      </c>
      <c r="C50" t="s">
        <v>23</v>
      </c>
      <c r="D50" s="3">
        <v>1026.4999694824</v>
      </c>
      <c r="E50" s="3">
        <v>58.000007629400002</v>
      </c>
      <c r="F50" s="3">
        <v>1026.4999694824</v>
      </c>
      <c r="G50" s="3">
        <v>40.000007629400002</v>
      </c>
      <c r="H50" s="3">
        <f>XA0-Tableau1[[#This Row],[X start]]</f>
        <v>162.50003051759995</v>
      </c>
      <c r="I50" s="3">
        <f>Tableau1[[#This Row],[Y start]]</f>
        <v>58.000007629400002</v>
      </c>
      <c r="J50" s="3">
        <f>XA0-Tableau1[[#This Row],[X end]]</f>
        <v>162.50003051759995</v>
      </c>
      <c r="K50" s="3">
        <f>Tableau1[[#This Row],[Y end]]</f>
        <v>40.000007629400002</v>
      </c>
      <c r="L50" t="s">
        <v>137</v>
      </c>
      <c r="M50" t="s">
        <v>237</v>
      </c>
    </row>
    <row r="51" spans="1:13" hidden="1" x14ac:dyDescent="0.3">
      <c r="A51">
        <v>88</v>
      </c>
      <c r="B51" t="str">
        <f>"Cart_Lcar" &amp; Tableau1[[#This Row],[Colonne3]]</f>
        <v>Cart_Lcar88</v>
      </c>
      <c r="C51" t="s">
        <v>1</v>
      </c>
      <c r="D51" s="3">
        <v>978.99996948240005</v>
      </c>
      <c r="E51" s="3">
        <v>10</v>
      </c>
      <c r="F51" s="3">
        <v>978.99996948240005</v>
      </c>
      <c r="G51" s="3">
        <v>135.75</v>
      </c>
      <c r="H51" s="3">
        <f>XA0-Tableau1[[#This Row],[X start]]</f>
        <v>210.00003051759995</v>
      </c>
      <c r="I51" s="3">
        <f>Tableau1[[#This Row],[Y start]]</f>
        <v>10</v>
      </c>
      <c r="J51" s="3">
        <f>XA0-Tableau1[[#This Row],[X end]]</f>
        <v>210.00003051759995</v>
      </c>
      <c r="K51" s="3">
        <f>Tableau1[[#This Row],[Y end]]</f>
        <v>135.75</v>
      </c>
      <c r="L51" t="s">
        <v>137</v>
      </c>
      <c r="M51" t="s">
        <v>237</v>
      </c>
    </row>
    <row r="52" spans="1:13" hidden="1" x14ac:dyDescent="0.3">
      <c r="A52">
        <v>89</v>
      </c>
      <c r="B52" t="str">
        <f>"Cart_Lcar" &amp; Tableau1[[#This Row],[Colonne3]]</f>
        <v>Cart_Lcar89</v>
      </c>
      <c r="C52" t="s">
        <v>9</v>
      </c>
      <c r="D52" s="3">
        <v>978.99996948240005</v>
      </c>
      <c r="E52" s="3">
        <v>40.000007629400002</v>
      </c>
      <c r="F52" s="3">
        <v>1169</v>
      </c>
      <c r="G52" s="3">
        <v>40.000007629400002</v>
      </c>
      <c r="H52" s="3">
        <f>XA0-Tableau1[[#This Row],[X start]]</f>
        <v>210.00003051759995</v>
      </c>
      <c r="I52" s="3">
        <f>Tableau1[[#This Row],[Y start]]</f>
        <v>40.000007629400002</v>
      </c>
      <c r="J52" s="3">
        <f>XA0-Tableau1[[#This Row],[X end]]</f>
        <v>20</v>
      </c>
      <c r="K52" s="3">
        <f>Tableau1[[#This Row],[Y end]]</f>
        <v>40.000007629400002</v>
      </c>
      <c r="L52" t="s">
        <v>137</v>
      </c>
      <c r="M52" t="s">
        <v>237</v>
      </c>
    </row>
    <row r="53" spans="1:13" hidden="1" x14ac:dyDescent="0.3">
      <c r="A53">
        <v>90</v>
      </c>
      <c r="B53" t="str">
        <f>"Cart_Lcar" &amp; Tableau1[[#This Row],[Colonne3]]</f>
        <v>Cart_Lcar90</v>
      </c>
      <c r="C53" t="s">
        <v>11</v>
      </c>
      <c r="D53" s="3">
        <v>978.99996948240005</v>
      </c>
      <c r="E53" s="3">
        <v>49.000007629400002</v>
      </c>
      <c r="F53" s="3">
        <v>1169</v>
      </c>
      <c r="G53" s="3">
        <v>49.000007629400002</v>
      </c>
      <c r="H53" s="3">
        <f>XA0-Tableau1[[#This Row],[X start]]</f>
        <v>210.00003051759995</v>
      </c>
      <c r="I53" s="3">
        <f>Tableau1[[#This Row],[Y start]]</f>
        <v>49.000007629400002</v>
      </c>
      <c r="J53" s="3">
        <f>XA0-Tableau1[[#This Row],[X end]]</f>
        <v>20</v>
      </c>
      <c r="K53" s="3">
        <f>Tableau1[[#This Row],[Y end]]</f>
        <v>49.000007629400002</v>
      </c>
      <c r="L53" t="s">
        <v>137</v>
      </c>
      <c r="M53" t="s">
        <v>237</v>
      </c>
    </row>
    <row r="54" spans="1:13" hidden="1" x14ac:dyDescent="0.3">
      <c r="A54">
        <v>91</v>
      </c>
      <c r="B54" t="str">
        <f>"Cart_Lcar" &amp; Tableau1[[#This Row],[Colonne3]]</f>
        <v>Cart_Lcar91</v>
      </c>
      <c r="C54" t="s">
        <v>13</v>
      </c>
      <c r="D54" s="3">
        <v>978.99996948240005</v>
      </c>
      <c r="E54" s="3">
        <v>58.000007629400002</v>
      </c>
      <c r="F54" s="3">
        <v>1169</v>
      </c>
      <c r="G54" s="3">
        <v>58.000007629400002</v>
      </c>
      <c r="H54" s="3">
        <f>XA0-Tableau1[[#This Row],[X start]]</f>
        <v>210.00003051759995</v>
      </c>
      <c r="I54" s="3">
        <f>Tableau1[[#This Row],[Y start]]</f>
        <v>58.000007629400002</v>
      </c>
      <c r="J54" s="3">
        <f>XA0-Tableau1[[#This Row],[X end]]</f>
        <v>20</v>
      </c>
      <c r="K54" s="3">
        <f>Tableau1[[#This Row],[Y end]]</f>
        <v>58.000007629400002</v>
      </c>
      <c r="L54" t="s">
        <v>137</v>
      </c>
      <c r="M54" t="s">
        <v>237</v>
      </c>
    </row>
    <row r="55" spans="1:13" hidden="1" x14ac:dyDescent="0.3">
      <c r="A55">
        <v>92</v>
      </c>
      <c r="B55" t="str">
        <f>"Cart_Lcar" &amp; Tableau1[[#This Row],[Colonne3]]</f>
        <v>Cart_Lcar92</v>
      </c>
      <c r="C55" t="s">
        <v>16</v>
      </c>
      <c r="D55" s="3">
        <v>978.99996948240005</v>
      </c>
      <c r="E55" s="3">
        <v>72.000007629400002</v>
      </c>
      <c r="F55" s="3">
        <v>1169</v>
      </c>
      <c r="G55" s="3">
        <v>72.000007629400002</v>
      </c>
      <c r="H55" s="3">
        <f>XA0-Tableau1[[#This Row],[X start]]</f>
        <v>210.00003051759995</v>
      </c>
      <c r="I55" s="3">
        <f>Tableau1[[#This Row],[Y start]]</f>
        <v>72.000007629400002</v>
      </c>
      <c r="J55" s="3">
        <f>XA0-Tableau1[[#This Row],[X end]]</f>
        <v>20</v>
      </c>
      <c r="K55" s="3">
        <f>Tableau1[[#This Row],[Y end]]</f>
        <v>72.000007629400002</v>
      </c>
      <c r="L55" t="s">
        <v>137</v>
      </c>
      <c r="M55" t="s">
        <v>237</v>
      </c>
    </row>
    <row r="56" spans="1:13" hidden="1" x14ac:dyDescent="0.3">
      <c r="A56">
        <v>93</v>
      </c>
      <c r="B56" t="str">
        <f>"Cart_Lcar" &amp; Tableau1[[#This Row],[Colonne3]]</f>
        <v>Cart_Lcar93</v>
      </c>
      <c r="C56" t="s">
        <v>19</v>
      </c>
      <c r="D56" s="3">
        <v>978.99996948240005</v>
      </c>
      <c r="E56" s="3">
        <v>86.000007629400002</v>
      </c>
      <c r="F56" s="3">
        <v>1179</v>
      </c>
      <c r="G56" s="3">
        <v>86.000007629400002</v>
      </c>
      <c r="H56" s="3">
        <f>XA0-Tableau1[[#This Row],[X start]]</f>
        <v>210.00003051759995</v>
      </c>
      <c r="I56" s="3">
        <f>Tableau1[[#This Row],[Y start]]</f>
        <v>86.000007629400002</v>
      </c>
      <c r="J56" s="3">
        <f>XA0-Tableau1[[#This Row],[X end]]</f>
        <v>10</v>
      </c>
      <c r="K56" s="3">
        <f>Tableau1[[#This Row],[Y end]]</f>
        <v>86.000007629400002</v>
      </c>
      <c r="L56" t="s">
        <v>137</v>
      </c>
      <c r="M56" t="s">
        <v>237</v>
      </c>
    </row>
    <row r="57" spans="1:13" hidden="1" x14ac:dyDescent="0.3">
      <c r="A57">
        <v>1</v>
      </c>
      <c r="B57" t="str">
        <f t="shared" ref="B57:B80" si="0">"Cart_Lreg" &amp; A57</f>
        <v>Cart_Lreg1</v>
      </c>
      <c r="C57" t="s">
        <v>90</v>
      </c>
      <c r="D57" s="3">
        <v>1160.5845489502101</v>
      </c>
      <c r="E57" s="3">
        <v>155.04776763905201</v>
      </c>
      <c r="F57" s="3">
        <v>1160.5845489502101</v>
      </c>
      <c r="G57" s="3">
        <v>153.04776763905201</v>
      </c>
      <c r="H57" s="3">
        <f>XA0-Tableau1[[#This Row],[X start]]</f>
        <v>28.415451049789908</v>
      </c>
      <c r="I57" s="3">
        <f>Tableau1[[#This Row],[Y start]]</f>
        <v>155.04776763905201</v>
      </c>
      <c r="J57" s="3">
        <f>XA0-Tableau1[[#This Row],[X end]]</f>
        <v>28.415451049789908</v>
      </c>
      <c r="K57" s="3">
        <f>Tableau1[[#This Row],[Y end]]</f>
        <v>153.04776763905201</v>
      </c>
      <c r="L57" t="s">
        <v>136</v>
      </c>
      <c r="M57" t="s">
        <v>237</v>
      </c>
    </row>
    <row r="58" spans="1:13" hidden="1" x14ac:dyDescent="0.3">
      <c r="A58">
        <v>10</v>
      </c>
      <c r="B58" t="str">
        <f t="shared" si="0"/>
        <v>Cart_Lreg10</v>
      </c>
      <c r="C58" t="s">
        <v>99</v>
      </c>
      <c r="D58" s="3">
        <v>1126.6862335205101</v>
      </c>
      <c r="E58" s="3">
        <v>153.04776763905201</v>
      </c>
      <c r="F58" s="3">
        <v>1126.6862335205101</v>
      </c>
      <c r="G58" s="3">
        <v>151.54776763905201</v>
      </c>
      <c r="H58" s="3">
        <f>XA0-Tableau1[[#This Row],[X start]]</f>
        <v>62.313766479489914</v>
      </c>
      <c r="I58" s="3">
        <f>Tableau1[[#This Row],[Y start]]</f>
        <v>153.04776763905201</v>
      </c>
      <c r="J58" s="3">
        <f>XA0-Tableau1[[#This Row],[X end]]</f>
        <v>62.313766479489914</v>
      </c>
      <c r="K58" s="3">
        <f>Tableau1[[#This Row],[Y end]]</f>
        <v>151.54776763905201</v>
      </c>
      <c r="L58" t="s">
        <v>136</v>
      </c>
      <c r="M58" t="s">
        <v>237</v>
      </c>
    </row>
    <row r="59" spans="1:13" hidden="1" x14ac:dyDescent="0.3">
      <c r="A59">
        <v>11</v>
      </c>
      <c r="B59" t="str">
        <f t="shared" si="0"/>
        <v>Cart_Lreg11</v>
      </c>
      <c r="C59" t="s">
        <v>100</v>
      </c>
      <c r="D59" s="3">
        <v>1122.4851837158101</v>
      </c>
      <c r="E59" s="3">
        <v>157.04776763905201</v>
      </c>
      <c r="F59" s="3">
        <v>1122.4851837158101</v>
      </c>
      <c r="G59" s="3">
        <v>153.04776763905201</v>
      </c>
      <c r="H59" s="3">
        <f>XA0-Tableau1[[#This Row],[X start]]</f>
        <v>66.514816284189919</v>
      </c>
      <c r="I59" s="3">
        <f>Tableau1[[#This Row],[Y start]]</f>
        <v>157.04776763905201</v>
      </c>
      <c r="J59" s="3">
        <f>XA0-Tableau1[[#This Row],[X end]]</f>
        <v>66.514816284189919</v>
      </c>
      <c r="K59" s="3">
        <f>Tableau1[[#This Row],[Y end]]</f>
        <v>153.04776763905201</v>
      </c>
      <c r="L59" t="s">
        <v>136</v>
      </c>
      <c r="M59" t="s">
        <v>237</v>
      </c>
    </row>
    <row r="60" spans="1:13" hidden="1" x14ac:dyDescent="0.3">
      <c r="A60">
        <v>12</v>
      </c>
      <c r="B60" t="str">
        <f t="shared" si="0"/>
        <v>Cart_Lreg12</v>
      </c>
      <c r="C60" t="s">
        <v>101</v>
      </c>
      <c r="D60" s="3">
        <v>1121.6862335205101</v>
      </c>
      <c r="E60" s="3">
        <v>153.04776763905201</v>
      </c>
      <c r="F60" s="3">
        <v>1121.6862335205101</v>
      </c>
      <c r="G60" s="3">
        <v>148.04776763905201</v>
      </c>
      <c r="H60" s="3">
        <f>XA0-Tableau1[[#This Row],[X start]]</f>
        <v>67.313766479489914</v>
      </c>
      <c r="I60" s="3">
        <f>Tableau1[[#This Row],[Y start]]</f>
        <v>153.04776763905201</v>
      </c>
      <c r="J60" s="3">
        <f>XA0-Tableau1[[#This Row],[X end]]</f>
        <v>67.313766479489914</v>
      </c>
      <c r="K60" s="3">
        <f>Tableau1[[#This Row],[Y end]]</f>
        <v>148.04776763905201</v>
      </c>
      <c r="L60" t="s">
        <v>136</v>
      </c>
      <c r="M60" t="s">
        <v>237</v>
      </c>
    </row>
    <row r="61" spans="1:13" hidden="1" x14ac:dyDescent="0.3">
      <c r="A61">
        <v>13</v>
      </c>
      <c r="B61" t="str">
        <f t="shared" si="0"/>
        <v>Cart_Lreg13</v>
      </c>
      <c r="C61" t="s">
        <v>102</v>
      </c>
      <c r="D61" s="3">
        <v>1116.68617248531</v>
      </c>
      <c r="E61" s="3">
        <v>153.04776763905201</v>
      </c>
      <c r="F61" s="3">
        <v>1116.68617248531</v>
      </c>
      <c r="G61" s="3">
        <v>151.54776763905201</v>
      </c>
      <c r="H61" s="3">
        <f>XA0-Tableau1[[#This Row],[X start]]</f>
        <v>72.313827514690047</v>
      </c>
      <c r="I61" s="3">
        <f>Tableau1[[#This Row],[Y start]]</f>
        <v>153.04776763905201</v>
      </c>
      <c r="J61" s="3">
        <f>XA0-Tableau1[[#This Row],[X end]]</f>
        <v>72.313827514690047</v>
      </c>
      <c r="K61" s="3">
        <f>Tableau1[[#This Row],[Y end]]</f>
        <v>151.54776763905201</v>
      </c>
      <c r="L61" t="s">
        <v>136</v>
      </c>
      <c r="M61" t="s">
        <v>237</v>
      </c>
    </row>
    <row r="62" spans="1:13" hidden="1" x14ac:dyDescent="0.3">
      <c r="A62">
        <v>14</v>
      </c>
      <c r="B62" t="str">
        <f t="shared" si="0"/>
        <v>Cart_Lreg14</v>
      </c>
      <c r="C62" t="s">
        <v>103</v>
      </c>
      <c r="D62" s="3">
        <v>1111.68617248531</v>
      </c>
      <c r="E62" s="3">
        <v>153.04776763905201</v>
      </c>
      <c r="F62" s="3">
        <v>1111.68617248531</v>
      </c>
      <c r="G62" s="3">
        <v>148.04776763905201</v>
      </c>
      <c r="H62" s="3">
        <f>XA0-Tableau1[[#This Row],[X start]]</f>
        <v>77.313827514690047</v>
      </c>
      <c r="I62" s="3">
        <f>Tableau1[[#This Row],[Y start]]</f>
        <v>153.04776763905201</v>
      </c>
      <c r="J62" s="3">
        <f>XA0-Tableau1[[#This Row],[X end]]</f>
        <v>77.313827514690047</v>
      </c>
      <c r="K62" s="3">
        <f>Tableau1[[#This Row],[Y end]]</f>
        <v>148.04776763905201</v>
      </c>
      <c r="L62" t="s">
        <v>136</v>
      </c>
      <c r="M62" t="s">
        <v>237</v>
      </c>
    </row>
    <row r="63" spans="1:13" hidden="1" x14ac:dyDescent="0.3">
      <c r="A63">
        <v>15</v>
      </c>
      <c r="B63" t="str">
        <f t="shared" si="0"/>
        <v>Cart_Lreg15</v>
      </c>
      <c r="C63" t="s">
        <v>104</v>
      </c>
      <c r="D63" s="3">
        <v>1109.7854766846101</v>
      </c>
      <c r="E63" s="3">
        <v>155.04776763905201</v>
      </c>
      <c r="F63" s="3">
        <v>1109.7854766846101</v>
      </c>
      <c r="G63" s="3">
        <v>153.04776763905201</v>
      </c>
      <c r="H63" s="3">
        <f>XA0-Tableau1[[#This Row],[X start]]</f>
        <v>79.214523315389897</v>
      </c>
      <c r="I63" s="3">
        <f>Tableau1[[#This Row],[Y start]]</f>
        <v>155.04776763905201</v>
      </c>
      <c r="J63" s="3">
        <f>XA0-Tableau1[[#This Row],[X end]]</f>
        <v>79.214523315389897</v>
      </c>
      <c r="K63" s="3">
        <f>Tableau1[[#This Row],[Y end]]</f>
        <v>153.04776763905201</v>
      </c>
      <c r="L63" t="s">
        <v>136</v>
      </c>
      <c r="M63" t="s">
        <v>237</v>
      </c>
    </row>
    <row r="64" spans="1:13" hidden="1" x14ac:dyDescent="0.3">
      <c r="A64">
        <v>16</v>
      </c>
      <c r="B64" t="str">
        <f t="shared" si="0"/>
        <v>Cart_Lreg16</v>
      </c>
      <c r="C64" t="s">
        <v>105</v>
      </c>
      <c r="D64" s="3">
        <v>1106.68617248531</v>
      </c>
      <c r="E64" s="3">
        <v>153.04776763905201</v>
      </c>
      <c r="F64" s="3">
        <v>1106.68617248531</v>
      </c>
      <c r="G64" s="3">
        <v>151.54776763905201</v>
      </c>
      <c r="H64" s="3">
        <f>XA0-Tableau1[[#This Row],[X start]]</f>
        <v>82.313827514690047</v>
      </c>
      <c r="I64" s="3">
        <f>Tableau1[[#This Row],[Y start]]</f>
        <v>153.04776763905201</v>
      </c>
      <c r="J64" s="3">
        <f>XA0-Tableau1[[#This Row],[X end]]</f>
        <v>82.313827514690047</v>
      </c>
      <c r="K64" s="3">
        <f>Tableau1[[#This Row],[Y end]]</f>
        <v>151.54776763905201</v>
      </c>
      <c r="L64" t="s">
        <v>136</v>
      </c>
      <c r="M64" t="s">
        <v>237</v>
      </c>
    </row>
    <row r="65" spans="1:13" hidden="1" x14ac:dyDescent="0.3">
      <c r="A65">
        <v>17</v>
      </c>
      <c r="B65" t="str">
        <f t="shared" si="0"/>
        <v>Cart_Lreg17</v>
      </c>
      <c r="C65" t="s">
        <v>106</v>
      </c>
      <c r="D65" s="3">
        <v>1101.68617248531</v>
      </c>
      <c r="E65" s="3">
        <v>153.04776763905201</v>
      </c>
      <c r="F65" s="3">
        <v>1101.68617248531</v>
      </c>
      <c r="G65" s="3">
        <v>148.04776763905201</v>
      </c>
      <c r="H65" s="3">
        <f>XA0-Tableau1[[#This Row],[X start]]</f>
        <v>87.313827514690047</v>
      </c>
      <c r="I65" s="3">
        <f>Tableau1[[#This Row],[Y start]]</f>
        <v>153.04776763905201</v>
      </c>
      <c r="J65" s="3">
        <f>XA0-Tableau1[[#This Row],[X end]]</f>
        <v>87.313827514690047</v>
      </c>
      <c r="K65" s="3">
        <f>Tableau1[[#This Row],[Y end]]</f>
        <v>148.04776763905201</v>
      </c>
      <c r="L65" t="s">
        <v>136</v>
      </c>
      <c r="M65" t="s">
        <v>237</v>
      </c>
    </row>
    <row r="66" spans="1:13" hidden="1" x14ac:dyDescent="0.3">
      <c r="A66">
        <v>18</v>
      </c>
      <c r="B66" t="str">
        <f t="shared" si="0"/>
        <v>Cart_Lreg18</v>
      </c>
      <c r="C66" t="s">
        <v>107</v>
      </c>
      <c r="D66" s="3">
        <v>1097.08570861821</v>
      </c>
      <c r="E66" s="3">
        <v>157.04776763905201</v>
      </c>
      <c r="F66" s="3">
        <v>1097.08570861821</v>
      </c>
      <c r="G66" s="3">
        <v>153.04776763905201</v>
      </c>
      <c r="H66" s="3">
        <f>XA0-Tableau1[[#This Row],[X start]]</f>
        <v>91.914291381790008</v>
      </c>
      <c r="I66" s="3">
        <f>Tableau1[[#This Row],[Y start]]</f>
        <v>157.04776763905201</v>
      </c>
      <c r="J66" s="3">
        <f>XA0-Tableau1[[#This Row],[X end]]</f>
        <v>91.914291381790008</v>
      </c>
      <c r="K66" s="3">
        <f>Tableau1[[#This Row],[Y end]]</f>
        <v>153.04776763905201</v>
      </c>
      <c r="L66" t="s">
        <v>136</v>
      </c>
      <c r="M66" t="s">
        <v>237</v>
      </c>
    </row>
    <row r="67" spans="1:13" hidden="1" x14ac:dyDescent="0.3">
      <c r="A67">
        <v>19</v>
      </c>
      <c r="B67" t="str">
        <f t="shared" si="0"/>
        <v>Cart_Lreg19</v>
      </c>
      <c r="C67" t="s">
        <v>108</v>
      </c>
      <c r="D67" s="3">
        <v>1096.68617248531</v>
      </c>
      <c r="E67" s="3">
        <v>153.04776763905201</v>
      </c>
      <c r="F67" s="3">
        <v>1096.68617248531</v>
      </c>
      <c r="G67" s="3">
        <v>151.54776763905201</v>
      </c>
      <c r="H67" s="3">
        <f>XA0-Tableau1[[#This Row],[X start]]</f>
        <v>92.313827514690047</v>
      </c>
      <c r="I67" s="3">
        <f>Tableau1[[#This Row],[Y start]]</f>
        <v>153.04776763905201</v>
      </c>
      <c r="J67" s="3">
        <f>XA0-Tableau1[[#This Row],[X end]]</f>
        <v>92.313827514690047</v>
      </c>
      <c r="K67" s="3">
        <f>Tableau1[[#This Row],[Y end]]</f>
        <v>151.54776763905201</v>
      </c>
      <c r="L67" t="s">
        <v>136</v>
      </c>
      <c r="M67" t="s">
        <v>237</v>
      </c>
    </row>
    <row r="68" spans="1:13" hidden="1" x14ac:dyDescent="0.3">
      <c r="A68">
        <v>2</v>
      </c>
      <c r="B68" t="str">
        <f t="shared" si="0"/>
        <v>Cart_Lreg2</v>
      </c>
      <c r="C68" t="s">
        <v>91</v>
      </c>
      <c r="D68" s="3">
        <v>1156.6862335205101</v>
      </c>
      <c r="E68" s="3">
        <v>153.04776763905201</v>
      </c>
      <c r="F68" s="3">
        <v>1156.6862335205101</v>
      </c>
      <c r="G68" s="3">
        <v>151.54776763905201</v>
      </c>
      <c r="H68" s="3">
        <f>XA0-Tableau1[[#This Row],[X start]]</f>
        <v>32.313766479489914</v>
      </c>
      <c r="I68" s="3">
        <f>Tableau1[[#This Row],[Y start]]</f>
        <v>153.04776763905201</v>
      </c>
      <c r="J68" s="3">
        <f>XA0-Tableau1[[#This Row],[X end]]</f>
        <v>32.313766479489914</v>
      </c>
      <c r="K68" s="3">
        <f>Tableau1[[#This Row],[Y end]]</f>
        <v>151.54776763905201</v>
      </c>
      <c r="L68" t="s">
        <v>136</v>
      </c>
      <c r="M68" t="s">
        <v>237</v>
      </c>
    </row>
    <row r="69" spans="1:13" hidden="1" x14ac:dyDescent="0.3">
      <c r="A69">
        <v>20</v>
      </c>
      <c r="B69" t="str">
        <f t="shared" si="0"/>
        <v>Cart_Lreg20</v>
      </c>
      <c r="C69" t="s">
        <v>109</v>
      </c>
      <c r="D69" s="3">
        <v>1094.5457305908101</v>
      </c>
      <c r="E69" s="3">
        <v>154.04776763905201</v>
      </c>
      <c r="F69" s="3">
        <v>1094.5457305908101</v>
      </c>
      <c r="G69" s="3">
        <v>153.04776763905201</v>
      </c>
      <c r="H69" s="3">
        <f>XA0-Tableau1[[#This Row],[X start]]</f>
        <v>94.454269409189919</v>
      </c>
      <c r="I69" s="3">
        <f>Tableau1[[#This Row],[Y start]]</f>
        <v>154.04776763905201</v>
      </c>
      <c r="J69" s="3">
        <f>XA0-Tableau1[[#This Row],[X end]]</f>
        <v>94.454269409189919</v>
      </c>
      <c r="K69" s="3">
        <f>Tableau1[[#This Row],[Y end]]</f>
        <v>153.04776763905201</v>
      </c>
      <c r="L69" t="s">
        <v>136</v>
      </c>
      <c r="M69" t="s">
        <v>237</v>
      </c>
    </row>
    <row r="70" spans="1:13" hidden="1" x14ac:dyDescent="0.3">
      <c r="A70">
        <v>21</v>
      </c>
      <c r="B70" t="str">
        <f t="shared" si="0"/>
        <v>Cart_Lreg21</v>
      </c>
      <c r="C70" t="s">
        <v>110</v>
      </c>
      <c r="D70" s="3">
        <v>1092.0058135986101</v>
      </c>
      <c r="E70" s="3">
        <v>154.04776763905201</v>
      </c>
      <c r="F70" s="3">
        <v>1092.0058135986101</v>
      </c>
      <c r="G70" s="3">
        <v>153.04776763905201</v>
      </c>
      <c r="H70" s="3">
        <f>XA0-Tableau1[[#This Row],[X start]]</f>
        <v>96.994186401389925</v>
      </c>
      <c r="I70" s="3">
        <f>Tableau1[[#This Row],[Y start]]</f>
        <v>154.04776763905201</v>
      </c>
      <c r="J70" s="3">
        <f>XA0-Tableau1[[#This Row],[X end]]</f>
        <v>96.994186401389925</v>
      </c>
      <c r="K70" s="3">
        <f>Tableau1[[#This Row],[Y end]]</f>
        <v>153.04776763905201</v>
      </c>
      <c r="L70" t="s">
        <v>136</v>
      </c>
      <c r="M70" t="s">
        <v>237</v>
      </c>
    </row>
    <row r="71" spans="1:13" hidden="1" x14ac:dyDescent="0.3">
      <c r="A71">
        <v>22</v>
      </c>
      <c r="B71" t="str">
        <f t="shared" si="0"/>
        <v>Cart_Lreg22</v>
      </c>
      <c r="C71" t="s">
        <v>111</v>
      </c>
      <c r="D71" s="3">
        <v>1091.68617248531</v>
      </c>
      <c r="E71" s="3">
        <v>153.04776763905201</v>
      </c>
      <c r="F71" s="3">
        <v>1091.68617248531</v>
      </c>
      <c r="G71" s="3">
        <v>148.04776763905201</v>
      </c>
      <c r="H71" s="3">
        <f>XA0-Tableau1[[#This Row],[X start]]</f>
        <v>97.313827514690047</v>
      </c>
      <c r="I71" s="3">
        <f>Tableau1[[#This Row],[Y start]]</f>
        <v>153.04776763905201</v>
      </c>
      <c r="J71" s="3">
        <f>XA0-Tableau1[[#This Row],[X end]]</f>
        <v>97.313827514690047</v>
      </c>
      <c r="K71" s="3">
        <f>Tableau1[[#This Row],[Y end]]</f>
        <v>148.04776763905201</v>
      </c>
      <c r="L71" t="s">
        <v>136</v>
      </c>
      <c r="M71" t="s">
        <v>237</v>
      </c>
    </row>
    <row r="72" spans="1:13" hidden="1" x14ac:dyDescent="0.3">
      <c r="A72">
        <v>23</v>
      </c>
      <c r="B72" t="str">
        <f t="shared" si="0"/>
        <v>Cart_Lreg23</v>
      </c>
      <c r="C72" t="s">
        <v>112</v>
      </c>
      <c r="D72" s="3">
        <v>1089.4658966064101</v>
      </c>
      <c r="E72" s="3">
        <v>154.04776763905201</v>
      </c>
      <c r="F72" s="3">
        <v>1089.4658966064101</v>
      </c>
      <c r="G72" s="3">
        <v>153.04776763905201</v>
      </c>
      <c r="H72" s="3">
        <f>XA0-Tableau1[[#This Row],[X start]]</f>
        <v>99.53410339358993</v>
      </c>
      <c r="I72" s="3">
        <f>Tableau1[[#This Row],[Y start]]</f>
        <v>154.04776763905201</v>
      </c>
      <c r="J72" s="3">
        <f>XA0-Tableau1[[#This Row],[X end]]</f>
        <v>99.53410339358993</v>
      </c>
      <c r="K72" s="3">
        <f>Tableau1[[#This Row],[Y end]]</f>
        <v>153.04776763905201</v>
      </c>
      <c r="L72" t="s">
        <v>136</v>
      </c>
      <c r="M72" t="s">
        <v>237</v>
      </c>
    </row>
    <row r="73" spans="1:13" hidden="1" x14ac:dyDescent="0.3">
      <c r="A73">
        <v>24</v>
      </c>
      <c r="B73" t="str">
        <f t="shared" si="0"/>
        <v>Cart_Lreg24</v>
      </c>
      <c r="C73" t="s">
        <v>113</v>
      </c>
      <c r="D73" s="3">
        <v>1086.92591857911</v>
      </c>
      <c r="E73" s="3">
        <v>154.04776763905201</v>
      </c>
      <c r="F73" s="3">
        <v>1086.92591857911</v>
      </c>
      <c r="G73" s="3">
        <v>153.04776763905201</v>
      </c>
      <c r="H73" s="3">
        <f>XA0-Tableau1[[#This Row],[X start]]</f>
        <v>102.07408142089002</v>
      </c>
      <c r="I73" s="3">
        <f>Tableau1[[#This Row],[Y start]]</f>
        <v>154.04776763905201</v>
      </c>
      <c r="J73" s="3">
        <f>XA0-Tableau1[[#This Row],[X end]]</f>
        <v>102.07408142089002</v>
      </c>
      <c r="K73" s="3">
        <f>Tableau1[[#This Row],[Y end]]</f>
        <v>153.04776763905201</v>
      </c>
      <c r="L73" t="s">
        <v>136</v>
      </c>
      <c r="M73" t="s">
        <v>237</v>
      </c>
    </row>
    <row r="74" spans="1:13" hidden="1" x14ac:dyDescent="0.3">
      <c r="A74">
        <v>25</v>
      </c>
      <c r="B74" t="str">
        <f t="shared" si="0"/>
        <v>Cart_Lreg25</v>
      </c>
      <c r="C74" t="s">
        <v>114</v>
      </c>
      <c r="D74" s="3">
        <v>1086.68617248531</v>
      </c>
      <c r="E74" s="3">
        <v>153.04776763905201</v>
      </c>
      <c r="F74" s="3">
        <v>1086.68617248531</v>
      </c>
      <c r="G74" s="3">
        <v>151.54776763905201</v>
      </c>
      <c r="H74" s="3">
        <f>XA0-Tableau1[[#This Row],[X start]]</f>
        <v>102.31382751469005</v>
      </c>
      <c r="I74" s="3">
        <f>Tableau1[[#This Row],[Y start]]</f>
        <v>153.04776763905201</v>
      </c>
      <c r="J74" s="3">
        <f>XA0-Tableau1[[#This Row],[X end]]</f>
        <v>102.31382751469005</v>
      </c>
      <c r="K74" s="3">
        <f>Tableau1[[#This Row],[Y end]]</f>
        <v>151.54776763905201</v>
      </c>
      <c r="L74" t="s">
        <v>136</v>
      </c>
      <c r="M74" t="s">
        <v>237</v>
      </c>
    </row>
    <row r="75" spans="1:13" hidden="1" x14ac:dyDescent="0.3">
      <c r="A75">
        <v>26</v>
      </c>
      <c r="B75" t="str">
        <f t="shared" si="0"/>
        <v>Cart_Lreg26</v>
      </c>
      <c r="C75" t="s">
        <v>115</v>
      </c>
      <c r="D75" s="3">
        <v>1084.38600158691</v>
      </c>
      <c r="E75" s="3">
        <v>155.04776763905201</v>
      </c>
      <c r="F75" s="3">
        <v>1084.38600158691</v>
      </c>
      <c r="G75" s="3">
        <v>153.04776763905201</v>
      </c>
      <c r="H75" s="3">
        <f>XA0-Tableau1[[#This Row],[X start]]</f>
        <v>104.61399841309003</v>
      </c>
      <c r="I75" s="3">
        <f>Tableau1[[#This Row],[Y start]]</f>
        <v>155.04776763905201</v>
      </c>
      <c r="J75" s="3">
        <f>XA0-Tableau1[[#This Row],[X end]]</f>
        <v>104.61399841309003</v>
      </c>
      <c r="K75" s="3">
        <f>Tableau1[[#This Row],[Y end]]</f>
        <v>153.04776763905201</v>
      </c>
      <c r="L75" t="s">
        <v>136</v>
      </c>
      <c r="M75" t="s">
        <v>237</v>
      </c>
    </row>
    <row r="76" spans="1:13" hidden="1" x14ac:dyDescent="0.3">
      <c r="A76">
        <v>27</v>
      </c>
      <c r="B76" t="str">
        <f t="shared" si="0"/>
        <v>Cart_Lreg27</v>
      </c>
      <c r="C76" t="s">
        <v>116</v>
      </c>
      <c r="D76" s="3">
        <v>1081.8460235596101</v>
      </c>
      <c r="E76" s="3">
        <v>154.04776763905201</v>
      </c>
      <c r="F76" s="3">
        <v>1081.8460235596101</v>
      </c>
      <c r="G76" s="3">
        <v>153.04776763905201</v>
      </c>
      <c r="H76" s="3">
        <f>XA0-Tableau1[[#This Row],[X start]]</f>
        <v>107.1539764403899</v>
      </c>
      <c r="I76" s="3">
        <f>Tableau1[[#This Row],[Y start]]</f>
        <v>154.04776763905201</v>
      </c>
      <c r="J76" s="3">
        <f>XA0-Tableau1[[#This Row],[X end]]</f>
        <v>107.1539764403899</v>
      </c>
      <c r="K76" s="3">
        <f>Tableau1[[#This Row],[Y end]]</f>
        <v>153.04776763905201</v>
      </c>
      <c r="L76" t="s">
        <v>136</v>
      </c>
      <c r="M76" t="s">
        <v>237</v>
      </c>
    </row>
    <row r="77" spans="1:13" hidden="1" x14ac:dyDescent="0.3">
      <c r="A77">
        <v>28</v>
      </c>
      <c r="B77" t="str">
        <f t="shared" si="0"/>
        <v>Cart_Lreg28</v>
      </c>
      <c r="C77" t="s">
        <v>117</v>
      </c>
      <c r="D77" s="3">
        <v>1081.68617248531</v>
      </c>
      <c r="E77" s="3">
        <v>153.04776763905201</v>
      </c>
      <c r="F77" s="3">
        <v>1081.68617248531</v>
      </c>
      <c r="G77" s="3">
        <v>148.04776763905201</v>
      </c>
      <c r="H77" s="3">
        <f>XA0-Tableau1[[#This Row],[X start]]</f>
        <v>107.31382751469005</v>
      </c>
      <c r="I77" s="3">
        <f>Tableau1[[#This Row],[Y start]]</f>
        <v>153.04776763905201</v>
      </c>
      <c r="J77" s="3">
        <f>XA0-Tableau1[[#This Row],[X end]]</f>
        <v>107.31382751469005</v>
      </c>
      <c r="K77" s="3">
        <f>Tableau1[[#This Row],[Y end]]</f>
        <v>148.04776763905201</v>
      </c>
      <c r="L77" t="s">
        <v>136</v>
      </c>
      <c r="M77" t="s">
        <v>237</v>
      </c>
    </row>
    <row r="78" spans="1:13" hidden="1" x14ac:dyDescent="0.3">
      <c r="A78">
        <v>29</v>
      </c>
      <c r="B78" t="str">
        <f t="shared" si="0"/>
        <v>Cart_Lreg29</v>
      </c>
      <c r="C78" t="s">
        <v>118</v>
      </c>
      <c r="D78" s="3">
        <v>1079.3061065674101</v>
      </c>
      <c r="E78" s="3">
        <v>154.04776763905201</v>
      </c>
      <c r="F78" s="3">
        <v>1079.3061065674101</v>
      </c>
      <c r="G78" s="3">
        <v>153.04776763905201</v>
      </c>
      <c r="H78" s="3">
        <f>XA0-Tableau1[[#This Row],[X start]]</f>
        <v>109.6938934325899</v>
      </c>
      <c r="I78" s="3">
        <f>Tableau1[[#This Row],[Y start]]</f>
        <v>154.04776763905201</v>
      </c>
      <c r="J78" s="3">
        <f>XA0-Tableau1[[#This Row],[X end]]</f>
        <v>109.6938934325899</v>
      </c>
      <c r="K78" s="3">
        <f>Tableau1[[#This Row],[Y end]]</f>
        <v>153.04776763905201</v>
      </c>
      <c r="L78" t="s">
        <v>136</v>
      </c>
      <c r="M78" t="s">
        <v>237</v>
      </c>
    </row>
    <row r="79" spans="1:13" hidden="1" x14ac:dyDescent="0.3">
      <c r="A79">
        <v>3</v>
      </c>
      <c r="B79" t="str">
        <f t="shared" si="0"/>
        <v>Cart_Lreg3</v>
      </c>
      <c r="C79" t="s">
        <v>92</v>
      </c>
      <c r="D79" s="3">
        <v>1151.6862335205101</v>
      </c>
      <c r="E79" s="3">
        <v>153.04776763905201</v>
      </c>
      <c r="F79" s="3">
        <v>1151.6862335205101</v>
      </c>
      <c r="G79" s="3">
        <v>148.04776763905201</v>
      </c>
      <c r="H79" s="3">
        <f>XA0-Tableau1[[#This Row],[X start]]</f>
        <v>37.313766479489914</v>
      </c>
      <c r="I79" s="3">
        <f>Tableau1[[#This Row],[Y start]]</f>
        <v>153.04776763905201</v>
      </c>
      <c r="J79" s="3">
        <f>XA0-Tableau1[[#This Row],[X end]]</f>
        <v>37.313766479489914</v>
      </c>
      <c r="K79" s="3">
        <f>Tableau1[[#This Row],[Y end]]</f>
        <v>148.04776763905201</v>
      </c>
      <c r="L79" t="s">
        <v>136</v>
      </c>
      <c r="M79" t="s">
        <v>237</v>
      </c>
    </row>
    <row r="80" spans="1:13" hidden="1" x14ac:dyDescent="0.3">
      <c r="A80">
        <v>30</v>
      </c>
      <c r="B80" t="str">
        <f t="shared" si="0"/>
        <v>Cart_Lreg30</v>
      </c>
      <c r="C80" t="s">
        <v>119</v>
      </c>
      <c r="D80" s="3">
        <v>1076.7660675049101</v>
      </c>
      <c r="E80" s="3">
        <v>154.04776763905201</v>
      </c>
      <c r="F80" s="3">
        <v>1076.7660675049101</v>
      </c>
      <c r="G80" s="3">
        <v>153.04776763905201</v>
      </c>
      <c r="H80" s="3">
        <f>XA0-Tableau1[[#This Row],[X start]]</f>
        <v>112.2339324950899</v>
      </c>
      <c r="I80" s="3">
        <f>Tableau1[[#This Row],[Y start]]</f>
        <v>154.04776763905201</v>
      </c>
      <c r="J80" s="3">
        <f>XA0-Tableau1[[#This Row],[X end]]</f>
        <v>112.2339324950899</v>
      </c>
      <c r="K80" s="3">
        <f>Tableau1[[#This Row],[Y end]]</f>
        <v>153.04776763905201</v>
      </c>
      <c r="L80" t="s">
        <v>136</v>
      </c>
      <c r="M80" t="s">
        <v>237</v>
      </c>
    </row>
    <row r="81" spans="1:13" hidden="1" x14ac:dyDescent="0.3">
      <c r="A81">
        <v>113</v>
      </c>
      <c r="B81" t="str">
        <f>"Cart_Ltir" &amp; Tableau1[[#This Row],[Colonne3]]</f>
        <v>Cart_Ltir113</v>
      </c>
      <c r="C81" t="s">
        <v>42</v>
      </c>
      <c r="D81">
        <v>34</v>
      </c>
      <c r="E81">
        <v>836</v>
      </c>
      <c r="F81">
        <v>34</v>
      </c>
      <c r="G81">
        <v>831</v>
      </c>
      <c r="H81">
        <f>Tableau1[[#This Row],[X start]]-XA0</f>
        <v>-1155</v>
      </c>
      <c r="I81">
        <f>Tableau1[[#This Row],[Y start]]-Tableau1[[#This Row],[Y end]]</f>
        <v>5</v>
      </c>
      <c r="J81" s="3">
        <f>Tableau1[[#This Row],[X end]]-XA0</f>
        <v>-1155</v>
      </c>
      <c r="K81" s="3">
        <f>Tableau1[[#This Row],[Y end]]-YA0</f>
        <v>-10</v>
      </c>
      <c r="L81" t="s">
        <v>135</v>
      </c>
    </row>
    <row r="82" spans="1:13" hidden="1" x14ac:dyDescent="0.3">
      <c r="A82">
        <v>114</v>
      </c>
      <c r="B82" t="str">
        <f>"Cart_Ltir" &amp; Tableau1[[#This Row],[Colonne3]]</f>
        <v>Cart_Ltir114</v>
      </c>
      <c r="C82" t="s">
        <v>43</v>
      </c>
      <c r="D82">
        <v>34</v>
      </c>
      <c r="E82">
        <v>10</v>
      </c>
      <c r="F82">
        <v>34</v>
      </c>
      <c r="G82">
        <v>5</v>
      </c>
      <c r="H82">
        <f>Tableau1[[#This Row],[X start]]-XA0</f>
        <v>-1155</v>
      </c>
      <c r="I82">
        <f>Tableau1[[#This Row],[Y start]]-Tableau1[[#This Row],[Y end]]</f>
        <v>5</v>
      </c>
      <c r="J82" s="3">
        <f>Tableau1[[#This Row],[X end]]-XA0</f>
        <v>-1155</v>
      </c>
      <c r="K82" s="3">
        <f>Tableau1[[#This Row],[Y end]]-YA0</f>
        <v>-836</v>
      </c>
      <c r="L82" t="s">
        <v>135</v>
      </c>
    </row>
    <row r="83" spans="1:13" hidden="1" x14ac:dyDescent="0.3">
      <c r="A83">
        <v>111</v>
      </c>
      <c r="B83" t="str">
        <f>"Cart_Ltir" &amp; Tableau1[[#This Row],[Colonne3]]</f>
        <v>Cart_Ltir111</v>
      </c>
      <c r="C83" t="s">
        <v>44</v>
      </c>
      <c r="D83">
        <v>139</v>
      </c>
      <c r="E83">
        <v>836</v>
      </c>
      <c r="F83">
        <v>139</v>
      </c>
      <c r="G83">
        <v>831</v>
      </c>
      <c r="H83">
        <f>Tableau1[[#This Row],[X start]]-XA0</f>
        <v>-1050</v>
      </c>
      <c r="I83">
        <f>Tableau1[[#This Row],[Y start]]-Tableau1[[#This Row],[Y end]]</f>
        <v>5</v>
      </c>
      <c r="J83" s="3">
        <f>Tableau1[[#This Row],[X end]]-XA0</f>
        <v>-1050</v>
      </c>
      <c r="K83" s="3">
        <f>Tableau1[[#This Row],[Y end]]-YA0</f>
        <v>-10</v>
      </c>
      <c r="L83" t="s">
        <v>135</v>
      </c>
    </row>
    <row r="84" spans="1:13" hidden="1" x14ac:dyDescent="0.3">
      <c r="A84">
        <v>112</v>
      </c>
      <c r="B84" t="str">
        <f>"Cart_Ltir" &amp; Tableau1[[#This Row],[Colonne3]]</f>
        <v>Cart_Ltir112</v>
      </c>
      <c r="C84" t="s">
        <v>45</v>
      </c>
      <c r="D84">
        <v>139</v>
      </c>
      <c r="E84">
        <v>10</v>
      </c>
      <c r="F84">
        <v>139</v>
      </c>
      <c r="G84">
        <v>5</v>
      </c>
      <c r="H84">
        <f>Tableau1[[#This Row],[X start]]-XA0</f>
        <v>-1050</v>
      </c>
      <c r="I84">
        <f>Tableau1[[#This Row],[Y start]]-Tableau1[[#This Row],[Y end]]</f>
        <v>5</v>
      </c>
      <c r="J84" s="3">
        <f>Tableau1[[#This Row],[X end]]-XA0</f>
        <v>-1050</v>
      </c>
      <c r="K84" s="3">
        <f>Tableau1[[#This Row],[Y end]]-YA0</f>
        <v>-836</v>
      </c>
      <c r="L84" t="s">
        <v>135</v>
      </c>
    </row>
    <row r="85" spans="1:13" hidden="1" x14ac:dyDescent="0.3">
      <c r="A85">
        <v>31</v>
      </c>
      <c r="B85" t="str">
        <f>"Cart_Lreg" &amp; A85</f>
        <v>Cart_Lreg31</v>
      </c>
      <c r="C85" t="s">
        <v>120</v>
      </c>
      <c r="D85" s="3">
        <v>1076.68617248531</v>
      </c>
      <c r="E85" s="3">
        <v>153.04776763905201</v>
      </c>
      <c r="F85" s="3">
        <v>1076.68617248531</v>
      </c>
      <c r="G85" s="3">
        <v>151.54776763905201</v>
      </c>
      <c r="H85" s="3">
        <f>XA0-Tableau1[[#This Row],[X start]]</f>
        <v>112.31382751469005</v>
      </c>
      <c r="I85" s="3">
        <f>Tableau1[[#This Row],[Y start]]</f>
        <v>153.04776763905201</v>
      </c>
      <c r="J85" s="3">
        <f>XA0-Tableau1[[#This Row],[X end]]</f>
        <v>112.31382751469005</v>
      </c>
      <c r="K85" s="3">
        <f>Tableau1[[#This Row],[Y end]]</f>
        <v>151.54776763905201</v>
      </c>
      <c r="L85" t="s">
        <v>136</v>
      </c>
      <c r="M85" t="s">
        <v>237</v>
      </c>
    </row>
    <row r="86" spans="1:13" hidden="1" x14ac:dyDescent="0.3">
      <c r="A86">
        <v>32</v>
      </c>
      <c r="B86" t="str">
        <f>"Cart_Lreg" &amp; A86</f>
        <v>Cart_Lreg32</v>
      </c>
      <c r="C86" t="s">
        <v>121</v>
      </c>
      <c r="D86" s="3">
        <v>1074.2261505127101</v>
      </c>
      <c r="E86" s="3">
        <v>154.04776763905201</v>
      </c>
      <c r="F86" s="3">
        <v>1074.2261505127101</v>
      </c>
      <c r="G86" s="3">
        <v>153.04776763905201</v>
      </c>
      <c r="H86" s="3">
        <f>XA0-Tableau1[[#This Row],[X start]]</f>
        <v>114.77384948728991</v>
      </c>
      <c r="I86" s="3">
        <f>Tableau1[[#This Row],[Y start]]</f>
        <v>154.04776763905201</v>
      </c>
      <c r="J86" s="3">
        <f>XA0-Tableau1[[#This Row],[X end]]</f>
        <v>114.77384948728991</v>
      </c>
      <c r="K86" s="3">
        <f>Tableau1[[#This Row],[Y end]]</f>
        <v>153.04776763905201</v>
      </c>
      <c r="L86" t="s">
        <v>136</v>
      </c>
      <c r="M86" t="s">
        <v>237</v>
      </c>
    </row>
    <row r="87" spans="1:13" hidden="1" x14ac:dyDescent="0.3">
      <c r="A87">
        <v>33</v>
      </c>
      <c r="B87" t="str">
        <f>"Cart_Lreg" &amp; A87</f>
        <v>Cart_Lreg33</v>
      </c>
      <c r="C87" t="s">
        <v>122</v>
      </c>
      <c r="D87" s="3">
        <v>1071.68617248531</v>
      </c>
      <c r="E87" s="3">
        <v>148.04776763905201</v>
      </c>
      <c r="F87" s="3">
        <v>1071.68617248531</v>
      </c>
      <c r="G87" s="3">
        <v>157.04776763905201</v>
      </c>
      <c r="H87" s="3">
        <f>XA0-Tableau1[[#This Row],[X start]]</f>
        <v>117.31382751469005</v>
      </c>
      <c r="I87" s="3">
        <f>Tableau1[[#This Row],[Y start]]</f>
        <v>148.04776763905201</v>
      </c>
      <c r="J87" s="3">
        <f>XA0-Tableau1[[#This Row],[X end]]</f>
        <v>117.31382751469005</v>
      </c>
      <c r="K87" s="3">
        <f>Tableau1[[#This Row],[Y end]]</f>
        <v>157.04776763905201</v>
      </c>
      <c r="L87" t="s">
        <v>136</v>
      </c>
      <c r="M87" t="s">
        <v>237</v>
      </c>
    </row>
    <row r="88" spans="1:13" hidden="1" x14ac:dyDescent="0.3">
      <c r="A88">
        <v>36</v>
      </c>
      <c r="B88" t="str">
        <f>"Cart_Lreg" &amp; A88</f>
        <v>Cart_Lreg36</v>
      </c>
      <c r="C88" t="s">
        <v>86</v>
      </c>
      <c r="D88" s="3">
        <v>1173.2842559814101</v>
      </c>
      <c r="E88" s="3">
        <v>157.04776763905201</v>
      </c>
      <c r="F88" s="3">
        <v>1173.2842559814101</v>
      </c>
      <c r="G88" s="3">
        <v>153.04776763905201</v>
      </c>
      <c r="H88" s="3">
        <f>XA0-Tableau1[[#This Row],[X start]]</f>
        <v>15.71574401858993</v>
      </c>
      <c r="I88" s="3">
        <f>Tableau1[[#This Row],[Y start]]</f>
        <v>157.04776763905201</v>
      </c>
      <c r="J88" s="3">
        <f>XA0-Tableau1[[#This Row],[X end]]</f>
        <v>15.71574401858993</v>
      </c>
      <c r="K88" s="3">
        <f>Tableau1[[#This Row],[Y end]]</f>
        <v>153.04776763905201</v>
      </c>
      <c r="L88" t="s">
        <v>136</v>
      </c>
      <c r="M88" t="s">
        <v>237</v>
      </c>
    </row>
    <row r="89" spans="1:13" hidden="1" x14ac:dyDescent="0.3">
      <c r="A89">
        <v>109</v>
      </c>
      <c r="B89" t="str">
        <f>"Cart_Ltir" &amp; Tableau1[[#This Row],[Colonne3]]</f>
        <v>Cart_Ltir109</v>
      </c>
      <c r="C89" t="s">
        <v>49</v>
      </c>
      <c r="D89">
        <v>244</v>
      </c>
      <c r="E89">
        <v>836</v>
      </c>
      <c r="F89">
        <v>244</v>
      </c>
      <c r="G89">
        <v>831</v>
      </c>
      <c r="H89">
        <f>Tableau1[[#This Row],[X start]]-XA0</f>
        <v>-945</v>
      </c>
      <c r="I89">
        <f>Tableau1[[#This Row],[Y start]]-Tableau1[[#This Row],[Y end]]</f>
        <v>5</v>
      </c>
      <c r="J89" s="3">
        <f>Tableau1[[#This Row],[X end]]-XA0</f>
        <v>-945</v>
      </c>
      <c r="K89" s="3">
        <f>Tableau1[[#This Row],[Y end]]-YA0</f>
        <v>-10</v>
      </c>
      <c r="L89" t="s">
        <v>135</v>
      </c>
    </row>
    <row r="90" spans="1:13" hidden="1" x14ac:dyDescent="0.3">
      <c r="A90">
        <v>110</v>
      </c>
      <c r="B90" t="str">
        <f>"Cart_Ltir" &amp; Tableau1[[#This Row],[Colonne3]]</f>
        <v>Cart_Ltir110</v>
      </c>
      <c r="C90" t="s">
        <v>50</v>
      </c>
      <c r="D90">
        <v>244</v>
      </c>
      <c r="E90">
        <v>10</v>
      </c>
      <c r="F90">
        <v>244</v>
      </c>
      <c r="G90">
        <v>5</v>
      </c>
      <c r="H90">
        <f>Tableau1[[#This Row],[X start]]-XA0</f>
        <v>-945</v>
      </c>
      <c r="I90">
        <f>Tableau1[[#This Row],[Y start]]-Tableau1[[#This Row],[Y end]]</f>
        <v>5</v>
      </c>
      <c r="J90" s="3">
        <f>Tableau1[[#This Row],[X end]]-XA0</f>
        <v>-945</v>
      </c>
      <c r="K90" s="3">
        <f>Tableau1[[#This Row],[Y end]]-YA0</f>
        <v>-836</v>
      </c>
      <c r="L90" t="s">
        <v>135</v>
      </c>
    </row>
    <row r="91" spans="1:13" hidden="1" x14ac:dyDescent="0.3">
      <c r="A91">
        <v>107</v>
      </c>
      <c r="B91" t="str">
        <f>"Cart_Ltir" &amp; Tableau1[[#This Row],[Colonne3]]</f>
        <v>Cart_Ltir107</v>
      </c>
      <c r="C91" t="s">
        <v>51</v>
      </c>
      <c r="D91">
        <v>349</v>
      </c>
      <c r="E91">
        <v>836</v>
      </c>
      <c r="F91">
        <v>349</v>
      </c>
      <c r="G91">
        <v>831</v>
      </c>
      <c r="H91">
        <f>Tableau1[[#This Row],[X start]]-XA0</f>
        <v>-840</v>
      </c>
      <c r="I91">
        <f>Tableau1[[#This Row],[Y start]]-Tableau1[[#This Row],[Y end]]</f>
        <v>5</v>
      </c>
      <c r="J91" s="3">
        <f>Tableau1[[#This Row],[X end]]-XA0</f>
        <v>-840</v>
      </c>
      <c r="K91" s="3">
        <f>Tableau1[[#This Row],[Y end]]-YA0</f>
        <v>-10</v>
      </c>
      <c r="L91" t="s">
        <v>135</v>
      </c>
    </row>
    <row r="92" spans="1:13" hidden="1" x14ac:dyDescent="0.3">
      <c r="A92">
        <v>108</v>
      </c>
      <c r="B92" t="str">
        <f>"Cart_Ltir" &amp; Tableau1[[#This Row],[Colonne3]]</f>
        <v>Cart_Ltir108</v>
      </c>
      <c r="C92" t="s">
        <v>52</v>
      </c>
      <c r="D92">
        <v>349</v>
      </c>
      <c r="E92">
        <v>10</v>
      </c>
      <c r="F92">
        <v>349</v>
      </c>
      <c r="G92">
        <v>5</v>
      </c>
      <c r="H92">
        <f>Tableau1[[#This Row],[X start]]-XA0</f>
        <v>-840</v>
      </c>
      <c r="I92">
        <f>Tableau1[[#This Row],[Y start]]-Tableau1[[#This Row],[Y end]]</f>
        <v>5</v>
      </c>
      <c r="J92" s="3">
        <f>Tableau1[[#This Row],[X end]]-XA0</f>
        <v>-840</v>
      </c>
      <c r="K92" s="3">
        <f>Tableau1[[#This Row],[Y end]]-YA0</f>
        <v>-836</v>
      </c>
      <c r="L92" t="s">
        <v>135</v>
      </c>
    </row>
    <row r="93" spans="1:13" hidden="1" x14ac:dyDescent="0.3">
      <c r="A93">
        <v>118</v>
      </c>
      <c r="B93" t="str">
        <f>"Cart_Ltir" &amp; Tableau1[[#This Row],[Colonne3]]</f>
        <v>Cart_Ltir118</v>
      </c>
      <c r="C93" t="s">
        <v>53</v>
      </c>
      <c r="D93">
        <v>5</v>
      </c>
      <c r="E93">
        <v>148.5</v>
      </c>
      <c r="F93">
        <v>10</v>
      </c>
      <c r="G93">
        <v>148.5</v>
      </c>
      <c r="H93">
        <f>Tableau1[[#This Row],[X start]]-XA0</f>
        <v>-1184</v>
      </c>
      <c r="I93">
        <f>Tableau1[[#This Row],[Y start]]-Tableau1[[#This Row],[Y end]]</f>
        <v>0</v>
      </c>
      <c r="J93" s="3">
        <f>Tableau1[[#This Row],[X end]]-XA0</f>
        <v>-1179</v>
      </c>
      <c r="K93" s="3">
        <f>Tableau1[[#This Row],[Y end]]-YA0</f>
        <v>-692.5</v>
      </c>
      <c r="L93" t="s">
        <v>135</v>
      </c>
    </row>
    <row r="94" spans="1:13" hidden="1" x14ac:dyDescent="0.3">
      <c r="A94">
        <v>46</v>
      </c>
      <c r="B94" t="str">
        <f>"Cart_Ltir" &amp; Tableau1[[#This Row],[Colonne3]]</f>
        <v>Cart_Ltir46</v>
      </c>
      <c r="C94" t="s">
        <v>54</v>
      </c>
      <c r="D94">
        <v>1179</v>
      </c>
      <c r="E94">
        <v>148.5</v>
      </c>
      <c r="F94">
        <v>1184</v>
      </c>
      <c r="G94">
        <v>148.5</v>
      </c>
      <c r="H94">
        <f>Tableau1[[#This Row],[X start]]-XA0</f>
        <v>-10</v>
      </c>
      <c r="I94">
        <f>Tableau1[[#This Row],[Y start]]-Tableau1[[#This Row],[Y end]]</f>
        <v>0</v>
      </c>
      <c r="J94" s="3">
        <f>Tableau1[[#This Row],[X end]]-XA0</f>
        <v>-5</v>
      </c>
      <c r="K94" s="3">
        <f>Tableau1[[#This Row],[Y end]]-YA0</f>
        <v>-692.5</v>
      </c>
      <c r="L94" t="s">
        <v>135</v>
      </c>
    </row>
    <row r="95" spans="1:13" hidden="1" x14ac:dyDescent="0.3">
      <c r="A95">
        <v>105</v>
      </c>
      <c r="B95" t="str">
        <f>"Cart_Ltir" &amp; Tableau1[[#This Row],[Colonne3]]</f>
        <v>Cart_Ltir105</v>
      </c>
      <c r="C95" t="s">
        <v>55</v>
      </c>
      <c r="D95">
        <v>454</v>
      </c>
      <c r="E95">
        <v>836</v>
      </c>
      <c r="F95">
        <v>454</v>
      </c>
      <c r="G95">
        <v>831</v>
      </c>
      <c r="H95">
        <f>Tableau1[[#This Row],[X start]]-XA0</f>
        <v>-735</v>
      </c>
      <c r="I95">
        <f>Tableau1[[#This Row],[Y start]]-Tableau1[[#This Row],[Y end]]</f>
        <v>5</v>
      </c>
      <c r="J95" s="3">
        <f>Tableau1[[#This Row],[X end]]-XA0</f>
        <v>-735</v>
      </c>
      <c r="K95" s="3">
        <f>Tableau1[[#This Row],[Y end]]-YA0</f>
        <v>-10</v>
      </c>
      <c r="L95" t="s">
        <v>135</v>
      </c>
    </row>
    <row r="96" spans="1:13" hidden="1" x14ac:dyDescent="0.3">
      <c r="A96">
        <v>106</v>
      </c>
      <c r="B96" t="str">
        <f>"Cart_Ltir" &amp; Tableau1[[#This Row],[Colonne3]]</f>
        <v>Cart_Ltir106</v>
      </c>
      <c r="C96" t="s">
        <v>56</v>
      </c>
      <c r="D96">
        <v>454</v>
      </c>
      <c r="E96">
        <v>10</v>
      </c>
      <c r="F96">
        <v>454</v>
      </c>
      <c r="G96">
        <v>5</v>
      </c>
      <c r="H96">
        <f>Tableau1[[#This Row],[X start]]-XA0</f>
        <v>-735</v>
      </c>
      <c r="I96">
        <f>Tableau1[[#This Row],[Y start]]-Tableau1[[#This Row],[Y end]]</f>
        <v>5</v>
      </c>
      <c r="J96" s="3">
        <f>Tableau1[[#This Row],[X end]]-XA0</f>
        <v>-735</v>
      </c>
      <c r="K96" s="3">
        <f>Tableau1[[#This Row],[Y end]]-YA0</f>
        <v>-836</v>
      </c>
      <c r="L96" t="s">
        <v>135</v>
      </c>
    </row>
    <row r="97" spans="1:13" hidden="1" x14ac:dyDescent="0.3">
      <c r="A97">
        <v>119</v>
      </c>
      <c r="B97" t="str">
        <f>"Cart_Ltir" &amp; Tableau1[[#This Row],[Colonne3]]</f>
        <v>Cart_Ltir119</v>
      </c>
      <c r="C97" t="s">
        <v>57</v>
      </c>
      <c r="D97">
        <v>5</v>
      </c>
      <c r="E97">
        <v>297</v>
      </c>
      <c r="F97">
        <v>10</v>
      </c>
      <c r="G97">
        <v>297</v>
      </c>
      <c r="H97">
        <f>Tableau1[[#This Row],[X start]]-XA0</f>
        <v>-1184</v>
      </c>
      <c r="I97">
        <f>Tableau1[[#This Row],[Y start]]-Tableau1[[#This Row],[Y end]]</f>
        <v>0</v>
      </c>
      <c r="J97" s="3">
        <f>Tableau1[[#This Row],[X end]]-XA0</f>
        <v>-1179</v>
      </c>
      <c r="K97" s="3">
        <f>Tableau1[[#This Row],[Y end]]-YA0</f>
        <v>-544</v>
      </c>
      <c r="L97" t="s">
        <v>135</v>
      </c>
    </row>
    <row r="98" spans="1:13" hidden="1" x14ac:dyDescent="0.3">
      <c r="A98">
        <v>47</v>
      </c>
      <c r="B98" t="str">
        <f>"Cart_Ltir" &amp; Tableau1[[#This Row],[Colonne3]]</f>
        <v>Cart_Ltir47</v>
      </c>
      <c r="C98" t="s">
        <v>58</v>
      </c>
      <c r="D98">
        <v>1179</v>
      </c>
      <c r="E98">
        <v>297</v>
      </c>
      <c r="F98">
        <v>1184</v>
      </c>
      <c r="G98">
        <v>297</v>
      </c>
      <c r="H98">
        <f>Tableau1[[#This Row],[X start]]-XA0</f>
        <v>-10</v>
      </c>
      <c r="I98">
        <f>Tableau1[[#This Row],[Y start]]-Tableau1[[#This Row],[Y end]]</f>
        <v>0</v>
      </c>
      <c r="J98" s="3">
        <f>Tableau1[[#This Row],[X end]]-XA0</f>
        <v>-5</v>
      </c>
      <c r="K98" s="3">
        <f>Tableau1[[#This Row],[Y end]]-YA0</f>
        <v>-544</v>
      </c>
      <c r="L98" t="s">
        <v>135</v>
      </c>
    </row>
    <row r="99" spans="1:13" hidden="1" x14ac:dyDescent="0.3">
      <c r="A99">
        <v>37</v>
      </c>
      <c r="B99" t="str">
        <f>"Cart_Lreg" &amp; A99</f>
        <v>Cart_Lreg37</v>
      </c>
      <c r="C99" t="s">
        <v>87</v>
      </c>
      <c r="D99" s="3">
        <v>1171.6862335205101</v>
      </c>
      <c r="E99" s="3">
        <v>153.04776763905201</v>
      </c>
      <c r="F99" s="3">
        <v>1171.6862335205101</v>
      </c>
      <c r="G99" s="3">
        <v>148.04776763905201</v>
      </c>
      <c r="H99" s="3">
        <f>XA0-Tableau1[[#This Row],[X start]]</f>
        <v>17.313766479489914</v>
      </c>
      <c r="I99" s="3">
        <f>Tableau1[[#This Row],[Y start]]</f>
        <v>153.04776763905201</v>
      </c>
      <c r="J99" s="3">
        <f>XA0-Tableau1[[#This Row],[X end]]</f>
        <v>17.313766479489914</v>
      </c>
      <c r="K99" s="3">
        <f>Tableau1[[#This Row],[Y end]]</f>
        <v>148.04776763905201</v>
      </c>
      <c r="L99" t="s">
        <v>136</v>
      </c>
      <c r="M99" t="s">
        <v>237</v>
      </c>
    </row>
    <row r="100" spans="1:13" hidden="1" x14ac:dyDescent="0.3">
      <c r="A100">
        <v>103</v>
      </c>
      <c r="B100" t="str">
        <f>"Cart_Ltir" &amp; Tableau1[[#This Row],[Colonne3]]</f>
        <v>Cart_Ltir103</v>
      </c>
      <c r="C100" t="s">
        <v>59</v>
      </c>
      <c r="D100">
        <v>559</v>
      </c>
      <c r="E100">
        <v>836</v>
      </c>
      <c r="F100">
        <v>559</v>
      </c>
      <c r="G100">
        <v>831</v>
      </c>
      <c r="H100">
        <f>Tableau1[[#This Row],[X start]]-XA0</f>
        <v>-630</v>
      </c>
      <c r="I100">
        <f>Tableau1[[#This Row],[Y start]]-Tableau1[[#This Row],[Y end]]</f>
        <v>5</v>
      </c>
      <c r="J100" s="3">
        <f>Tableau1[[#This Row],[X end]]-XA0</f>
        <v>-630</v>
      </c>
      <c r="K100" s="3">
        <f>Tableau1[[#This Row],[Y end]]-YA0</f>
        <v>-10</v>
      </c>
      <c r="L100" t="s">
        <v>135</v>
      </c>
    </row>
    <row r="101" spans="1:13" hidden="1" x14ac:dyDescent="0.3">
      <c r="A101">
        <v>104</v>
      </c>
      <c r="B101" t="str">
        <f>"Cart_Ltir" &amp; Tableau1[[#This Row],[Colonne3]]</f>
        <v>Cart_Ltir104</v>
      </c>
      <c r="C101" t="s">
        <v>60</v>
      </c>
      <c r="D101">
        <v>559</v>
      </c>
      <c r="E101">
        <v>10</v>
      </c>
      <c r="F101">
        <v>559</v>
      </c>
      <c r="G101">
        <v>5</v>
      </c>
      <c r="H101">
        <f>Tableau1[[#This Row],[X start]]-XA0</f>
        <v>-630</v>
      </c>
      <c r="I101">
        <f>Tableau1[[#This Row],[Y start]]-Tableau1[[#This Row],[Y end]]</f>
        <v>5</v>
      </c>
      <c r="J101" s="3">
        <f>Tableau1[[#This Row],[X end]]-XA0</f>
        <v>-630</v>
      </c>
      <c r="K101" s="3">
        <f>Tableau1[[#This Row],[Y end]]-YA0</f>
        <v>-836</v>
      </c>
      <c r="L101" t="s">
        <v>135</v>
      </c>
    </row>
    <row r="102" spans="1:13" hidden="1" x14ac:dyDescent="0.3">
      <c r="A102">
        <v>120</v>
      </c>
      <c r="B102" t="str">
        <f>"Cart_Ltir" &amp; Tableau1[[#This Row],[Colonne3]]</f>
        <v>Cart_Ltir120</v>
      </c>
      <c r="C102" t="s">
        <v>61</v>
      </c>
      <c r="D102">
        <v>5</v>
      </c>
      <c r="E102">
        <v>445.5</v>
      </c>
      <c r="F102">
        <v>10</v>
      </c>
      <c r="G102">
        <v>445.5</v>
      </c>
      <c r="H102">
        <f>Tableau1[[#This Row],[X start]]-XA0</f>
        <v>-1184</v>
      </c>
      <c r="I102">
        <f>Tableau1[[#This Row],[Y start]]-Tableau1[[#This Row],[Y end]]</f>
        <v>0</v>
      </c>
      <c r="J102" s="3">
        <f>Tableau1[[#This Row],[X end]]-XA0</f>
        <v>-1179</v>
      </c>
      <c r="K102" s="3">
        <f>Tableau1[[#This Row],[Y end]]-YA0</f>
        <v>-395.5</v>
      </c>
      <c r="L102" t="s">
        <v>135</v>
      </c>
    </row>
    <row r="103" spans="1:13" hidden="1" x14ac:dyDescent="0.3">
      <c r="A103">
        <v>48</v>
      </c>
      <c r="B103" t="str">
        <f>"Cart_Ltir" &amp; Tableau1[[#This Row],[Colonne3]]</f>
        <v>Cart_Ltir48</v>
      </c>
      <c r="C103" t="s">
        <v>62</v>
      </c>
      <c r="D103">
        <v>1179</v>
      </c>
      <c r="E103">
        <v>445.5</v>
      </c>
      <c r="F103">
        <v>1184</v>
      </c>
      <c r="G103">
        <v>445.5</v>
      </c>
      <c r="H103">
        <f>Tableau1[[#This Row],[X start]]-XA0</f>
        <v>-10</v>
      </c>
      <c r="I103">
        <f>Tableau1[[#This Row],[Y start]]-Tableau1[[#This Row],[Y end]]</f>
        <v>0</v>
      </c>
      <c r="J103" s="3">
        <f>Tableau1[[#This Row],[X end]]-XA0</f>
        <v>-5</v>
      </c>
      <c r="K103" s="3">
        <f>Tableau1[[#This Row],[Y end]]-YA0</f>
        <v>-395.5</v>
      </c>
      <c r="L103" t="s">
        <v>135</v>
      </c>
    </row>
    <row r="104" spans="1:13" hidden="1" x14ac:dyDescent="0.3">
      <c r="A104">
        <v>101</v>
      </c>
      <c r="B104" t="str">
        <f>"Cart_Ltir" &amp; Tableau1[[#This Row],[Colonne3]]</f>
        <v>Cart_Ltir101</v>
      </c>
      <c r="C104" t="s">
        <v>63</v>
      </c>
      <c r="D104">
        <v>664</v>
      </c>
      <c r="E104">
        <v>836</v>
      </c>
      <c r="F104">
        <v>664</v>
      </c>
      <c r="G104">
        <v>831</v>
      </c>
      <c r="H104">
        <f>Tableau1[[#This Row],[X start]]-XA0</f>
        <v>-525</v>
      </c>
      <c r="I104">
        <f>Tableau1[[#This Row],[Y start]]-Tableau1[[#This Row],[Y end]]</f>
        <v>5</v>
      </c>
      <c r="J104" s="3">
        <f>Tableau1[[#This Row],[X end]]-XA0</f>
        <v>-525</v>
      </c>
      <c r="K104" s="3">
        <f>Tableau1[[#This Row],[Y end]]-YA0</f>
        <v>-10</v>
      </c>
      <c r="L104" t="s">
        <v>135</v>
      </c>
    </row>
    <row r="105" spans="1:13" hidden="1" x14ac:dyDescent="0.3">
      <c r="A105">
        <v>102</v>
      </c>
      <c r="B105" t="str">
        <f>"Cart_Ltir" &amp; Tableau1[[#This Row],[Colonne3]]</f>
        <v>Cart_Ltir102</v>
      </c>
      <c r="C105" t="s">
        <v>64</v>
      </c>
      <c r="D105">
        <v>664</v>
      </c>
      <c r="E105">
        <v>10</v>
      </c>
      <c r="F105">
        <v>664</v>
      </c>
      <c r="G105">
        <v>5</v>
      </c>
      <c r="H105">
        <f>Tableau1[[#This Row],[X start]]-XA0</f>
        <v>-525</v>
      </c>
      <c r="I105">
        <f>Tableau1[[#This Row],[Y start]]-Tableau1[[#This Row],[Y end]]</f>
        <v>5</v>
      </c>
      <c r="J105" s="3">
        <f>Tableau1[[#This Row],[X end]]-XA0</f>
        <v>-525</v>
      </c>
      <c r="K105" s="3">
        <f>Tableau1[[#This Row],[Y end]]-YA0</f>
        <v>-836</v>
      </c>
      <c r="L105" t="s">
        <v>135</v>
      </c>
    </row>
    <row r="106" spans="1:13" hidden="1" x14ac:dyDescent="0.3">
      <c r="A106">
        <v>99</v>
      </c>
      <c r="B106" t="str">
        <f>"Cart_Ltir" &amp; Tableau1[[#This Row],[Colonne3]]</f>
        <v>Cart_Ltir99</v>
      </c>
      <c r="C106" t="s">
        <v>65</v>
      </c>
      <c r="D106">
        <v>769</v>
      </c>
      <c r="E106">
        <v>836</v>
      </c>
      <c r="F106">
        <v>769</v>
      </c>
      <c r="G106">
        <v>831</v>
      </c>
      <c r="H106">
        <f>Tableau1[[#This Row],[X start]]-XA0</f>
        <v>-420</v>
      </c>
      <c r="I106">
        <f>Tableau1[[#This Row],[Y start]]-Tableau1[[#This Row],[Y end]]</f>
        <v>5</v>
      </c>
      <c r="J106" s="3">
        <f>Tableau1[[#This Row],[X end]]-XA0</f>
        <v>-420</v>
      </c>
      <c r="K106" s="3">
        <f>Tableau1[[#This Row],[Y end]]-YA0</f>
        <v>-10</v>
      </c>
      <c r="L106" t="s">
        <v>135</v>
      </c>
    </row>
    <row r="107" spans="1:13" hidden="1" x14ac:dyDescent="0.3">
      <c r="A107">
        <v>100</v>
      </c>
      <c r="B107" t="str">
        <f>"Cart_Ltir" &amp; Tableau1[[#This Row],[Colonne3]]</f>
        <v>Cart_Ltir100</v>
      </c>
      <c r="C107" t="s">
        <v>66</v>
      </c>
      <c r="D107">
        <v>769</v>
      </c>
      <c r="E107">
        <v>10</v>
      </c>
      <c r="F107">
        <v>769</v>
      </c>
      <c r="G107">
        <v>5</v>
      </c>
      <c r="H107">
        <f>Tableau1[[#This Row],[X start]]-XA0</f>
        <v>-420</v>
      </c>
      <c r="I107">
        <f>Tableau1[[#This Row],[Y start]]-Tableau1[[#This Row],[Y end]]</f>
        <v>5</v>
      </c>
      <c r="J107" s="3">
        <f>Tableau1[[#This Row],[X end]]-XA0</f>
        <v>-420</v>
      </c>
      <c r="K107" s="3">
        <f>Tableau1[[#This Row],[Y end]]-YA0</f>
        <v>-836</v>
      </c>
      <c r="L107" t="s">
        <v>135</v>
      </c>
    </row>
    <row r="108" spans="1:13" hidden="1" x14ac:dyDescent="0.3">
      <c r="A108">
        <v>121</v>
      </c>
      <c r="B108" t="str">
        <f>"Cart_Ltir" &amp; Tableau1[[#This Row],[Colonne3]]</f>
        <v>Cart_Ltir121</v>
      </c>
      <c r="C108" t="s">
        <v>67</v>
      </c>
      <c r="D108">
        <v>5</v>
      </c>
      <c r="E108">
        <v>594</v>
      </c>
      <c r="F108">
        <v>10</v>
      </c>
      <c r="G108">
        <v>594</v>
      </c>
      <c r="H108">
        <f>Tableau1[[#This Row],[X start]]-XA0</f>
        <v>-1184</v>
      </c>
      <c r="I108">
        <f>Tableau1[[#This Row],[Y start]]-Tableau1[[#This Row],[Y end]]</f>
        <v>0</v>
      </c>
      <c r="J108" s="3">
        <f>Tableau1[[#This Row],[X end]]-XA0</f>
        <v>-1179</v>
      </c>
      <c r="K108" s="3">
        <f>Tableau1[[#This Row],[Y end]]-YA0</f>
        <v>-247</v>
      </c>
      <c r="L108" t="s">
        <v>135</v>
      </c>
    </row>
    <row r="109" spans="1:13" hidden="1" x14ac:dyDescent="0.3">
      <c r="A109">
        <v>49</v>
      </c>
      <c r="B109" t="str">
        <f>"Cart_Ltir" &amp; Tableau1[[#This Row],[Colonne3]]</f>
        <v>Cart_Ltir49</v>
      </c>
      <c r="C109" t="s">
        <v>68</v>
      </c>
      <c r="D109">
        <v>1179</v>
      </c>
      <c r="E109">
        <v>594</v>
      </c>
      <c r="F109">
        <v>1184</v>
      </c>
      <c r="G109">
        <v>594</v>
      </c>
      <c r="H109">
        <f>Tableau1[[#This Row],[X start]]-XA0</f>
        <v>-10</v>
      </c>
      <c r="I109">
        <f>Tableau1[[#This Row],[Y start]]-Tableau1[[#This Row],[Y end]]</f>
        <v>0</v>
      </c>
      <c r="J109" s="3">
        <f>Tableau1[[#This Row],[X end]]-XA0</f>
        <v>-5</v>
      </c>
      <c r="K109" s="3">
        <f>Tableau1[[#This Row],[Y end]]-YA0</f>
        <v>-247</v>
      </c>
      <c r="L109" t="s">
        <v>135</v>
      </c>
    </row>
    <row r="110" spans="1:13" hidden="1" x14ac:dyDescent="0.3">
      <c r="A110">
        <v>38</v>
      </c>
      <c r="B110" t="str">
        <f>"Cart_Lreg" &amp; A110</f>
        <v>Cart_Lreg38</v>
      </c>
      <c r="C110" t="s">
        <v>88</v>
      </c>
      <c r="D110" s="3">
        <v>1166.6862335205101</v>
      </c>
      <c r="E110" s="3">
        <v>153.04776763905201</v>
      </c>
      <c r="F110" s="3">
        <v>1166.6862335205101</v>
      </c>
      <c r="G110" s="3">
        <v>151.54776763905201</v>
      </c>
      <c r="H110" s="3">
        <f>XA0-Tableau1[[#This Row],[X start]]</f>
        <v>22.313766479489914</v>
      </c>
      <c r="I110" s="3">
        <f>Tableau1[[#This Row],[Y start]]</f>
        <v>153.04776763905201</v>
      </c>
      <c r="J110" s="3">
        <f>XA0-Tableau1[[#This Row],[X end]]</f>
        <v>22.313766479489914</v>
      </c>
      <c r="K110" s="3">
        <f>Tableau1[[#This Row],[Y end]]</f>
        <v>151.54776763905201</v>
      </c>
      <c r="L110" t="s">
        <v>136</v>
      </c>
      <c r="M110" t="s">
        <v>237</v>
      </c>
    </row>
    <row r="111" spans="1:13" hidden="1" x14ac:dyDescent="0.3">
      <c r="A111">
        <v>97</v>
      </c>
      <c r="B111" t="str">
        <f>"Cart_Ltir" &amp; Tableau1[[#This Row],[Colonne3]]</f>
        <v>Cart_Ltir97</v>
      </c>
      <c r="C111" t="s">
        <v>69</v>
      </c>
      <c r="D111">
        <v>874</v>
      </c>
      <c r="E111">
        <v>836</v>
      </c>
      <c r="F111">
        <v>874</v>
      </c>
      <c r="G111">
        <v>831</v>
      </c>
      <c r="H111">
        <f>Tableau1[[#This Row],[X start]]-XA0</f>
        <v>-315</v>
      </c>
      <c r="I111">
        <f>Tableau1[[#This Row],[Y start]]-Tableau1[[#This Row],[Y end]]</f>
        <v>5</v>
      </c>
      <c r="J111" s="3">
        <f>Tableau1[[#This Row],[X end]]-XA0</f>
        <v>-315</v>
      </c>
      <c r="K111" s="3">
        <f>Tableau1[[#This Row],[Y end]]-YA0</f>
        <v>-10</v>
      </c>
      <c r="L111" t="s">
        <v>135</v>
      </c>
    </row>
    <row r="112" spans="1:13" hidden="1" x14ac:dyDescent="0.3">
      <c r="A112">
        <v>98</v>
      </c>
      <c r="B112" t="str">
        <f>"Cart_Ltir" &amp; Tableau1[[#This Row],[Colonne3]]</f>
        <v>Cart_Ltir98</v>
      </c>
      <c r="C112" t="s">
        <v>70</v>
      </c>
      <c r="D112">
        <v>874</v>
      </c>
      <c r="E112">
        <v>10</v>
      </c>
      <c r="F112">
        <v>874</v>
      </c>
      <c r="G112">
        <v>5</v>
      </c>
      <c r="H112">
        <f>Tableau1[[#This Row],[X start]]-XA0</f>
        <v>-315</v>
      </c>
      <c r="I112">
        <f>Tableau1[[#This Row],[Y start]]-Tableau1[[#This Row],[Y end]]</f>
        <v>5</v>
      </c>
      <c r="J112" s="3">
        <f>Tableau1[[#This Row],[X end]]-XA0</f>
        <v>-315</v>
      </c>
      <c r="K112" s="3">
        <f>Tableau1[[#This Row],[Y end]]-YA0</f>
        <v>-836</v>
      </c>
      <c r="L112" t="s">
        <v>135</v>
      </c>
    </row>
    <row r="113" spans="1:13" hidden="1" x14ac:dyDescent="0.3">
      <c r="A113">
        <v>122</v>
      </c>
      <c r="B113" t="str">
        <f>"Cart_Ltir" &amp; Tableau1[[#This Row],[Colonne3]]</f>
        <v>Cart_Ltir122</v>
      </c>
      <c r="C113" t="s">
        <v>71</v>
      </c>
      <c r="D113">
        <v>5</v>
      </c>
      <c r="E113">
        <v>742.5</v>
      </c>
      <c r="F113">
        <v>10</v>
      </c>
      <c r="G113">
        <v>742.5</v>
      </c>
      <c r="H113">
        <f>Tableau1[[#This Row],[X start]]-XA0</f>
        <v>-1184</v>
      </c>
      <c r="I113">
        <f>Tableau1[[#This Row],[Y start]]-Tableau1[[#This Row],[Y end]]</f>
        <v>0</v>
      </c>
      <c r="J113" s="3">
        <f>Tableau1[[#This Row],[X end]]-XA0</f>
        <v>-1179</v>
      </c>
      <c r="K113" s="3">
        <f>Tableau1[[#This Row],[Y end]]-YA0</f>
        <v>-98.5</v>
      </c>
      <c r="L113" t="s">
        <v>135</v>
      </c>
    </row>
    <row r="114" spans="1:13" hidden="1" x14ac:dyDescent="0.3">
      <c r="A114">
        <v>50</v>
      </c>
      <c r="B114" t="str">
        <f>"Cart_Ltir" &amp; Tableau1[[#This Row],[Colonne3]]</f>
        <v>Cart_Ltir50</v>
      </c>
      <c r="C114" t="s">
        <v>72</v>
      </c>
      <c r="D114">
        <v>1179</v>
      </c>
      <c r="E114">
        <v>742.5</v>
      </c>
      <c r="F114">
        <v>1184</v>
      </c>
      <c r="G114">
        <v>742.5</v>
      </c>
      <c r="H114">
        <f>Tableau1[[#This Row],[X start]]-XA0</f>
        <v>-10</v>
      </c>
      <c r="I114">
        <f>Tableau1[[#This Row],[Y start]]-Tableau1[[#This Row],[Y end]]</f>
        <v>0</v>
      </c>
      <c r="J114" s="3">
        <f>Tableau1[[#This Row],[X end]]-XA0</f>
        <v>-5</v>
      </c>
      <c r="K114" s="3">
        <f>Tableau1[[#This Row],[Y end]]-YA0</f>
        <v>-98.5</v>
      </c>
      <c r="L114" t="s">
        <v>135</v>
      </c>
    </row>
    <row r="115" spans="1:13" hidden="1" x14ac:dyDescent="0.3">
      <c r="A115">
        <v>96</v>
      </c>
      <c r="B115" t="str">
        <f>"Cart_Ltir" &amp; Tableau1[[#This Row],[Colonne3]]</f>
        <v>Cart_Ltir96</v>
      </c>
      <c r="C115" t="s">
        <v>73</v>
      </c>
      <c r="D115">
        <v>979</v>
      </c>
      <c r="E115">
        <v>10</v>
      </c>
      <c r="F115">
        <v>979</v>
      </c>
      <c r="G115">
        <v>5</v>
      </c>
      <c r="H115">
        <f>Tableau1[[#This Row],[X start]]-XA0</f>
        <v>-210</v>
      </c>
      <c r="I115">
        <f>Tableau1[[#This Row],[Y start]]-Tableau1[[#This Row],[Y end]]</f>
        <v>5</v>
      </c>
      <c r="J115" s="3">
        <f>Tableau1[[#This Row],[X end]]-XA0</f>
        <v>-210</v>
      </c>
      <c r="K115" s="3">
        <f>Tableau1[[#This Row],[Y end]]-YA0</f>
        <v>-836</v>
      </c>
      <c r="L115" t="s">
        <v>135</v>
      </c>
    </row>
    <row r="116" spans="1:13" hidden="1" x14ac:dyDescent="0.3">
      <c r="A116">
        <v>87</v>
      </c>
      <c r="B116" t="str">
        <f>"Cart_Ltir" &amp; Tableau1[[#This Row],[Colonne3]]</f>
        <v>Cart_Ltir87</v>
      </c>
      <c r="C116" t="s">
        <v>74</v>
      </c>
      <c r="D116">
        <v>979</v>
      </c>
      <c r="E116">
        <v>836</v>
      </c>
      <c r="F116">
        <v>979</v>
      </c>
      <c r="G116">
        <v>831</v>
      </c>
      <c r="H116">
        <f>Tableau1[[#This Row],[X start]]-XA0</f>
        <v>-210</v>
      </c>
      <c r="I116">
        <f>Tableau1[[#This Row],[Y start]]-Tableau1[[#This Row],[Y end]]</f>
        <v>5</v>
      </c>
      <c r="J116" s="3">
        <f>Tableau1[[#This Row],[X end]]-XA0</f>
        <v>-210</v>
      </c>
      <c r="K116" s="3">
        <f>Tableau1[[#This Row],[Y end]]-YA0</f>
        <v>-10</v>
      </c>
      <c r="L116" t="s">
        <v>135</v>
      </c>
    </row>
    <row r="117" spans="1:13" hidden="1" x14ac:dyDescent="0.3">
      <c r="A117">
        <v>39</v>
      </c>
      <c r="B117" t="str">
        <f>"Cart_Lreg" &amp; A117</f>
        <v>Cart_Lreg39</v>
      </c>
      <c r="C117" t="s">
        <v>89</v>
      </c>
      <c r="D117" s="3">
        <v>1161.6862335205101</v>
      </c>
      <c r="E117" s="3">
        <v>153.04776763905201</v>
      </c>
      <c r="F117" s="3">
        <v>1161.6862335205101</v>
      </c>
      <c r="G117" s="3">
        <v>148.04776763905201</v>
      </c>
      <c r="H117" s="3">
        <f>XA0-Tableau1[[#This Row],[X start]]</f>
        <v>27.313766479489914</v>
      </c>
      <c r="I117" s="3">
        <f>Tableau1[[#This Row],[Y start]]</f>
        <v>153.04776763905201</v>
      </c>
      <c r="J117" s="3">
        <f>XA0-Tableau1[[#This Row],[X end]]</f>
        <v>27.313766479489914</v>
      </c>
      <c r="K117" s="3">
        <f>Tableau1[[#This Row],[Y end]]</f>
        <v>148.04776763905201</v>
      </c>
      <c r="L117" t="s">
        <v>136</v>
      </c>
      <c r="M117" t="s">
        <v>237</v>
      </c>
    </row>
    <row r="118" spans="1:13" hidden="1" x14ac:dyDescent="0.3">
      <c r="A118">
        <v>4</v>
      </c>
      <c r="B118" t="str">
        <f>"Cart_Lreg" &amp; A118</f>
        <v>Cart_Lreg4</v>
      </c>
      <c r="C118" t="s">
        <v>93</v>
      </c>
      <c r="D118" s="3">
        <v>1147.8847198486101</v>
      </c>
      <c r="E118" s="3">
        <v>157.04776763905201</v>
      </c>
      <c r="F118" s="3">
        <v>1147.8847198486101</v>
      </c>
      <c r="G118" s="3">
        <v>153.04776763905201</v>
      </c>
      <c r="H118" s="3">
        <f>XA0-Tableau1[[#This Row],[X start]]</f>
        <v>41.115280151389925</v>
      </c>
      <c r="I118" s="3">
        <f>Tableau1[[#This Row],[Y start]]</f>
        <v>157.04776763905201</v>
      </c>
      <c r="J118" s="3">
        <f>XA0-Tableau1[[#This Row],[X end]]</f>
        <v>41.115280151389925</v>
      </c>
      <c r="K118" s="3">
        <f>Tableau1[[#This Row],[Y end]]</f>
        <v>153.04776763905201</v>
      </c>
      <c r="L118" t="s">
        <v>136</v>
      </c>
      <c r="M118" t="s">
        <v>237</v>
      </c>
    </row>
    <row r="119" spans="1:13" hidden="1" x14ac:dyDescent="0.3">
      <c r="A119">
        <v>45</v>
      </c>
      <c r="B119" t="str">
        <f>"Cart_Lreg" &amp; A119</f>
        <v>Cart_Lreg45</v>
      </c>
      <c r="C119" t="s">
        <v>85</v>
      </c>
      <c r="D119" s="3">
        <v>1173.2842559814101</v>
      </c>
      <c r="E119" s="3">
        <v>153.04776763905201</v>
      </c>
      <c r="F119" s="3">
        <v>1071.68617248531</v>
      </c>
      <c r="G119" s="3">
        <v>153.04776763905201</v>
      </c>
      <c r="H119" s="3">
        <f>XA0-Tableau1[[#This Row],[X start]]</f>
        <v>15.71574401858993</v>
      </c>
      <c r="I119" s="3">
        <f>Tableau1[[#This Row],[Y start]]</f>
        <v>153.04776763905201</v>
      </c>
      <c r="J119" s="3">
        <f>XA0-Tableau1[[#This Row],[X end]]</f>
        <v>117.31382751469005</v>
      </c>
      <c r="K119" s="3">
        <f>Tableau1[[#This Row],[Y end]]</f>
        <v>153.04776763905201</v>
      </c>
      <c r="L119" t="s">
        <v>136</v>
      </c>
      <c r="M119" t="s">
        <v>237</v>
      </c>
    </row>
    <row r="120" spans="1:13" hidden="1" x14ac:dyDescent="0.3">
      <c r="A120">
        <v>78</v>
      </c>
      <c r="B120" t="str">
        <f>"Cart_Ltir" &amp; Tableau1[[#This Row],[Colonne3]]</f>
        <v>Cart_Ltir78</v>
      </c>
      <c r="C120" t="s">
        <v>78</v>
      </c>
      <c r="D120">
        <v>1084</v>
      </c>
      <c r="E120">
        <v>836</v>
      </c>
      <c r="F120">
        <v>1084</v>
      </c>
      <c r="G120">
        <v>831</v>
      </c>
      <c r="H120">
        <f>Tableau1[[#This Row],[X start]]-XA0</f>
        <v>-105</v>
      </c>
      <c r="I120">
        <f>Tableau1[[#This Row],[Y start]]-Tableau1[[#This Row],[Y end]]</f>
        <v>5</v>
      </c>
      <c r="J120" s="3">
        <f>Tableau1[[#This Row],[X end]]-XA0</f>
        <v>-105</v>
      </c>
      <c r="K120" s="3">
        <f>Tableau1[[#This Row],[Y end]]-YA0</f>
        <v>-10</v>
      </c>
      <c r="L120" t="s">
        <v>135</v>
      </c>
    </row>
    <row r="121" spans="1:13" hidden="1" x14ac:dyDescent="0.3">
      <c r="A121">
        <v>5</v>
      </c>
      <c r="B121" t="str">
        <f>"Cart_Lreg" &amp; A121</f>
        <v>Cart_Lreg5</v>
      </c>
      <c r="C121" t="s">
        <v>94</v>
      </c>
      <c r="D121" s="3">
        <v>1146.6862335205101</v>
      </c>
      <c r="E121" s="3">
        <v>153.04776763905201</v>
      </c>
      <c r="F121" s="3">
        <v>1146.6862335205101</v>
      </c>
      <c r="G121" s="3">
        <v>151.54776763905201</v>
      </c>
      <c r="H121" s="3">
        <f>XA0-Tableau1[[#This Row],[X start]]</f>
        <v>42.313766479489914</v>
      </c>
      <c r="I121" s="3">
        <f>Tableau1[[#This Row],[Y start]]</f>
        <v>153.04776763905201</v>
      </c>
      <c r="J121" s="3">
        <f>XA0-Tableau1[[#This Row],[X end]]</f>
        <v>42.313766479489914</v>
      </c>
      <c r="K121" s="3">
        <f>Tableau1[[#This Row],[Y end]]</f>
        <v>151.54776763905201</v>
      </c>
      <c r="L121" t="s">
        <v>136</v>
      </c>
      <c r="M121" t="s">
        <v>237</v>
      </c>
    </row>
    <row r="122" spans="1:13" hidden="1" x14ac:dyDescent="0.3">
      <c r="A122">
        <v>79</v>
      </c>
      <c r="B122" t="str">
        <f>"Cart_Ltir" &amp; Tableau1[[#This Row],[Colonne3]]</f>
        <v>Cart_Ltir79</v>
      </c>
      <c r="C122" t="s">
        <v>79</v>
      </c>
      <c r="D122">
        <v>1084</v>
      </c>
      <c r="E122">
        <v>10</v>
      </c>
      <c r="F122">
        <v>1084</v>
      </c>
      <c r="G122">
        <v>5</v>
      </c>
      <c r="H122">
        <f>Tableau1[[#This Row],[X start]]-XA0</f>
        <v>-105</v>
      </c>
      <c r="I122">
        <f>Tableau1[[#This Row],[Y start]]-Tableau1[[#This Row],[Y end]]</f>
        <v>5</v>
      </c>
      <c r="J122" s="3">
        <f>Tableau1[[#This Row],[X end]]-XA0</f>
        <v>-105</v>
      </c>
      <c r="K122" s="3">
        <f>Tableau1[[#This Row],[Y end]]-YA0</f>
        <v>-836</v>
      </c>
      <c r="L122" t="s">
        <v>135</v>
      </c>
    </row>
    <row r="123" spans="1:13" hidden="1" x14ac:dyDescent="0.3">
      <c r="A123">
        <v>6</v>
      </c>
      <c r="B123" t="str">
        <f>"Cart_Lreg" &amp; A123</f>
        <v>Cart_Lreg6</v>
      </c>
      <c r="C123" t="s">
        <v>95</v>
      </c>
      <c r="D123" s="3">
        <v>1141.6862335205101</v>
      </c>
      <c r="E123" s="3">
        <v>153.04776763905201</v>
      </c>
      <c r="F123" s="3">
        <v>1141.6862335205101</v>
      </c>
      <c r="G123" s="3">
        <v>148.04776763905201</v>
      </c>
      <c r="H123" s="3">
        <f>XA0-Tableau1[[#This Row],[X start]]</f>
        <v>47.313766479489914</v>
      </c>
      <c r="I123" s="3">
        <f>Tableau1[[#This Row],[Y start]]</f>
        <v>153.04776763905201</v>
      </c>
      <c r="J123" s="3">
        <f>XA0-Tableau1[[#This Row],[X end]]</f>
        <v>47.313766479489914</v>
      </c>
      <c r="K123" s="3">
        <f>Tableau1[[#This Row],[Y end]]</f>
        <v>148.04776763905201</v>
      </c>
      <c r="L123" t="s">
        <v>136</v>
      </c>
      <c r="M123" t="s">
        <v>237</v>
      </c>
    </row>
    <row r="124" spans="1:13" hidden="1" x14ac:dyDescent="0.3">
      <c r="A124">
        <v>7</v>
      </c>
      <c r="B124" t="str">
        <f>"Cart_Lreg" &amp; A124</f>
        <v>Cart_Lreg7</v>
      </c>
      <c r="C124" t="s">
        <v>96</v>
      </c>
      <c r="D124" s="3">
        <v>1136.6862335205101</v>
      </c>
      <c r="E124" s="3">
        <v>153.04776763905201</v>
      </c>
      <c r="F124" s="3">
        <v>1136.6862335205101</v>
      </c>
      <c r="G124" s="3">
        <v>151.54776763905201</v>
      </c>
      <c r="H124" s="3">
        <f>XA0-Tableau1[[#This Row],[X start]]</f>
        <v>52.313766479489914</v>
      </c>
      <c r="I124" s="3">
        <f>Tableau1[[#This Row],[Y start]]</f>
        <v>153.04776763905201</v>
      </c>
      <c r="J124" s="3">
        <f>XA0-Tableau1[[#This Row],[X end]]</f>
        <v>52.313766479489914</v>
      </c>
      <c r="K124" s="3">
        <f>Tableau1[[#This Row],[Y end]]</f>
        <v>151.54776763905201</v>
      </c>
      <c r="L124" t="s">
        <v>136</v>
      </c>
      <c r="M124" t="s">
        <v>237</v>
      </c>
    </row>
    <row r="125" spans="1:13" hidden="1" x14ac:dyDescent="0.3">
      <c r="A125">
        <v>8</v>
      </c>
      <c r="B125" t="str">
        <f>"Cart_Lreg" &amp; A125</f>
        <v>Cart_Lreg8</v>
      </c>
      <c r="C125" t="s">
        <v>97</v>
      </c>
      <c r="D125" s="3">
        <v>1135.1850128174101</v>
      </c>
      <c r="E125" s="3">
        <v>155.04776763905201</v>
      </c>
      <c r="F125" s="3">
        <v>1135.1850128174101</v>
      </c>
      <c r="G125" s="3">
        <v>153.04776763905201</v>
      </c>
      <c r="H125" s="3">
        <f>XA0-Tableau1[[#This Row],[X start]]</f>
        <v>53.814987182589903</v>
      </c>
      <c r="I125" s="3">
        <f>Tableau1[[#This Row],[Y start]]</f>
        <v>155.04776763905201</v>
      </c>
      <c r="J125" s="3">
        <f>XA0-Tableau1[[#This Row],[X end]]</f>
        <v>53.814987182589903</v>
      </c>
      <c r="K125" s="3">
        <f>Tableau1[[#This Row],[Y end]]</f>
        <v>153.04776763905201</v>
      </c>
      <c r="L125" t="s">
        <v>136</v>
      </c>
      <c r="M125" t="s">
        <v>237</v>
      </c>
    </row>
    <row r="126" spans="1:13" hidden="1" x14ac:dyDescent="0.3">
      <c r="A126">
        <v>9</v>
      </c>
      <c r="B126" t="str">
        <f>"Cart_Lreg" &amp; A126</f>
        <v>Cart_Lreg9</v>
      </c>
      <c r="C126" t="s">
        <v>98</v>
      </c>
      <c r="D126" s="3">
        <v>1131.6862335205101</v>
      </c>
      <c r="E126" s="3">
        <v>153.04776763905201</v>
      </c>
      <c r="F126" s="3">
        <v>1131.6862335205101</v>
      </c>
      <c r="G126" s="3">
        <v>148.04776763905201</v>
      </c>
      <c r="H126" s="3">
        <f>XA0-Tableau1[[#This Row],[X start]]</f>
        <v>57.313766479489914</v>
      </c>
      <c r="I126" s="3">
        <f>Tableau1[[#This Row],[Y start]]</f>
        <v>153.04776763905201</v>
      </c>
      <c r="J126" s="3">
        <f>XA0-Tableau1[[#This Row],[X end]]</f>
        <v>57.313766479489914</v>
      </c>
      <c r="K126" s="3">
        <f>Tableau1[[#This Row],[Y end]]</f>
        <v>148.04776763905201</v>
      </c>
      <c r="L126" t="s">
        <v>136</v>
      </c>
      <c r="M126" t="s">
        <v>237</v>
      </c>
    </row>
    <row r="127" spans="1:13" x14ac:dyDescent="0.3">
      <c r="B127" s="8" t="s">
        <v>243</v>
      </c>
      <c r="C127" s="8"/>
      <c r="D127" s="9">
        <v>1100</v>
      </c>
      <c r="E127" s="9">
        <v>816</v>
      </c>
      <c r="F127" s="9">
        <v>1178</v>
      </c>
      <c r="G127" s="9">
        <v>816</v>
      </c>
      <c r="H127" s="3">
        <f>Tableau1[[#This Row],[X start]]-XA0</f>
        <v>-89</v>
      </c>
      <c r="I127" s="3">
        <f>Tableau1[[#This Row],[Y start]]-YA0</f>
        <v>-25</v>
      </c>
      <c r="J127" s="3">
        <f>Tableau1[[#This Row],[X end]]-XA0</f>
        <v>-11</v>
      </c>
      <c r="K127" s="3">
        <f>Tableau1[[#This Row],[Y end]]-YA0</f>
        <v>-25</v>
      </c>
      <c r="L127" t="s">
        <v>249</v>
      </c>
      <c r="M127" t="s">
        <v>242</v>
      </c>
    </row>
    <row r="128" spans="1:13" x14ac:dyDescent="0.3">
      <c r="B128" s="8" t="s">
        <v>244</v>
      </c>
      <c r="C128" s="8"/>
      <c r="D128" s="9">
        <v>1100</v>
      </c>
      <c r="E128" s="9">
        <v>801</v>
      </c>
      <c r="F128" s="9">
        <v>1178</v>
      </c>
      <c r="G128" s="9">
        <v>801</v>
      </c>
      <c r="H128" s="3">
        <f>Tableau1[[#This Row],[X start]]-XA0</f>
        <v>-89</v>
      </c>
      <c r="I128" s="3">
        <f>Tableau1[[#This Row],[Y start]]-YA0</f>
        <v>-40</v>
      </c>
      <c r="J128" s="3">
        <f>Tableau1[[#This Row],[X end]]-XA0</f>
        <v>-11</v>
      </c>
      <c r="K128" s="3">
        <f>Tableau1[[#This Row],[Y end]]-YA0</f>
        <v>-40</v>
      </c>
      <c r="L128" t="s">
        <v>249</v>
      </c>
      <c r="M128" t="s">
        <v>242</v>
      </c>
    </row>
    <row r="129" spans="2:13" x14ac:dyDescent="0.3">
      <c r="B129" s="8" t="s">
        <v>245</v>
      </c>
      <c r="C129" s="8"/>
      <c r="D129" s="9">
        <v>1115</v>
      </c>
      <c r="E129" s="9">
        <v>808.5</v>
      </c>
      <c r="F129" s="9">
        <v>1178</v>
      </c>
      <c r="G129" s="9">
        <v>808.5</v>
      </c>
      <c r="H129" s="3">
        <f>Tableau1[[#This Row],[X start]]-XA0</f>
        <v>-74</v>
      </c>
      <c r="I129" s="3">
        <f>Tableau1[[#This Row],[Y start]]-YA0</f>
        <v>-32.5</v>
      </c>
      <c r="J129" s="3">
        <f>Tableau1[[#This Row],[X end]]-XA0</f>
        <v>-11</v>
      </c>
      <c r="K129" s="3">
        <f>Tableau1[[#This Row],[Y end]]-YA0</f>
        <v>-32.5</v>
      </c>
      <c r="L129" t="s">
        <v>249</v>
      </c>
      <c r="M129" t="s">
        <v>242</v>
      </c>
    </row>
    <row r="130" spans="2:13" x14ac:dyDescent="0.3">
      <c r="B130" s="8" t="s">
        <v>246</v>
      </c>
      <c r="C130" s="8"/>
      <c r="D130" s="9">
        <v>1100</v>
      </c>
      <c r="E130" s="9">
        <v>801</v>
      </c>
      <c r="F130" s="9">
        <v>1100</v>
      </c>
      <c r="G130" s="9">
        <v>816</v>
      </c>
      <c r="H130" s="3">
        <f>Tableau1[[#This Row],[X start]]-XA0</f>
        <v>-89</v>
      </c>
      <c r="I130" s="3">
        <f>Tableau1[[#This Row],[Y start]]-YA0</f>
        <v>-40</v>
      </c>
      <c r="J130" s="3">
        <f>Tableau1[[#This Row],[X end]]-XA0</f>
        <v>-89</v>
      </c>
      <c r="K130" s="3">
        <f>Tableau1[[#This Row],[Y end]]-YA0</f>
        <v>-25</v>
      </c>
      <c r="L130" t="s">
        <v>249</v>
      </c>
      <c r="M130" t="s">
        <v>242</v>
      </c>
    </row>
    <row r="131" spans="2:13" x14ac:dyDescent="0.3">
      <c r="B131" s="8" t="s">
        <v>247</v>
      </c>
      <c r="C131" s="8"/>
      <c r="D131" s="9">
        <v>1115</v>
      </c>
      <c r="E131" s="9">
        <v>801</v>
      </c>
      <c r="F131" s="9">
        <v>1115</v>
      </c>
      <c r="G131" s="9">
        <v>816</v>
      </c>
      <c r="H131" s="3">
        <f>Tableau1[[#This Row],[X start]]-XA0</f>
        <v>-74</v>
      </c>
      <c r="I131" s="3">
        <f>Tableau1[[#This Row],[Y start]]-YA0</f>
        <v>-40</v>
      </c>
      <c r="J131" s="3">
        <f>Tableau1[[#This Row],[X end]]-XA0</f>
        <v>-74</v>
      </c>
      <c r="K131" s="3">
        <f>Tableau1[[#This Row],[Y end]]-YA0</f>
        <v>-25</v>
      </c>
      <c r="L131" t="s">
        <v>249</v>
      </c>
      <c r="M131" t="s">
        <v>242</v>
      </c>
    </row>
    <row r="132" spans="2:13" x14ac:dyDescent="0.3">
      <c r="B132" s="8" t="s">
        <v>248</v>
      </c>
      <c r="C132" s="8"/>
      <c r="D132" s="9">
        <v>1178</v>
      </c>
      <c r="E132" s="9">
        <v>801</v>
      </c>
      <c r="F132" s="9">
        <v>1178</v>
      </c>
      <c r="G132" s="9">
        <v>816</v>
      </c>
      <c r="H132" s="3">
        <f>Tableau1[[#This Row],[X start]]-XA0</f>
        <v>-11</v>
      </c>
      <c r="I132" s="3">
        <f>Tableau1[[#This Row],[Y start]]-YA0</f>
        <v>-40</v>
      </c>
      <c r="J132" s="3">
        <f>Tableau1[[#This Row],[X end]]-XA0</f>
        <v>-11</v>
      </c>
      <c r="K132" s="3">
        <f>Tableau1[[#This Row],[Y end]]-YA0</f>
        <v>-25</v>
      </c>
      <c r="L132" t="s">
        <v>249</v>
      </c>
      <c r="M132" t="s">
        <v>242</v>
      </c>
    </row>
    <row r="133" spans="2:13" x14ac:dyDescent="0.3">
      <c r="B133" s="8" t="s">
        <v>243</v>
      </c>
      <c r="C133" s="8"/>
      <c r="D133" s="9">
        <v>1100</v>
      </c>
      <c r="E133" s="9">
        <v>819</v>
      </c>
      <c r="F133" s="9">
        <v>1178</v>
      </c>
      <c r="G133" s="9">
        <v>819</v>
      </c>
      <c r="H133" s="3">
        <f>Tableau1[[#This Row],[X start]]-XA0</f>
        <v>-89</v>
      </c>
      <c r="I133" s="3">
        <f>Tableau1[[#This Row],[Y start]]-YA0</f>
        <v>-22</v>
      </c>
      <c r="J133" s="3">
        <f>Tableau1[[#This Row],[X end]]-XA0</f>
        <v>-11</v>
      </c>
      <c r="K133" s="3">
        <f>Tableau1[[#This Row],[Y end]]-YA0</f>
        <v>-22</v>
      </c>
      <c r="L133" t="s">
        <v>250</v>
      </c>
      <c r="M133" t="s">
        <v>242</v>
      </c>
    </row>
    <row r="134" spans="2:13" x14ac:dyDescent="0.3">
      <c r="B134" s="8" t="s">
        <v>245</v>
      </c>
      <c r="C134" s="8"/>
      <c r="D134" s="9">
        <v>1115</v>
      </c>
      <c r="E134" s="9">
        <v>807</v>
      </c>
      <c r="F134" s="9">
        <v>1178</v>
      </c>
      <c r="G134" s="9">
        <v>807</v>
      </c>
      <c r="H134" s="3">
        <f>Tableau1[[#This Row],[X start]]-XA0</f>
        <v>-74</v>
      </c>
      <c r="I134" s="3">
        <f>Tableau1[[#This Row],[Y start]]-YA0</f>
        <v>-34</v>
      </c>
      <c r="J134" s="3">
        <f>Tableau1[[#This Row],[X end]]-XA0</f>
        <v>-11</v>
      </c>
      <c r="K134" s="3">
        <f>Tableau1[[#This Row],[Y end]]-YA0</f>
        <v>-34</v>
      </c>
      <c r="L134" t="s">
        <v>250</v>
      </c>
      <c r="M134" t="s">
        <v>242</v>
      </c>
    </row>
    <row r="135" spans="2:13" x14ac:dyDescent="0.3">
      <c r="B135" s="8" t="s">
        <v>251</v>
      </c>
      <c r="C135" s="8"/>
      <c r="D135" s="9">
        <v>1115</v>
      </c>
      <c r="E135" s="9">
        <v>813</v>
      </c>
      <c r="F135" s="9">
        <v>1178</v>
      </c>
      <c r="G135" s="9">
        <v>813</v>
      </c>
      <c r="H135" s="3">
        <f>Tableau1[[#This Row],[X start]]-XA0</f>
        <v>-74</v>
      </c>
      <c r="I135" s="3">
        <f>Tableau1[[#This Row],[Y start]]-YA0</f>
        <v>-28</v>
      </c>
      <c r="J135" s="3">
        <f>Tableau1[[#This Row],[X end]]-XA0</f>
        <v>-11</v>
      </c>
      <c r="K135" s="3">
        <f>Tableau1[[#This Row],[Y end]]-YA0</f>
        <v>-28</v>
      </c>
      <c r="L135" t="s">
        <v>250</v>
      </c>
      <c r="M135" t="s">
        <v>242</v>
      </c>
    </row>
    <row r="136" spans="2:13" x14ac:dyDescent="0.3">
      <c r="B136" s="8" t="s">
        <v>246</v>
      </c>
      <c r="C136" s="8"/>
      <c r="D136" s="9">
        <v>1100</v>
      </c>
      <c r="E136" s="9">
        <v>801</v>
      </c>
      <c r="F136" s="9">
        <v>1100</v>
      </c>
      <c r="G136" s="9">
        <v>819</v>
      </c>
      <c r="H136" s="3">
        <f>Tableau1[[#This Row],[X start]]-XA0</f>
        <v>-89</v>
      </c>
      <c r="I136" s="3">
        <f>Tableau1[[#This Row],[Y start]]-YA0</f>
        <v>-40</v>
      </c>
      <c r="J136" s="3">
        <f>Tableau1[[#This Row],[X end]]-XA0</f>
        <v>-89</v>
      </c>
      <c r="K136" s="3">
        <f>Tableau1[[#This Row],[Y end]]-YA0</f>
        <v>-22</v>
      </c>
      <c r="L136" t="s">
        <v>250</v>
      </c>
      <c r="M136" t="s">
        <v>242</v>
      </c>
    </row>
    <row r="137" spans="2:13" x14ac:dyDescent="0.3">
      <c r="B137" s="8" t="s">
        <v>247</v>
      </c>
      <c r="C137" s="8"/>
      <c r="D137" s="9">
        <v>1115</v>
      </c>
      <c r="E137" s="9">
        <v>801</v>
      </c>
      <c r="F137" s="9">
        <v>1115</v>
      </c>
      <c r="G137" s="9">
        <v>819</v>
      </c>
      <c r="H137" s="3">
        <f>Tableau1[[#This Row],[X start]]-XA0</f>
        <v>-74</v>
      </c>
      <c r="I137" s="3">
        <f>Tableau1[[#This Row],[Y start]]-YA0</f>
        <v>-40</v>
      </c>
      <c r="J137" s="3">
        <f>Tableau1[[#This Row],[X end]]-XA0</f>
        <v>-74</v>
      </c>
      <c r="K137" s="3">
        <f>Tableau1[[#This Row],[Y end]]-YA0</f>
        <v>-22</v>
      </c>
      <c r="L137" t="s">
        <v>250</v>
      </c>
      <c r="M137" t="s">
        <v>242</v>
      </c>
    </row>
    <row r="138" spans="2:13" x14ac:dyDescent="0.3">
      <c r="B138" s="8" t="s">
        <v>248</v>
      </c>
      <c r="C138" s="8"/>
      <c r="D138" s="9">
        <v>1178</v>
      </c>
      <c r="E138" s="9">
        <v>801</v>
      </c>
      <c r="F138" s="9">
        <v>1178</v>
      </c>
      <c r="G138" s="9">
        <v>819</v>
      </c>
      <c r="H138" s="3">
        <f>Tableau1[[#This Row],[X start]]-XA0</f>
        <v>-11</v>
      </c>
      <c r="I138" s="3">
        <f>Tableau1[[#This Row],[Y start]]-YA0</f>
        <v>-40</v>
      </c>
      <c r="J138" s="3">
        <f>Tableau1[[#This Row],[X end]]-XA0</f>
        <v>-11</v>
      </c>
      <c r="K138" s="3">
        <f>Tableau1[[#This Row],[Y end]]-YA0</f>
        <v>-22</v>
      </c>
      <c r="L138" t="s">
        <v>250</v>
      </c>
      <c r="M138" t="s">
        <v>242</v>
      </c>
    </row>
    <row r="139" spans="2:13" x14ac:dyDescent="0.3">
      <c r="B139" s="8" t="s">
        <v>244</v>
      </c>
      <c r="C139" s="8"/>
      <c r="D139" s="9">
        <v>1100</v>
      </c>
      <c r="E139" s="9">
        <v>801</v>
      </c>
      <c r="F139" s="9">
        <v>1178</v>
      </c>
      <c r="G139" s="9">
        <v>801</v>
      </c>
      <c r="H139" s="3">
        <f>Tableau1[[#This Row],[X start]]-XA0</f>
        <v>-89</v>
      </c>
      <c r="I139" s="3">
        <f>Tableau1[[#This Row],[Y start]]-YA0</f>
        <v>-40</v>
      </c>
      <c r="J139" s="3">
        <f>Tableau1[[#This Row],[X end]]-XA0</f>
        <v>-11</v>
      </c>
      <c r="K139" s="3">
        <f>Tableau1[[#This Row],[Y end]]-YA0</f>
        <v>-40</v>
      </c>
      <c r="L139" t="s">
        <v>250</v>
      </c>
      <c r="M139" t="s">
        <v>242</v>
      </c>
    </row>
  </sheetData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3"/>
  <sheetViews>
    <sheetView workbookViewId="0">
      <selection activeCell="G53" sqref="G53"/>
    </sheetView>
  </sheetViews>
  <sheetFormatPr baseColWidth="10" defaultColWidth="11.44140625" defaultRowHeight="14.4" x14ac:dyDescent="0.3"/>
  <cols>
    <col min="1" max="1" width="12.33203125" bestFit="1" customWidth="1"/>
    <col min="2" max="5" width="11.5546875" style="3"/>
  </cols>
  <sheetData>
    <row r="1" spans="1:5" x14ac:dyDescent="0.3">
      <c r="A1" t="s">
        <v>138</v>
      </c>
      <c r="B1" s="3">
        <v>978.99996948240005</v>
      </c>
      <c r="C1" s="3">
        <v>135.75</v>
      </c>
      <c r="D1" s="3">
        <v>1179</v>
      </c>
      <c r="E1" s="3">
        <v>135.75</v>
      </c>
    </row>
    <row r="2" spans="1:5" x14ac:dyDescent="0.3">
      <c r="A2" t="s">
        <v>139</v>
      </c>
      <c r="B2" s="3">
        <v>979.02178955078102</v>
      </c>
      <c r="C2" s="3">
        <v>128</v>
      </c>
      <c r="D2" s="3">
        <v>1179.0217895507801</v>
      </c>
      <c r="E2" s="3">
        <v>128</v>
      </c>
    </row>
    <row r="3" spans="1:5" x14ac:dyDescent="0.3">
      <c r="A3" t="s">
        <v>140</v>
      </c>
      <c r="B3" s="3">
        <v>1173.2842559814101</v>
      </c>
      <c r="C3" s="3">
        <v>153.04776763905201</v>
      </c>
      <c r="D3" s="3">
        <v>1071.68617248531</v>
      </c>
      <c r="E3" s="3">
        <v>153.04776763905201</v>
      </c>
    </row>
    <row r="4" spans="1:5" x14ac:dyDescent="0.3">
      <c r="A4" t="s">
        <v>141</v>
      </c>
      <c r="B4" s="3">
        <v>1173.2842559814101</v>
      </c>
      <c r="C4" s="3">
        <v>157.04776763905201</v>
      </c>
      <c r="D4" s="3">
        <v>1173.2842559814101</v>
      </c>
      <c r="E4" s="3">
        <v>153.04776763905201</v>
      </c>
    </row>
    <row r="5" spans="1:5" x14ac:dyDescent="0.3">
      <c r="A5" t="s">
        <v>142</v>
      </c>
      <c r="B5" s="3">
        <v>1171.6862335205101</v>
      </c>
      <c r="C5" s="3">
        <v>153.04776763905201</v>
      </c>
      <c r="D5" s="3">
        <v>1171.6862335205101</v>
      </c>
      <c r="E5" s="3">
        <v>148.04776763905201</v>
      </c>
    </row>
    <row r="6" spans="1:5" x14ac:dyDescent="0.3">
      <c r="A6" t="s">
        <v>143</v>
      </c>
      <c r="B6" s="3">
        <v>1166.6862335205101</v>
      </c>
      <c r="C6" s="3">
        <v>153.04776763905201</v>
      </c>
      <c r="D6" s="3">
        <v>1166.6862335205101</v>
      </c>
      <c r="E6" s="3">
        <v>151.54776763905201</v>
      </c>
    </row>
    <row r="7" spans="1:5" x14ac:dyDescent="0.3">
      <c r="A7" t="s">
        <v>144</v>
      </c>
      <c r="B7" s="3">
        <v>1161.6862335205101</v>
      </c>
      <c r="C7" s="3">
        <v>153.04776763905201</v>
      </c>
      <c r="D7" s="3">
        <v>1161.6862335205101</v>
      </c>
      <c r="E7" s="3">
        <v>148.04776763905201</v>
      </c>
    </row>
    <row r="8" spans="1:5" x14ac:dyDescent="0.3">
      <c r="A8" t="s">
        <v>145</v>
      </c>
      <c r="B8" s="3">
        <v>1160.5845489502101</v>
      </c>
      <c r="C8" s="3">
        <v>155.04776763905201</v>
      </c>
      <c r="D8" s="3">
        <v>1160.5845489502101</v>
      </c>
      <c r="E8" s="3">
        <v>153.04776763905201</v>
      </c>
    </row>
    <row r="9" spans="1:5" x14ac:dyDescent="0.3">
      <c r="A9" t="s">
        <v>146</v>
      </c>
      <c r="B9" s="3">
        <v>1156.6862335205101</v>
      </c>
      <c r="C9" s="3">
        <v>153.04776763905201</v>
      </c>
      <c r="D9" s="3">
        <v>1156.6862335205101</v>
      </c>
      <c r="E9" s="3">
        <v>151.54776763905201</v>
      </c>
    </row>
    <row r="10" spans="1:5" x14ac:dyDescent="0.3">
      <c r="A10" t="s">
        <v>147</v>
      </c>
      <c r="B10" s="3">
        <v>1151.6862335205101</v>
      </c>
      <c r="C10" s="3">
        <v>153.04776763905201</v>
      </c>
      <c r="D10" s="3">
        <v>1151.6862335205101</v>
      </c>
      <c r="E10" s="3">
        <v>148.04776763905201</v>
      </c>
    </row>
    <row r="11" spans="1:5" x14ac:dyDescent="0.3">
      <c r="A11" t="s">
        <v>148</v>
      </c>
      <c r="B11" s="3">
        <v>1147.8847198486101</v>
      </c>
      <c r="C11" s="3">
        <v>157.04776763905201</v>
      </c>
      <c r="D11" s="3">
        <v>1147.8847198486101</v>
      </c>
      <c r="E11" s="3">
        <v>153.04776763905201</v>
      </c>
    </row>
    <row r="12" spans="1:5" x14ac:dyDescent="0.3">
      <c r="A12" t="s">
        <v>149</v>
      </c>
      <c r="B12" s="3">
        <v>1146.6862335205101</v>
      </c>
      <c r="C12" s="3">
        <v>153.04776763905201</v>
      </c>
      <c r="D12" s="3">
        <v>1146.6862335205101</v>
      </c>
      <c r="E12" s="3">
        <v>151.54776763905201</v>
      </c>
    </row>
    <row r="13" spans="1:5" x14ac:dyDescent="0.3">
      <c r="A13" t="s">
        <v>150</v>
      </c>
      <c r="B13" s="3">
        <v>1141.6862335205101</v>
      </c>
      <c r="C13" s="3">
        <v>153.04776763905201</v>
      </c>
      <c r="D13" s="3">
        <v>1141.6862335205101</v>
      </c>
      <c r="E13" s="3">
        <v>148.04776763905201</v>
      </c>
    </row>
    <row r="14" spans="1:5" x14ac:dyDescent="0.3">
      <c r="A14" t="s">
        <v>151</v>
      </c>
      <c r="B14" s="3">
        <v>1136.6862335205101</v>
      </c>
      <c r="C14" s="3">
        <v>153.04776763905201</v>
      </c>
      <c r="D14" s="3">
        <v>1136.6862335205101</v>
      </c>
      <c r="E14" s="3">
        <v>151.54776763905201</v>
      </c>
    </row>
    <row r="15" spans="1:5" x14ac:dyDescent="0.3">
      <c r="A15" t="s">
        <v>152</v>
      </c>
      <c r="B15" s="3">
        <v>1135.1850128174101</v>
      </c>
      <c r="C15" s="3">
        <v>155.04776763905201</v>
      </c>
      <c r="D15" s="3">
        <v>1135.1850128174101</v>
      </c>
      <c r="E15" s="3">
        <v>153.04776763905201</v>
      </c>
    </row>
    <row r="16" spans="1:5" x14ac:dyDescent="0.3">
      <c r="A16" t="s">
        <v>153</v>
      </c>
      <c r="B16" s="3">
        <v>1131.6862335205101</v>
      </c>
      <c r="C16" s="3">
        <v>153.04776763905201</v>
      </c>
      <c r="D16" s="3">
        <v>1131.6862335205101</v>
      </c>
      <c r="E16" s="3">
        <v>148.04776763905201</v>
      </c>
    </row>
    <row r="17" spans="1:5" x14ac:dyDescent="0.3">
      <c r="A17" t="s">
        <v>154</v>
      </c>
      <c r="B17" s="3">
        <v>1126.6862335205101</v>
      </c>
      <c r="C17" s="3">
        <v>153.04776763905201</v>
      </c>
      <c r="D17" s="3">
        <v>1126.6862335205101</v>
      </c>
      <c r="E17" s="3">
        <v>151.54776763905201</v>
      </c>
    </row>
    <row r="18" spans="1:5" x14ac:dyDescent="0.3">
      <c r="A18" t="s">
        <v>155</v>
      </c>
      <c r="B18" s="3">
        <v>1122.4851837158101</v>
      </c>
      <c r="C18" s="3">
        <v>157.04776763905201</v>
      </c>
      <c r="D18" s="3">
        <v>1122.4851837158101</v>
      </c>
      <c r="E18" s="3">
        <v>153.04776763905201</v>
      </c>
    </row>
    <row r="19" spans="1:5" x14ac:dyDescent="0.3">
      <c r="A19" t="s">
        <v>156</v>
      </c>
      <c r="B19" s="3">
        <v>1121.6862335205101</v>
      </c>
      <c r="C19" s="3">
        <v>153.04776763905201</v>
      </c>
      <c r="D19" s="3">
        <v>1121.6862335205101</v>
      </c>
      <c r="E19" s="3">
        <v>148.04776763905201</v>
      </c>
    </row>
    <row r="20" spans="1:5" x14ac:dyDescent="0.3">
      <c r="A20" t="s">
        <v>157</v>
      </c>
      <c r="B20" s="3">
        <v>1116.68617248531</v>
      </c>
      <c r="C20" s="3">
        <v>153.04776763905201</v>
      </c>
      <c r="D20" s="3">
        <v>1116.68617248531</v>
      </c>
      <c r="E20" s="3">
        <v>151.54776763905201</v>
      </c>
    </row>
    <row r="21" spans="1:5" x14ac:dyDescent="0.3">
      <c r="A21" t="s">
        <v>158</v>
      </c>
      <c r="B21" s="3">
        <v>1111.68617248531</v>
      </c>
      <c r="C21" s="3">
        <v>153.04776763905201</v>
      </c>
      <c r="D21" s="3">
        <v>1111.68617248531</v>
      </c>
      <c r="E21" s="3">
        <v>148.04776763905201</v>
      </c>
    </row>
    <row r="22" spans="1:5" x14ac:dyDescent="0.3">
      <c r="A22" t="s">
        <v>159</v>
      </c>
      <c r="B22" s="3">
        <v>1109.7854766846101</v>
      </c>
      <c r="C22" s="3">
        <v>155.04776763905201</v>
      </c>
      <c r="D22" s="3">
        <v>1109.7854766846101</v>
      </c>
      <c r="E22" s="3">
        <v>153.04776763905201</v>
      </c>
    </row>
    <row r="23" spans="1:5" x14ac:dyDescent="0.3">
      <c r="A23" t="s">
        <v>160</v>
      </c>
      <c r="B23" s="3">
        <v>1106.68617248531</v>
      </c>
      <c r="C23" s="3">
        <v>153.04776763905201</v>
      </c>
      <c r="D23" s="3">
        <v>1106.68617248531</v>
      </c>
      <c r="E23" s="3">
        <v>151.54776763905201</v>
      </c>
    </row>
    <row r="24" spans="1:5" x14ac:dyDescent="0.3">
      <c r="A24" t="s">
        <v>161</v>
      </c>
      <c r="B24" s="3">
        <v>1101.68617248531</v>
      </c>
      <c r="C24" s="3">
        <v>153.04776763905201</v>
      </c>
      <c r="D24" s="3">
        <v>1101.68617248531</v>
      </c>
      <c r="E24" s="3">
        <v>148.04776763905201</v>
      </c>
    </row>
    <row r="25" spans="1:5" x14ac:dyDescent="0.3">
      <c r="A25" t="s">
        <v>162</v>
      </c>
      <c r="B25" s="3">
        <v>1097.08570861821</v>
      </c>
      <c r="C25" s="3">
        <v>157.04776763905201</v>
      </c>
      <c r="D25" s="3">
        <v>1097.08570861821</v>
      </c>
      <c r="E25" s="3">
        <v>153.04776763905201</v>
      </c>
    </row>
    <row r="26" spans="1:5" x14ac:dyDescent="0.3">
      <c r="A26" t="s">
        <v>163</v>
      </c>
      <c r="B26" s="3">
        <v>1096.68617248531</v>
      </c>
      <c r="C26" s="3">
        <v>153.04776763905201</v>
      </c>
      <c r="D26" s="3">
        <v>1096.68617248531</v>
      </c>
      <c r="E26" s="3">
        <v>151.54776763905201</v>
      </c>
    </row>
    <row r="27" spans="1:5" x14ac:dyDescent="0.3">
      <c r="A27" t="s">
        <v>164</v>
      </c>
      <c r="B27" s="3">
        <v>1094.5457305908101</v>
      </c>
      <c r="C27" s="3">
        <v>154.04776763905201</v>
      </c>
      <c r="D27" s="3">
        <v>1094.5457305908101</v>
      </c>
      <c r="E27" s="3">
        <v>153.04776763905201</v>
      </c>
    </row>
    <row r="28" spans="1:5" x14ac:dyDescent="0.3">
      <c r="A28" t="s">
        <v>165</v>
      </c>
      <c r="B28" s="3">
        <v>1092.0058135986101</v>
      </c>
      <c r="C28" s="3">
        <v>154.04776763905201</v>
      </c>
      <c r="D28" s="3">
        <v>1092.0058135986101</v>
      </c>
      <c r="E28" s="3">
        <v>153.04776763905201</v>
      </c>
    </row>
    <row r="29" spans="1:5" x14ac:dyDescent="0.3">
      <c r="A29" t="s">
        <v>166</v>
      </c>
      <c r="B29" s="3">
        <v>1091.68617248531</v>
      </c>
      <c r="C29" s="3">
        <v>153.04776763905201</v>
      </c>
      <c r="D29" s="3">
        <v>1091.68617248531</v>
      </c>
      <c r="E29" s="3">
        <v>148.04776763905201</v>
      </c>
    </row>
    <row r="30" spans="1:5" x14ac:dyDescent="0.3">
      <c r="A30" t="s">
        <v>167</v>
      </c>
      <c r="B30" s="3">
        <v>1089.4658966064101</v>
      </c>
      <c r="C30" s="3">
        <v>154.04776763905201</v>
      </c>
      <c r="D30" s="3">
        <v>1089.4658966064101</v>
      </c>
      <c r="E30" s="3">
        <v>153.04776763905201</v>
      </c>
    </row>
    <row r="31" spans="1:5" x14ac:dyDescent="0.3">
      <c r="A31" t="s">
        <v>168</v>
      </c>
      <c r="B31" s="3">
        <v>1086.92591857911</v>
      </c>
      <c r="C31" s="3">
        <v>154.04776763905201</v>
      </c>
      <c r="D31" s="3">
        <v>1086.92591857911</v>
      </c>
      <c r="E31" s="3">
        <v>153.04776763905201</v>
      </c>
    </row>
    <row r="32" spans="1:5" x14ac:dyDescent="0.3">
      <c r="A32" t="s">
        <v>169</v>
      </c>
      <c r="B32" s="3">
        <v>1086.68617248531</v>
      </c>
      <c r="C32" s="3">
        <v>153.04776763905201</v>
      </c>
      <c r="D32" s="3">
        <v>1086.68617248531</v>
      </c>
      <c r="E32" s="3">
        <v>151.54776763905201</v>
      </c>
    </row>
    <row r="33" spans="1:5" x14ac:dyDescent="0.3">
      <c r="A33" t="s">
        <v>170</v>
      </c>
      <c r="B33" s="3">
        <v>1084.38600158691</v>
      </c>
      <c r="C33" s="3">
        <v>155.04776763905201</v>
      </c>
      <c r="D33" s="3">
        <v>1084.38600158691</v>
      </c>
      <c r="E33" s="3">
        <v>153.04776763905201</v>
      </c>
    </row>
    <row r="34" spans="1:5" x14ac:dyDescent="0.3">
      <c r="A34" t="s">
        <v>171</v>
      </c>
      <c r="B34" s="3">
        <v>1081.8460235596101</v>
      </c>
      <c r="C34" s="3">
        <v>154.04776763905201</v>
      </c>
      <c r="D34" s="3">
        <v>1081.8460235596101</v>
      </c>
      <c r="E34" s="3">
        <v>153.04776763905201</v>
      </c>
    </row>
    <row r="35" spans="1:5" x14ac:dyDescent="0.3">
      <c r="A35" t="s">
        <v>172</v>
      </c>
      <c r="B35" s="3">
        <v>1081.68617248531</v>
      </c>
      <c r="C35" s="3">
        <v>153.04776763905201</v>
      </c>
      <c r="D35" s="3">
        <v>1081.68617248531</v>
      </c>
      <c r="E35" s="3">
        <v>148.04776763905201</v>
      </c>
    </row>
    <row r="36" spans="1:5" x14ac:dyDescent="0.3">
      <c r="A36" t="s">
        <v>173</v>
      </c>
      <c r="B36" s="3">
        <v>1079.3061065674101</v>
      </c>
      <c r="C36" s="3">
        <v>154.04776763905201</v>
      </c>
      <c r="D36" s="3">
        <v>1079.3061065674101</v>
      </c>
      <c r="E36" s="3">
        <v>153.04776763905201</v>
      </c>
    </row>
    <row r="37" spans="1:5" x14ac:dyDescent="0.3">
      <c r="A37" t="s">
        <v>174</v>
      </c>
      <c r="B37" s="3">
        <v>1076.7660675049101</v>
      </c>
      <c r="C37" s="3">
        <v>154.04776763905201</v>
      </c>
      <c r="D37" s="3">
        <v>1076.7660675049101</v>
      </c>
      <c r="E37" s="3">
        <v>153.04776763905201</v>
      </c>
    </row>
    <row r="38" spans="1:5" x14ac:dyDescent="0.3">
      <c r="A38" t="s">
        <v>175</v>
      </c>
      <c r="B38" s="3">
        <v>1076.68617248531</v>
      </c>
      <c r="C38" s="3">
        <v>153.04776763905201</v>
      </c>
      <c r="D38" s="3">
        <v>1076.68617248531</v>
      </c>
      <c r="E38" s="3">
        <v>151.54776763905201</v>
      </c>
    </row>
    <row r="39" spans="1:5" x14ac:dyDescent="0.3">
      <c r="A39" t="s">
        <v>176</v>
      </c>
      <c r="B39" s="3">
        <v>1074.2261505127101</v>
      </c>
      <c r="C39" s="3">
        <v>154.04776763905201</v>
      </c>
      <c r="D39" s="3">
        <v>1074.2261505127101</v>
      </c>
      <c r="E39" s="3">
        <v>153.04776763905201</v>
      </c>
    </row>
    <row r="40" spans="1:5" x14ac:dyDescent="0.3">
      <c r="A40" t="s">
        <v>177</v>
      </c>
      <c r="B40" s="3">
        <v>1071.68617248531</v>
      </c>
      <c r="C40" s="3">
        <v>148.04776763905201</v>
      </c>
      <c r="D40" s="3">
        <v>1071.68617248531</v>
      </c>
      <c r="E40" s="3">
        <v>157.04776763905201</v>
      </c>
    </row>
    <row r="41" spans="1:5" x14ac:dyDescent="0.3">
      <c r="A41" t="s">
        <v>178</v>
      </c>
      <c r="B41" s="3">
        <v>1179</v>
      </c>
      <c r="C41" s="3">
        <v>10</v>
      </c>
      <c r="D41" s="3">
        <v>978.99996948240005</v>
      </c>
      <c r="E41" s="3">
        <v>10</v>
      </c>
    </row>
    <row r="42" spans="1:5" x14ac:dyDescent="0.3">
      <c r="A42" t="s">
        <v>179</v>
      </c>
      <c r="B42" s="3">
        <v>978.99996948240005</v>
      </c>
      <c r="C42" s="3">
        <v>40.000007629400002</v>
      </c>
      <c r="D42" s="3">
        <v>1169</v>
      </c>
      <c r="E42" s="3">
        <v>40.000007629400002</v>
      </c>
    </row>
    <row r="43" spans="1:5" x14ac:dyDescent="0.3">
      <c r="A43" t="s">
        <v>180</v>
      </c>
      <c r="B43" s="3">
        <v>1169</v>
      </c>
      <c r="C43" s="3">
        <v>45.853660583500002</v>
      </c>
      <c r="D43" s="3">
        <v>1179</v>
      </c>
      <c r="E43" s="3">
        <v>45.853660583500002</v>
      </c>
    </row>
    <row r="44" spans="1:5" x14ac:dyDescent="0.3">
      <c r="A44" t="s">
        <v>181</v>
      </c>
      <c r="B44" s="3">
        <v>978.99996948240005</v>
      </c>
      <c r="C44" s="3">
        <v>49.000007629400002</v>
      </c>
      <c r="D44" s="3">
        <v>1169</v>
      </c>
      <c r="E44" s="3">
        <v>49.000007629400002</v>
      </c>
    </row>
    <row r="45" spans="1:5" x14ac:dyDescent="0.3">
      <c r="A45" t="s">
        <v>182</v>
      </c>
      <c r="B45" s="3">
        <v>1099</v>
      </c>
      <c r="C45" s="3">
        <v>170</v>
      </c>
      <c r="D45" s="3">
        <v>1099</v>
      </c>
      <c r="E45" s="3">
        <v>831.00000000000102</v>
      </c>
    </row>
    <row r="46" spans="1:5" x14ac:dyDescent="0.3">
      <c r="A46" t="s">
        <v>183</v>
      </c>
      <c r="B46" s="3">
        <v>1099</v>
      </c>
      <c r="C46" s="3">
        <v>821</v>
      </c>
      <c r="D46" s="3">
        <v>1179</v>
      </c>
      <c r="E46" s="3">
        <v>821</v>
      </c>
    </row>
    <row r="47" spans="1:5" x14ac:dyDescent="0.3">
      <c r="A47" t="s">
        <v>184</v>
      </c>
      <c r="B47" s="3">
        <v>1169</v>
      </c>
      <c r="C47" s="3">
        <v>55.853660583500002</v>
      </c>
      <c r="D47" s="3">
        <v>1179</v>
      </c>
      <c r="E47" s="3">
        <v>55.853660583500002</v>
      </c>
    </row>
    <row r="48" spans="1:5" x14ac:dyDescent="0.3">
      <c r="A48" t="s">
        <v>185</v>
      </c>
      <c r="B48" s="3">
        <v>978.99996948240005</v>
      </c>
      <c r="C48" s="3">
        <v>58.000007629400002</v>
      </c>
      <c r="D48" s="3">
        <v>1169</v>
      </c>
      <c r="E48" s="3">
        <v>58.000007629400002</v>
      </c>
    </row>
    <row r="49" spans="1:5" x14ac:dyDescent="0.3">
      <c r="A49" t="s">
        <v>186</v>
      </c>
      <c r="B49" s="3">
        <v>1169</v>
      </c>
      <c r="C49" s="3">
        <v>65.853660583500002</v>
      </c>
      <c r="D49" s="3">
        <v>1179</v>
      </c>
      <c r="E49" s="3">
        <v>65.853660583500002</v>
      </c>
    </row>
    <row r="50" spans="1:5" x14ac:dyDescent="0.3">
      <c r="A50" t="s">
        <v>187</v>
      </c>
      <c r="B50" s="3">
        <v>1105.6665649414001</v>
      </c>
      <c r="C50" s="3">
        <v>66.000007629400002</v>
      </c>
      <c r="D50" s="3">
        <v>1079.6666564940999</v>
      </c>
      <c r="E50" s="3">
        <v>66.000007629400002</v>
      </c>
    </row>
    <row r="51" spans="1:5" x14ac:dyDescent="0.3">
      <c r="A51" t="s">
        <v>188</v>
      </c>
      <c r="B51" s="3">
        <v>978.99996948240005</v>
      </c>
      <c r="C51" s="3">
        <v>72.000007629400002</v>
      </c>
      <c r="D51" s="3">
        <v>1169</v>
      </c>
      <c r="E51" s="3">
        <v>72.000007629400002</v>
      </c>
    </row>
    <row r="52" spans="1:5" x14ac:dyDescent="0.3">
      <c r="A52" t="s">
        <v>189</v>
      </c>
      <c r="B52" s="3">
        <v>1169</v>
      </c>
      <c r="C52" s="3">
        <v>75.853660583500002</v>
      </c>
      <c r="D52" s="3">
        <v>1179</v>
      </c>
      <c r="E52" s="3">
        <v>75.853660583500002</v>
      </c>
    </row>
    <row r="53" spans="1:5" x14ac:dyDescent="0.3">
      <c r="A53" t="s">
        <v>190</v>
      </c>
      <c r="B53" s="3">
        <v>1096.8278479991</v>
      </c>
      <c r="C53" s="3">
        <v>82.769179153400003</v>
      </c>
      <c r="D53" s="3">
        <v>1104.7979407726</v>
      </c>
      <c r="E53" s="3">
        <v>82.769179153400003</v>
      </c>
    </row>
    <row r="54" spans="1:5" x14ac:dyDescent="0.3">
      <c r="A54" t="s">
        <v>191</v>
      </c>
      <c r="B54" s="3">
        <v>978.99996948240005</v>
      </c>
      <c r="C54" s="3">
        <v>10</v>
      </c>
      <c r="D54" s="3">
        <v>978.99996948240005</v>
      </c>
      <c r="E54" s="3">
        <v>135.75</v>
      </c>
    </row>
    <row r="55" spans="1:5" x14ac:dyDescent="0.3">
      <c r="A55" t="s">
        <v>192</v>
      </c>
      <c r="B55" s="3">
        <v>978.99996948240005</v>
      </c>
      <c r="C55" s="3">
        <v>86.000007629400002</v>
      </c>
      <c r="D55" s="3">
        <v>1179</v>
      </c>
      <c r="E55" s="3">
        <v>86.000007629400002</v>
      </c>
    </row>
    <row r="56" spans="1:5" x14ac:dyDescent="0.3">
      <c r="A56" t="s">
        <v>193</v>
      </c>
      <c r="B56" s="3">
        <v>1130.9999389648001</v>
      </c>
      <c r="C56" s="3">
        <v>39.000007629400002</v>
      </c>
      <c r="D56" s="3">
        <v>1139.9999389648001</v>
      </c>
      <c r="E56" s="3">
        <v>37.500007629400002</v>
      </c>
    </row>
    <row r="57" spans="1:5" x14ac:dyDescent="0.3">
      <c r="A57" t="s">
        <v>194</v>
      </c>
      <c r="B57" s="3">
        <v>1031.1512756348</v>
      </c>
      <c r="C57" s="3">
        <v>68.181991577100007</v>
      </c>
      <c r="D57" s="3">
        <v>1037.5152587891</v>
      </c>
      <c r="E57" s="3">
        <v>61.818031310999999</v>
      </c>
    </row>
    <row r="58" spans="1:5" x14ac:dyDescent="0.3">
      <c r="A58" t="s">
        <v>195</v>
      </c>
      <c r="B58" s="3">
        <v>1087.5978675304</v>
      </c>
      <c r="C58" s="3">
        <v>80.769179153400003</v>
      </c>
      <c r="D58" s="3">
        <v>1091.8979163585</v>
      </c>
      <c r="E58" s="3">
        <v>72.769179153400003</v>
      </c>
    </row>
    <row r="59" spans="1:5" x14ac:dyDescent="0.3">
      <c r="A59" t="s">
        <v>196</v>
      </c>
      <c r="B59" s="3">
        <v>1026.4999694824</v>
      </c>
      <c r="C59" s="3">
        <v>58.000007629400002</v>
      </c>
      <c r="D59" s="3">
        <v>1026.4999694824</v>
      </c>
      <c r="E59" s="3">
        <v>40.000007629400002</v>
      </c>
    </row>
    <row r="60" spans="1:5" x14ac:dyDescent="0.3">
      <c r="A60" t="s">
        <v>197</v>
      </c>
      <c r="B60" s="3">
        <v>1042.3332519531</v>
      </c>
      <c r="C60" s="3">
        <v>86.000007629400002</v>
      </c>
      <c r="D60" s="3">
        <v>1042.3332519531</v>
      </c>
      <c r="E60" s="3">
        <v>58.000007629400002</v>
      </c>
    </row>
    <row r="61" spans="1:5" x14ac:dyDescent="0.3">
      <c r="A61" t="s">
        <v>198</v>
      </c>
      <c r="B61" s="3">
        <v>1073.9999694824</v>
      </c>
      <c r="C61" s="3">
        <v>58.000007629400002</v>
      </c>
      <c r="D61" s="3">
        <v>1073.9999694824</v>
      </c>
      <c r="E61" s="3">
        <v>40.000007629400002</v>
      </c>
    </row>
    <row r="62" spans="1:5" x14ac:dyDescent="0.3">
      <c r="A62" t="s">
        <v>199</v>
      </c>
      <c r="B62" s="3">
        <v>1079.6666564940999</v>
      </c>
      <c r="C62" s="3">
        <v>72.000007629400002</v>
      </c>
      <c r="D62" s="3">
        <v>1079.6666564940999</v>
      </c>
      <c r="E62" s="3">
        <v>66.000007629400002</v>
      </c>
    </row>
    <row r="63" spans="1:5" x14ac:dyDescent="0.3">
      <c r="A63" t="s">
        <v>200</v>
      </c>
      <c r="B63" s="3">
        <v>1088.9999084473</v>
      </c>
      <c r="C63" s="3">
        <v>40.000007629400002</v>
      </c>
      <c r="D63" s="3">
        <v>1088.9999084473</v>
      </c>
      <c r="E63" s="3">
        <v>10</v>
      </c>
    </row>
    <row r="64" spans="1:5" x14ac:dyDescent="0.3">
      <c r="A64" t="s">
        <v>201</v>
      </c>
      <c r="B64" s="3">
        <v>1092.6666564940999</v>
      </c>
      <c r="C64" s="3">
        <v>72.000007629400002</v>
      </c>
      <c r="D64" s="3">
        <v>1092.6666564940999</v>
      </c>
      <c r="E64" s="3">
        <v>66.000007629400002</v>
      </c>
    </row>
    <row r="65" spans="1:5" x14ac:dyDescent="0.3">
      <c r="A65" t="s">
        <v>202</v>
      </c>
      <c r="B65" s="3">
        <v>1139.9999389648001</v>
      </c>
      <c r="C65" s="3">
        <v>34.500007629400002</v>
      </c>
      <c r="D65" s="3">
        <v>1130.9999389648001</v>
      </c>
      <c r="E65" s="3">
        <v>33.000007629400002</v>
      </c>
    </row>
    <row r="66" spans="1:5" x14ac:dyDescent="0.3">
      <c r="A66" t="s">
        <v>203</v>
      </c>
      <c r="B66" s="3">
        <v>1031.1512756348</v>
      </c>
      <c r="C66" s="3">
        <v>61.818031310999999</v>
      </c>
      <c r="D66" s="3">
        <v>1037.5152282715001</v>
      </c>
      <c r="E66" s="3">
        <v>68.181991577100007</v>
      </c>
    </row>
    <row r="67" spans="1:5" x14ac:dyDescent="0.3">
      <c r="A67" t="s">
        <v>204</v>
      </c>
      <c r="B67" s="3">
        <v>1105.6665649414001</v>
      </c>
      <c r="C67" s="3">
        <v>58.000007629400002</v>
      </c>
      <c r="D67" s="3">
        <v>1105.6665649414001</v>
      </c>
      <c r="E67" s="3">
        <v>86.000007629400002</v>
      </c>
    </row>
    <row r="68" spans="1:5" x14ac:dyDescent="0.3">
      <c r="A68" t="s">
        <v>205</v>
      </c>
      <c r="B68" s="3">
        <v>1118.9999389648001</v>
      </c>
      <c r="C68" s="3">
        <v>32.391571044899997</v>
      </c>
      <c r="D68" s="3">
        <v>1118.9999389648001</v>
      </c>
      <c r="E68" s="3">
        <v>39.471527099600003</v>
      </c>
    </row>
    <row r="69" spans="1:5" x14ac:dyDescent="0.3">
      <c r="A69" t="s">
        <v>206</v>
      </c>
      <c r="B69" s="3">
        <v>1121.4999389648001</v>
      </c>
      <c r="C69" s="3">
        <v>58.000007629400002</v>
      </c>
      <c r="D69" s="3">
        <v>1121.4999389648001</v>
      </c>
      <c r="E69" s="3">
        <v>40.000007629400002</v>
      </c>
    </row>
    <row r="70" spans="1:5" x14ac:dyDescent="0.3">
      <c r="A70" t="s">
        <v>207</v>
      </c>
      <c r="B70" s="3">
        <v>1130.9999389648001</v>
      </c>
      <c r="C70" s="3">
        <v>33.000007629400002</v>
      </c>
      <c r="D70" s="3">
        <v>1130.9999389648001</v>
      </c>
      <c r="E70" s="3">
        <v>39.000007629400002</v>
      </c>
    </row>
    <row r="71" spans="1:5" x14ac:dyDescent="0.3">
      <c r="A71" t="s">
        <v>208</v>
      </c>
      <c r="B71" s="3">
        <v>1139.9999389648001</v>
      </c>
      <c r="C71" s="3">
        <v>37.500007629400002</v>
      </c>
      <c r="D71" s="3">
        <v>1139.9999389648001</v>
      </c>
      <c r="E71" s="3">
        <v>34.500007629400002</v>
      </c>
    </row>
    <row r="72" spans="1:5" x14ac:dyDescent="0.3">
      <c r="A72" t="s">
        <v>209</v>
      </c>
      <c r="B72" s="3">
        <v>1096.8278479991</v>
      </c>
      <c r="C72" s="3">
        <v>82.769179153400003</v>
      </c>
      <c r="D72" s="3">
        <v>1091.8979163585</v>
      </c>
      <c r="E72" s="3">
        <v>72.769179153400003</v>
      </c>
    </row>
    <row r="73" spans="1:5" x14ac:dyDescent="0.3">
      <c r="A73" t="s">
        <v>210</v>
      </c>
      <c r="B73" s="3">
        <v>1146.4999389648001</v>
      </c>
      <c r="C73" s="3">
        <v>40.000007629400002</v>
      </c>
      <c r="D73" s="3">
        <v>1146.4999389648001</v>
      </c>
      <c r="E73" s="3">
        <v>32</v>
      </c>
    </row>
    <row r="74" spans="1:5" x14ac:dyDescent="0.3">
      <c r="A74" t="s">
        <v>211</v>
      </c>
      <c r="B74" s="3">
        <v>1169</v>
      </c>
      <c r="C74" s="3">
        <v>86.000007629400002</v>
      </c>
      <c r="D74" s="3">
        <v>1169</v>
      </c>
      <c r="E74" s="3">
        <v>10</v>
      </c>
    </row>
    <row r="75" spans="1:5" x14ac:dyDescent="0.3">
      <c r="A75" t="s">
        <v>212</v>
      </c>
      <c r="B75" s="3">
        <v>1189</v>
      </c>
      <c r="C75" s="3">
        <v>841</v>
      </c>
      <c r="D75" s="3">
        <v>1189</v>
      </c>
      <c r="E75" s="3">
        <v>5.6843418860808002E-14</v>
      </c>
    </row>
    <row r="76" spans="1:5" x14ac:dyDescent="0.3">
      <c r="A76" t="s">
        <v>213</v>
      </c>
      <c r="B76" s="3">
        <v>1169</v>
      </c>
      <c r="C76" s="3">
        <v>15.853659629799999</v>
      </c>
      <c r="D76" s="3">
        <v>1179</v>
      </c>
      <c r="E76" s="3">
        <v>15.853659629799999</v>
      </c>
    </row>
    <row r="77" spans="1:5" x14ac:dyDescent="0.3">
      <c r="A77" t="s">
        <v>214</v>
      </c>
      <c r="B77" s="3">
        <v>0</v>
      </c>
      <c r="C77" s="3">
        <v>841</v>
      </c>
      <c r="D77" s="3">
        <v>0</v>
      </c>
      <c r="E77" s="3">
        <v>0</v>
      </c>
    </row>
    <row r="78" spans="1:5" x14ac:dyDescent="0.3">
      <c r="A78" t="s">
        <v>215</v>
      </c>
      <c r="B78" s="3">
        <v>5</v>
      </c>
      <c r="C78" s="3">
        <v>5</v>
      </c>
      <c r="D78" s="3">
        <v>5</v>
      </c>
      <c r="E78" s="3">
        <v>836</v>
      </c>
    </row>
    <row r="79" spans="1:5" x14ac:dyDescent="0.3">
      <c r="A79" t="s">
        <v>216</v>
      </c>
      <c r="B79" s="3">
        <v>10</v>
      </c>
      <c r="C79" s="3">
        <v>10</v>
      </c>
      <c r="D79" s="3">
        <v>10</v>
      </c>
      <c r="E79" s="3">
        <v>831</v>
      </c>
    </row>
    <row r="80" spans="1:5" x14ac:dyDescent="0.3">
      <c r="A80" t="s">
        <v>217</v>
      </c>
      <c r="B80" s="3">
        <v>1189</v>
      </c>
      <c r="C80" s="3">
        <v>0</v>
      </c>
      <c r="D80" s="3">
        <v>0</v>
      </c>
      <c r="E80" s="3">
        <v>0</v>
      </c>
    </row>
    <row r="81" spans="1:5" x14ac:dyDescent="0.3">
      <c r="A81" t="s">
        <v>218</v>
      </c>
      <c r="B81" s="3">
        <v>1184</v>
      </c>
      <c r="C81" s="3">
        <v>5</v>
      </c>
      <c r="D81" s="3">
        <v>5</v>
      </c>
      <c r="E81" s="3">
        <v>5</v>
      </c>
    </row>
    <row r="82" spans="1:5" x14ac:dyDescent="0.3">
      <c r="A82" t="s">
        <v>219</v>
      </c>
      <c r="B82" s="3">
        <v>1179</v>
      </c>
      <c r="C82" s="3">
        <v>10</v>
      </c>
      <c r="D82" s="3">
        <v>10</v>
      </c>
      <c r="E82" s="3">
        <v>10</v>
      </c>
    </row>
    <row r="83" spans="1:5" x14ac:dyDescent="0.3">
      <c r="A83" t="s">
        <v>220</v>
      </c>
      <c r="B83" s="3">
        <v>1169</v>
      </c>
      <c r="C83" s="3">
        <v>25.853660583500002</v>
      </c>
      <c r="D83" s="3">
        <v>1179</v>
      </c>
      <c r="E83" s="3">
        <v>25.853660583500002</v>
      </c>
    </row>
    <row r="84" spans="1:5" x14ac:dyDescent="0.3">
      <c r="A84" t="s">
        <v>221</v>
      </c>
      <c r="B84" s="3">
        <v>1088.9999084473</v>
      </c>
      <c r="C84" s="3">
        <v>32.000007629400002</v>
      </c>
      <c r="D84" s="3">
        <v>1169</v>
      </c>
      <c r="E84" s="3">
        <v>32.000007629400002</v>
      </c>
    </row>
    <row r="85" spans="1:5" x14ac:dyDescent="0.3">
      <c r="A85" t="s">
        <v>222</v>
      </c>
      <c r="B85" s="3">
        <v>1169</v>
      </c>
      <c r="C85" s="3">
        <v>35.853660583500002</v>
      </c>
      <c r="D85" s="3">
        <v>1179</v>
      </c>
      <c r="E85" s="3">
        <v>35.853660583500002</v>
      </c>
    </row>
    <row r="86" spans="1:5" x14ac:dyDescent="0.3">
      <c r="A86" t="s">
        <v>223</v>
      </c>
      <c r="B86" s="3">
        <v>10</v>
      </c>
      <c r="C86" s="3">
        <v>831</v>
      </c>
      <c r="D86" s="3">
        <v>1179</v>
      </c>
      <c r="E86" s="3">
        <v>831</v>
      </c>
    </row>
    <row r="87" spans="1:5" x14ac:dyDescent="0.3">
      <c r="A87" t="s">
        <v>224</v>
      </c>
      <c r="B87" s="3">
        <v>5</v>
      </c>
      <c r="C87" s="3">
        <v>836</v>
      </c>
      <c r="D87" s="3">
        <v>1184</v>
      </c>
      <c r="E87" s="3">
        <v>836</v>
      </c>
    </row>
    <row r="88" spans="1:5" x14ac:dyDescent="0.3">
      <c r="A88" t="s">
        <v>225</v>
      </c>
      <c r="B88" s="3">
        <v>0</v>
      </c>
      <c r="C88" s="3">
        <v>841</v>
      </c>
      <c r="D88" s="3">
        <v>1189</v>
      </c>
      <c r="E88" s="3">
        <v>841</v>
      </c>
    </row>
    <row r="89" spans="1:5" x14ac:dyDescent="0.3">
      <c r="A89" t="s">
        <v>226</v>
      </c>
      <c r="B89" s="3">
        <v>1113.3994750976999</v>
      </c>
      <c r="C89" s="3">
        <v>36.000007629400002</v>
      </c>
      <c r="D89" s="3">
        <v>1124.3064575195001</v>
      </c>
      <c r="E89" s="3">
        <v>36.000007629400002</v>
      </c>
    </row>
    <row r="90" spans="1:5" x14ac:dyDescent="0.3">
      <c r="A90" t="s">
        <v>227</v>
      </c>
      <c r="B90" s="3">
        <v>1179</v>
      </c>
      <c r="C90" s="3">
        <v>10</v>
      </c>
      <c r="D90" s="3">
        <v>1179</v>
      </c>
      <c r="E90" s="3">
        <v>831</v>
      </c>
    </row>
    <row r="91" spans="1:5" x14ac:dyDescent="0.3">
      <c r="A91" t="s">
        <v>228</v>
      </c>
      <c r="B91" s="3">
        <v>1184</v>
      </c>
      <c r="C91" s="3">
        <v>836</v>
      </c>
      <c r="D91" s="3">
        <v>1184</v>
      </c>
      <c r="E91" s="3">
        <v>5</v>
      </c>
    </row>
    <row r="92" spans="1:5" x14ac:dyDescent="0.3">
      <c r="A92" t="s">
        <v>229</v>
      </c>
      <c r="B92" s="3">
        <v>1079.6666564940999</v>
      </c>
      <c r="C92" s="3">
        <v>66.000007629400002</v>
      </c>
      <c r="D92" s="3">
        <v>1092.6666564940999</v>
      </c>
      <c r="E92" s="3">
        <v>72.000007629400002</v>
      </c>
    </row>
    <row r="93" spans="1:5" x14ac:dyDescent="0.3">
      <c r="A93" t="s">
        <v>230</v>
      </c>
      <c r="B93" s="3">
        <v>1127.5593872070001</v>
      </c>
      <c r="C93" s="3">
        <v>36.0272254944</v>
      </c>
      <c r="D93" s="3">
        <v>1144.4938964844</v>
      </c>
      <c r="E93" s="3">
        <v>36.0272254944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8"/>
  <sheetViews>
    <sheetView workbookViewId="0">
      <selection activeCell="A102" sqref="A102:G108"/>
    </sheetView>
  </sheetViews>
  <sheetFormatPr baseColWidth="10" defaultColWidth="11.44140625" defaultRowHeight="14.4" x14ac:dyDescent="0.3"/>
  <cols>
    <col min="1" max="1" width="15" customWidth="1"/>
  </cols>
  <sheetData>
    <row r="1" spans="1:6" x14ac:dyDescent="0.3">
      <c r="A1" s="1" t="s">
        <v>216</v>
      </c>
      <c r="B1" s="4">
        <v>10</v>
      </c>
      <c r="C1" s="4">
        <v>10</v>
      </c>
      <c r="D1" s="4">
        <v>10</v>
      </c>
      <c r="E1" s="4">
        <v>-10</v>
      </c>
      <c r="F1" s="6" t="s">
        <v>238</v>
      </c>
    </row>
    <row r="2" spans="1:6" x14ac:dyDescent="0.3">
      <c r="A2" s="1" t="s">
        <v>223</v>
      </c>
      <c r="B2" s="4">
        <v>10</v>
      </c>
      <c r="C2" s="4">
        <v>-10</v>
      </c>
      <c r="D2" s="4">
        <v>10</v>
      </c>
      <c r="E2" s="4">
        <v>-10</v>
      </c>
      <c r="F2" s="6" t="s">
        <v>240</v>
      </c>
    </row>
    <row r="3" spans="1:6" x14ac:dyDescent="0.3">
      <c r="A3" s="1" t="s">
        <v>215</v>
      </c>
      <c r="B3" s="4">
        <v>5</v>
      </c>
      <c r="C3" s="4">
        <v>5</v>
      </c>
      <c r="D3" s="4">
        <v>5</v>
      </c>
      <c r="E3" s="4">
        <v>-5</v>
      </c>
      <c r="F3" s="6" t="s">
        <v>238</v>
      </c>
    </row>
    <row r="4" spans="1:6" x14ac:dyDescent="0.3">
      <c r="A4" s="1" t="s">
        <v>224</v>
      </c>
      <c r="B4" s="4">
        <v>5</v>
      </c>
      <c r="C4" s="4">
        <v>-5</v>
      </c>
      <c r="D4" s="4">
        <v>5</v>
      </c>
      <c r="E4" s="4">
        <v>-5</v>
      </c>
      <c r="F4" s="6" t="s">
        <v>240</v>
      </c>
    </row>
    <row r="5" spans="1:6" x14ac:dyDescent="0.3">
      <c r="A5" s="1" t="s">
        <v>214</v>
      </c>
      <c r="B5" s="4">
        <v>0</v>
      </c>
      <c r="C5" s="4">
        <v>0</v>
      </c>
      <c r="D5" s="4">
        <v>0</v>
      </c>
      <c r="E5" s="4">
        <v>0</v>
      </c>
      <c r="F5" s="6" t="s">
        <v>238</v>
      </c>
    </row>
    <row r="6" spans="1:6" x14ac:dyDescent="0.3">
      <c r="A6" s="1" t="s">
        <v>225</v>
      </c>
      <c r="B6" s="4">
        <v>0</v>
      </c>
      <c r="C6" s="4">
        <v>0</v>
      </c>
      <c r="D6" s="4">
        <v>0</v>
      </c>
      <c r="E6" s="4">
        <v>0</v>
      </c>
      <c r="F6" s="6" t="s">
        <v>240</v>
      </c>
    </row>
    <row r="7" spans="1:6" x14ac:dyDescent="0.3">
      <c r="A7" s="1" t="s">
        <v>212</v>
      </c>
      <c r="B7" s="4">
        <v>0</v>
      </c>
      <c r="C7" s="4">
        <v>0</v>
      </c>
      <c r="D7" s="4">
        <v>0</v>
      </c>
      <c r="E7" s="4">
        <v>0</v>
      </c>
      <c r="F7" s="6" t="s">
        <v>241</v>
      </c>
    </row>
    <row r="8" spans="1:6" x14ac:dyDescent="0.3">
      <c r="A8" s="1" t="s">
        <v>228</v>
      </c>
      <c r="B8" s="4">
        <v>5</v>
      </c>
      <c r="C8" s="4">
        <v>5</v>
      </c>
      <c r="D8" s="4">
        <v>5</v>
      </c>
      <c r="E8" s="4">
        <v>-5</v>
      </c>
      <c r="F8" s="6" t="s">
        <v>241</v>
      </c>
    </row>
    <row r="9" spans="1:6" x14ac:dyDescent="0.3">
      <c r="A9" s="1" t="s">
        <v>219</v>
      </c>
      <c r="B9" s="4">
        <v>10</v>
      </c>
      <c r="C9" s="4">
        <v>10</v>
      </c>
      <c r="D9" s="4">
        <v>10</v>
      </c>
      <c r="E9" s="4">
        <v>10</v>
      </c>
      <c r="F9" s="6" t="s">
        <v>239</v>
      </c>
    </row>
    <row r="10" spans="1:6" x14ac:dyDescent="0.3">
      <c r="A10" s="1" t="s">
        <v>227</v>
      </c>
      <c r="B10" s="4">
        <v>10</v>
      </c>
      <c r="C10" s="4">
        <v>10</v>
      </c>
      <c r="D10" s="4">
        <v>10</v>
      </c>
      <c r="E10" s="4">
        <v>-10</v>
      </c>
      <c r="F10" s="6" t="s">
        <v>241</v>
      </c>
    </row>
    <row r="11" spans="1:6" x14ac:dyDescent="0.3">
      <c r="A11" s="1" t="s">
        <v>217</v>
      </c>
      <c r="B11" s="4">
        <v>0</v>
      </c>
      <c r="C11" s="4">
        <v>0</v>
      </c>
      <c r="D11" s="4">
        <v>0</v>
      </c>
      <c r="E11" s="4">
        <v>0</v>
      </c>
      <c r="F11" s="6" t="s">
        <v>239</v>
      </c>
    </row>
    <row r="12" spans="1:6" x14ac:dyDescent="0.3">
      <c r="A12" s="1" t="s">
        <v>218</v>
      </c>
      <c r="B12" s="4">
        <v>5</v>
      </c>
      <c r="C12" s="4">
        <v>5</v>
      </c>
      <c r="D12" s="4">
        <v>5</v>
      </c>
      <c r="E12" s="4">
        <v>5</v>
      </c>
      <c r="F12" s="6" t="s">
        <v>239</v>
      </c>
    </row>
    <row r="13" spans="1:6" x14ac:dyDescent="0.3">
      <c r="A13" s="1" t="s">
        <v>139</v>
      </c>
      <c r="B13" s="4">
        <v>209.97821044921898</v>
      </c>
      <c r="C13" s="4">
        <v>128</v>
      </c>
      <c r="D13" s="4">
        <v>9.9782104492198869</v>
      </c>
      <c r="E13" s="4">
        <v>128</v>
      </c>
      <c r="F13" s="6" t="s">
        <v>237</v>
      </c>
    </row>
    <row r="14" spans="1:6" x14ac:dyDescent="0.3">
      <c r="A14" s="1" t="s">
        <v>138</v>
      </c>
      <c r="B14" s="4">
        <v>210.00003051759995</v>
      </c>
      <c r="C14" s="4">
        <v>135.75</v>
      </c>
      <c r="D14" s="4">
        <v>10</v>
      </c>
      <c r="E14" s="4">
        <v>135.75</v>
      </c>
      <c r="F14" s="6" t="s">
        <v>237</v>
      </c>
    </row>
    <row r="15" spans="1:6" x14ac:dyDescent="0.3">
      <c r="A15" s="1" t="s">
        <v>178</v>
      </c>
      <c r="B15" s="4">
        <v>10</v>
      </c>
      <c r="C15" s="4">
        <v>10</v>
      </c>
      <c r="D15" s="4">
        <v>210.00003051759995</v>
      </c>
      <c r="E15" s="4">
        <v>10</v>
      </c>
      <c r="F15" s="6" t="s">
        <v>237</v>
      </c>
    </row>
    <row r="16" spans="1:6" x14ac:dyDescent="0.3">
      <c r="A16" s="1" t="s">
        <v>213</v>
      </c>
      <c r="B16" s="4">
        <v>20</v>
      </c>
      <c r="C16" s="4">
        <v>15.853659629799999</v>
      </c>
      <c r="D16" s="4">
        <v>10</v>
      </c>
      <c r="E16" s="4">
        <v>15.853659629799999</v>
      </c>
      <c r="F16" s="6" t="s">
        <v>237</v>
      </c>
    </row>
    <row r="17" spans="1:6" x14ac:dyDescent="0.3">
      <c r="A17" s="1" t="s">
        <v>220</v>
      </c>
      <c r="B17" s="4">
        <v>20</v>
      </c>
      <c r="C17" s="4">
        <v>25.853660583500002</v>
      </c>
      <c r="D17" s="4">
        <v>10</v>
      </c>
      <c r="E17" s="4">
        <v>25.853660583500002</v>
      </c>
      <c r="F17" s="6" t="s">
        <v>237</v>
      </c>
    </row>
    <row r="18" spans="1:6" x14ac:dyDescent="0.3">
      <c r="A18" s="1" t="s">
        <v>222</v>
      </c>
      <c r="B18" s="4">
        <v>20</v>
      </c>
      <c r="C18" s="4">
        <v>35.853660583500002</v>
      </c>
      <c r="D18" s="4">
        <v>10</v>
      </c>
      <c r="E18" s="4">
        <v>35.853660583500002</v>
      </c>
      <c r="F18" s="6" t="s">
        <v>237</v>
      </c>
    </row>
    <row r="19" spans="1:6" x14ac:dyDescent="0.3">
      <c r="A19" s="1" t="s">
        <v>180</v>
      </c>
      <c r="B19" s="4">
        <v>20</v>
      </c>
      <c r="C19" s="4">
        <v>45.853660583500002</v>
      </c>
      <c r="D19" s="4">
        <v>10</v>
      </c>
      <c r="E19" s="4">
        <v>45.853660583500002</v>
      </c>
      <c r="F19" s="6" t="s">
        <v>237</v>
      </c>
    </row>
    <row r="20" spans="1:6" x14ac:dyDescent="0.3">
      <c r="A20" s="1" t="s">
        <v>184</v>
      </c>
      <c r="B20" s="4">
        <v>20</v>
      </c>
      <c r="C20" s="4">
        <v>55.853660583500002</v>
      </c>
      <c r="D20" s="4">
        <v>10</v>
      </c>
      <c r="E20" s="4">
        <v>55.853660583500002</v>
      </c>
      <c r="F20" s="6" t="s">
        <v>237</v>
      </c>
    </row>
    <row r="21" spans="1:6" x14ac:dyDescent="0.3">
      <c r="A21" s="1" t="s">
        <v>186</v>
      </c>
      <c r="B21" s="4">
        <v>20</v>
      </c>
      <c r="C21" s="4">
        <v>65.853660583500002</v>
      </c>
      <c r="D21" s="4">
        <v>10</v>
      </c>
      <c r="E21" s="4">
        <v>65.853660583500002</v>
      </c>
      <c r="F21" s="6" t="s">
        <v>237</v>
      </c>
    </row>
    <row r="22" spans="1:6" x14ac:dyDescent="0.3">
      <c r="A22" s="1" t="s">
        <v>189</v>
      </c>
      <c r="B22" s="4">
        <v>20</v>
      </c>
      <c r="C22" s="4">
        <v>75.853660583500002</v>
      </c>
      <c r="D22" s="4">
        <v>10</v>
      </c>
      <c r="E22" s="4">
        <v>75.853660583500002</v>
      </c>
      <c r="F22" s="6" t="s">
        <v>237</v>
      </c>
    </row>
    <row r="23" spans="1:6" x14ac:dyDescent="0.3">
      <c r="A23" s="1" t="s">
        <v>211</v>
      </c>
      <c r="B23" s="4">
        <v>20</v>
      </c>
      <c r="C23" s="4">
        <v>86.000007629400002</v>
      </c>
      <c r="D23" s="4">
        <v>20</v>
      </c>
      <c r="E23" s="4">
        <v>10</v>
      </c>
      <c r="F23" s="6" t="s">
        <v>237</v>
      </c>
    </row>
    <row r="24" spans="1:6" x14ac:dyDescent="0.3">
      <c r="A24" s="1" t="s">
        <v>210</v>
      </c>
      <c r="B24" s="4">
        <v>42.500061035199906</v>
      </c>
      <c r="C24" s="4">
        <v>40.000007629400002</v>
      </c>
      <c r="D24" s="4">
        <v>42.500061035199906</v>
      </c>
      <c r="E24" s="4">
        <v>32</v>
      </c>
      <c r="F24" s="6" t="s">
        <v>237</v>
      </c>
    </row>
    <row r="25" spans="1:6" x14ac:dyDescent="0.3">
      <c r="A25" s="1" t="s">
        <v>202</v>
      </c>
      <c r="B25" s="4">
        <v>49.000061035199906</v>
      </c>
      <c r="C25" s="4">
        <v>34.500007629400002</v>
      </c>
      <c r="D25" s="4">
        <v>58.000061035199906</v>
      </c>
      <c r="E25" s="4">
        <v>33.000007629400002</v>
      </c>
      <c r="F25" s="6" t="s">
        <v>237</v>
      </c>
    </row>
    <row r="26" spans="1:6" x14ac:dyDescent="0.3">
      <c r="A26" s="1" t="s">
        <v>208</v>
      </c>
      <c r="B26" s="4">
        <v>49.000061035199906</v>
      </c>
      <c r="C26" s="4">
        <v>37.500007629400002</v>
      </c>
      <c r="D26" s="4">
        <v>49.000061035199906</v>
      </c>
      <c r="E26" s="4">
        <v>34.500007629400002</v>
      </c>
      <c r="F26" s="6" t="s">
        <v>237</v>
      </c>
    </row>
    <row r="27" spans="1:6" x14ac:dyDescent="0.3">
      <c r="A27" s="1" t="s">
        <v>193</v>
      </c>
      <c r="B27" s="4">
        <v>58.000061035199906</v>
      </c>
      <c r="C27" s="4">
        <v>39.000007629400002</v>
      </c>
      <c r="D27" s="4">
        <v>49.000061035199906</v>
      </c>
      <c r="E27" s="4">
        <v>37.500007629400002</v>
      </c>
      <c r="F27" s="6" t="s">
        <v>237</v>
      </c>
    </row>
    <row r="28" spans="1:6" x14ac:dyDescent="0.3">
      <c r="A28" s="1" t="s">
        <v>207</v>
      </c>
      <c r="B28" s="4">
        <v>58.000061035199906</v>
      </c>
      <c r="C28" s="4">
        <v>33.000007629400002</v>
      </c>
      <c r="D28" s="4">
        <v>58.000061035199906</v>
      </c>
      <c r="E28" s="4">
        <v>39.000007629400002</v>
      </c>
      <c r="F28" s="6" t="s">
        <v>237</v>
      </c>
    </row>
    <row r="29" spans="1:6" x14ac:dyDescent="0.3">
      <c r="A29" s="1" t="s">
        <v>230</v>
      </c>
      <c r="B29" s="4">
        <v>61.4406127929999</v>
      </c>
      <c r="C29" s="4">
        <v>36.0272254944</v>
      </c>
      <c r="D29" s="4">
        <v>44.506103515599989</v>
      </c>
      <c r="E29" s="4">
        <v>36.0272254944</v>
      </c>
      <c r="F29" s="6" t="s">
        <v>237</v>
      </c>
    </row>
    <row r="30" spans="1:6" x14ac:dyDescent="0.3">
      <c r="A30" s="1" t="s">
        <v>206</v>
      </c>
      <c r="B30" s="4">
        <v>67.500061035199906</v>
      </c>
      <c r="C30" s="4">
        <v>58.000007629400002</v>
      </c>
      <c r="D30" s="4">
        <v>67.500061035199906</v>
      </c>
      <c r="E30" s="4">
        <v>40.000007629400002</v>
      </c>
      <c r="F30" s="6" t="s">
        <v>237</v>
      </c>
    </row>
    <row r="31" spans="1:6" x14ac:dyDescent="0.3">
      <c r="A31" s="1" t="s">
        <v>205</v>
      </c>
      <c r="B31" s="4">
        <v>70.000061035199906</v>
      </c>
      <c r="C31" s="4">
        <v>32.391571044899997</v>
      </c>
      <c r="D31" s="4">
        <v>70.000061035199906</v>
      </c>
      <c r="E31" s="4">
        <v>39.471527099600003</v>
      </c>
      <c r="F31" s="6" t="s">
        <v>237</v>
      </c>
    </row>
    <row r="32" spans="1:6" x14ac:dyDescent="0.3">
      <c r="A32" s="1" t="s">
        <v>226</v>
      </c>
      <c r="B32" s="4">
        <v>75.600524902300094</v>
      </c>
      <c r="C32" s="4">
        <v>36.000007629400002</v>
      </c>
      <c r="D32" s="4">
        <v>64.6935424804999</v>
      </c>
      <c r="E32" s="4">
        <v>36.000007629400002</v>
      </c>
      <c r="F32" s="6" t="s">
        <v>237</v>
      </c>
    </row>
    <row r="33" spans="1:6" x14ac:dyDescent="0.3">
      <c r="A33" s="1" t="s">
        <v>187</v>
      </c>
      <c r="B33" s="4">
        <v>83.333435058599889</v>
      </c>
      <c r="C33" s="4">
        <v>66.000007629400002</v>
      </c>
      <c r="D33" s="4">
        <v>109.33334350590007</v>
      </c>
      <c r="E33" s="4">
        <v>66.000007629400002</v>
      </c>
      <c r="F33" s="6" t="s">
        <v>237</v>
      </c>
    </row>
    <row r="34" spans="1:6" x14ac:dyDescent="0.3">
      <c r="A34" s="1" t="s">
        <v>204</v>
      </c>
      <c r="B34" s="4">
        <v>83.333435058599889</v>
      </c>
      <c r="C34" s="4">
        <v>58.000007629400002</v>
      </c>
      <c r="D34" s="4">
        <v>83.333435058599889</v>
      </c>
      <c r="E34" s="4">
        <v>86.000007629400002</v>
      </c>
      <c r="F34" s="6" t="s">
        <v>237</v>
      </c>
    </row>
    <row r="35" spans="1:6" x14ac:dyDescent="0.3">
      <c r="A35" s="1" t="s">
        <v>182</v>
      </c>
      <c r="B35" s="4">
        <v>90</v>
      </c>
      <c r="C35" s="4">
        <v>170</v>
      </c>
      <c r="D35" s="4">
        <v>90</v>
      </c>
      <c r="E35" s="4">
        <v>-9.9999999999989768</v>
      </c>
      <c r="F35" s="6" t="s">
        <v>241</v>
      </c>
    </row>
    <row r="36" spans="1:6" x14ac:dyDescent="0.3">
      <c r="A36" s="1" t="s">
        <v>183</v>
      </c>
      <c r="B36" s="4">
        <v>1179</v>
      </c>
      <c r="C36" s="4">
        <v>821</v>
      </c>
      <c r="D36" s="4">
        <v>90</v>
      </c>
      <c r="E36" s="4">
        <v>-20</v>
      </c>
      <c r="F36" s="6" t="s">
        <v>241</v>
      </c>
    </row>
    <row r="37" spans="1:6" x14ac:dyDescent="0.3">
      <c r="A37" s="1" t="s">
        <v>190</v>
      </c>
      <c r="B37" s="4">
        <v>92.172152000900041</v>
      </c>
      <c r="C37" s="4">
        <v>82.769179153400003</v>
      </c>
      <c r="D37" s="4">
        <v>84.202059227400014</v>
      </c>
      <c r="E37" s="4">
        <v>82.769179153400003</v>
      </c>
      <c r="F37" s="6" t="s">
        <v>237</v>
      </c>
    </row>
    <row r="38" spans="1:6" x14ac:dyDescent="0.3">
      <c r="A38" s="1" t="s">
        <v>209</v>
      </c>
      <c r="B38" s="4">
        <v>92.172152000900041</v>
      </c>
      <c r="C38" s="4">
        <v>82.769179153400003</v>
      </c>
      <c r="D38" s="4">
        <v>97.10208364150003</v>
      </c>
      <c r="E38" s="4">
        <v>72.769179153400003</v>
      </c>
      <c r="F38" s="6" t="s">
        <v>237</v>
      </c>
    </row>
    <row r="39" spans="1:6" x14ac:dyDescent="0.3">
      <c r="A39" s="1" t="s">
        <v>201</v>
      </c>
      <c r="B39" s="4">
        <v>96.333343505900075</v>
      </c>
      <c r="C39" s="4">
        <v>72.000007629400002</v>
      </c>
      <c r="D39" s="4">
        <v>96.333343505900075</v>
      </c>
      <c r="E39" s="4">
        <v>66.000007629400002</v>
      </c>
      <c r="F39" s="6" t="s">
        <v>237</v>
      </c>
    </row>
    <row r="40" spans="1:6" x14ac:dyDescent="0.3">
      <c r="A40" s="1" t="s">
        <v>221</v>
      </c>
      <c r="B40" s="4">
        <v>100.00009155270004</v>
      </c>
      <c r="C40" s="4">
        <v>32.000007629400002</v>
      </c>
      <c r="D40" s="4">
        <v>20</v>
      </c>
      <c r="E40" s="4">
        <v>32.000007629400002</v>
      </c>
      <c r="F40" s="6" t="s">
        <v>237</v>
      </c>
    </row>
    <row r="41" spans="1:6" x14ac:dyDescent="0.3">
      <c r="A41" s="1" t="s">
        <v>200</v>
      </c>
      <c r="B41" s="4">
        <v>100.00009155270004</v>
      </c>
      <c r="C41" s="4">
        <v>40.000007629400002</v>
      </c>
      <c r="D41" s="4">
        <v>100.00009155270004</v>
      </c>
      <c r="E41" s="4">
        <v>10</v>
      </c>
      <c r="F41" s="6" t="s">
        <v>237</v>
      </c>
    </row>
    <row r="42" spans="1:6" x14ac:dyDescent="0.3">
      <c r="A42" s="1" t="s">
        <v>195</v>
      </c>
      <c r="B42" s="4">
        <v>101.40213246960002</v>
      </c>
      <c r="C42" s="4">
        <v>80.769179153400003</v>
      </c>
      <c r="D42" s="4">
        <v>97.10208364150003</v>
      </c>
      <c r="E42" s="4">
        <v>72.769179153400003</v>
      </c>
      <c r="F42" s="6" t="s">
        <v>237</v>
      </c>
    </row>
    <row r="43" spans="1:6" x14ac:dyDescent="0.3">
      <c r="A43" s="1" t="s">
        <v>199</v>
      </c>
      <c r="B43" s="4">
        <v>109.33334350590007</v>
      </c>
      <c r="C43" s="4">
        <v>72.000007629400002</v>
      </c>
      <c r="D43" s="4">
        <v>109.33334350590007</v>
      </c>
      <c r="E43" s="4">
        <v>66.000007629400002</v>
      </c>
      <c r="F43" s="6" t="s">
        <v>237</v>
      </c>
    </row>
    <row r="44" spans="1:6" x14ac:dyDescent="0.3">
      <c r="A44" s="1" t="s">
        <v>229</v>
      </c>
      <c r="B44" s="4">
        <v>109.33334350590007</v>
      </c>
      <c r="C44" s="4">
        <v>66.000007629400002</v>
      </c>
      <c r="D44" s="4">
        <v>96.333343505900075</v>
      </c>
      <c r="E44" s="4">
        <v>72.000007629400002</v>
      </c>
      <c r="F44" s="6" t="s">
        <v>237</v>
      </c>
    </row>
    <row r="45" spans="1:6" x14ac:dyDescent="0.3">
      <c r="A45" s="1" t="s">
        <v>198</v>
      </c>
      <c r="B45" s="4">
        <v>115.00003051759995</v>
      </c>
      <c r="C45" s="4">
        <v>58.000007629400002</v>
      </c>
      <c r="D45" s="4">
        <v>115.00003051759995</v>
      </c>
      <c r="E45" s="4">
        <v>40.000007629400002</v>
      </c>
      <c r="F45" s="6" t="s">
        <v>237</v>
      </c>
    </row>
    <row r="46" spans="1:6" x14ac:dyDescent="0.3">
      <c r="A46" s="1" t="s">
        <v>197</v>
      </c>
      <c r="B46" s="4">
        <v>146.66674804690001</v>
      </c>
      <c r="C46" s="4">
        <v>86.000007629400002</v>
      </c>
      <c r="D46" s="4">
        <v>146.66674804690001</v>
      </c>
      <c r="E46" s="4">
        <v>58.000007629400002</v>
      </c>
      <c r="F46" s="6" t="s">
        <v>237</v>
      </c>
    </row>
    <row r="47" spans="1:6" x14ac:dyDescent="0.3">
      <c r="A47" s="1" t="s">
        <v>194</v>
      </c>
      <c r="B47" s="4">
        <v>157.84872436520004</v>
      </c>
      <c r="C47" s="4">
        <v>68.181991577100007</v>
      </c>
      <c r="D47" s="4">
        <v>151.48474121089998</v>
      </c>
      <c r="E47" s="4">
        <v>61.818031310999999</v>
      </c>
      <c r="F47" s="6" t="s">
        <v>237</v>
      </c>
    </row>
    <row r="48" spans="1:6" x14ac:dyDescent="0.3">
      <c r="A48" s="1" t="s">
        <v>203</v>
      </c>
      <c r="B48" s="4">
        <v>157.84872436520004</v>
      </c>
      <c r="C48" s="4">
        <v>61.818031310999999</v>
      </c>
      <c r="D48" s="4">
        <v>151.48477172849994</v>
      </c>
      <c r="E48" s="4">
        <v>68.181991577100007</v>
      </c>
      <c r="F48" s="6" t="s">
        <v>237</v>
      </c>
    </row>
    <row r="49" spans="1:6" x14ac:dyDescent="0.3">
      <c r="A49" s="1" t="s">
        <v>196</v>
      </c>
      <c r="B49" s="4">
        <v>162.50003051759995</v>
      </c>
      <c r="C49" s="4">
        <v>58.000007629400002</v>
      </c>
      <c r="D49" s="4">
        <v>162.50003051759995</v>
      </c>
      <c r="E49" s="4">
        <v>40.000007629400002</v>
      </c>
      <c r="F49" s="6" t="s">
        <v>237</v>
      </c>
    </row>
    <row r="50" spans="1:6" x14ac:dyDescent="0.3">
      <c r="A50" s="1" t="s">
        <v>191</v>
      </c>
      <c r="B50" s="4">
        <v>210.00003051759995</v>
      </c>
      <c r="C50" s="4">
        <v>10</v>
      </c>
      <c r="D50" s="4">
        <v>210.00003051759995</v>
      </c>
      <c r="E50" s="4">
        <v>135.75</v>
      </c>
      <c r="F50" s="6" t="s">
        <v>237</v>
      </c>
    </row>
    <row r="51" spans="1:6" x14ac:dyDescent="0.3">
      <c r="A51" s="1" t="s">
        <v>179</v>
      </c>
      <c r="B51" s="4">
        <v>210.00003051759995</v>
      </c>
      <c r="C51" s="4">
        <v>40.000007629400002</v>
      </c>
      <c r="D51" s="4">
        <v>20</v>
      </c>
      <c r="E51" s="4">
        <v>40.000007629400002</v>
      </c>
      <c r="F51" s="6" t="s">
        <v>237</v>
      </c>
    </row>
    <row r="52" spans="1:6" x14ac:dyDescent="0.3">
      <c r="A52" s="1" t="s">
        <v>181</v>
      </c>
      <c r="B52" s="4">
        <v>210.00003051759995</v>
      </c>
      <c r="C52" s="4">
        <v>49.000007629400002</v>
      </c>
      <c r="D52" s="4">
        <v>20</v>
      </c>
      <c r="E52" s="4">
        <v>49.000007629400002</v>
      </c>
      <c r="F52" s="6" t="s">
        <v>237</v>
      </c>
    </row>
    <row r="53" spans="1:6" x14ac:dyDescent="0.3">
      <c r="A53" s="1" t="s">
        <v>185</v>
      </c>
      <c r="B53" s="4">
        <v>210.00003051759995</v>
      </c>
      <c r="C53" s="4">
        <v>58.000007629400002</v>
      </c>
      <c r="D53" s="4">
        <v>20</v>
      </c>
      <c r="E53" s="4">
        <v>58.000007629400002</v>
      </c>
      <c r="F53" s="6" t="s">
        <v>237</v>
      </c>
    </row>
    <row r="54" spans="1:6" x14ac:dyDescent="0.3">
      <c r="A54" s="1" t="s">
        <v>188</v>
      </c>
      <c r="B54" s="4">
        <v>210.00003051759995</v>
      </c>
      <c r="C54" s="4">
        <v>72.000007629400002</v>
      </c>
      <c r="D54" s="4">
        <v>20</v>
      </c>
      <c r="E54" s="4">
        <v>72.000007629400002</v>
      </c>
      <c r="F54" s="6" t="s">
        <v>237</v>
      </c>
    </row>
    <row r="55" spans="1:6" x14ac:dyDescent="0.3">
      <c r="A55" s="1" t="s">
        <v>192</v>
      </c>
      <c r="B55" s="4">
        <v>210.00003051759995</v>
      </c>
      <c r="C55" s="4">
        <v>86.000007629400002</v>
      </c>
      <c r="D55" s="4">
        <v>10</v>
      </c>
      <c r="E55" s="4">
        <v>86.000007629400002</v>
      </c>
      <c r="F55" s="6" t="s">
        <v>237</v>
      </c>
    </row>
    <row r="56" spans="1:6" x14ac:dyDescent="0.3">
      <c r="A56" s="1" t="s">
        <v>145</v>
      </c>
      <c r="B56" s="4">
        <v>28.415451049789908</v>
      </c>
      <c r="C56" s="4">
        <v>155.04776763905201</v>
      </c>
      <c r="D56" s="4">
        <v>28.415451049789908</v>
      </c>
      <c r="E56" s="4">
        <v>153.04776763905201</v>
      </c>
      <c r="F56" s="6" t="s">
        <v>237</v>
      </c>
    </row>
    <row r="57" spans="1:6" x14ac:dyDescent="0.3">
      <c r="A57" s="1" t="s">
        <v>154</v>
      </c>
      <c r="B57" s="4">
        <v>62.313766479489914</v>
      </c>
      <c r="C57" s="4">
        <v>153.04776763905201</v>
      </c>
      <c r="D57" s="4">
        <v>62.313766479489914</v>
      </c>
      <c r="E57" s="4">
        <v>151.54776763905201</v>
      </c>
      <c r="F57" s="6" t="s">
        <v>237</v>
      </c>
    </row>
    <row r="58" spans="1:6" x14ac:dyDescent="0.3">
      <c r="A58" s="1" t="s">
        <v>155</v>
      </c>
      <c r="B58" s="4">
        <v>66.514816284189919</v>
      </c>
      <c r="C58" s="4">
        <v>157.04776763905201</v>
      </c>
      <c r="D58" s="4">
        <v>66.514816284189919</v>
      </c>
      <c r="E58" s="4">
        <v>153.04776763905201</v>
      </c>
      <c r="F58" s="6" t="s">
        <v>237</v>
      </c>
    </row>
    <row r="59" spans="1:6" x14ac:dyDescent="0.3">
      <c r="A59" s="1" t="s">
        <v>156</v>
      </c>
      <c r="B59" s="4">
        <v>67.313766479489914</v>
      </c>
      <c r="C59" s="4">
        <v>153.04776763905201</v>
      </c>
      <c r="D59" s="4">
        <v>67.313766479489914</v>
      </c>
      <c r="E59" s="4">
        <v>148.04776763905201</v>
      </c>
      <c r="F59" s="6" t="s">
        <v>237</v>
      </c>
    </row>
    <row r="60" spans="1:6" x14ac:dyDescent="0.3">
      <c r="A60" s="1" t="s">
        <v>157</v>
      </c>
      <c r="B60" s="4">
        <v>72.313827514690047</v>
      </c>
      <c r="C60" s="4">
        <v>153.04776763905201</v>
      </c>
      <c r="D60" s="4">
        <v>72.313827514690047</v>
      </c>
      <c r="E60" s="4">
        <v>151.54776763905201</v>
      </c>
      <c r="F60" s="6" t="s">
        <v>237</v>
      </c>
    </row>
    <row r="61" spans="1:6" x14ac:dyDescent="0.3">
      <c r="A61" s="1" t="s">
        <v>158</v>
      </c>
      <c r="B61" s="4">
        <v>77.313827514690047</v>
      </c>
      <c r="C61" s="4">
        <v>153.04776763905201</v>
      </c>
      <c r="D61" s="4">
        <v>77.313827514690047</v>
      </c>
      <c r="E61" s="4">
        <v>148.04776763905201</v>
      </c>
      <c r="F61" s="6" t="s">
        <v>237</v>
      </c>
    </row>
    <row r="62" spans="1:6" x14ac:dyDescent="0.3">
      <c r="A62" s="1" t="s">
        <v>159</v>
      </c>
      <c r="B62" s="4">
        <v>79.214523315389897</v>
      </c>
      <c r="C62" s="4">
        <v>155.04776763905201</v>
      </c>
      <c r="D62" s="4">
        <v>79.214523315389897</v>
      </c>
      <c r="E62" s="4">
        <v>153.04776763905201</v>
      </c>
      <c r="F62" s="6" t="s">
        <v>237</v>
      </c>
    </row>
    <row r="63" spans="1:6" x14ac:dyDescent="0.3">
      <c r="A63" s="1" t="s">
        <v>160</v>
      </c>
      <c r="B63" s="4">
        <v>82.313827514690047</v>
      </c>
      <c r="C63" s="4">
        <v>153.04776763905201</v>
      </c>
      <c r="D63" s="4">
        <v>82.313827514690047</v>
      </c>
      <c r="E63" s="4">
        <v>151.54776763905201</v>
      </c>
      <c r="F63" s="6" t="s">
        <v>237</v>
      </c>
    </row>
    <row r="64" spans="1:6" x14ac:dyDescent="0.3">
      <c r="A64" s="1" t="s">
        <v>161</v>
      </c>
      <c r="B64" s="4">
        <v>87.313827514690047</v>
      </c>
      <c r="C64" s="4">
        <v>153.04776763905201</v>
      </c>
      <c r="D64" s="4">
        <v>87.313827514690047</v>
      </c>
      <c r="E64" s="4">
        <v>148.04776763905201</v>
      </c>
      <c r="F64" s="6" t="s">
        <v>237</v>
      </c>
    </row>
    <row r="65" spans="1:6" x14ac:dyDescent="0.3">
      <c r="A65" s="1" t="s">
        <v>162</v>
      </c>
      <c r="B65" s="4">
        <v>91.914291381790008</v>
      </c>
      <c r="C65" s="4">
        <v>157.04776763905201</v>
      </c>
      <c r="D65" s="4">
        <v>91.914291381790008</v>
      </c>
      <c r="E65" s="4">
        <v>153.04776763905201</v>
      </c>
      <c r="F65" s="6" t="s">
        <v>237</v>
      </c>
    </row>
    <row r="66" spans="1:6" x14ac:dyDescent="0.3">
      <c r="A66" s="1" t="s">
        <v>163</v>
      </c>
      <c r="B66" s="4">
        <v>92.313827514690047</v>
      </c>
      <c r="C66" s="4">
        <v>153.04776763905201</v>
      </c>
      <c r="D66" s="4">
        <v>92.313827514690047</v>
      </c>
      <c r="E66" s="4">
        <v>151.54776763905201</v>
      </c>
      <c r="F66" s="6" t="s">
        <v>237</v>
      </c>
    </row>
    <row r="67" spans="1:6" x14ac:dyDescent="0.3">
      <c r="A67" s="1" t="s">
        <v>146</v>
      </c>
      <c r="B67" s="4">
        <v>32.313766479489914</v>
      </c>
      <c r="C67" s="4">
        <v>153.04776763905201</v>
      </c>
      <c r="D67" s="4">
        <v>32.313766479489914</v>
      </c>
      <c r="E67" s="4">
        <v>151.54776763905201</v>
      </c>
      <c r="F67" s="6" t="s">
        <v>237</v>
      </c>
    </row>
    <row r="68" spans="1:6" x14ac:dyDescent="0.3">
      <c r="A68" s="1" t="s">
        <v>164</v>
      </c>
      <c r="B68" s="4">
        <v>94.454269409189919</v>
      </c>
      <c r="C68" s="4">
        <v>154.04776763905201</v>
      </c>
      <c r="D68" s="4">
        <v>94.454269409189919</v>
      </c>
      <c r="E68" s="4">
        <v>153.04776763905201</v>
      </c>
      <c r="F68" s="6" t="s">
        <v>237</v>
      </c>
    </row>
    <row r="69" spans="1:6" x14ac:dyDescent="0.3">
      <c r="A69" s="1" t="s">
        <v>165</v>
      </c>
      <c r="B69" s="4">
        <v>96.994186401389925</v>
      </c>
      <c r="C69" s="4">
        <v>154.04776763905201</v>
      </c>
      <c r="D69" s="4">
        <v>96.994186401389925</v>
      </c>
      <c r="E69" s="4">
        <v>153.04776763905201</v>
      </c>
      <c r="F69" s="6" t="s">
        <v>237</v>
      </c>
    </row>
    <row r="70" spans="1:6" x14ac:dyDescent="0.3">
      <c r="A70" s="1" t="s">
        <v>166</v>
      </c>
      <c r="B70" s="4">
        <v>97.313827514690047</v>
      </c>
      <c r="C70" s="4">
        <v>153.04776763905201</v>
      </c>
      <c r="D70" s="4">
        <v>97.313827514690047</v>
      </c>
      <c r="E70" s="4">
        <v>148.04776763905201</v>
      </c>
      <c r="F70" s="6" t="s">
        <v>237</v>
      </c>
    </row>
    <row r="71" spans="1:6" x14ac:dyDescent="0.3">
      <c r="A71" s="1" t="s">
        <v>167</v>
      </c>
      <c r="B71" s="4">
        <v>99.53410339358993</v>
      </c>
      <c r="C71" s="4">
        <v>154.04776763905201</v>
      </c>
      <c r="D71" s="4">
        <v>99.53410339358993</v>
      </c>
      <c r="E71" s="4">
        <v>153.04776763905201</v>
      </c>
      <c r="F71" s="6" t="s">
        <v>237</v>
      </c>
    </row>
    <row r="72" spans="1:6" x14ac:dyDescent="0.3">
      <c r="A72" s="1" t="s">
        <v>168</v>
      </c>
      <c r="B72" s="4">
        <v>102.07408142089002</v>
      </c>
      <c r="C72" s="4">
        <v>154.04776763905201</v>
      </c>
      <c r="D72" s="4">
        <v>102.07408142089002</v>
      </c>
      <c r="E72" s="4">
        <v>153.04776763905201</v>
      </c>
      <c r="F72" s="6" t="s">
        <v>237</v>
      </c>
    </row>
    <row r="73" spans="1:6" x14ac:dyDescent="0.3">
      <c r="A73" s="1" t="s">
        <v>169</v>
      </c>
      <c r="B73" s="4">
        <v>102.31382751469005</v>
      </c>
      <c r="C73" s="4">
        <v>153.04776763905201</v>
      </c>
      <c r="D73" s="4">
        <v>102.31382751469005</v>
      </c>
      <c r="E73" s="4">
        <v>151.54776763905201</v>
      </c>
      <c r="F73" s="6" t="s">
        <v>237</v>
      </c>
    </row>
    <row r="74" spans="1:6" x14ac:dyDescent="0.3">
      <c r="A74" s="1" t="s">
        <v>170</v>
      </c>
      <c r="B74" s="4">
        <v>104.61399841309003</v>
      </c>
      <c r="C74" s="4">
        <v>155.04776763905201</v>
      </c>
      <c r="D74" s="4">
        <v>104.61399841309003</v>
      </c>
      <c r="E74" s="4">
        <v>153.04776763905201</v>
      </c>
      <c r="F74" s="6" t="s">
        <v>237</v>
      </c>
    </row>
    <row r="75" spans="1:6" x14ac:dyDescent="0.3">
      <c r="A75" s="1" t="s">
        <v>171</v>
      </c>
      <c r="B75" s="4">
        <v>107.1539764403899</v>
      </c>
      <c r="C75" s="4">
        <v>154.04776763905201</v>
      </c>
      <c r="D75" s="4">
        <v>107.1539764403899</v>
      </c>
      <c r="E75" s="4">
        <v>153.04776763905201</v>
      </c>
      <c r="F75" s="6" t="s">
        <v>237</v>
      </c>
    </row>
    <row r="76" spans="1:6" x14ac:dyDescent="0.3">
      <c r="A76" s="1" t="s">
        <v>172</v>
      </c>
      <c r="B76" s="4">
        <v>107.31382751469005</v>
      </c>
      <c r="C76" s="4">
        <v>153.04776763905201</v>
      </c>
      <c r="D76" s="4">
        <v>107.31382751469005</v>
      </c>
      <c r="E76" s="4">
        <v>148.04776763905201</v>
      </c>
      <c r="F76" s="6" t="s">
        <v>237</v>
      </c>
    </row>
    <row r="77" spans="1:6" x14ac:dyDescent="0.3">
      <c r="A77" s="1" t="s">
        <v>173</v>
      </c>
      <c r="B77" s="4">
        <v>109.6938934325899</v>
      </c>
      <c r="C77" s="4">
        <v>154.04776763905201</v>
      </c>
      <c r="D77" s="4">
        <v>109.6938934325899</v>
      </c>
      <c r="E77" s="4">
        <v>153.04776763905201</v>
      </c>
      <c r="F77" s="6" t="s">
        <v>237</v>
      </c>
    </row>
    <row r="78" spans="1:6" x14ac:dyDescent="0.3">
      <c r="A78" s="1" t="s">
        <v>147</v>
      </c>
      <c r="B78" s="4">
        <v>37.313766479489914</v>
      </c>
      <c r="C78" s="4">
        <v>153.04776763905201</v>
      </c>
      <c r="D78" s="4">
        <v>37.313766479489914</v>
      </c>
      <c r="E78" s="4">
        <v>148.04776763905201</v>
      </c>
      <c r="F78" s="6" t="s">
        <v>237</v>
      </c>
    </row>
    <row r="79" spans="1:6" x14ac:dyDescent="0.3">
      <c r="A79" s="1" t="s">
        <v>174</v>
      </c>
      <c r="B79" s="4">
        <v>112.2339324950899</v>
      </c>
      <c r="C79" s="4">
        <v>154.04776763905201</v>
      </c>
      <c r="D79" s="4">
        <v>112.2339324950899</v>
      </c>
      <c r="E79" s="4">
        <v>153.04776763905201</v>
      </c>
      <c r="F79" s="6" t="s">
        <v>237</v>
      </c>
    </row>
    <row r="80" spans="1:6" x14ac:dyDescent="0.3">
      <c r="A80" s="1" t="s">
        <v>175</v>
      </c>
      <c r="B80" s="4">
        <v>112.31382751469005</v>
      </c>
      <c r="C80" s="4">
        <v>153.04776763905201</v>
      </c>
      <c r="D80" s="4">
        <v>112.31382751469005</v>
      </c>
      <c r="E80" s="4">
        <v>151.54776763905201</v>
      </c>
      <c r="F80" s="6" t="s">
        <v>237</v>
      </c>
    </row>
    <row r="81" spans="1:7" x14ac:dyDescent="0.3">
      <c r="A81" s="1" t="s">
        <v>176</v>
      </c>
      <c r="B81" s="4">
        <v>114.77384948728991</v>
      </c>
      <c r="C81" s="4">
        <v>154.04776763905201</v>
      </c>
      <c r="D81" s="4">
        <v>114.77384948728991</v>
      </c>
      <c r="E81" s="4">
        <v>153.04776763905201</v>
      </c>
      <c r="F81" s="6" t="s">
        <v>237</v>
      </c>
    </row>
    <row r="82" spans="1:7" x14ac:dyDescent="0.3">
      <c r="A82" s="1" t="s">
        <v>177</v>
      </c>
      <c r="B82" s="4">
        <v>117.31382751469005</v>
      </c>
      <c r="C82" s="4">
        <v>148.04776763905201</v>
      </c>
      <c r="D82" s="4">
        <v>117.31382751469005</v>
      </c>
      <c r="E82" s="4">
        <v>157.04776763905201</v>
      </c>
      <c r="F82" s="6" t="s">
        <v>237</v>
      </c>
    </row>
    <row r="83" spans="1:7" x14ac:dyDescent="0.3">
      <c r="A83" s="1" t="s">
        <v>141</v>
      </c>
      <c r="B83" s="4">
        <v>15.71574401858993</v>
      </c>
      <c r="C83" s="4">
        <v>157.04776763905201</v>
      </c>
      <c r="D83" s="4">
        <v>15.71574401858993</v>
      </c>
      <c r="E83" s="4">
        <v>153.04776763905201</v>
      </c>
      <c r="F83" s="6" t="s">
        <v>237</v>
      </c>
    </row>
    <row r="84" spans="1:7" x14ac:dyDescent="0.3">
      <c r="A84" s="1" t="s">
        <v>142</v>
      </c>
      <c r="B84" s="4">
        <v>17.313766479489914</v>
      </c>
      <c r="C84" s="4">
        <v>153.04776763905201</v>
      </c>
      <c r="D84" s="4">
        <v>17.313766479489914</v>
      </c>
      <c r="E84" s="4">
        <v>148.04776763905201</v>
      </c>
      <c r="F84" s="6" t="s">
        <v>237</v>
      </c>
    </row>
    <row r="85" spans="1:7" x14ac:dyDescent="0.3">
      <c r="A85" s="1" t="s">
        <v>143</v>
      </c>
      <c r="B85" s="4">
        <v>22.313766479489914</v>
      </c>
      <c r="C85" s="4">
        <v>153.04776763905201</v>
      </c>
      <c r="D85" s="4">
        <v>22.313766479489914</v>
      </c>
      <c r="E85" s="4">
        <v>151.54776763905201</v>
      </c>
      <c r="F85" s="6" t="s">
        <v>237</v>
      </c>
    </row>
    <row r="86" spans="1:7" x14ac:dyDescent="0.3">
      <c r="A86" s="1" t="s">
        <v>144</v>
      </c>
      <c r="B86" s="4">
        <v>27.313766479489914</v>
      </c>
      <c r="C86" s="4">
        <v>153.04776763905201</v>
      </c>
      <c r="D86" s="4">
        <v>27.313766479489914</v>
      </c>
      <c r="E86" s="4">
        <v>148.04776763905201</v>
      </c>
      <c r="F86" s="6" t="s">
        <v>237</v>
      </c>
    </row>
    <row r="87" spans="1:7" x14ac:dyDescent="0.3">
      <c r="A87" s="1" t="s">
        <v>148</v>
      </c>
      <c r="B87" s="4">
        <v>41.115280151389925</v>
      </c>
      <c r="C87" s="4">
        <v>157.04776763905201</v>
      </c>
      <c r="D87" s="4">
        <v>41.115280151389925</v>
      </c>
      <c r="E87" s="4">
        <v>153.04776763905201</v>
      </c>
      <c r="F87" s="6" t="s">
        <v>237</v>
      </c>
    </row>
    <row r="88" spans="1:7" x14ac:dyDescent="0.3">
      <c r="A88" s="1" t="s">
        <v>140</v>
      </c>
      <c r="B88" s="4">
        <v>15.71574401858993</v>
      </c>
      <c r="C88" s="4">
        <v>153.04776763905201</v>
      </c>
      <c r="D88" s="4">
        <v>117.31382751469005</v>
      </c>
      <c r="E88" s="4">
        <v>153.04776763905201</v>
      </c>
      <c r="F88" s="6" t="s">
        <v>237</v>
      </c>
    </row>
    <row r="89" spans="1:7" x14ac:dyDescent="0.3">
      <c r="A89" s="1" t="s">
        <v>149</v>
      </c>
      <c r="B89" s="4">
        <v>42.313766479489914</v>
      </c>
      <c r="C89" s="4">
        <v>153.04776763905201</v>
      </c>
      <c r="D89" s="4">
        <v>42.313766479489914</v>
      </c>
      <c r="E89" s="4">
        <v>151.54776763905201</v>
      </c>
      <c r="F89" s="6" t="s">
        <v>237</v>
      </c>
    </row>
    <row r="90" spans="1:7" x14ac:dyDescent="0.3">
      <c r="A90" s="1" t="s">
        <v>150</v>
      </c>
      <c r="B90" s="4">
        <v>47.313766479489914</v>
      </c>
      <c r="C90" s="4">
        <v>153.04776763905201</v>
      </c>
      <c r="D90" s="4">
        <v>47.313766479489914</v>
      </c>
      <c r="E90" s="4">
        <v>148.04776763905201</v>
      </c>
      <c r="F90" s="6" t="s">
        <v>237</v>
      </c>
    </row>
    <row r="91" spans="1:7" x14ac:dyDescent="0.3">
      <c r="A91" s="1" t="s">
        <v>151</v>
      </c>
      <c r="B91" s="4">
        <v>52.313766479489914</v>
      </c>
      <c r="C91" s="4">
        <v>153.04776763905201</v>
      </c>
      <c r="D91" s="4">
        <v>52.313766479489914</v>
      </c>
      <c r="E91" s="4">
        <v>151.54776763905201</v>
      </c>
      <c r="F91" s="6" t="s">
        <v>237</v>
      </c>
    </row>
    <row r="92" spans="1:7" x14ac:dyDescent="0.3">
      <c r="A92" s="1" t="s">
        <v>152</v>
      </c>
      <c r="B92" s="4">
        <v>53.814987182589903</v>
      </c>
      <c r="C92" s="4">
        <v>155.04776763905201</v>
      </c>
      <c r="D92" s="4">
        <v>53.814987182589903</v>
      </c>
      <c r="E92" s="4">
        <v>153.04776763905201</v>
      </c>
      <c r="F92" s="6" t="s">
        <v>237</v>
      </c>
    </row>
    <row r="93" spans="1:7" x14ac:dyDescent="0.3">
      <c r="A93" s="2" t="s">
        <v>153</v>
      </c>
      <c r="B93" s="5">
        <v>57.313766479489914</v>
      </c>
      <c r="C93" s="5">
        <v>153.04776763905201</v>
      </c>
      <c r="D93" s="5">
        <v>57.313766479489914</v>
      </c>
      <c r="E93" s="5">
        <v>148.04776763905201</v>
      </c>
      <c r="F93" s="7" t="s">
        <v>237</v>
      </c>
    </row>
    <row r="95" spans="1:7" x14ac:dyDescent="0.3">
      <c r="A95" s="1" t="s">
        <v>243</v>
      </c>
      <c r="B95" s="4">
        <f>Tableau1[[#This Row],[X start]]-XA0</f>
        <v>-735</v>
      </c>
      <c r="C95" s="4">
        <f>Tableau1[[#This Row],[Y start]]-YA0</f>
        <v>-5</v>
      </c>
      <c r="D95" s="4">
        <f>Tableau1[[#This Row],[X end]]-XA0</f>
        <v>-735</v>
      </c>
      <c r="E95" s="4">
        <f>Tableau1[[#This Row],[Y end]]-YA0</f>
        <v>-10</v>
      </c>
      <c r="F95" s="1" t="s">
        <v>249</v>
      </c>
      <c r="G95" s="6" t="s">
        <v>242</v>
      </c>
    </row>
    <row r="96" spans="1:7" x14ac:dyDescent="0.3">
      <c r="A96" s="1" t="s">
        <v>244</v>
      </c>
      <c r="B96" s="4">
        <f>Tableau1[[#This Row],[X start]]-XA0</f>
        <v>-735</v>
      </c>
      <c r="C96" s="4">
        <f>Tableau1[[#This Row],[Y start]]-YA0</f>
        <v>-831</v>
      </c>
      <c r="D96" s="4">
        <f>Tableau1[[#This Row],[X end]]-XA0</f>
        <v>-735</v>
      </c>
      <c r="E96" s="4">
        <f>Tableau1[[#This Row],[Y end]]-YA0</f>
        <v>-836</v>
      </c>
      <c r="F96" s="1" t="s">
        <v>249</v>
      </c>
      <c r="G96" s="6" t="s">
        <v>242</v>
      </c>
    </row>
    <row r="97" spans="1:7" x14ac:dyDescent="0.3">
      <c r="A97" s="1" t="s">
        <v>245</v>
      </c>
      <c r="B97" s="4">
        <f>Tableau1[[#This Row],[X start]]-XA0</f>
        <v>-1184</v>
      </c>
      <c r="C97" s="4">
        <f>Tableau1[[#This Row],[Y start]]-YA0</f>
        <v>-544</v>
      </c>
      <c r="D97" s="4">
        <f>Tableau1[[#This Row],[X end]]-XA0</f>
        <v>-1179</v>
      </c>
      <c r="E97" s="4">
        <f>Tableau1[[#This Row],[Y end]]-YA0</f>
        <v>-544</v>
      </c>
      <c r="F97" s="1" t="s">
        <v>249</v>
      </c>
      <c r="G97" s="6" t="s">
        <v>242</v>
      </c>
    </row>
    <row r="98" spans="1:7" x14ac:dyDescent="0.3">
      <c r="A98" s="1" t="s">
        <v>246</v>
      </c>
      <c r="B98" s="4">
        <f>Tableau1[[#This Row],[X start]]-XA0</f>
        <v>-10</v>
      </c>
      <c r="C98" s="4">
        <f>Tableau1[[#This Row],[Y start]]-YA0</f>
        <v>-544</v>
      </c>
      <c r="D98" s="4">
        <f>Tableau1[[#This Row],[X end]]-XA0</f>
        <v>-5</v>
      </c>
      <c r="E98" s="4">
        <f>Tableau1[[#This Row],[Y end]]-YA0</f>
        <v>-544</v>
      </c>
      <c r="F98" s="1" t="s">
        <v>249</v>
      </c>
      <c r="G98" s="6" t="s">
        <v>242</v>
      </c>
    </row>
    <row r="99" spans="1:7" x14ac:dyDescent="0.3">
      <c r="A99" s="1" t="s">
        <v>247</v>
      </c>
      <c r="B99" s="4">
        <f>Tableau1[[#This Row],[X start]]-XA0</f>
        <v>-17.313766479489914</v>
      </c>
      <c r="C99" s="4">
        <f>Tableau1[[#This Row],[Y start]]-YA0</f>
        <v>-687.95223236094796</v>
      </c>
      <c r="D99" s="4">
        <f>Tableau1[[#This Row],[X end]]-XA0</f>
        <v>-17.313766479489914</v>
      </c>
      <c r="E99" s="4">
        <f>Tableau1[[#This Row],[Y end]]-YA0</f>
        <v>-692.95223236094796</v>
      </c>
      <c r="F99" s="1" t="s">
        <v>249</v>
      </c>
      <c r="G99" s="6" t="s">
        <v>242</v>
      </c>
    </row>
    <row r="100" spans="1:7" x14ac:dyDescent="0.3">
      <c r="A100" s="1" t="s">
        <v>248</v>
      </c>
      <c r="B100" s="4">
        <f>Tableau1[[#This Row],[X start]]-XA0</f>
        <v>-630</v>
      </c>
      <c r="C100" s="4">
        <f>Tableau1[[#This Row],[Y start]]-YA0</f>
        <v>-5</v>
      </c>
      <c r="D100" s="4">
        <f>Tableau1[[#This Row],[X end]]-XA0</f>
        <v>-630</v>
      </c>
      <c r="E100" s="4">
        <f>Tableau1[[#This Row],[Y end]]-YA0</f>
        <v>-10</v>
      </c>
      <c r="F100" s="1" t="s">
        <v>249</v>
      </c>
      <c r="G100" s="6" t="s">
        <v>242</v>
      </c>
    </row>
    <row r="102" spans="1:7" x14ac:dyDescent="0.3">
      <c r="A102" s="1" t="s">
        <v>243</v>
      </c>
      <c r="B102" s="4">
        <f>Tableau1[[#This Row],[X start]]-XA0</f>
        <v>-1184</v>
      </c>
      <c r="C102" s="4">
        <f>Tableau1[[#This Row],[Y start]]-YA0</f>
        <v>-395.5</v>
      </c>
      <c r="D102" s="4">
        <f>Tableau1[[#This Row],[X end]]-XA0</f>
        <v>-1179</v>
      </c>
      <c r="E102" s="4">
        <f>Tableau1[[#This Row],[Y end]]-YA0</f>
        <v>-395.5</v>
      </c>
      <c r="F102" s="1" t="s">
        <v>250</v>
      </c>
      <c r="G102" s="6" t="s">
        <v>242</v>
      </c>
    </row>
    <row r="103" spans="1:7" x14ac:dyDescent="0.3">
      <c r="A103" s="1" t="s">
        <v>245</v>
      </c>
      <c r="B103" s="4">
        <f>Tableau1[[#This Row],[X start]]-XA0</f>
        <v>-10</v>
      </c>
      <c r="C103" s="4">
        <f>Tableau1[[#This Row],[Y start]]-YA0</f>
        <v>-395.5</v>
      </c>
      <c r="D103" s="4">
        <f>Tableau1[[#This Row],[X end]]-XA0</f>
        <v>-5</v>
      </c>
      <c r="E103" s="4">
        <f>Tableau1[[#This Row],[Y end]]-YA0</f>
        <v>-395.5</v>
      </c>
      <c r="F103" s="1" t="s">
        <v>250</v>
      </c>
      <c r="G103" s="6" t="s">
        <v>242</v>
      </c>
    </row>
    <row r="104" spans="1:7" x14ac:dyDescent="0.3">
      <c r="A104" s="1" t="s">
        <v>251</v>
      </c>
      <c r="B104" s="4">
        <f>Tableau1[[#This Row],[X start]]-XA0</f>
        <v>-525</v>
      </c>
      <c r="C104" s="4">
        <f>Tableau1[[#This Row],[Y start]]-YA0</f>
        <v>-5</v>
      </c>
      <c r="D104" s="4">
        <f>Tableau1[[#This Row],[X end]]-XA0</f>
        <v>-525</v>
      </c>
      <c r="E104" s="4">
        <f>Tableau1[[#This Row],[Y end]]-YA0</f>
        <v>-10</v>
      </c>
      <c r="F104" s="1" t="s">
        <v>250</v>
      </c>
      <c r="G104" s="6" t="s">
        <v>242</v>
      </c>
    </row>
    <row r="105" spans="1:7" x14ac:dyDescent="0.3">
      <c r="A105" s="1" t="s">
        <v>246</v>
      </c>
      <c r="B105" s="4">
        <f>Tableau1[[#This Row],[X start]]-XA0</f>
        <v>-525</v>
      </c>
      <c r="C105" s="4">
        <f>Tableau1[[#This Row],[Y start]]-YA0</f>
        <v>-831</v>
      </c>
      <c r="D105" s="4">
        <f>Tableau1[[#This Row],[X end]]-XA0</f>
        <v>-525</v>
      </c>
      <c r="E105" s="4">
        <f>Tableau1[[#This Row],[Y end]]-YA0</f>
        <v>-836</v>
      </c>
      <c r="F105" s="1" t="s">
        <v>250</v>
      </c>
      <c r="G105" s="6" t="s">
        <v>242</v>
      </c>
    </row>
    <row r="106" spans="1:7" x14ac:dyDescent="0.3">
      <c r="A106" s="1" t="s">
        <v>247</v>
      </c>
      <c r="B106" s="4">
        <f>Tableau1[[#This Row],[X start]]-XA0</f>
        <v>-420</v>
      </c>
      <c r="C106" s="4">
        <f>Tableau1[[#This Row],[Y start]]-YA0</f>
        <v>-5</v>
      </c>
      <c r="D106" s="4">
        <f>Tableau1[[#This Row],[X end]]-XA0</f>
        <v>-420</v>
      </c>
      <c r="E106" s="4">
        <f>Tableau1[[#This Row],[Y end]]-YA0</f>
        <v>-10</v>
      </c>
      <c r="F106" s="1" t="s">
        <v>250</v>
      </c>
      <c r="G106" s="6" t="s">
        <v>242</v>
      </c>
    </row>
    <row r="107" spans="1:7" x14ac:dyDescent="0.3">
      <c r="A107" s="1" t="s">
        <v>248</v>
      </c>
      <c r="B107" s="4">
        <f>Tableau1[[#This Row],[X start]]-XA0</f>
        <v>-420</v>
      </c>
      <c r="C107" s="4">
        <f>Tableau1[[#This Row],[Y start]]-YA0</f>
        <v>-831</v>
      </c>
      <c r="D107" s="4">
        <f>Tableau1[[#This Row],[X end]]-XA0</f>
        <v>-420</v>
      </c>
      <c r="E107" s="4">
        <f>Tableau1[[#This Row],[Y end]]-YA0</f>
        <v>-836</v>
      </c>
      <c r="F107" s="1" t="s">
        <v>250</v>
      </c>
      <c r="G107" s="6" t="s">
        <v>242</v>
      </c>
    </row>
    <row r="108" spans="1:7" x14ac:dyDescent="0.3">
      <c r="A108" s="2" t="s">
        <v>244</v>
      </c>
      <c r="B108" s="5">
        <f>Tableau1[[#This Row],[X start]]-XA0</f>
        <v>-1184</v>
      </c>
      <c r="C108" s="5">
        <f>Tableau1[[#This Row],[Y start]]-YA0</f>
        <v>-247</v>
      </c>
      <c r="D108" s="5">
        <f>Tableau1[[#This Row],[X end]]-XA0</f>
        <v>-1179</v>
      </c>
      <c r="E108" s="5">
        <f>Tableau1[[#This Row],[Y end]]-YA0</f>
        <v>-247</v>
      </c>
      <c r="F108" s="2" t="s">
        <v>250</v>
      </c>
      <c r="G108" s="7" t="s">
        <v>242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F7" sqref="F6:F7"/>
    </sheetView>
  </sheetViews>
  <sheetFormatPr baseColWidth="10" defaultColWidth="11.44140625" defaultRowHeight="14.4" x14ac:dyDescent="0.3"/>
  <sheetData>
    <row r="1" spans="1:5" x14ac:dyDescent="0.3">
      <c r="A1" s="1" t="s">
        <v>217</v>
      </c>
      <c r="B1" s="4">
        <v>0</v>
      </c>
      <c r="C1" s="4">
        <v>0</v>
      </c>
      <c r="D1" s="4">
        <v>-1189</v>
      </c>
      <c r="E1" s="4">
        <v>0</v>
      </c>
    </row>
    <row r="2" spans="1:5" x14ac:dyDescent="0.3">
      <c r="A2" s="1" t="s">
        <v>218</v>
      </c>
      <c r="B2" s="4">
        <v>-5</v>
      </c>
      <c r="C2" s="4">
        <v>5</v>
      </c>
      <c r="D2" s="4">
        <v>-1184</v>
      </c>
      <c r="E2" s="4">
        <v>5</v>
      </c>
    </row>
    <row r="3" spans="1:5" x14ac:dyDescent="0.3">
      <c r="A3" s="1" t="s">
        <v>219</v>
      </c>
      <c r="B3" s="4">
        <v>-10</v>
      </c>
      <c r="C3" s="4">
        <v>10</v>
      </c>
      <c r="D3" s="4">
        <v>-1179</v>
      </c>
      <c r="E3" s="4">
        <v>10</v>
      </c>
    </row>
    <row r="4" spans="1:5" x14ac:dyDescent="0.3">
      <c r="A4" s="1"/>
    </row>
    <row r="5" spans="1:5" x14ac:dyDescent="0.3">
      <c r="A5" s="1"/>
    </row>
    <row r="6" spans="1:5" x14ac:dyDescent="0.3">
      <c r="A6" s="1"/>
    </row>
    <row r="7" spans="1:5" x14ac:dyDescent="0.3">
      <c r="A7" s="1"/>
    </row>
    <row r="8" spans="1:5" x14ac:dyDescent="0.3">
      <c r="A8" s="1"/>
    </row>
    <row r="9" spans="1:5" x14ac:dyDescent="0.3">
      <c r="A9" s="1"/>
    </row>
    <row r="10" spans="1:5" x14ac:dyDescent="0.3">
      <c r="A10" s="1"/>
    </row>
    <row r="11" spans="1:5" x14ac:dyDescent="0.3">
      <c r="A11" s="1"/>
    </row>
    <row r="12" spans="1:5" x14ac:dyDescent="0.3">
      <c r="A12" s="1"/>
    </row>
    <row r="13" spans="1:5" x14ac:dyDescent="0.3">
      <c r="A13" s="1"/>
    </row>
    <row r="14" spans="1:5" x14ac:dyDescent="0.3">
      <c r="A14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G5" sqref="G4:G5"/>
    </sheetView>
  </sheetViews>
  <sheetFormatPr baseColWidth="10" defaultColWidth="11.44140625" defaultRowHeight="14.4" x14ac:dyDescent="0.3"/>
  <sheetData>
    <row r="1" spans="1:5" x14ac:dyDescent="0.3">
      <c r="A1" s="1" t="s">
        <v>214</v>
      </c>
      <c r="B1" s="4">
        <v>-1189</v>
      </c>
      <c r="C1" s="4">
        <v>0</v>
      </c>
      <c r="D1" s="4">
        <v>-1189</v>
      </c>
      <c r="E1" s="4">
        <v>0</v>
      </c>
    </row>
    <row r="2" spans="1:5" x14ac:dyDescent="0.3">
      <c r="A2" s="1" t="s">
        <v>212</v>
      </c>
      <c r="B2" s="4">
        <v>0</v>
      </c>
      <c r="C2" s="4">
        <v>0</v>
      </c>
      <c r="D2" s="4">
        <v>0</v>
      </c>
      <c r="E2" s="4">
        <v>0</v>
      </c>
    </row>
    <row r="3" spans="1:5" x14ac:dyDescent="0.3">
      <c r="A3" s="1" t="s">
        <v>215</v>
      </c>
      <c r="B3" s="4">
        <v>-1184</v>
      </c>
      <c r="C3" s="4">
        <v>5</v>
      </c>
      <c r="D3" s="4">
        <v>-1184</v>
      </c>
      <c r="E3" s="4">
        <v>-5</v>
      </c>
    </row>
    <row r="4" spans="1:5" x14ac:dyDescent="0.3">
      <c r="A4" s="1" t="s">
        <v>228</v>
      </c>
      <c r="B4" s="4">
        <v>-5</v>
      </c>
      <c r="C4" s="4">
        <v>5</v>
      </c>
      <c r="D4" s="4">
        <v>-5</v>
      </c>
      <c r="E4" s="4">
        <v>-5</v>
      </c>
    </row>
    <row r="5" spans="1:5" x14ac:dyDescent="0.3">
      <c r="A5" s="1" t="s">
        <v>216</v>
      </c>
      <c r="B5" s="4">
        <v>-1179</v>
      </c>
      <c r="C5" s="4">
        <v>10</v>
      </c>
      <c r="D5" s="4">
        <v>-1179</v>
      </c>
      <c r="E5" s="4">
        <v>-10</v>
      </c>
    </row>
    <row r="6" spans="1:5" x14ac:dyDescent="0.3">
      <c r="A6" s="1" t="s">
        <v>227</v>
      </c>
      <c r="B6" s="4">
        <v>-10</v>
      </c>
      <c r="C6" s="4">
        <v>10</v>
      </c>
      <c r="D6" s="4">
        <v>-10</v>
      </c>
      <c r="E6" s="4">
        <v>-10</v>
      </c>
    </row>
    <row r="7" spans="1:5" x14ac:dyDescent="0.3">
      <c r="A7" s="1" t="s">
        <v>182</v>
      </c>
      <c r="B7" s="4">
        <v>-90</v>
      </c>
      <c r="C7" s="4">
        <v>170</v>
      </c>
      <c r="D7" s="4">
        <v>-90</v>
      </c>
      <c r="E7" s="4">
        <v>-9.9999999999989768</v>
      </c>
    </row>
    <row r="8" spans="1:5" x14ac:dyDescent="0.3">
      <c r="A8" s="1" t="s">
        <v>183</v>
      </c>
      <c r="B8" s="4">
        <v>-90</v>
      </c>
      <c r="C8" s="4">
        <v>-20</v>
      </c>
      <c r="D8" s="4">
        <v>-10</v>
      </c>
      <c r="E8" s="4">
        <v>-20</v>
      </c>
    </row>
    <row r="9" spans="1:5" x14ac:dyDescent="0.3">
      <c r="A9" s="1" t="s">
        <v>223</v>
      </c>
      <c r="B9" s="4">
        <v>-1179</v>
      </c>
      <c r="C9" s="4">
        <v>-10</v>
      </c>
      <c r="D9" s="4">
        <v>-10</v>
      </c>
      <c r="E9" s="4">
        <v>-10</v>
      </c>
    </row>
    <row r="10" spans="1:5" x14ac:dyDescent="0.3">
      <c r="A10" s="1" t="s">
        <v>224</v>
      </c>
      <c r="B10" s="4">
        <v>-1184</v>
      </c>
      <c r="C10" s="4">
        <v>-5</v>
      </c>
      <c r="D10" s="4">
        <v>-5</v>
      </c>
      <c r="E10" s="4">
        <v>-5</v>
      </c>
    </row>
    <row r="11" spans="1:5" x14ac:dyDescent="0.3">
      <c r="A11" s="2" t="s">
        <v>225</v>
      </c>
      <c r="B11" s="5">
        <v>-1189</v>
      </c>
      <c r="C11" s="5">
        <v>0</v>
      </c>
      <c r="D11" s="5">
        <v>0</v>
      </c>
      <c r="E11" s="5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tabSelected="1" workbookViewId="0">
      <selection activeCell="G23" sqref="G23"/>
    </sheetView>
  </sheetViews>
  <sheetFormatPr baseColWidth="10" defaultRowHeight="14.4" x14ac:dyDescent="0.3"/>
  <sheetData>
    <row r="1" spans="1:6" x14ac:dyDescent="0.3">
      <c r="A1" s="1" t="s">
        <v>243</v>
      </c>
      <c r="B1">
        <v>-89</v>
      </c>
      <c r="C1">
        <v>-25</v>
      </c>
      <c r="D1">
        <v>-11</v>
      </c>
      <c r="E1">
        <v>-25</v>
      </c>
      <c r="F1" t="s">
        <v>242</v>
      </c>
    </row>
    <row r="2" spans="1:6" x14ac:dyDescent="0.3">
      <c r="A2" s="1" t="s">
        <v>244</v>
      </c>
      <c r="B2">
        <v>-89</v>
      </c>
      <c r="C2">
        <v>-40</v>
      </c>
      <c r="D2">
        <v>-11</v>
      </c>
      <c r="E2">
        <v>-40</v>
      </c>
      <c r="F2" t="s">
        <v>242</v>
      </c>
    </row>
    <row r="3" spans="1:6" x14ac:dyDescent="0.3">
      <c r="A3" s="1" t="s">
        <v>245</v>
      </c>
      <c r="B3">
        <v>-74</v>
      </c>
      <c r="C3">
        <v>-32.5</v>
      </c>
      <c r="D3">
        <v>-11</v>
      </c>
      <c r="E3">
        <v>-32.5</v>
      </c>
      <c r="F3" t="s">
        <v>242</v>
      </c>
    </row>
    <row r="4" spans="1:6" x14ac:dyDescent="0.3">
      <c r="A4" s="1" t="s">
        <v>246</v>
      </c>
      <c r="B4">
        <v>-89</v>
      </c>
      <c r="C4">
        <v>-40</v>
      </c>
      <c r="D4">
        <v>-89</v>
      </c>
      <c r="E4">
        <v>-25</v>
      </c>
      <c r="F4" t="s">
        <v>242</v>
      </c>
    </row>
    <row r="5" spans="1:6" x14ac:dyDescent="0.3">
      <c r="A5" s="1" t="s">
        <v>247</v>
      </c>
      <c r="B5">
        <v>-74</v>
      </c>
      <c r="C5">
        <v>-40</v>
      </c>
      <c r="D5">
        <v>-74</v>
      </c>
      <c r="E5">
        <v>-25</v>
      </c>
      <c r="F5" t="s">
        <v>242</v>
      </c>
    </row>
    <row r="6" spans="1:6" x14ac:dyDescent="0.3">
      <c r="A6" s="1" t="s">
        <v>248</v>
      </c>
      <c r="B6">
        <v>-11</v>
      </c>
      <c r="C6">
        <v>-40</v>
      </c>
      <c r="D6">
        <v>-11</v>
      </c>
      <c r="E6">
        <v>-25</v>
      </c>
      <c r="F6" t="s">
        <v>242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E12" sqref="E12"/>
    </sheetView>
  </sheetViews>
  <sheetFormatPr baseColWidth="10" defaultRowHeight="14.4" x14ac:dyDescent="0.3"/>
  <sheetData>
    <row r="1" spans="1:6" x14ac:dyDescent="0.3">
      <c r="A1" t="s">
        <v>243</v>
      </c>
      <c r="B1">
        <v>-89</v>
      </c>
      <c r="C1">
        <v>-22</v>
      </c>
      <c r="D1">
        <v>-11</v>
      </c>
      <c r="E1">
        <v>-22</v>
      </c>
      <c r="F1" t="s">
        <v>242</v>
      </c>
    </row>
    <row r="2" spans="1:6" x14ac:dyDescent="0.3">
      <c r="A2" t="s">
        <v>245</v>
      </c>
      <c r="B2">
        <v>-74</v>
      </c>
      <c r="C2">
        <v>-34</v>
      </c>
      <c r="D2">
        <v>-11</v>
      </c>
      <c r="E2">
        <v>-34</v>
      </c>
      <c r="F2" t="s">
        <v>242</v>
      </c>
    </row>
    <row r="3" spans="1:6" x14ac:dyDescent="0.3">
      <c r="A3" t="s">
        <v>251</v>
      </c>
      <c r="B3">
        <v>-74</v>
      </c>
      <c r="C3">
        <v>-28</v>
      </c>
      <c r="D3">
        <v>-11</v>
      </c>
      <c r="E3">
        <v>-28</v>
      </c>
      <c r="F3" t="s">
        <v>242</v>
      </c>
    </row>
    <row r="4" spans="1:6" x14ac:dyDescent="0.3">
      <c r="A4" t="s">
        <v>246</v>
      </c>
      <c r="B4">
        <v>-89</v>
      </c>
      <c r="C4">
        <v>-40</v>
      </c>
      <c r="D4">
        <v>-89</v>
      </c>
      <c r="E4">
        <v>-22</v>
      </c>
      <c r="F4" t="s">
        <v>242</v>
      </c>
    </row>
    <row r="5" spans="1:6" x14ac:dyDescent="0.3">
      <c r="A5" t="s">
        <v>247</v>
      </c>
      <c r="B5">
        <v>-74</v>
      </c>
      <c r="C5">
        <v>-40</v>
      </c>
      <c r="D5">
        <v>-74</v>
      </c>
      <c r="E5">
        <v>-22</v>
      </c>
      <c r="F5" t="s">
        <v>242</v>
      </c>
    </row>
    <row r="6" spans="1:6" x14ac:dyDescent="0.3">
      <c r="A6" t="s">
        <v>248</v>
      </c>
      <c r="B6">
        <v>-11</v>
      </c>
      <c r="C6">
        <v>-40</v>
      </c>
      <c r="D6">
        <v>-11</v>
      </c>
      <c r="E6">
        <v>-22</v>
      </c>
      <c r="F6" t="s">
        <v>242</v>
      </c>
    </row>
    <row r="7" spans="1:6" x14ac:dyDescent="0.3">
      <c r="A7" t="s">
        <v>244</v>
      </c>
      <c r="B7">
        <v>-89</v>
      </c>
      <c r="C7">
        <v>-40</v>
      </c>
      <c r="D7">
        <v>-11</v>
      </c>
      <c r="E7">
        <v>-40</v>
      </c>
      <c r="F7" t="s">
        <v>242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7</vt:i4>
      </vt:variant>
      <vt:variant>
        <vt:lpstr>Plages nommées</vt:lpstr>
      </vt:variant>
      <vt:variant>
        <vt:i4>2</vt:i4>
      </vt:variant>
    </vt:vector>
  </HeadingPairs>
  <TitlesOfParts>
    <vt:vector size="9" baseType="lpstr">
      <vt:lpstr>Export_CoordPt</vt:lpstr>
      <vt:lpstr>Feuil1</vt:lpstr>
      <vt:lpstr>FicTraceCalque</vt:lpstr>
      <vt:lpstr>FicTraceCadreFormatFixe</vt:lpstr>
      <vt:lpstr>FicTraceCadreFormatvariable</vt:lpstr>
      <vt:lpstr>ISSUE_FR</vt:lpstr>
      <vt:lpstr>ISSUE_DE</vt:lpstr>
      <vt:lpstr>XA0</vt:lpstr>
      <vt:lpstr>YA0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Frigoult</dc:creator>
  <cp:lastModifiedBy>christian Frigoult</cp:lastModifiedBy>
  <dcterms:created xsi:type="dcterms:W3CDTF">2016-01-28T17:17:22Z</dcterms:created>
  <dcterms:modified xsi:type="dcterms:W3CDTF">2016-02-02T16:31:25Z</dcterms:modified>
</cp:coreProperties>
</file>