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Anaconda\Diffusion\"/>
    </mc:Choice>
  </mc:AlternateContent>
  <bookViews>
    <workbookView minimized="1" xWindow="0" yWindow="0" windowWidth="19200" windowHeight="6648"/>
  </bookViews>
  <sheets>
    <sheet name="Sheet1" sheetId="1" r:id="rId1"/>
  </sheets>
  <definedNames>
    <definedName name="solver_adj" localSheetId="0" hidden="1">Sheet1!$I$1:$J$1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Sheet1!$J$16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3" i="1"/>
  <c r="B2" i="1"/>
  <c r="G3" i="1"/>
  <c r="I2" i="1"/>
  <c r="I15" i="1"/>
  <c r="L5" i="1" l="1"/>
  <c r="M3" i="1"/>
  <c r="G4" i="1" l="1"/>
  <c r="G5" i="1"/>
  <c r="G6" i="1"/>
  <c r="G7" i="1"/>
  <c r="G8" i="1"/>
  <c r="G9" i="1"/>
  <c r="G10" i="1"/>
  <c r="G11" i="1"/>
  <c r="G12" i="1"/>
  <c r="G13" i="1"/>
  <c r="G14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3" i="1"/>
  <c r="J3" i="1" s="1"/>
  <c r="J16" i="1" l="1"/>
</calcChain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<sst xmlns="http://schemas.openxmlformats.org/spreadsheetml/2006/main" count="12" uniqueCount="12">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</sst>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Sheet1!$D$3:$D$14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Sheet1!$H$3:$H$14</c:f>
              <c:numCache>
                <c:formatCode>General</c:formatCode>
                <c:ptCount val="12"/>
                <c:pt idx="0">
                  <c:v>270.8</c:v>
                </c:pt>
                <c:pt idx="1">
                  <c:v>273.05</c:v>
                </c:pt>
                <c:pt idx="2">
                  <c:v>278.64999999999998</c:v>
                </c:pt>
                <c:pt idx="3">
                  <c:v>284.64999999999998</c:v>
                </c:pt>
                <c:pt idx="4">
                  <c:v>290.05</c:v>
                </c:pt>
                <c:pt idx="5">
                  <c:v>295.05</c:v>
                </c:pt>
                <c:pt idx="6">
                  <c:v>297.10000000000002</c:v>
                </c:pt>
                <c:pt idx="7">
                  <c:v>296.45</c:v>
                </c:pt>
                <c:pt idx="8">
                  <c:v>292.35000000000002</c:v>
                </c:pt>
                <c:pt idx="9">
                  <c:v>285.8</c:v>
                </c:pt>
                <c:pt idx="10">
                  <c:v>279.45</c:v>
                </c:pt>
                <c:pt idx="11">
                  <c:v>272.8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Sheet1!$C$2:$C$15</c:f>
              <c:numCache>
                <c:formatCode>General</c:formatCode>
                <c:ptCount val="1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12.5</c:v>
                </c:pt>
              </c:numCache>
            </c:numRef>
          </c:xVal>
          <c:yVal>
            <c:numRef>
              <c:f>Sheet1!$I$2:$I$15</c:f>
              <c:numCache>
                <c:formatCode>0.0</c:formatCode>
                <c:ptCount val="14"/>
                <c:pt idx="0">
                  <c:v>272.12887186703279</c:v>
                </c:pt>
                <c:pt idx="1">
                  <c:v>271.68599841939613</c:v>
                </c:pt>
                <c:pt idx="2">
                  <c:v>273.42731111636931</c:v>
                </c:pt>
                <c:pt idx="3">
                  <c:v>278.1846658763647</c:v>
                </c:pt>
                <c:pt idx="4">
                  <c:v>284.68333333333322</c:v>
                </c:pt>
                <c:pt idx="5">
                  <c:v>291.18200079030174</c:v>
                </c:pt>
                <c:pt idx="6">
                  <c:v>295.93935555029714</c:v>
                </c:pt>
                <c:pt idx="7">
                  <c:v>297.68066824727032</c:v>
                </c:pt>
                <c:pt idx="8">
                  <c:v>295.93935555029714</c:v>
                </c:pt>
                <c:pt idx="9">
                  <c:v>291.18200079030174</c:v>
                </c:pt>
                <c:pt idx="10">
                  <c:v>284.68333333333322</c:v>
                </c:pt>
                <c:pt idx="11">
                  <c:v>278.1846658763647</c:v>
                </c:pt>
                <c:pt idx="12">
                  <c:v>273.42731111636931</c:v>
                </c:pt>
                <c:pt idx="13">
                  <c:v>272.12887186703279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4258480"/>
        <c:axId val="-1834248144"/>
      </c:scatterChart>
      <c:valAx>
        <c:axId val="-183425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4248144"/>
        <c:crosses val="autoZero"/>
        <c:crossBetween val="midCat"/>
      </c:valAx>
      <c:valAx>
        <c:axId val="-183424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425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18</xdr:row>
      <xdr:rowOff>30480</xdr:rowOff>
    </xdr:from>
    <xdr:to>
      <xdr:col>12</xdr:col>
      <xdr:colOff>91440</xdr:colOff>
      <xdr:row>33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B17" sqref="B17"/>
    </sheetView>
  </sheetViews>
  <sheetFormatPr defaultRowHeight="14.4" x14ac:dyDescent="0.3"/>
  <cols>
    <col min="1" max="1" width="7.88671875" customWidth="1"/>
  </cols>
  <sheetData>
    <row r="1" spans="2:13" x14ac:dyDescent="0.3">
      <c r="I1" s="1">
        <v>12.997334913937076</v>
      </c>
      <c r="J1" s="1">
        <v>284.68333333333322</v>
      </c>
    </row>
    <row r="2" spans="2:13" x14ac:dyDescent="0.3">
      <c r="B2" s="1">
        <f>C15-C2</f>
        <v>12</v>
      </c>
      <c r="C2">
        <v>0.5</v>
      </c>
      <c r="I2" s="1">
        <f>-$I$1*COS((C2-1)*(PI()/6))+$J$1</f>
        <v>272.12887186703279</v>
      </c>
    </row>
    <row r="3" spans="2:13" x14ac:dyDescent="0.3">
      <c r="B3" s="1"/>
      <c r="C3">
        <v>1</v>
      </c>
      <c r="D3" t="s">
        <v>0</v>
      </c>
      <c r="E3">
        <v>2</v>
      </c>
      <c r="F3">
        <v>-6.4</v>
      </c>
      <c r="G3">
        <f>AVERAGE(E3:F3)</f>
        <v>-2.2000000000000002</v>
      </c>
      <c r="H3">
        <f>G3+273</f>
        <v>270.8</v>
      </c>
      <c r="I3" s="1">
        <f>-$I$1*COS((C3-1)*(PI()/6))+$J$1</f>
        <v>271.68599841939613</v>
      </c>
      <c r="J3">
        <f>(I3-H3)^2</f>
        <v>0.78499319917241728</v>
      </c>
      <c r="L3">
        <v>60</v>
      </c>
      <c r="M3">
        <f>L3/365*12</f>
        <v>1.9726027397260273</v>
      </c>
    </row>
    <row r="4" spans="2:13" x14ac:dyDescent="0.3">
      <c r="B4" s="1"/>
      <c r="C4">
        <v>2</v>
      </c>
      <c r="D4" t="s">
        <v>1</v>
      </c>
      <c r="E4">
        <v>4.5999999999999996</v>
      </c>
      <c r="F4">
        <v>-4.5</v>
      </c>
      <c r="G4">
        <f t="shared" ref="G4:G14" si="0">AVERAGE(E4:F4)</f>
        <v>4.9999999999999822E-2</v>
      </c>
      <c r="H4">
        <f t="shared" ref="H4:H15" si="1">G4+273</f>
        <v>273.05</v>
      </c>
      <c r="I4" s="1">
        <f>-$I$1*COS((C4-1)*(PI()/6))+$J$1</f>
        <v>273.42731111636931</v>
      </c>
      <c r="J4">
        <f t="shared" ref="J4:J14" si="2">(I4-H4)^2</f>
        <v>0.14236367853584656</v>
      </c>
      <c r="L4" s="2">
        <v>42005</v>
      </c>
    </row>
    <row r="5" spans="2:13" x14ac:dyDescent="0.3">
      <c r="B5" s="1"/>
      <c r="C5">
        <v>3</v>
      </c>
      <c r="D5" t="s">
        <v>2</v>
      </c>
      <c r="E5">
        <v>10.9</v>
      </c>
      <c r="F5">
        <v>0.4</v>
      </c>
      <c r="G5">
        <f t="shared" si="0"/>
        <v>5.65</v>
      </c>
      <c r="H5">
        <f t="shared" si="1"/>
        <v>278.64999999999998</v>
      </c>
      <c r="I5" s="1">
        <f>-$I$1*COS((C5-1)*(PI()/6))+$J$1</f>
        <v>278.1846658763647</v>
      </c>
      <c r="J5">
        <f t="shared" si="2"/>
        <v>0.21653584661940758</v>
      </c>
      <c r="L5" s="2">
        <f>L4+L3</f>
        <v>42065</v>
      </c>
    </row>
    <row r="6" spans="2:13" x14ac:dyDescent="0.3">
      <c r="B6" s="1"/>
      <c r="C6">
        <v>4</v>
      </c>
      <c r="D6" t="s">
        <v>3</v>
      </c>
      <c r="E6">
        <v>17.399999999999999</v>
      </c>
      <c r="F6">
        <v>5.9</v>
      </c>
      <c r="G6">
        <f t="shared" si="0"/>
        <v>11.649999999999999</v>
      </c>
      <c r="H6">
        <f t="shared" si="1"/>
        <v>284.64999999999998</v>
      </c>
      <c r="I6" s="1">
        <f>-$I$1*COS((C6-1)*(PI()/6))+$J$1</f>
        <v>284.68333333333322</v>
      </c>
      <c r="J6">
        <f t="shared" si="2"/>
        <v>1.1111111111053004E-3</v>
      </c>
    </row>
    <row r="7" spans="2:13" x14ac:dyDescent="0.3">
      <c r="B7" s="1"/>
      <c r="C7">
        <v>5</v>
      </c>
      <c r="D7" t="s">
        <v>4</v>
      </c>
      <c r="E7">
        <v>22.7</v>
      </c>
      <c r="F7">
        <v>11.4</v>
      </c>
      <c r="G7">
        <f t="shared" si="0"/>
        <v>17.05</v>
      </c>
      <c r="H7">
        <f t="shared" si="1"/>
        <v>290.05</v>
      </c>
      <c r="I7" s="1">
        <f>-$I$1*COS((C7-1)*(PI()/6))+$J$1</f>
        <v>291.18200079030174</v>
      </c>
      <c r="J7">
        <f t="shared" si="2"/>
        <v>1.2814257892437442</v>
      </c>
    </row>
    <row r="8" spans="2:13" x14ac:dyDescent="0.3">
      <c r="B8" s="1"/>
      <c r="C8">
        <v>6</v>
      </c>
      <c r="D8" t="s">
        <v>5</v>
      </c>
      <c r="E8">
        <v>27.7</v>
      </c>
      <c r="F8">
        <v>16.399999999999999</v>
      </c>
      <c r="G8">
        <f t="shared" si="0"/>
        <v>22.049999999999997</v>
      </c>
      <c r="H8">
        <f t="shared" si="1"/>
        <v>295.05</v>
      </c>
      <c r="I8" s="1">
        <f>-$I$1*COS((C8-1)*(PI()/6))+$J$1</f>
        <v>295.93935555029714</v>
      </c>
      <c r="J8">
        <f t="shared" si="2"/>
        <v>0.79095329484430266</v>
      </c>
    </row>
    <row r="9" spans="2:13" x14ac:dyDescent="0.3">
      <c r="B9" s="1"/>
      <c r="C9">
        <v>7</v>
      </c>
      <c r="D9" t="s">
        <v>6</v>
      </c>
      <c r="E9">
        <v>29.4</v>
      </c>
      <c r="F9">
        <v>18.8</v>
      </c>
      <c r="G9">
        <f t="shared" si="0"/>
        <v>24.1</v>
      </c>
      <c r="H9">
        <f t="shared" si="1"/>
        <v>297.10000000000002</v>
      </c>
      <c r="I9" s="1">
        <f>-$I$1*COS((C9-1)*(PI()/6))+$J$1</f>
        <v>297.68066824727032</v>
      </c>
      <c r="J9">
        <f t="shared" si="2"/>
        <v>0.3371756133879576</v>
      </c>
    </row>
    <row r="10" spans="2:13" x14ac:dyDescent="0.3">
      <c r="B10" s="1"/>
      <c r="C10">
        <v>8</v>
      </c>
      <c r="D10" t="s">
        <v>7</v>
      </c>
      <c r="E10">
        <v>28.9</v>
      </c>
      <c r="F10">
        <v>18</v>
      </c>
      <c r="G10">
        <f t="shared" si="0"/>
        <v>23.45</v>
      </c>
      <c r="H10">
        <f t="shared" si="1"/>
        <v>296.45</v>
      </c>
      <c r="I10" s="1">
        <f>-$I$1*COS((C10-1)*(PI()/6))+$J$1</f>
        <v>295.93935555029714</v>
      </c>
      <c r="J10">
        <f t="shared" si="2"/>
        <v>0.26075775401232848</v>
      </c>
    </row>
    <row r="11" spans="2:13" x14ac:dyDescent="0.3">
      <c r="B11" s="1"/>
      <c r="C11">
        <v>9</v>
      </c>
      <c r="D11" t="s">
        <v>8</v>
      </c>
      <c r="E11">
        <v>25.3</v>
      </c>
      <c r="F11">
        <v>13.4</v>
      </c>
      <c r="G11">
        <f t="shared" si="0"/>
        <v>19.350000000000001</v>
      </c>
      <c r="H11">
        <f t="shared" si="1"/>
        <v>292.35000000000002</v>
      </c>
      <c r="I11" s="1">
        <f>-$I$1*COS((C11-1)*(PI()/6))+$J$1</f>
        <v>291.18200079030174</v>
      </c>
      <c r="J11">
        <f t="shared" si="2"/>
        <v>1.3642221538558068</v>
      </c>
    </row>
    <row r="12" spans="2:13" x14ac:dyDescent="0.3">
      <c r="B12" s="1"/>
      <c r="C12">
        <v>10</v>
      </c>
      <c r="D12" t="s">
        <v>9</v>
      </c>
      <c r="E12">
        <v>18.5</v>
      </c>
      <c r="F12">
        <v>7.1</v>
      </c>
      <c r="G12">
        <f t="shared" si="0"/>
        <v>12.8</v>
      </c>
      <c r="H12">
        <f t="shared" si="1"/>
        <v>285.8</v>
      </c>
      <c r="I12" s="1">
        <f>-$I$1*COS((C12-1)*(PI()/6))+$J$1</f>
        <v>284.68333333333322</v>
      </c>
      <c r="J12">
        <f t="shared" si="2"/>
        <v>1.2469444444447153</v>
      </c>
    </row>
    <row r="13" spans="2:13" x14ac:dyDescent="0.3">
      <c r="B13" s="1"/>
      <c r="C13">
        <v>11</v>
      </c>
      <c r="D13" t="s">
        <v>10</v>
      </c>
      <c r="E13">
        <v>11.2</v>
      </c>
      <c r="F13">
        <v>1.7</v>
      </c>
      <c r="G13">
        <f t="shared" si="0"/>
        <v>6.4499999999999993</v>
      </c>
      <c r="H13">
        <f t="shared" si="1"/>
        <v>279.45</v>
      </c>
      <c r="I13" s="1">
        <f>-$I$1*COS((C13-1)*(PI()/6))+$J$1</f>
        <v>278.1846658763647</v>
      </c>
      <c r="J13">
        <f t="shared" si="2"/>
        <v>1.6010704444358732</v>
      </c>
    </row>
    <row r="14" spans="2:13" x14ac:dyDescent="0.3">
      <c r="C14">
        <v>12</v>
      </c>
      <c r="D14" t="s">
        <v>11</v>
      </c>
      <c r="E14">
        <v>3.8</v>
      </c>
      <c r="F14">
        <v>-4.2</v>
      </c>
      <c r="G14">
        <f t="shared" si="0"/>
        <v>-0.20000000000000018</v>
      </c>
      <c r="H14">
        <f t="shared" si="1"/>
        <v>272.8</v>
      </c>
      <c r="I14" s="1">
        <f>-$I$1*COS((C14-1)*(PI()/6))+$J$1</f>
        <v>273.42731111636931</v>
      </c>
      <c r="J14">
        <f t="shared" si="2"/>
        <v>0.39351923672049594</v>
      </c>
    </row>
    <row r="15" spans="2:13" x14ac:dyDescent="0.3">
      <c r="C15">
        <v>12.5</v>
      </c>
      <c r="I15" s="1">
        <f>-$I$1*COS((C15-1)*(PI()/6))+$J$1</f>
        <v>272.12887186703279</v>
      </c>
    </row>
    <row r="16" spans="2:13" x14ac:dyDescent="0.3">
      <c r="J16">
        <f>SUM(J3:J14)</f>
        <v>8.4210725663839998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2015-11-06T04:09:18Z</dcterms:created>
  <dcterms:modified xsi:type="dcterms:W3CDTF">2015-11-14T04:01:29Z</dcterms:modified>
</cp:coreProperties>
</file>