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data/"/>
    </mc:Choice>
  </mc:AlternateContent>
  <xr:revisionPtr revIDLastSave="67" documentId="8_{B2DC2761-D3CD-47AA-9C42-C240ECE63ED7}" xr6:coauthVersionLast="47" xr6:coauthVersionMax="47" xr10:uidLastSave="{4B65DAB5-6A31-4D08-97FB-FAB0BF3E5339}"/>
  <bookViews>
    <workbookView xWindow="-120" yWindow="-120" windowWidth="28110" windowHeight="16440" xr2:uid="{70C2575C-94E4-40B5-8040-01CF72E55520}"/>
  </bookViews>
  <sheets>
    <sheet name="Data" sheetId="3" r:id="rId1"/>
    <sheet name="Parameters" sheetId="4" r:id="rId2"/>
    <sheet name="Deriv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  <c r="T3" i="1"/>
  <c r="T4" i="1"/>
  <c r="T5" i="1"/>
  <c r="T6" i="1"/>
  <c r="T7" i="1"/>
  <c r="T8" i="1"/>
  <c r="U8" i="1" s="1"/>
  <c r="T9" i="1"/>
  <c r="U9" i="1" s="1"/>
  <c r="T10" i="1"/>
  <c r="T11" i="1"/>
  <c r="U11" i="1" s="1"/>
  <c r="T12" i="1"/>
  <c r="U12" i="1" s="1"/>
  <c r="T13" i="1"/>
  <c r="U13" i="1" s="1"/>
  <c r="T14" i="1"/>
  <c r="U14" i="1" s="1"/>
  <c r="T15" i="1"/>
  <c r="T16" i="1"/>
  <c r="T17" i="1"/>
  <c r="T18" i="1"/>
  <c r="T19" i="1"/>
  <c r="T20" i="1"/>
  <c r="T21" i="1"/>
  <c r="T22" i="1"/>
  <c r="T23" i="1"/>
  <c r="T24" i="1"/>
  <c r="T25" i="1"/>
  <c r="U25" i="1" s="1"/>
  <c r="T2" i="1"/>
  <c r="U2" i="1" s="1"/>
  <c r="U21" i="1"/>
  <c r="U22" i="1"/>
  <c r="U24" i="1"/>
  <c r="U10" i="1"/>
  <c r="U3" i="1"/>
  <c r="U4" i="1"/>
  <c r="U5" i="1"/>
  <c r="U6" i="1"/>
  <c r="U7" i="1"/>
  <c r="U15" i="1"/>
  <c r="U16" i="1"/>
  <c r="U17" i="1"/>
  <c r="U18" i="1"/>
  <c r="U19" i="1"/>
  <c r="U20" i="1"/>
  <c r="U2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K10" i="1"/>
  <c r="K16" i="1"/>
  <c r="K17" i="1"/>
  <c r="K18" i="1"/>
  <c r="K19" i="1"/>
  <c r="K20" i="1"/>
  <c r="K21" i="1"/>
  <c r="K22" i="1"/>
  <c r="K23" i="1"/>
  <c r="M4" i="1"/>
  <c r="I6" i="1"/>
  <c r="L6" i="1" s="1"/>
  <c r="I7" i="1"/>
  <c r="M7" i="1" s="1"/>
  <c r="I8" i="1"/>
  <c r="M8" i="1" s="1"/>
  <c r="I9" i="1"/>
  <c r="I10" i="1"/>
  <c r="I16" i="1"/>
  <c r="I17" i="1"/>
  <c r="I18" i="1"/>
  <c r="I19" i="1"/>
  <c r="I20" i="1"/>
  <c r="I21" i="1"/>
  <c r="I22" i="1"/>
  <c r="I23" i="1"/>
  <c r="L23" i="1" s="1"/>
  <c r="I24" i="1"/>
  <c r="L4" i="1"/>
  <c r="J6" i="1"/>
  <c r="J7" i="1"/>
  <c r="J8" i="1"/>
  <c r="J9" i="1"/>
  <c r="L9" i="1" s="1"/>
  <c r="J10" i="1"/>
  <c r="L10" i="1" s="1"/>
  <c r="L12" i="1"/>
  <c r="L13" i="1"/>
  <c r="J16" i="1"/>
  <c r="J17" i="1"/>
  <c r="J18" i="1"/>
  <c r="L18" i="1" s="1"/>
  <c r="J19" i="1"/>
  <c r="J20" i="1"/>
  <c r="J21" i="1"/>
  <c r="J22" i="1"/>
  <c r="J23" i="1"/>
  <c r="J24" i="1"/>
  <c r="L3" i="1"/>
  <c r="L8" i="1"/>
  <c r="L25" i="1"/>
  <c r="L2" i="1"/>
  <c r="M3" i="1"/>
  <c r="M12" i="1"/>
  <c r="M25" i="1"/>
  <c r="M2" i="1"/>
  <c r="J5" i="1"/>
  <c r="K5" i="1"/>
  <c r="I5" i="1"/>
  <c r="M9" i="1"/>
  <c r="M10" i="1"/>
  <c r="G3" i="1"/>
  <c r="H3" i="1"/>
  <c r="AB3" i="1"/>
  <c r="AC3" i="1"/>
  <c r="G4" i="1"/>
  <c r="H4" i="1"/>
  <c r="AB4" i="1"/>
  <c r="AC4" i="1"/>
  <c r="G5" i="1"/>
  <c r="H5" i="1"/>
  <c r="AB5" i="1"/>
  <c r="AC5" i="1"/>
  <c r="G6" i="1"/>
  <c r="H6" i="1"/>
  <c r="AB6" i="1"/>
  <c r="AC6" i="1"/>
  <c r="G7" i="1"/>
  <c r="H7" i="1"/>
  <c r="AB7" i="1"/>
  <c r="AC7" i="1"/>
  <c r="G8" i="1"/>
  <c r="H8" i="1"/>
  <c r="AB8" i="1"/>
  <c r="AC8" i="1"/>
  <c r="G9" i="1"/>
  <c r="H9" i="1"/>
  <c r="AB9" i="1"/>
  <c r="AD9" i="1" s="1"/>
  <c r="AE9" i="1" s="1"/>
  <c r="AC9" i="1"/>
  <c r="G10" i="1"/>
  <c r="H10" i="1"/>
  <c r="AB10" i="1"/>
  <c r="AC10" i="1"/>
  <c r="G11" i="1"/>
  <c r="H11" i="1"/>
  <c r="AB11" i="1"/>
  <c r="AC11" i="1"/>
  <c r="G12" i="1"/>
  <c r="H12" i="1"/>
  <c r="AB12" i="1"/>
  <c r="AC12" i="1"/>
  <c r="G13" i="1"/>
  <c r="H13" i="1"/>
  <c r="AB13" i="1"/>
  <c r="AC13" i="1"/>
  <c r="G14" i="1"/>
  <c r="H14" i="1"/>
  <c r="AB14" i="1"/>
  <c r="AC14" i="1"/>
  <c r="G15" i="1"/>
  <c r="H15" i="1"/>
  <c r="AB15" i="1"/>
  <c r="AC15" i="1"/>
  <c r="G16" i="1"/>
  <c r="H16" i="1"/>
  <c r="AB16" i="1"/>
  <c r="AC16" i="1"/>
  <c r="G17" i="1"/>
  <c r="H17" i="1"/>
  <c r="AB17" i="1"/>
  <c r="AC17" i="1"/>
  <c r="G18" i="1"/>
  <c r="H18" i="1"/>
  <c r="AB18" i="1"/>
  <c r="AC18" i="1"/>
  <c r="G19" i="1"/>
  <c r="H19" i="1"/>
  <c r="AB19" i="1"/>
  <c r="AC19" i="1"/>
  <c r="G20" i="1"/>
  <c r="H20" i="1"/>
  <c r="AB20" i="1"/>
  <c r="AC20" i="1"/>
  <c r="G21" i="1"/>
  <c r="H21" i="1"/>
  <c r="AB21" i="1"/>
  <c r="AC21" i="1"/>
  <c r="G22" i="1"/>
  <c r="H22" i="1"/>
  <c r="AB22" i="1"/>
  <c r="AC22" i="1"/>
  <c r="G23" i="1"/>
  <c r="H23" i="1"/>
  <c r="AB23" i="1"/>
  <c r="AC23" i="1"/>
  <c r="G24" i="1"/>
  <c r="H24" i="1"/>
  <c r="AB24" i="1"/>
  <c r="AC24" i="1"/>
  <c r="G25" i="1"/>
  <c r="H25" i="1"/>
  <c r="AB25" i="1"/>
  <c r="AC25" i="1"/>
  <c r="G2" i="1"/>
  <c r="H2" i="1"/>
  <c r="AC2" i="1"/>
  <c r="AB2" i="1"/>
  <c r="M21" i="1" l="1"/>
  <c r="L20" i="1"/>
  <c r="L19" i="1"/>
  <c r="L24" i="1"/>
  <c r="L7" i="1"/>
  <c r="N7" i="1" s="1"/>
  <c r="O7" i="1" s="1"/>
  <c r="L5" i="1"/>
  <c r="L22" i="1"/>
  <c r="L21" i="1"/>
  <c r="N21" i="1" s="1"/>
  <c r="O21" i="1" s="1"/>
  <c r="W21" i="1" s="1"/>
  <c r="M13" i="1"/>
  <c r="N13" i="1" s="1"/>
  <c r="O13" i="1" s="1"/>
  <c r="N25" i="1"/>
  <c r="O25" i="1" s="1"/>
  <c r="M15" i="1"/>
  <c r="M14" i="1"/>
  <c r="M11" i="1"/>
  <c r="L11" i="1"/>
  <c r="L15" i="1"/>
  <c r="L17" i="1"/>
  <c r="L14" i="1"/>
  <c r="L16" i="1"/>
  <c r="N2" i="1"/>
  <c r="O2" i="1" s="1"/>
  <c r="M5" i="1"/>
  <c r="N5" i="1" s="1"/>
  <c r="O5" i="1" s="1"/>
  <c r="M17" i="1"/>
  <c r="N4" i="1"/>
  <c r="O4" i="1" s="1"/>
  <c r="N12" i="1"/>
  <c r="O12" i="1" s="1"/>
  <c r="N3" i="1"/>
  <c r="O3" i="1" s="1"/>
  <c r="M23" i="1"/>
  <c r="AD13" i="1"/>
  <c r="AE13" i="1" s="1"/>
  <c r="AF13" i="1" s="1"/>
  <c r="N8" i="1"/>
  <c r="O8" i="1" s="1"/>
  <c r="M16" i="1"/>
  <c r="M24" i="1"/>
  <c r="N24" i="1" s="1"/>
  <c r="O24" i="1" s="1"/>
  <c r="N10" i="1"/>
  <c r="O10" i="1" s="1"/>
  <c r="N9" i="1"/>
  <c r="O9" i="1" s="1"/>
  <c r="M22" i="1"/>
  <c r="M20" i="1"/>
  <c r="N20" i="1" s="1"/>
  <c r="O20" i="1" s="1"/>
  <c r="M19" i="1"/>
  <c r="M18" i="1"/>
  <c r="N18" i="1" s="1"/>
  <c r="O18" i="1" s="1"/>
  <c r="M6" i="1"/>
  <c r="N6" i="1" s="1"/>
  <c r="O6" i="1" s="1"/>
  <c r="AD8" i="1"/>
  <c r="AE8" i="1" s="1"/>
  <c r="AF8" i="1" s="1"/>
  <c r="AD25" i="1"/>
  <c r="AE25" i="1" s="1"/>
  <c r="AF25" i="1" s="1"/>
  <c r="AD11" i="1"/>
  <c r="AE11" i="1" s="1"/>
  <c r="AF11" i="1" s="1"/>
  <c r="AD18" i="1"/>
  <c r="AE18" i="1" s="1"/>
  <c r="AG18" i="1" s="1"/>
  <c r="AD12" i="1"/>
  <c r="AE12" i="1" s="1"/>
  <c r="AF12" i="1" s="1"/>
  <c r="AD3" i="1"/>
  <c r="AE3" i="1" s="1"/>
  <c r="AF3" i="1" s="1"/>
  <c r="AD21" i="1"/>
  <c r="AE21" i="1" s="1"/>
  <c r="AG21" i="1" s="1"/>
  <c r="AD6" i="1"/>
  <c r="AE6" i="1" s="1"/>
  <c r="AF6" i="1" s="1"/>
  <c r="AD24" i="1"/>
  <c r="AE24" i="1" s="1"/>
  <c r="AF24" i="1" s="1"/>
  <c r="AD15" i="1"/>
  <c r="AE15" i="1" s="1"/>
  <c r="AF15" i="1" s="1"/>
  <c r="AD5" i="1"/>
  <c r="AE5" i="1" s="1"/>
  <c r="AF5" i="1" s="1"/>
  <c r="AD17" i="1"/>
  <c r="AE17" i="1" s="1"/>
  <c r="AF17" i="1" s="1"/>
  <c r="AD23" i="1"/>
  <c r="AE23" i="1" s="1"/>
  <c r="AF23" i="1" s="1"/>
  <c r="AD20" i="1"/>
  <c r="AE20" i="1" s="1"/>
  <c r="AG20" i="1" s="1"/>
  <c r="AF9" i="1"/>
  <c r="AG9" i="1"/>
  <c r="AD7" i="1"/>
  <c r="AE7" i="1" s="1"/>
  <c r="AD10" i="1"/>
  <c r="AE10" i="1" s="1"/>
  <c r="AF10" i="1" s="1"/>
  <c r="AD22" i="1"/>
  <c r="AE22" i="1" s="1"/>
  <c r="AF22" i="1" s="1"/>
  <c r="AD16" i="1"/>
  <c r="AE16" i="1" s="1"/>
  <c r="AF16" i="1" s="1"/>
  <c r="AD19" i="1"/>
  <c r="AE19" i="1" s="1"/>
  <c r="AD4" i="1"/>
  <c r="AE4" i="1" s="1"/>
  <c r="AD2" i="1"/>
  <c r="AE2" i="1" s="1"/>
  <c r="AD14" i="1"/>
  <c r="AE14" i="1" s="1"/>
  <c r="AF14" i="1" s="1"/>
  <c r="X21" i="1" l="1"/>
  <c r="W8" i="1"/>
  <c r="X8" i="1"/>
  <c r="N11" i="1"/>
  <c r="O11" i="1" s="1"/>
  <c r="N15" i="1"/>
  <c r="O15" i="1" s="1"/>
  <c r="P24" i="1"/>
  <c r="R24" i="1" s="1"/>
  <c r="N14" i="1"/>
  <c r="O14" i="1" s="1"/>
  <c r="P25" i="1"/>
  <c r="R25" i="1" s="1"/>
  <c r="P2" i="1"/>
  <c r="R2" i="1" s="1"/>
  <c r="P10" i="1"/>
  <c r="R10" i="1" s="1"/>
  <c r="P3" i="1"/>
  <c r="R3" i="1" s="1"/>
  <c r="P20" i="1"/>
  <c r="R20" i="1" s="1"/>
  <c r="P9" i="1"/>
  <c r="R9" i="1" s="1"/>
  <c r="P8" i="1"/>
  <c r="R8" i="1" s="1"/>
  <c r="P13" i="1"/>
  <c r="R13" i="1" s="1"/>
  <c r="P5" i="1"/>
  <c r="R5" i="1" s="1"/>
  <c r="P4" i="1"/>
  <c r="R4" i="1" s="1"/>
  <c r="P7" i="1"/>
  <c r="R7" i="1" s="1"/>
  <c r="P15" i="1"/>
  <c r="R15" i="1" s="1"/>
  <c r="P12" i="1"/>
  <c r="R12" i="1" s="1"/>
  <c r="P21" i="1"/>
  <c r="R21" i="1" s="1"/>
  <c r="P6" i="1"/>
  <c r="R6" i="1" s="1"/>
  <c r="P18" i="1"/>
  <c r="R18" i="1" s="1"/>
  <c r="N16" i="1"/>
  <c r="O16" i="1" s="1"/>
  <c r="N19" i="1"/>
  <c r="O19" i="1" s="1"/>
  <c r="N17" i="1"/>
  <c r="O17" i="1" s="1"/>
  <c r="N22" i="1"/>
  <c r="O22" i="1" s="1"/>
  <c r="N23" i="1"/>
  <c r="O23" i="1" s="1"/>
  <c r="AF20" i="1"/>
  <c r="AF18" i="1"/>
  <c r="AF21" i="1"/>
  <c r="AG8" i="1"/>
  <c r="AG5" i="1"/>
  <c r="AG6" i="1"/>
  <c r="AF4" i="1"/>
  <c r="AG4" i="1"/>
  <c r="AG19" i="1"/>
  <c r="AF19" i="1"/>
  <c r="AF7" i="1"/>
  <c r="AG7" i="1"/>
  <c r="AF2" i="1"/>
  <c r="AG2" i="1"/>
  <c r="W9" i="1" l="1"/>
  <c r="X9" i="1"/>
  <c r="W5" i="1"/>
  <c r="X5" i="1"/>
  <c r="X13" i="1"/>
  <c r="W13" i="1"/>
  <c r="W20" i="1"/>
  <c r="X20" i="1"/>
  <c r="W6" i="1"/>
  <c r="X6" i="1"/>
  <c r="X10" i="1"/>
  <c r="W10" i="1"/>
  <c r="X7" i="1"/>
  <c r="W7" i="1"/>
  <c r="W4" i="1"/>
  <c r="X4" i="1"/>
  <c r="W12" i="1"/>
  <c r="X12" i="1"/>
  <c r="W18" i="1"/>
  <c r="X18" i="1"/>
  <c r="W3" i="1"/>
  <c r="X3" i="1"/>
  <c r="X25" i="1"/>
  <c r="W25" i="1"/>
  <c r="W2" i="1"/>
  <c r="X2" i="1"/>
  <c r="P14" i="1"/>
  <c r="R14" i="1" s="1"/>
  <c r="P11" i="1"/>
  <c r="R11" i="1" s="1"/>
  <c r="P23" i="1"/>
  <c r="R23" i="1" s="1"/>
  <c r="P19" i="1"/>
  <c r="R19" i="1" s="1"/>
  <c r="P22" i="1"/>
  <c r="R22" i="1" s="1"/>
  <c r="P16" i="1"/>
  <c r="R16" i="1" s="1"/>
  <c r="P17" i="1"/>
  <c r="R17" i="1" s="1"/>
  <c r="W22" i="1" l="1"/>
  <c r="X22" i="1"/>
  <c r="W19" i="1"/>
  <c r="X19" i="1"/>
  <c r="W15" i="1"/>
  <c r="X15" i="1"/>
  <c r="W23" i="1"/>
  <c r="X23" i="1"/>
  <c r="W17" i="1"/>
  <c r="X17" i="1"/>
  <c r="X11" i="1"/>
  <c r="W11" i="1"/>
  <c r="X24" i="1"/>
  <c r="W24" i="1"/>
  <c r="W14" i="1"/>
  <c r="X14" i="1"/>
  <c r="W16" i="1"/>
  <c r="X16" i="1"/>
</calcChain>
</file>

<file path=xl/sharedStrings.xml><?xml version="1.0" encoding="utf-8"?>
<sst xmlns="http://schemas.openxmlformats.org/spreadsheetml/2006/main" count="120" uniqueCount="61">
  <si>
    <t>VOLUNTEER</t>
  </si>
  <si>
    <t>DAY</t>
  </si>
  <si>
    <t>V</t>
  </si>
  <si>
    <t>V+SEM</t>
  </si>
  <si>
    <t>V-SEM</t>
  </si>
  <si>
    <t>S+SEM</t>
  </si>
  <si>
    <t>S-SEM</t>
  </si>
  <si>
    <t>GROUP</t>
  </si>
  <si>
    <t>HiHAI</t>
  </si>
  <si>
    <t>LoHAI</t>
  </si>
  <si>
    <t xml:space="preserve"> -veSEMV</t>
  </si>
  <si>
    <t xml:space="preserve"> +veSEMV</t>
  </si>
  <si>
    <t xml:space="preserve"> +veSEMS</t>
  </si>
  <si>
    <t xml:space="preserve"> -veSEMS</t>
  </si>
  <si>
    <t>SEMS</t>
  </si>
  <si>
    <t>n</t>
  </si>
  <si>
    <t>SDS</t>
  </si>
  <si>
    <t>S+SD</t>
  </si>
  <si>
    <t>S-SD</t>
  </si>
  <si>
    <t>Smean</t>
  </si>
  <si>
    <t>nV+SEM</t>
  </si>
  <si>
    <t>nV-SEM</t>
  </si>
  <si>
    <t xml:space="preserve"> +veSEMnV</t>
  </si>
  <si>
    <t xml:space="preserve"> -veSEMnV</t>
  </si>
  <si>
    <t>SEMnV</t>
  </si>
  <si>
    <t>SDnV</t>
  </si>
  <si>
    <t>nV+SD</t>
  </si>
  <si>
    <t>nV-SD</t>
  </si>
  <si>
    <t>V+SD</t>
  </si>
  <si>
    <t>V-SD</t>
  </si>
  <si>
    <t>nV</t>
  </si>
  <si>
    <t>σ^2</t>
  </si>
  <si>
    <t>Log10V</t>
  </si>
  <si>
    <t>μ(Log10V)</t>
  </si>
  <si>
    <t>Log10SD</t>
  </si>
  <si>
    <t>Log10V+SD</t>
  </si>
  <si>
    <t>Log10V-SD</t>
  </si>
  <si>
    <t>S</t>
  </si>
  <si>
    <t>id</t>
  </si>
  <si>
    <t>E0</t>
  </si>
  <si>
    <t>M0</t>
  </si>
  <si>
    <t>MP0</t>
  </si>
  <si>
    <t>T0</t>
  </si>
  <si>
    <t>I10</t>
  </si>
  <si>
    <t>beta</t>
  </si>
  <si>
    <t>k</t>
  </si>
  <si>
    <t>p</t>
  </si>
  <si>
    <t>c</t>
  </si>
  <si>
    <t>delta</t>
  </si>
  <si>
    <t>xi</t>
  </si>
  <si>
    <t>a</t>
  </si>
  <si>
    <t>d_E</t>
  </si>
  <si>
    <t>delta_E</t>
  </si>
  <si>
    <t>K_delta_E</t>
  </si>
  <si>
    <t>zeta</t>
  </si>
  <si>
    <t>tau_memory</t>
  </si>
  <si>
    <t>Cohort1Pop</t>
  </si>
  <si>
    <t>Cohort3HiHAI</t>
  </si>
  <si>
    <t>Cohort3LoHAI</t>
  </si>
  <si>
    <t>Log10V+SEM</t>
  </si>
  <si>
    <t>Log10V-SEM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</si>
</sst>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2" x14ac:knownFonts="1">
    <font>
      <sz val="11"/>
      <color theme="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2.40958268933539</c:v>
                </c:pt>
                <c:pt idx="4" formatCode="0.00">
                  <c:v>3.7882534775888699</c:v>
                </c:pt>
                <c:pt idx="5" formatCode="0.00">
                  <c:v>2.1251931993817599</c:v>
                </c:pt>
                <c:pt idx="6" formatCode="0.00">
                  <c:v>2.2612055641421902</c:v>
                </c:pt>
                <c:pt idx="7" formatCode="0.00">
                  <c:v>1.1545595054095801</c:v>
                </c:pt>
                <c:pt idx="8" formatCode="0.00">
                  <c:v>2.0015455950540901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4436-A882-527FF8D9BE28}"/>
            </c:ext>
          </c:extLst>
        </c:ser>
        <c:ser>
          <c:idx val="1"/>
          <c:order val="1"/>
          <c:tx>
            <c:strRef>
              <c:f>Derivation!$Z$1</c:f>
              <c:strCache>
                <c:ptCount val="1"/>
                <c:pt idx="0">
                  <c:v>S+SEM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2.6506955177743401</c:v>
                </c:pt>
                <c:pt idx="4" formatCode="0.00">
                  <c:v>4.1035548686244203</c:v>
                </c:pt>
                <c:pt idx="5" formatCode="0.00">
                  <c:v>2.43431221020092</c:v>
                </c:pt>
                <c:pt idx="6" formatCode="0.00">
                  <c:v>2.5641421947449698</c:v>
                </c:pt>
                <c:pt idx="7" formatCode="0.00">
                  <c:v>1.37712519319938</c:v>
                </c:pt>
                <c:pt idx="8" formatCode="0.00">
                  <c:v>2.2488408037094199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E-4436-A882-527FF8D9BE28}"/>
            </c:ext>
          </c:extLst>
        </c:ser>
        <c:ser>
          <c:idx val="2"/>
          <c:order val="2"/>
          <c:tx>
            <c:strRef>
              <c:f>Derivation!$AA$1</c:f>
              <c:strCache>
                <c:ptCount val="1"/>
                <c:pt idx="0">
                  <c:v>S-SEM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1.9211746522411099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1.4629629629629599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E-4436-A882-527FF8D9BE28}"/>
            </c:ext>
          </c:extLst>
        </c:ser>
        <c:ser>
          <c:idx val="3"/>
          <c:order val="3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Derivation!$R$2:$R$13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2.8467064372753081</c:v>
                </c:pt>
                <c:pt idx="4">
                  <c:v>4.3361905302228845</c:v>
                </c:pt>
                <c:pt idx="5">
                  <c:v>2.6687075505057871</c:v>
                </c:pt>
                <c:pt idx="6">
                  <c:v>2.8003151884456474</c:v>
                </c:pt>
                <c:pt idx="7">
                  <c:v>1.6380917368188286</c:v>
                </c:pt>
                <c:pt idx="8">
                  <c:v>2.4502583404646519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E-4436-A882-527FF8D9BE28}"/>
            </c:ext>
          </c:extLst>
        </c:ser>
        <c:ser>
          <c:idx val="4"/>
          <c:order val="4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Derivation!$S$2:$S$13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E-4436-A882-527FF8D9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5"/>
        </c:scaling>
        <c:delete val="1"/>
        <c:axPos val="l"/>
        <c:numFmt formatCode="General" sourceLinked="1"/>
        <c:majorTickMark val="none"/>
        <c:minorTickMark val="none"/>
        <c:tickLblPos val="nextTo"/>
        <c:crossAx val="1123180895"/>
        <c:crossesAt val="-1"/>
        <c:crossBetween val="midCat"/>
        <c:majorUnit val="1"/>
      </c:valAx>
      <c:spPr>
        <a:solidFill>
          <a:srgbClr val="000000">
            <a:alpha val="0"/>
          </a:srgb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Derivation!$D$14:$D$25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">
                  <c:v>3.04636785162287</c:v>
                </c:pt>
                <c:pt idx="3" formatCode="0.00">
                  <c:v>3.6584234930448201</c:v>
                </c:pt>
                <c:pt idx="4" formatCode="0.00">
                  <c:v>4.1715610510046304</c:v>
                </c:pt>
                <c:pt idx="5" formatCode="0.00">
                  <c:v>4.2766615146831501</c:v>
                </c:pt>
                <c:pt idx="6" formatCode="0.00">
                  <c:v>3.9489953632148298</c:v>
                </c:pt>
                <c:pt idx="7" formatCode="0.00">
                  <c:v>3.0958268933539399</c:v>
                </c:pt>
                <c:pt idx="8" formatCode="0.00">
                  <c:v>2.7372488408037001</c:v>
                </c:pt>
                <c:pt idx="9" formatCode="0.00">
                  <c:v>3.7264296754250301</c:v>
                </c:pt>
                <c:pt idx="10" formatCode="0.00">
                  <c:v>1.63060278207109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755-9EE3-AE25C2687807}"/>
            </c:ext>
          </c:extLst>
        </c:ser>
        <c:ser>
          <c:idx val="1"/>
          <c:order val="1"/>
          <c:tx>
            <c:strRef>
              <c:f>Derivation!$Z$1</c:f>
              <c:strCache>
                <c:ptCount val="1"/>
                <c:pt idx="0">
                  <c:v>S+SEM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Derivation!$E$14:$E$25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">
                  <c:v>3.2627511591962901</c:v>
                </c:pt>
                <c:pt idx="3" formatCode="0.00">
                  <c:v>3.8995363214837702</c:v>
                </c:pt>
                <c:pt idx="4" formatCode="0.00">
                  <c:v>4.3817619783616601</c:v>
                </c:pt>
                <c:pt idx="5" formatCode="0.00">
                  <c:v>4.5054095826893299</c:v>
                </c:pt>
                <c:pt idx="6" formatCode="0.00">
                  <c:v>4.1591962905718702</c:v>
                </c:pt>
                <c:pt idx="7" formatCode="0.00">
                  <c:v>3.3925811437403399</c:v>
                </c:pt>
                <c:pt idx="8" formatCode="0.00">
                  <c:v>2.9907264296754201</c:v>
                </c:pt>
                <c:pt idx="9" formatCode="0.00">
                  <c:v>4.0355486862441996</c:v>
                </c:pt>
                <c:pt idx="10" formatCode="0.00">
                  <c:v>1.94590417310664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4-4755-9EE3-AE25C2687807}"/>
            </c:ext>
          </c:extLst>
        </c:ser>
        <c:ser>
          <c:idx val="2"/>
          <c:order val="2"/>
          <c:tx>
            <c:strRef>
              <c:f>Derivation!$AA$1</c:f>
              <c:strCache>
                <c:ptCount val="1"/>
                <c:pt idx="0">
                  <c:v>S-SEM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Derivation!$F$14:$F$25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">
                  <c:v>2.5826893353941198</c:v>
                </c:pt>
                <c:pt idx="3" formatCode="0.00">
                  <c:v>3.1391035548686199</c:v>
                </c:pt>
                <c:pt idx="4" formatCode="0.00">
                  <c:v>3.75734157650695</c:v>
                </c:pt>
                <c:pt idx="5" formatCode="0.00">
                  <c:v>3.8068006182380199</c:v>
                </c:pt>
                <c:pt idx="6" formatCode="0.00">
                  <c:v>3.5533230293662998</c:v>
                </c:pt>
                <c:pt idx="7" formatCode="0.00">
                  <c:v>1.65533230293663</c:v>
                </c:pt>
                <c:pt idx="8" formatCode="0.00">
                  <c:v>2.1313755795981399</c:v>
                </c:pt>
                <c:pt idx="9" formatCode="0.00">
                  <c:v>2.2612055641421902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4-4755-9EE3-AE25C2687807}"/>
            </c:ext>
          </c:extLst>
        </c:ser>
        <c:ser>
          <c:idx val="3"/>
          <c:order val="3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Derivation!$R$14:$R$25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3.7001371389378765</c:v>
                </c:pt>
                <c:pt idx="3">
                  <c:v>4.3465545149347307</c:v>
                </c:pt>
                <c:pt idx="4">
                  <c:v>4.8081963905814327</c:v>
                </c:pt>
                <c:pt idx="5">
                  <c:v>4.9438192665383545</c:v>
                </c:pt>
                <c:pt idx="6">
                  <c:v>4.5810684762776939</c:v>
                </c:pt>
                <c:pt idx="7">
                  <c:v>3.8906463599819703</c:v>
                </c:pt>
                <c:pt idx="8">
                  <c:v>3.4498478482452537</c:v>
                </c:pt>
                <c:pt idx="9">
                  <c:v>4.5322132742728742</c:v>
                </c:pt>
                <c:pt idx="10">
                  <c:v>2.447841942164628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4-4755-9EE3-AE25C2687807}"/>
            </c:ext>
          </c:extLst>
        </c:ser>
        <c:ser>
          <c:idx val="4"/>
          <c:order val="4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Derivation!$S$14:$S$25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34-4755-9EE3-AE25C268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5"/>
        </c:scaling>
        <c:delete val="1"/>
        <c:axPos val="l"/>
        <c:numFmt formatCode="General" sourceLinked="1"/>
        <c:majorTickMark val="none"/>
        <c:minorTickMark val="none"/>
        <c:tickLblPos val="nextTo"/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Symptoms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Derivation!$Y$2:$Y$13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0.86419753086419704</c:v>
                </c:pt>
                <c:pt idx="3">
                  <c:v>1.74382716049382</c:v>
                </c:pt>
                <c:pt idx="4">
                  <c:v>2.43055555555555</c:v>
                </c:pt>
                <c:pt idx="5">
                  <c:v>1.8441358024691299</c:v>
                </c:pt>
                <c:pt idx="6">
                  <c:v>1.31172839506172</c:v>
                </c:pt>
                <c:pt idx="7">
                  <c:v>0.83333333333333304</c:v>
                </c:pt>
                <c:pt idx="8">
                  <c:v>0.39351851851851799</c:v>
                </c:pt>
                <c:pt idx="9">
                  <c:v>0.22376543209876501</c:v>
                </c:pt>
                <c:pt idx="10">
                  <c:v>0.21604938271604901</c:v>
                </c:pt>
                <c:pt idx="11">
                  <c:v>0.10802469135802401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5-4F33-B2C1-6EA9361D5A13}"/>
            </c:ext>
          </c:extLst>
        </c:ser>
        <c:ser>
          <c:idx val="1"/>
          <c:order val="1"/>
          <c:tx>
            <c:strRef>
              <c:f>Derivation!$Z$1</c:f>
              <c:strCache>
                <c:ptCount val="1"/>
                <c:pt idx="0">
                  <c:v>S+SEM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Derivation!$Z$2:$Z$13</c:f>
              <c:numCache>
                <c:formatCode>0.0</c:formatCode>
                <c:ptCount val="12"/>
                <c:pt idx="0">
                  <c:v>0</c:v>
                </c:pt>
                <c:pt idx="1">
                  <c:v>9.2592592592592504E-2</c:v>
                </c:pt>
                <c:pt idx="2">
                  <c:v>1.19598765432098</c:v>
                </c:pt>
                <c:pt idx="3">
                  <c:v>2.1527777777777701</c:v>
                </c:pt>
                <c:pt idx="4">
                  <c:v>2.9629629629629601</c:v>
                </c:pt>
                <c:pt idx="5">
                  <c:v>2.2376543209876498</c:v>
                </c:pt>
                <c:pt idx="6">
                  <c:v>1.69753086419753</c:v>
                </c:pt>
                <c:pt idx="7">
                  <c:v>1.12654320987654</c:v>
                </c:pt>
                <c:pt idx="8">
                  <c:v>0.60185185185185097</c:v>
                </c:pt>
                <c:pt idx="9">
                  <c:v>0.36265432098765399</c:v>
                </c:pt>
                <c:pt idx="10">
                  <c:v>0.36265432098765399</c:v>
                </c:pt>
                <c:pt idx="11">
                  <c:v>0.20061728395061701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5-4F33-B2C1-6EA9361D5A13}"/>
            </c:ext>
          </c:extLst>
        </c:ser>
        <c:ser>
          <c:idx val="2"/>
          <c:order val="2"/>
          <c:tx>
            <c:strRef>
              <c:f>Derivation!$AA$1</c:f>
              <c:strCache>
                <c:ptCount val="1"/>
                <c:pt idx="0">
                  <c:v>S-SEM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Derivation!$AA$2:$AA$13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0.57098765432098697</c:v>
                </c:pt>
                <c:pt idx="3">
                  <c:v>1.37345679012345</c:v>
                </c:pt>
                <c:pt idx="4">
                  <c:v>1.9212962962962901</c:v>
                </c:pt>
                <c:pt idx="5">
                  <c:v>1.4429012345679</c:v>
                </c:pt>
                <c:pt idx="6">
                  <c:v>0.94907407407407396</c:v>
                </c:pt>
                <c:pt idx="7">
                  <c:v>0.55555555555555503</c:v>
                </c:pt>
                <c:pt idx="8">
                  <c:v>0.20061728395061701</c:v>
                </c:pt>
                <c:pt idx="9">
                  <c:v>0.100308641975308</c:v>
                </c:pt>
                <c:pt idx="10">
                  <c:v>0.10802469135802401</c:v>
                </c:pt>
                <c:pt idx="11">
                  <c:v>3.8580246913580203E-2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5-4F33-B2C1-6EA9361D5A13}"/>
            </c:ext>
          </c:extLst>
        </c:ser>
        <c:ser>
          <c:idx val="3"/>
          <c:order val="3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Derivation!$AF$2:$AF$13</c:f>
              <c:numCache>
                <c:formatCode>0.0</c:formatCode>
                <c:ptCount val="12"/>
                <c:pt idx="0">
                  <c:v>0</c:v>
                </c:pt>
                <c:pt idx="1">
                  <c:v>0.11340230290662849</c:v>
                </c:pt>
                <c:pt idx="2">
                  <c:v>1.6296630754839314</c:v>
                </c:pt>
                <c:pt idx="3">
                  <c:v>2.6982965432912764</c:v>
                </c:pt>
                <c:pt idx="4">
                  <c:v>3.7063314632551263</c:v>
                </c:pt>
                <c:pt idx="5">
                  <c:v>2.8175055690843549</c:v>
                </c:pt>
                <c:pt idx="6">
                  <c:v>2.2283970102236337</c:v>
                </c:pt>
                <c:pt idx="7">
                  <c:v>1.5326475345908728</c:v>
                </c:pt>
                <c:pt idx="8">
                  <c:v>0.88492849778057447</c:v>
                </c:pt>
                <c:pt idx="9">
                  <c:v>0.54507195700087974</c:v>
                </c:pt>
                <c:pt idx="10">
                  <c:v>0.52790571570927813</c:v>
                </c:pt>
                <c:pt idx="11">
                  <c:v>0.30647872144462379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5-4F33-B2C1-6EA9361D5A13}"/>
            </c:ext>
          </c:extLst>
        </c:ser>
        <c:ser>
          <c:idx val="4"/>
          <c:order val="4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Derivation!$AG$2:$AG$13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9.8731986244462555E-2</c:v>
                </c:pt>
                <c:pt idx="3">
                  <c:v>0.78935777769636362</c:v>
                </c:pt>
                <c:pt idx="4">
                  <c:v>1.154779647855974</c:v>
                </c:pt>
                <c:pt idx="5">
                  <c:v>0.870766035853905</c:v>
                </c:pt>
                <c:pt idx="6">
                  <c:v>0.39505977989980645</c:v>
                </c:pt>
                <c:pt idx="7">
                  <c:v>0.1340191320757933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55-4F33-B2C1-6EA9361D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2.40958268933539</c:v>
                </c:pt>
                <c:pt idx="4" formatCode="0.00">
                  <c:v>3.7882534775888699</c:v>
                </c:pt>
                <c:pt idx="5" formatCode="0.00">
                  <c:v>2.1251931993817599</c:v>
                </c:pt>
                <c:pt idx="6" formatCode="0.00">
                  <c:v>2.2612055641421902</c:v>
                </c:pt>
                <c:pt idx="7" formatCode="0.00">
                  <c:v>1.1545595054095801</c:v>
                </c:pt>
                <c:pt idx="8" formatCode="0.00">
                  <c:v>2.0015455950540901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1-4EA5-843B-258FA1438F47}"/>
            </c:ext>
          </c:extLst>
        </c:ser>
        <c:ser>
          <c:idx val="1"/>
          <c:order val="1"/>
          <c:tx>
            <c:strRef>
              <c:f>Derivation!$Z$1</c:f>
              <c:strCache>
                <c:ptCount val="1"/>
                <c:pt idx="0">
                  <c:v>S+SEM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2.6506955177743401</c:v>
                </c:pt>
                <c:pt idx="4" formatCode="0.00">
                  <c:v>4.1035548686244203</c:v>
                </c:pt>
                <c:pt idx="5" formatCode="0.00">
                  <c:v>2.43431221020092</c:v>
                </c:pt>
                <c:pt idx="6" formatCode="0.00">
                  <c:v>2.5641421947449698</c:v>
                </c:pt>
                <c:pt idx="7" formatCode="0.00">
                  <c:v>1.37712519319938</c:v>
                </c:pt>
                <c:pt idx="8" formatCode="0.00">
                  <c:v>2.2488408037094199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4EA5-843B-258FA1438F47}"/>
            </c:ext>
          </c:extLst>
        </c:ser>
        <c:ser>
          <c:idx val="2"/>
          <c:order val="2"/>
          <c:tx>
            <c:strRef>
              <c:f>Derivation!$AA$1</c:f>
              <c:strCache>
                <c:ptCount val="1"/>
                <c:pt idx="0">
                  <c:v>S-SEM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1.9211746522411099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1.4629629629629599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1-4EA5-843B-258FA1438F47}"/>
            </c:ext>
          </c:extLst>
        </c:ser>
        <c:ser>
          <c:idx val="3"/>
          <c:order val="3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Derivation!$R$2:$R$13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2.8467064372753081</c:v>
                </c:pt>
                <c:pt idx="4">
                  <c:v>4.3361905302228845</c:v>
                </c:pt>
                <c:pt idx="5">
                  <c:v>2.6687075505057871</c:v>
                </c:pt>
                <c:pt idx="6">
                  <c:v>2.8003151884456474</c:v>
                </c:pt>
                <c:pt idx="7">
                  <c:v>1.6380917368188286</c:v>
                </c:pt>
                <c:pt idx="8">
                  <c:v>2.4502583404646519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1-4EA5-843B-258FA1438F47}"/>
            </c:ext>
          </c:extLst>
        </c:ser>
        <c:ser>
          <c:idx val="4"/>
          <c:order val="4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Derivation!$S$2:$S$13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1-4EA5-843B-258FA143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Derivation!$U$2:$U$13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2.4081196045127786</c:v>
                </c:pt>
                <c:pt idx="4">
                  <c:v>3.7881639909144291</c:v>
                </c:pt>
                <c:pt idx="5">
                  <c:v>2.121168854459988</c:v>
                </c:pt>
                <c:pt idx="6">
                  <c:v>2.2582973954331926</c:v>
                </c:pt>
                <c:pt idx="7">
                  <c:v>1.1254915828755827</c:v>
                </c:pt>
                <c:pt idx="8">
                  <c:v>1.9976640029411363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096-8D9A-777D9F67CB8C}"/>
            </c:ext>
          </c:extLst>
        </c:ser>
        <c:ser>
          <c:idx val="3"/>
          <c:order val="1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Derivation!$W$2:$W$13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2.4622136859378587</c:v>
                </c:pt>
                <c:pt idx="4">
                  <c:v>3.8015420830385889</c:v>
                </c:pt>
                <c:pt idx="5">
                  <c:v>2.2108833451710415</c:v>
                </c:pt>
                <c:pt idx="6">
                  <c:v>2.3345623114693068</c:v>
                </c:pt>
                <c:pt idx="7">
                  <c:v>1.366605342474646</c:v>
                </c:pt>
                <c:pt idx="8">
                  <c:v>2.0857729368009181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B-4096-8D9A-777D9F67CB8C}"/>
            </c:ext>
          </c:extLst>
        </c:ser>
        <c:ser>
          <c:idx val="4"/>
          <c:order val="2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Derivation!$C$2:$C$13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Derivation!$X$2:$X$14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2.3540255230876985</c:v>
                </c:pt>
                <c:pt idx="4">
                  <c:v>3.7747858987902694</c:v>
                </c:pt>
                <c:pt idx="5">
                  <c:v>2.0314543637489346</c:v>
                </c:pt>
                <c:pt idx="6">
                  <c:v>2.1820324793970785</c:v>
                </c:pt>
                <c:pt idx="7">
                  <c:v>0.88437782327651948</c:v>
                </c:pt>
                <c:pt idx="8">
                  <c:v>1.9095550690813543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FB-4096-8D9A-777D9F67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LoHAI Symptoms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Derivation!$Y$14:$Y$25</c:f>
              <c:numCache>
                <c:formatCode>0.0</c:formatCode>
                <c:ptCount val="12"/>
                <c:pt idx="0">
                  <c:v>6.9444444444444406E-2</c:v>
                </c:pt>
                <c:pt idx="1">
                  <c:v>0.13888888888888801</c:v>
                </c:pt>
                <c:pt idx="2">
                  <c:v>1.1651234567901201</c:v>
                </c:pt>
                <c:pt idx="3">
                  <c:v>2.5385802469135799</c:v>
                </c:pt>
                <c:pt idx="4">
                  <c:v>3.62654320987654</c:v>
                </c:pt>
                <c:pt idx="5">
                  <c:v>3.5339506172839501</c:v>
                </c:pt>
                <c:pt idx="6">
                  <c:v>3.0941358024691299</c:v>
                </c:pt>
                <c:pt idx="7">
                  <c:v>2.6003086419753001</c:v>
                </c:pt>
                <c:pt idx="8">
                  <c:v>2.0987654320987601</c:v>
                </c:pt>
                <c:pt idx="9">
                  <c:v>1.42746913580246</c:v>
                </c:pt>
                <c:pt idx="10">
                  <c:v>0.99537037037037002</c:v>
                </c:pt>
                <c:pt idx="11">
                  <c:v>0.64043209876543195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4-49B9-BB2C-8EF4635052EF}"/>
            </c:ext>
          </c:extLst>
        </c:ser>
        <c:ser>
          <c:idx val="1"/>
          <c:order val="1"/>
          <c:tx>
            <c:strRef>
              <c:f>Derivation!$Z$1</c:f>
              <c:strCache>
                <c:ptCount val="1"/>
                <c:pt idx="0">
                  <c:v>S+SEM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Derivation!$Z$14:$Z$25</c:f>
              <c:numCache>
                <c:formatCode>0.0</c:formatCode>
                <c:ptCount val="12"/>
                <c:pt idx="0">
                  <c:v>0.12345679012345601</c:v>
                </c:pt>
                <c:pt idx="1">
                  <c:v>0.22376543209876501</c:v>
                </c:pt>
                <c:pt idx="2">
                  <c:v>1.50462962962962</c:v>
                </c:pt>
                <c:pt idx="3">
                  <c:v>3.05555555555555</c:v>
                </c:pt>
                <c:pt idx="4">
                  <c:v>4.2206790123456699</c:v>
                </c:pt>
                <c:pt idx="5">
                  <c:v>4.1435185185185102</c:v>
                </c:pt>
                <c:pt idx="6">
                  <c:v>3.5956790123456699</c:v>
                </c:pt>
                <c:pt idx="7">
                  <c:v>3.0478395061728301</c:v>
                </c:pt>
                <c:pt idx="8">
                  <c:v>2.5771604938271602</c:v>
                </c:pt>
                <c:pt idx="9">
                  <c:v>1.7901234567901201</c:v>
                </c:pt>
                <c:pt idx="10">
                  <c:v>1.31172839506172</c:v>
                </c:pt>
                <c:pt idx="11">
                  <c:v>0.91049382716049299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4-49B9-BB2C-8EF4635052EF}"/>
            </c:ext>
          </c:extLst>
        </c:ser>
        <c:ser>
          <c:idx val="2"/>
          <c:order val="2"/>
          <c:tx>
            <c:strRef>
              <c:f>Derivation!$AA$1</c:f>
              <c:strCache>
                <c:ptCount val="1"/>
                <c:pt idx="0">
                  <c:v>S-SEM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Derivation!$AA$14:$AA$25</c:f>
              <c:numCache>
                <c:formatCode>0.0</c:formatCode>
                <c:ptCount val="12"/>
                <c:pt idx="0">
                  <c:v>7.7160493827160403E-3</c:v>
                </c:pt>
                <c:pt idx="1">
                  <c:v>8.4876543209876504E-2</c:v>
                </c:pt>
                <c:pt idx="2">
                  <c:v>0.83333333333333304</c:v>
                </c:pt>
                <c:pt idx="3">
                  <c:v>2.0370370370370301</c:v>
                </c:pt>
                <c:pt idx="4">
                  <c:v>3.0324074074073999</c:v>
                </c:pt>
                <c:pt idx="5">
                  <c:v>2.9552469135802402</c:v>
                </c:pt>
                <c:pt idx="6">
                  <c:v>2.61574074074074</c:v>
                </c:pt>
                <c:pt idx="7">
                  <c:v>2.1450617283950599</c:v>
                </c:pt>
                <c:pt idx="8">
                  <c:v>1.62808641975308</c:v>
                </c:pt>
                <c:pt idx="9">
                  <c:v>1.04938271604938</c:v>
                </c:pt>
                <c:pt idx="10">
                  <c:v>0.686728395061728</c:v>
                </c:pt>
                <c:pt idx="11">
                  <c:v>0.37037037037037002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4-49B9-BB2C-8EF4635052EF}"/>
            </c:ext>
          </c:extLst>
        </c:ser>
        <c:ser>
          <c:idx val="3"/>
          <c:order val="3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Derivation!$AF$14:$AF$25</c:f>
              <c:numCache>
                <c:formatCode>0.0</c:formatCode>
                <c:ptCount val="12"/>
                <c:pt idx="0">
                  <c:v>0.38108592633880017</c:v>
                </c:pt>
                <c:pt idx="1">
                  <c:v>0.51285866716211648</c:v>
                </c:pt>
                <c:pt idx="2">
                  <c:v>2.9726440517773707</c:v>
                </c:pt>
                <c:pt idx="3">
                  <c:v>5.2810252875839332</c:v>
                </c:pt>
                <c:pt idx="4">
                  <c:v>6.8260624239919432</c:v>
                </c:pt>
                <c:pt idx="5">
                  <c:v>6.7334698313993533</c:v>
                </c:pt>
                <c:pt idx="6">
                  <c:v>5.7327003491746709</c:v>
                </c:pt>
                <c:pt idx="7">
                  <c:v>5.031112200751271</c:v>
                </c:pt>
                <c:pt idx="8">
                  <c:v>4.6542255836325115</c:v>
                </c:pt>
                <c:pt idx="9">
                  <c:v>3.4219746199263481</c:v>
                </c:pt>
                <c:pt idx="10">
                  <c:v>2.678234372599881</c:v>
                </c:pt>
                <c:pt idx="11">
                  <c:v>2.0947590142724337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4-49B9-BB2C-8EF4635052EF}"/>
            </c:ext>
          </c:extLst>
        </c:ser>
        <c:ser>
          <c:idx val="4"/>
          <c:order val="4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Derivation!$AG$14:$AG$25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0.42702399576113681</c:v>
                </c:pt>
                <c:pt idx="5">
                  <c:v>0.33443140316854691</c:v>
                </c:pt>
                <c:pt idx="6">
                  <c:v>0.45557125576358937</c:v>
                </c:pt>
                <c:pt idx="7">
                  <c:v>0.16950508319932922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4-49B9-BB2C-8EF463505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LoHAI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Derivation!$D$14:$D$25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">
                  <c:v>3.04636785162287</c:v>
                </c:pt>
                <c:pt idx="3" formatCode="0.00">
                  <c:v>3.6584234930448201</c:v>
                </c:pt>
                <c:pt idx="4" formatCode="0.00">
                  <c:v>4.1715610510046304</c:v>
                </c:pt>
                <c:pt idx="5" formatCode="0.00">
                  <c:v>4.2766615146831501</c:v>
                </c:pt>
                <c:pt idx="6" formatCode="0.00">
                  <c:v>3.9489953632148298</c:v>
                </c:pt>
                <c:pt idx="7" formatCode="0.00">
                  <c:v>3.0958268933539399</c:v>
                </c:pt>
                <c:pt idx="8" formatCode="0.00">
                  <c:v>2.7372488408037001</c:v>
                </c:pt>
                <c:pt idx="9" formatCode="0.00">
                  <c:v>3.7264296754250301</c:v>
                </c:pt>
                <c:pt idx="10" formatCode="0.00">
                  <c:v>1.63060278207109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5-46B2-9EED-6A4615944354}"/>
            </c:ext>
          </c:extLst>
        </c:ser>
        <c:ser>
          <c:idx val="1"/>
          <c:order val="1"/>
          <c:tx>
            <c:strRef>
              <c:f>Derivation!$Z$1</c:f>
              <c:strCache>
                <c:ptCount val="1"/>
                <c:pt idx="0">
                  <c:v>S+SEM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Derivation!$E$14:$E$25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">
                  <c:v>3.2627511591962901</c:v>
                </c:pt>
                <c:pt idx="3" formatCode="0.00">
                  <c:v>3.8995363214837702</c:v>
                </c:pt>
                <c:pt idx="4" formatCode="0.00">
                  <c:v>4.3817619783616601</c:v>
                </c:pt>
                <c:pt idx="5" formatCode="0.00">
                  <c:v>4.5054095826893299</c:v>
                </c:pt>
                <c:pt idx="6" formatCode="0.00">
                  <c:v>4.1591962905718702</c:v>
                </c:pt>
                <c:pt idx="7" formatCode="0.00">
                  <c:v>3.3925811437403399</c:v>
                </c:pt>
                <c:pt idx="8" formatCode="0.00">
                  <c:v>2.9907264296754201</c:v>
                </c:pt>
                <c:pt idx="9" formatCode="0.00">
                  <c:v>4.0355486862441996</c:v>
                </c:pt>
                <c:pt idx="10" formatCode="0.00">
                  <c:v>1.94590417310664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5-46B2-9EED-6A4615944354}"/>
            </c:ext>
          </c:extLst>
        </c:ser>
        <c:ser>
          <c:idx val="2"/>
          <c:order val="2"/>
          <c:tx>
            <c:strRef>
              <c:f>Derivation!$AA$1</c:f>
              <c:strCache>
                <c:ptCount val="1"/>
                <c:pt idx="0">
                  <c:v>S-SEM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Derivation!$F$14:$F$25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">
                  <c:v>2.5826893353941198</c:v>
                </c:pt>
                <c:pt idx="3" formatCode="0.00">
                  <c:v>3.1391035548686199</c:v>
                </c:pt>
                <c:pt idx="4" formatCode="0.00">
                  <c:v>3.75734157650695</c:v>
                </c:pt>
                <c:pt idx="5" formatCode="0.00">
                  <c:v>3.8068006182380199</c:v>
                </c:pt>
                <c:pt idx="6" formatCode="0.00">
                  <c:v>3.5533230293662998</c:v>
                </c:pt>
                <c:pt idx="7" formatCode="0.00">
                  <c:v>1.65533230293663</c:v>
                </c:pt>
                <c:pt idx="8" formatCode="0.00">
                  <c:v>2.1313755795981399</c:v>
                </c:pt>
                <c:pt idx="9" formatCode="0.00">
                  <c:v>2.2612055641421902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5-46B2-9EED-6A4615944354}"/>
            </c:ext>
          </c:extLst>
        </c:ser>
        <c:ser>
          <c:idx val="3"/>
          <c:order val="3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Derivation!$R$14:$R$25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3.7001371389378765</c:v>
                </c:pt>
                <c:pt idx="3">
                  <c:v>4.3465545149347307</c:v>
                </c:pt>
                <c:pt idx="4">
                  <c:v>4.8081963905814327</c:v>
                </c:pt>
                <c:pt idx="5">
                  <c:v>4.9438192665383545</c:v>
                </c:pt>
                <c:pt idx="6">
                  <c:v>4.5810684762776939</c:v>
                </c:pt>
                <c:pt idx="7">
                  <c:v>3.8906463599819703</c:v>
                </c:pt>
                <c:pt idx="8">
                  <c:v>3.4498478482452537</c:v>
                </c:pt>
                <c:pt idx="9">
                  <c:v>4.5322132742728742</c:v>
                </c:pt>
                <c:pt idx="10">
                  <c:v>2.447841942164628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5-46B2-9EED-6A4615944354}"/>
            </c:ext>
          </c:extLst>
        </c:ser>
        <c:ser>
          <c:idx val="4"/>
          <c:order val="4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Derivation!$S$14:$S$25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5-46B2-9EED-6A461594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LoHAI</a:t>
            </a:r>
            <a:r>
              <a:rPr lang="en-US" baseline="0"/>
              <a:t> </a:t>
            </a:r>
            <a:r>
              <a:rPr lang="en-US"/>
              <a:t>Log10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Derivation!$Y$1</c:f>
              <c:strCache>
                <c:ptCount val="1"/>
                <c:pt idx="0">
                  <c:v>Smean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Derivation!$U$14:$U$25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3.0456847474382545</c:v>
                </c:pt>
                <c:pt idx="3">
                  <c:v>3.6582387302563673</c:v>
                </c:pt>
                <c:pt idx="4">
                  <c:v>4.1715123227922106</c:v>
                </c:pt>
                <c:pt idx="5">
                  <c:v>4.2766196384436057</c:v>
                </c:pt>
                <c:pt idx="6">
                  <c:v>3.9489151264161264</c:v>
                </c:pt>
                <c:pt idx="7">
                  <c:v>3.0949171606215531</c:v>
                </c:pt>
                <c:pt idx="8">
                  <c:v>2.7356011066330139</c:v>
                </c:pt>
                <c:pt idx="9">
                  <c:v>3.7262098748808588</c:v>
                </c:pt>
                <c:pt idx="10">
                  <c:v>1.6040103448425085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1-4AB8-8CB7-BEA6BCF9B2D2}"/>
            </c:ext>
          </c:extLst>
        </c:ser>
        <c:ser>
          <c:idx val="3"/>
          <c:order val="1"/>
          <c:tx>
            <c:strRef>
              <c:f>Derivation!$AF$1</c:f>
              <c:strCache>
                <c:ptCount val="1"/>
                <c:pt idx="0">
                  <c:v>S+SD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Derivation!$W$14:$W$25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3.082647003446668</c:v>
                </c:pt>
                <c:pt idx="3">
                  <c:v>3.6774617783213031</c:v>
                </c:pt>
                <c:pt idx="4">
                  <c:v>4.1813843248607032</c:v>
                </c:pt>
                <c:pt idx="5">
                  <c:v>4.2857712764986067</c:v>
                </c:pt>
                <c:pt idx="6">
                  <c:v>3.9615829438053924</c:v>
                </c:pt>
                <c:pt idx="7">
                  <c:v>3.1375723533274233</c:v>
                </c:pt>
                <c:pt idx="8">
                  <c:v>2.7930072765224363</c:v>
                </c:pt>
                <c:pt idx="9">
                  <c:v>3.7471765410045719</c:v>
                </c:pt>
                <c:pt idx="10">
                  <c:v>1.8346288056325408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1-4AB8-8CB7-BEA6BCF9B2D2}"/>
            </c:ext>
          </c:extLst>
        </c:ser>
        <c:ser>
          <c:idx val="4"/>
          <c:order val="2"/>
          <c:tx>
            <c:strRef>
              <c:f>Derivation!$AG$1</c:f>
              <c:strCache>
                <c:ptCount val="1"/>
                <c:pt idx="0">
                  <c:v>S-SD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0070C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Derivation!$C$14:$C$25</c:f>
              <c:numCache>
                <c:formatCode>General</c:formatCode>
                <c:ptCount val="1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Derivation!$X$14:$X$25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3.0087224914298409</c:v>
                </c:pt>
                <c:pt idx="3">
                  <c:v>3.6390156821914315</c:v>
                </c:pt>
                <c:pt idx="4">
                  <c:v>4.161640320723718</c:v>
                </c:pt>
                <c:pt idx="5">
                  <c:v>4.2674680003886047</c:v>
                </c:pt>
                <c:pt idx="6">
                  <c:v>3.9362473090268604</c:v>
                </c:pt>
                <c:pt idx="7">
                  <c:v>3.0522619679156828</c:v>
                </c:pt>
                <c:pt idx="8">
                  <c:v>2.6781949367435915</c:v>
                </c:pt>
                <c:pt idx="9">
                  <c:v>3.7052432087571456</c:v>
                </c:pt>
                <c:pt idx="10">
                  <c:v>1.3733918840524761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1-4AB8-8CB7-BEA6BCF9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895"/>
        <c:axId val="1123178975"/>
      </c:scatterChart>
      <c:valAx>
        <c:axId val="1123180895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975"/>
        <c:crosses val="autoZero"/>
        <c:crossBetween val="midCat"/>
        <c:majorUnit val="1"/>
      </c:valAx>
      <c:valAx>
        <c:axId val="11231789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0895"/>
        <c:crossesAt val="-1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9</xdr:row>
      <xdr:rowOff>47625</xdr:rowOff>
    </xdr:from>
    <xdr:to>
      <xdr:col>8</xdr:col>
      <xdr:colOff>409575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1B363-96C9-49B0-0B15-B77DA4E4F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762125"/>
          <a:ext cx="4457700" cy="48672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9</xdr:row>
      <xdr:rowOff>47625</xdr:rowOff>
    </xdr:from>
    <xdr:to>
      <xdr:col>16</xdr:col>
      <xdr:colOff>371475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BAADD9-AE07-A299-7C53-1FAAE74F5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5025" y="1762125"/>
          <a:ext cx="4457700" cy="4867275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14</xdr:row>
      <xdr:rowOff>152400</xdr:rowOff>
    </xdr:from>
    <xdr:to>
      <xdr:col>9</xdr:col>
      <xdr:colOff>123825</xdr:colOff>
      <xdr:row>32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53A85-3588-426A-B76B-02CB7C18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14</xdr:row>
      <xdr:rowOff>171450</xdr:rowOff>
    </xdr:from>
    <xdr:to>
      <xdr:col>17</xdr:col>
      <xdr:colOff>57150</xdr:colOff>
      <xdr:row>32</xdr:row>
      <xdr:rowOff>36193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0EDC4-C82F-4982-9BAF-B92A1114D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64</xdr:row>
      <xdr:rowOff>173355</xdr:rowOff>
    </xdr:from>
    <xdr:to>
      <xdr:col>10</xdr:col>
      <xdr:colOff>200025</xdr:colOff>
      <xdr:row>83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3E862-026A-B08B-5254-86EDDA573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45</xdr:row>
      <xdr:rowOff>66675</xdr:rowOff>
    </xdr:from>
    <xdr:to>
      <xdr:col>10</xdr:col>
      <xdr:colOff>219075</xdr:colOff>
      <xdr:row>63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08AC8-3FDC-451B-8C96-B40C8958E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133352</xdr:colOff>
      <xdr:row>26</xdr:row>
      <xdr:rowOff>38100</xdr:rowOff>
    </xdr:from>
    <xdr:to>
      <xdr:col>10</xdr:col>
      <xdr:colOff>190500</xdr:colOff>
      <xdr:row>44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DCD8B3-C824-4352-8DED-C7B3685DC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64</xdr:row>
      <xdr:rowOff>135255</xdr:rowOff>
    </xdr:from>
    <xdr:to>
      <xdr:col>18</xdr:col>
      <xdr:colOff>85725</xdr:colOff>
      <xdr:row>83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965375-3514-491D-A56F-AD29BA44D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45</xdr:row>
      <xdr:rowOff>28575</xdr:rowOff>
    </xdr:from>
    <xdr:to>
      <xdr:col>18</xdr:col>
      <xdr:colOff>104775</xdr:colOff>
      <xdr:row>63</xdr:row>
      <xdr:rowOff>131445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7A2850-4414-42BB-817B-FF77E0AA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19052</xdr:colOff>
      <xdr:row>26</xdr:row>
      <xdr:rowOff>0</xdr:rowOff>
    </xdr:from>
    <xdr:to>
      <xdr:col>18</xdr:col>
      <xdr:colOff>76200</xdr:colOff>
      <xdr:row>44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336531-8A0B-47CA-86E6-3A1DFE25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F44A-5ADB-4E41-8825-225013F28BF4}">
  <dimension ref="A1:R25"/>
  <sheetViews>
    <sheetView tabSelected="1" workbookViewId="0">
      <selection activeCell="H25" sqref="H25"/>
    </sheetView>
  </sheetViews>
  <sheetFormatPr defaultRowHeight="15" x14ac:dyDescent="0.25"/>
  <cols>
    <col min="5" max="5" width="11.7109375" bestFit="1" customWidth="1"/>
    <col min="6" max="6" width="11.42578125" bestFit="1" customWidth="1"/>
    <col min="7" max="8" width="10.42578125" bestFit="1" customWidth="1"/>
    <col min="9" max="9" width="10.140625" bestFit="1" customWidth="1"/>
    <col min="10" max="10" width="11.7109375" bestFit="1" customWidth="1"/>
    <col min="11" max="11" width="11.42578125" bestFit="1" customWidth="1"/>
  </cols>
  <sheetData>
    <row r="1" spans="1:18" x14ac:dyDescent="0.25">
      <c r="A1" t="s">
        <v>0</v>
      </c>
      <c r="B1" t="s">
        <v>15</v>
      </c>
      <c r="C1" t="s">
        <v>1</v>
      </c>
      <c r="D1" t="s">
        <v>32</v>
      </c>
      <c r="E1" t="s">
        <v>59</v>
      </c>
      <c r="F1" t="s">
        <v>60</v>
      </c>
      <c r="G1" t="s">
        <v>35</v>
      </c>
      <c r="H1" t="s">
        <v>36</v>
      </c>
      <c r="I1" t="s">
        <v>2</v>
      </c>
      <c r="J1" t="s">
        <v>3</v>
      </c>
      <c r="K1" t="s">
        <v>4</v>
      </c>
      <c r="L1" t="s">
        <v>28</v>
      </c>
      <c r="M1" t="s">
        <v>29</v>
      </c>
      <c r="N1" t="s">
        <v>37</v>
      </c>
      <c r="O1" t="s">
        <v>5</v>
      </c>
      <c r="P1" t="s">
        <v>6</v>
      </c>
      <c r="Q1" t="s">
        <v>17</v>
      </c>
      <c r="R1" t="s">
        <v>18</v>
      </c>
    </row>
    <row r="2" spans="1:18" x14ac:dyDescent="0.25">
      <c r="A2" t="s">
        <v>8</v>
      </c>
      <c r="B2">
        <v>6</v>
      </c>
      <c r="C2">
        <v>-1</v>
      </c>
      <c r="D2" s="1">
        <v>0</v>
      </c>
      <c r="E2" s="1">
        <v>0</v>
      </c>
      <c r="F2" s="1">
        <v>0</v>
      </c>
      <c r="G2" s="1">
        <v>0</v>
      </c>
      <c r="H2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x14ac:dyDescent="0.25">
      <c r="A3" t="s">
        <v>8</v>
      </c>
      <c r="B3">
        <v>6</v>
      </c>
      <c r="C3">
        <v>0</v>
      </c>
      <c r="D3" s="1">
        <v>0</v>
      </c>
      <c r="E3" s="1">
        <v>0</v>
      </c>
      <c r="F3" s="1">
        <v>0</v>
      </c>
      <c r="G3" s="1">
        <v>0</v>
      </c>
      <c r="H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v>0</v>
      </c>
      <c r="O3" s="2">
        <v>9.2592592592592504E-2</v>
      </c>
      <c r="P3" s="2">
        <v>0</v>
      </c>
      <c r="Q3" s="2">
        <v>0.11340230290662849</v>
      </c>
      <c r="R3" s="2">
        <v>0</v>
      </c>
    </row>
    <row r="4" spans="1:18" x14ac:dyDescent="0.25">
      <c r="A4" t="s">
        <v>8</v>
      </c>
      <c r="B4">
        <v>6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0.86419753086419704</v>
      </c>
      <c r="O4" s="2">
        <v>1.19598765432098</v>
      </c>
      <c r="P4" s="2">
        <v>0.57098765432098697</v>
      </c>
      <c r="Q4" s="2">
        <v>1.6296630754839314</v>
      </c>
      <c r="R4" s="2">
        <v>9.8731986244462555E-2</v>
      </c>
    </row>
    <row r="5" spans="1:18" x14ac:dyDescent="0.25">
      <c r="A5" t="s">
        <v>8</v>
      </c>
      <c r="B5">
        <v>6</v>
      </c>
      <c r="C5">
        <v>2</v>
      </c>
      <c r="D5" s="1">
        <v>2.40958268933539</v>
      </c>
      <c r="E5" s="1">
        <v>2.6506955177743401</v>
      </c>
      <c r="F5" s="1">
        <v>1.9211746522411099</v>
      </c>
      <c r="G5" s="1">
        <v>2.8467064372753081</v>
      </c>
      <c r="H5">
        <v>0</v>
      </c>
      <c r="I5" s="3">
        <v>256.7927092906811</v>
      </c>
      <c r="J5" s="3">
        <v>447.39952407282118</v>
      </c>
      <c r="K5" s="3">
        <v>83.401651830394471</v>
      </c>
      <c r="L5" s="3">
        <v>702.59723651704428</v>
      </c>
      <c r="M5" s="3">
        <v>0</v>
      </c>
      <c r="N5" s="2">
        <v>1.74382716049382</v>
      </c>
      <c r="O5" s="2">
        <v>2.1527777777777701</v>
      </c>
      <c r="P5" s="2">
        <v>1.37345679012345</v>
      </c>
      <c r="Q5" s="2">
        <v>2.6982965432912764</v>
      </c>
      <c r="R5" s="2">
        <v>0.78935777769636362</v>
      </c>
    </row>
    <row r="6" spans="1:18" x14ac:dyDescent="0.25">
      <c r="A6" t="s">
        <v>8</v>
      </c>
      <c r="B6">
        <v>6</v>
      </c>
      <c r="C6">
        <v>3</v>
      </c>
      <c r="D6" s="1">
        <v>3.7882534775888699</v>
      </c>
      <c r="E6" s="1">
        <v>4.1035548686244203</v>
      </c>
      <c r="F6" s="1">
        <v>0</v>
      </c>
      <c r="G6" s="1">
        <v>4.3361905302228845</v>
      </c>
      <c r="H6">
        <v>0</v>
      </c>
      <c r="I6" s="3">
        <v>6141.2033420065882</v>
      </c>
      <c r="J6" s="3">
        <v>12692.724937921994</v>
      </c>
      <c r="K6" s="3">
        <v>0</v>
      </c>
      <c r="L6" s="3">
        <v>21686.553113710681</v>
      </c>
      <c r="M6" s="3">
        <v>0</v>
      </c>
      <c r="N6" s="2">
        <v>2.43055555555555</v>
      </c>
      <c r="O6" s="2">
        <v>2.9629629629629601</v>
      </c>
      <c r="P6" s="2">
        <v>1.9212962962962901</v>
      </c>
      <c r="Q6" s="2">
        <v>3.7063314632551263</v>
      </c>
      <c r="R6" s="2">
        <v>1.154779647855974</v>
      </c>
    </row>
    <row r="7" spans="1:18" x14ac:dyDescent="0.25">
      <c r="A7" t="s">
        <v>8</v>
      </c>
      <c r="B7">
        <v>6</v>
      </c>
      <c r="C7">
        <v>4</v>
      </c>
      <c r="D7" s="1">
        <v>2.1251931993817599</v>
      </c>
      <c r="E7" s="1">
        <v>2.43431221020092</v>
      </c>
      <c r="F7" s="1">
        <v>0</v>
      </c>
      <c r="G7" s="1">
        <v>2.6687075505057871</v>
      </c>
      <c r="H7">
        <v>0</v>
      </c>
      <c r="I7" s="3">
        <v>133.41147918331021</v>
      </c>
      <c r="J7" s="3">
        <v>271.83927934724488</v>
      </c>
      <c r="K7" s="3">
        <v>0</v>
      </c>
      <c r="L7" s="3">
        <v>466.34524240663382</v>
      </c>
      <c r="M7" s="3">
        <v>0</v>
      </c>
      <c r="N7" s="2">
        <v>1.8441358024691299</v>
      </c>
      <c r="O7" s="2">
        <v>2.2376543209876498</v>
      </c>
      <c r="P7" s="2">
        <v>1.4429012345679</v>
      </c>
      <c r="Q7" s="2">
        <v>2.8175055690843549</v>
      </c>
      <c r="R7" s="2">
        <v>0.870766035853905</v>
      </c>
    </row>
    <row r="8" spans="1:18" x14ac:dyDescent="0.25">
      <c r="A8" t="s">
        <v>8</v>
      </c>
      <c r="B8">
        <v>6</v>
      </c>
      <c r="C8">
        <v>5</v>
      </c>
      <c r="D8" s="1">
        <v>2.2612055641421902</v>
      </c>
      <c r="E8" s="1">
        <v>2.5641421947449698</v>
      </c>
      <c r="F8" s="1">
        <v>0</v>
      </c>
      <c r="G8" s="1">
        <v>2.8003151884456474</v>
      </c>
      <c r="H8">
        <v>0</v>
      </c>
      <c r="I8" s="3">
        <v>182.47592092651533</v>
      </c>
      <c r="J8" s="3">
        <v>366.5575716329455</v>
      </c>
      <c r="K8" s="3">
        <v>0</v>
      </c>
      <c r="L8" s="3">
        <v>631.41542685372076</v>
      </c>
      <c r="M8" s="3">
        <v>0</v>
      </c>
      <c r="N8" s="2">
        <v>1.31172839506172</v>
      </c>
      <c r="O8" s="2">
        <v>1.69753086419753</v>
      </c>
      <c r="P8" s="2">
        <v>0.94907407407407396</v>
      </c>
      <c r="Q8" s="2">
        <v>2.2283970102236337</v>
      </c>
      <c r="R8" s="2">
        <v>0.39505977989980645</v>
      </c>
    </row>
    <row r="9" spans="1:18" x14ac:dyDescent="0.25">
      <c r="A9" t="s">
        <v>8</v>
      </c>
      <c r="B9">
        <v>6</v>
      </c>
      <c r="C9">
        <v>6</v>
      </c>
      <c r="D9" s="1">
        <v>1.1545595054095801</v>
      </c>
      <c r="E9" s="1">
        <v>1.37712519319938</v>
      </c>
      <c r="F9" s="1">
        <v>0</v>
      </c>
      <c r="G9" s="1">
        <v>1.6380917368188286</v>
      </c>
      <c r="H9">
        <v>0</v>
      </c>
      <c r="I9" s="3">
        <v>14.274454000094469</v>
      </c>
      <c r="J9" s="3">
        <v>23.830063148077301</v>
      </c>
      <c r="K9" s="3">
        <v>0</v>
      </c>
      <c r="L9" s="3">
        <v>43.460201625639847</v>
      </c>
      <c r="M9" s="3">
        <v>0</v>
      </c>
      <c r="N9" s="2">
        <v>0.83333333333333304</v>
      </c>
      <c r="O9" s="2">
        <v>1.12654320987654</v>
      </c>
      <c r="P9" s="2">
        <v>0.55555555555555503</v>
      </c>
      <c r="Q9" s="2">
        <v>1.5326475345908728</v>
      </c>
      <c r="R9" s="2">
        <v>0.1340191320757933</v>
      </c>
    </row>
    <row r="10" spans="1:18" x14ac:dyDescent="0.25">
      <c r="A10" t="s">
        <v>8</v>
      </c>
      <c r="B10">
        <v>6</v>
      </c>
      <c r="C10">
        <v>7</v>
      </c>
      <c r="D10" s="1">
        <v>2.0015455950540901</v>
      </c>
      <c r="E10" s="1">
        <v>2.2488408037094199</v>
      </c>
      <c r="F10" s="1">
        <v>1.4629629629629599</v>
      </c>
      <c r="G10" s="1">
        <v>2.4502583404646519</v>
      </c>
      <c r="H10">
        <v>0</v>
      </c>
      <c r="I10" s="3">
        <v>100.35652044074688</v>
      </c>
      <c r="J10" s="3">
        <v>177.35392478446073</v>
      </c>
      <c r="K10" s="3">
        <v>29.03775007273488</v>
      </c>
      <c r="L10" s="3">
        <v>282.00599476335225</v>
      </c>
      <c r="M10" s="3">
        <v>0</v>
      </c>
      <c r="N10" s="2">
        <v>0.39351851851851799</v>
      </c>
      <c r="O10" s="2">
        <v>0.60185185185185097</v>
      </c>
      <c r="P10" s="2">
        <v>0.20061728395061701</v>
      </c>
      <c r="Q10" s="2">
        <v>0.88492849778057447</v>
      </c>
      <c r="R10" s="2">
        <v>0</v>
      </c>
    </row>
    <row r="11" spans="1:18" x14ac:dyDescent="0.25">
      <c r="A11" t="s">
        <v>8</v>
      </c>
      <c r="B11">
        <v>6</v>
      </c>
      <c r="C11">
        <v>8</v>
      </c>
      <c r="D11" s="1">
        <v>0</v>
      </c>
      <c r="E11" s="1">
        <v>0</v>
      </c>
      <c r="F11" s="1">
        <v>0</v>
      </c>
      <c r="G11" s="1">
        <v>0</v>
      </c>
      <c r="H11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>
        <v>0.22376543209876501</v>
      </c>
      <c r="O11" s="2">
        <v>0.36265432098765399</v>
      </c>
      <c r="P11" s="2">
        <v>0.100308641975308</v>
      </c>
      <c r="Q11" s="2">
        <v>0.54507195700087974</v>
      </c>
      <c r="R11" s="2">
        <v>0</v>
      </c>
    </row>
    <row r="12" spans="1:18" x14ac:dyDescent="0.25">
      <c r="A12" t="s">
        <v>8</v>
      </c>
      <c r="B12">
        <v>6</v>
      </c>
      <c r="C12">
        <v>9</v>
      </c>
      <c r="D12" s="1">
        <v>0</v>
      </c>
      <c r="E12" s="1">
        <v>0</v>
      </c>
      <c r="F12" s="1">
        <v>0</v>
      </c>
      <c r="G12" s="1">
        <v>0</v>
      </c>
      <c r="H12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>
        <v>0.21604938271604901</v>
      </c>
      <c r="O12" s="2">
        <v>0.36265432098765399</v>
      </c>
      <c r="P12" s="2">
        <v>0.10802469135802401</v>
      </c>
      <c r="Q12" s="2">
        <v>0.52790571570927813</v>
      </c>
      <c r="R12" s="2">
        <v>0</v>
      </c>
    </row>
    <row r="13" spans="1:18" x14ac:dyDescent="0.25">
      <c r="A13" t="s">
        <v>8</v>
      </c>
      <c r="B13">
        <v>6</v>
      </c>
      <c r="C13">
        <v>10</v>
      </c>
      <c r="D13" s="1">
        <v>0</v>
      </c>
      <c r="E13" s="1">
        <v>0</v>
      </c>
      <c r="F13" s="1">
        <v>0</v>
      </c>
      <c r="G13" s="1">
        <v>0</v>
      </c>
      <c r="H1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>
        <v>0.10802469135802401</v>
      </c>
      <c r="O13" s="2">
        <v>0.20061728395061701</v>
      </c>
      <c r="P13" s="2">
        <v>3.8580246913580203E-2</v>
      </c>
      <c r="Q13" s="2">
        <v>0.30647872144462379</v>
      </c>
      <c r="R13" s="2">
        <v>0</v>
      </c>
    </row>
    <row r="14" spans="1:18" x14ac:dyDescent="0.25">
      <c r="A14" t="s">
        <v>9</v>
      </c>
      <c r="B14">
        <v>29</v>
      </c>
      <c r="C14">
        <v>-1</v>
      </c>
      <c r="D14" s="1">
        <v>0</v>
      </c>
      <c r="E14" s="1">
        <v>0</v>
      </c>
      <c r="F14" s="1">
        <v>0</v>
      </c>
      <c r="G14" s="1">
        <v>0</v>
      </c>
      <c r="H14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v>6.9444444444444406E-2</v>
      </c>
      <c r="O14" s="2">
        <v>0.12345679012345601</v>
      </c>
      <c r="P14" s="2">
        <v>7.7160493827160403E-3</v>
      </c>
      <c r="Q14" s="2">
        <v>0.38108592633880017</v>
      </c>
      <c r="R14" s="2">
        <v>0</v>
      </c>
    </row>
    <row r="15" spans="1:18" x14ac:dyDescent="0.25">
      <c r="A15" t="s">
        <v>9</v>
      </c>
      <c r="B15">
        <v>29</v>
      </c>
      <c r="C15">
        <v>0</v>
      </c>
      <c r="D15" s="1">
        <v>0</v>
      </c>
      <c r="E15" s="1">
        <v>0</v>
      </c>
      <c r="F15" s="1">
        <v>0</v>
      </c>
      <c r="G15" s="1">
        <v>0</v>
      </c>
      <c r="H15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>
        <v>0.13888888888888801</v>
      </c>
      <c r="O15" s="2">
        <v>0.22376543209876501</v>
      </c>
      <c r="P15" s="2">
        <v>8.4876543209876504E-2</v>
      </c>
      <c r="Q15" s="2">
        <v>0.51285866716211648</v>
      </c>
      <c r="R15" s="2">
        <v>0</v>
      </c>
    </row>
    <row r="16" spans="1:18" x14ac:dyDescent="0.25">
      <c r="A16" t="s">
        <v>9</v>
      </c>
      <c r="B16">
        <v>29</v>
      </c>
      <c r="C16">
        <v>1</v>
      </c>
      <c r="D16" s="1">
        <v>3.04636785162287</v>
      </c>
      <c r="E16" s="1">
        <v>3.2627511591962901</v>
      </c>
      <c r="F16" s="1">
        <v>2.5826893353941198</v>
      </c>
      <c r="G16" s="1">
        <v>3.7001371389378765</v>
      </c>
      <c r="H16">
        <v>0</v>
      </c>
      <c r="I16" s="3">
        <v>1112.6737737024355</v>
      </c>
      <c r="J16" s="3">
        <v>1831.2648488406367</v>
      </c>
      <c r="K16" s="3">
        <v>382.55099456830186</v>
      </c>
      <c r="L16" s="3">
        <v>5013.4552055202239</v>
      </c>
      <c r="M16" s="3">
        <v>0</v>
      </c>
      <c r="N16" s="2">
        <v>1.1651234567901201</v>
      </c>
      <c r="O16" s="2">
        <v>1.50462962962962</v>
      </c>
      <c r="P16" s="2">
        <v>0.83333333333333304</v>
      </c>
      <c r="Q16" s="2">
        <v>2.9726440517773707</v>
      </c>
      <c r="R16" s="2">
        <v>0</v>
      </c>
    </row>
    <row r="17" spans="1:18" x14ac:dyDescent="0.25">
      <c r="A17" t="s">
        <v>9</v>
      </c>
      <c r="B17">
        <v>29</v>
      </c>
      <c r="C17">
        <v>2</v>
      </c>
      <c r="D17" s="1">
        <v>3.6584234930448201</v>
      </c>
      <c r="E17" s="1">
        <v>3.8995363214837702</v>
      </c>
      <c r="F17" s="1">
        <v>3.1391035548686199</v>
      </c>
      <c r="G17" s="1">
        <v>4.3465545149347307</v>
      </c>
      <c r="H17">
        <v>0</v>
      </c>
      <c r="I17" s="3">
        <v>4554.3194848738385</v>
      </c>
      <c r="J17" s="3">
        <v>7934.8061541016468</v>
      </c>
      <c r="K17" s="3">
        <v>1377.5378952404815</v>
      </c>
      <c r="L17" s="3">
        <v>22210.304614153469</v>
      </c>
      <c r="M17" s="3">
        <v>0</v>
      </c>
      <c r="N17" s="2">
        <v>2.5385802469135799</v>
      </c>
      <c r="O17" s="2">
        <v>3.05555555555555</v>
      </c>
      <c r="P17" s="2">
        <v>2.0370370370370301</v>
      </c>
      <c r="Q17" s="2">
        <v>5.2810252875839332</v>
      </c>
      <c r="R17" s="2">
        <v>0</v>
      </c>
    </row>
    <row r="18" spans="1:18" x14ac:dyDescent="0.25">
      <c r="A18" t="s">
        <v>9</v>
      </c>
      <c r="B18">
        <v>29</v>
      </c>
      <c r="C18">
        <v>3</v>
      </c>
      <c r="D18" s="1">
        <v>4.1715610510046304</v>
      </c>
      <c r="E18" s="1">
        <v>4.3817619783616601</v>
      </c>
      <c r="F18" s="1">
        <v>3.75734157650695</v>
      </c>
      <c r="G18" s="1">
        <v>4.8081963905814327</v>
      </c>
      <c r="H18">
        <v>0</v>
      </c>
      <c r="I18" s="3">
        <v>14844.345399811793</v>
      </c>
      <c r="J18" s="3">
        <v>24085.850055560204</v>
      </c>
      <c r="K18" s="3">
        <v>5719.2828655115236</v>
      </c>
      <c r="L18" s="3">
        <v>64297.841029672541</v>
      </c>
      <c r="M18" s="3">
        <v>0</v>
      </c>
      <c r="N18" s="2">
        <v>3.62654320987654</v>
      </c>
      <c r="O18" s="2">
        <v>4.2206790123456699</v>
      </c>
      <c r="P18" s="2">
        <v>3.0324074074073999</v>
      </c>
      <c r="Q18" s="2">
        <v>6.8260624239919432</v>
      </c>
      <c r="R18" s="2">
        <v>0.42702399576113681</v>
      </c>
    </row>
    <row r="19" spans="1:18" x14ac:dyDescent="0.25">
      <c r="A19" t="s">
        <v>9</v>
      </c>
      <c r="B19">
        <v>29</v>
      </c>
      <c r="C19">
        <v>4</v>
      </c>
      <c r="D19" s="1">
        <v>4.2766615146831501</v>
      </c>
      <c r="E19" s="1">
        <v>4.5054095826893299</v>
      </c>
      <c r="F19" s="1">
        <v>3.8068006182380199</v>
      </c>
      <c r="G19" s="1">
        <v>4.9438192665383545</v>
      </c>
      <c r="H19">
        <v>0</v>
      </c>
      <c r="I19" s="3">
        <v>18908.693171999468</v>
      </c>
      <c r="J19" s="3">
        <v>32019.134075069236</v>
      </c>
      <c r="K19" s="3">
        <v>6409.1526901627012</v>
      </c>
      <c r="L19" s="3">
        <v>87865.678404683815</v>
      </c>
      <c r="M19" s="3">
        <v>0</v>
      </c>
      <c r="N19" s="2">
        <v>3.5339506172839501</v>
      </c>
      <c r="O19" s="2">
        <v>4.1435185185185102</v>
      </c>
      <c r="P19" s="2">
        <v>2.9552469135802402</v>
      </c>
      <c r="Q19" s="2">
        <v>6.7334698313993533</v>
      </c>
      <c r="R19" s="2">
        <v>0.33443140316854691</v>
      </c>
    </row>
    <row r="20" spans="1:18" x14ac:dyDescent="0.25">
      <c r="A20" t="s">
        <v>9</v>
      </c>
      <c r="B20">
        <v>29</v>
      </c>
      <c r="C20">
        <v>5</v>
      </c>
      <c r="D20" s="1">
        <v>3.9489953632148298</v>
      </c>
      <c r="E20" s="1">
        <v>4.1591962905718702</v>
      </c>
      <c r="F20" s="1">
        <v>3.5533230293662998</v>
      </c>
      <c r="G20" s="1">
        <v>4.5810684762776939</v>
      </c>
      <c r="H20">
        <v>0</v>
      </c>
      <c r="I20" s="3">
        <v>8891.9162427072115</v>
      </c>
      <c r="J20" s="3">
        <v>14427.673000061483</v>
      </c>
      <c r="K20" s="3">
        <v>3575.3867747281861</v>
      </c>
      <c r="L20" s="3">
        <v>38112.591171514992</v>
      </c>
      <c r="M20" s="3">
        <v>0</v>
      </c>
      <c r="N20" s="2">
        <v>3.0941358024691299</v>
      </c>
      <c r="O20" s="2">
        <v>3.5956790123456699</v>
      </c>
      <c r="P20" s="2">
        <v>2.61574074074074</v>
      </c>
      <c r="Q20" s="2">
        <v>5.7327003491746709</v>
      </c>
      <c r="R20" s="2">
        <v>0.45557125576358937</v>
      </c>
    </row>
    <row r="21" spans="1:18" x14ac:dyDescent="0.25">
      <c r="A21" t="s">
        <v>9</v>
      </c>
      <c r="B21">
        <v>29</v>
      </c>
      <c r="C21">
        <v>6</v>
      </c>
      <c r="D21" s="1">
        <v>3.0958268933539399</v>
      </c>
      <c r="E21" s="1">
        <v>3.3925811437403399</v>
      </c>
      <c r="F21" s="1">
        <v>1.65533230293663</v>
      </c>
      <c r="G21" s="1">
        <v>3.8906463599819703</v>
      </c>
      <c r="H21">
        <v>0</v>
      </c>
      <c r="I21" s="3">
        <v>1246.8864152535036</v>
      </c>
      <c r="J21" s="3">
        <v>2469.3414344669859</v>
      </c>
      <c r="K21" s="3">
        <v>45.220181687250992</v>
      </c>
      <c r="L21" s="3">
        <v>7774.0326446016306</v>
      </c>
      <c r="M21" s="3">
        <v>0</v>
      </c>
      <c r="N21" s="2">
        <v>2.6003086419753001</v>
      </c>
      <c r="O21" s="2">
        <v>3.0478395061728301</v>
      </c>
      <c r="P21" s="2">
        <v>2.1450617283950599</v>
      </c>
      <c r="Q21" s="2">
        <v>5.031112200751271</v>
      </c>
      <c r="R21" s="2">
        <v>0.16950508319932922</v>
      </c>
    </row>
    <row r="22" spans="1:18" x14ac:dyDescent="0.25">
      <c r="A22" t="s">
        <v>9</v>
      </c>
      <c r="B22">
        <v>29</v>
      </c>
      <c r="C22">
        <v>7</v>
      </c>
      <c r="D22" s="1">
        <v>2.7372488408037001</v>
      </c>
      <c r="E22" s="1">
        <v>2.9907264296754201</v>
      </c>
      <c r="F22" s="1">
        <v>2.1313755795981399</v>
      </c>
      <c r="G22" s="1">
        <v>3.4498478482452537</v>
      </c>
      <c r="H22">
        <v>0</v>
      </c>
      <c r="I22" s="3">
        <v>546.07065746556179</v>
      </c>
      <c r="J22" s="3">
        <v>978.8731803932983</v>
      </c>
      <c r="K22" s="3">
        <v>135.32423466772664</v>
      </c>
      <c r="L22" s="3">
        <v>2817.3957052739452</v>
      </c>
      <c r="M22" s="3">
        <v>0</v>
      </c>
      <c r="N22" s="2">
        <v>2.0987654320987601</v>
      </c>
      <c r="O22" s="2">
        <v>2.5771604938271602</v>
      </c>
      <c r="P22" s="2">
        <v>1.62808641975308</v>
      </c>
      <c r="Q22" s="2">
        <v>4.6542255836325115</v>
      </c>
      <c r="R22" s="2">
        <v>0</v>
      </c>
    </row>
    <row r="23" spans="1:18" x14ac:dyDescent="0.25">
      <c r="A23" t="s">
        <v>9</v>
      </c>
      <c r="B23">
        <v>29</v>
      </c>
      <c r="C23">
        <v>8</v>
      </c>
      <c r="D23" s="1">
        <v>3.7264296754250301</v>
      </c>
      <c r="E23" s="1">
        <v>4.0355486862441996</v>
      </c>
      <c r="F23" s="1">
        <v>2.2612055641421902</v>
      </c>
      <c r="G23" s="1">
        <v>4.5322132742728742</v>
      </c>
      <c r="H23">
        <v>0</v>
      </c>
      <c r="I23" s="3">
        <v>5326.3496865495272</v>
      </c>
      <c r="J23" s="3">
        <v>10852.972092106229</v>
      </c>
      <c r="K23" s="3">
        <v>182.47592092651533</v>
      </c>
      <c r="L23" s="3">
        <v>34057.539914399793</v>
      </c>
      <c r="M23" s="3">
        <v>0</v>
      </c>
      <c r="N23" s="2">
        <v>1.42746913580246</v>
      </c>
      <c r="O23" s="2">
        <v>1.7901234567901201</v>
      </c>
      <c r="P23" s="2">
        <v>1.04938271604938</v>
      </c>
      <c r="Q23" s="2">
        <v>3.4219746199263481</v>
      </c>
      <c r="R23" s="2">
        <v>0</v>
      </c>
    </row>
    <row r="24" spans="1:18" x14ac:dyDescent="0.25">
      <c r="A24" t="s">
        <v>9</v>
      </c>
      <c r="B24">
        <v>29</v>
      </c>
      <c r="C24">
        <v>9</v>
      </c>
      <c r="D24" s="1">
        <v>1.63060278207109</v>
      </c>
      <c r="E24" s="1">
        <v>1.94590417310664</v>
      </c>
      <c r="F24" s="1">
        <v>0</v>
      </c>
      <c r="G24" s="1">
        <v>2.447841942164628</v>
      </c>
      <c r="H24">
        <v>0</v>
      </c>
      <c r="I24" s="3">
        <v>42.717200391237157</v>
      </c>
      <c r="J24" s="3">
        <v>88.288507070815868</v>
      </c>
      <c r="K24" s="3">
        <v>0</v>
      </c>
      <c r="L24" s="3">
        <v>280.44128096733908</v>
      </c>
      <c r="M24" s="3">
        <v>0</v>
      </c>
      <c r="N24" s="2">
        <v>0.99537037037037002</v>
      </c>
      <c r="O24" s="2">
        <v>1.31172839506172</v>
      </c>
      <c r="P24" s="2">
        <v>0.686728395061728</v>
      </c>
      <c r="Q24" s="2">
        <v>2.678234372599881</v>
      </c>
      <c r="R24" s="2">
        <v>0</v>
      </c>
    </row>
    <row r="25" spans="1:18" x14ac:dyDescent="0.25">
      <c r="A25" t="s">
        <v>9</v>
      </c>
      <c r="B25">
        <v>29</v>
      </c>
      <c r="C25">
        <v>10</v>
      </c>
      <c r="D25" s="1">
        <v>0</v>
      </c>
      <c r="E25" s="1">
        <v>0</v>
      </c>
      <c r="F25" s="1">
        <v>0</v>
      </c>
      <c r="G25" s="1">
        <v>0</v>
      </c>
      <c r="H25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>
        <v>0.64043209876543195</v>
      </c>
      <c r="O25" s="2">
        <v>0.91049382716049299</v>
      </c>
      <c r="P25" s="2">
        <v>0.37037037037037002</v>
      </c>
      <c r="Q25" s="2">
        <v>2.0947590142724337</v>
      </c>
      <c r="R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DA8-ABD6-456C-8131-21A4E3DDEDF2}">
  <dimension ref="A1:R4"/>
  <sheetViews>
    <sheetView workbookViewId="0">
      <selection activeCell="I7" sqref="I7"/>
    </sheetView>
  </sheetViews>
  <sheetFormatPr defaultRowHeight="15" x14ac:dyDescent="0.25"/>
  <cols>
    <col min="1" max="1" width="12.85546875" bestFit="1" customWidth="1"/>
  </cols>
  <sheetData>
    <row r="1" spans="1:18" x14ac:dyDescent="0.25">
      <c r="A1" s="4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</row>
    <row r="2" spans="1:18" x14ac:dyDescent="0.25">
      <c r="A2" t="s">
        <v>56</v>
      </c>
      <c r="B2">
        <v>125751.18190060501</v>
      </c>
      <c r="C2" s="5">
        <v>7497</v>
      </c>
      <c r="D2" s="5">
        <v>0</v>
      </c>
      <c r="E2">
        <v>40000000</v>
      </c>
      <c r="F2">
        <v>75</v>
      </c>
      <c r="G2" s="6">
        <v>4.8859709573795603E-5</v>
      </c>
      <c r="H2">
        <v>4</v>
      </c>
      <c r="I2">
        <v>2.8374864452792399</v>
      </c>
      <c r="J2">
        <v>141.158568635813</v>
      </c>
      <c r="K2">
        <v>1.33341492109599</v>
      </c>
      <c r="L2">
        <v>0.180406414393667</v>
      </c>
      <c r="M2">
        <v>7.4308732272366003</v>
      </c>
      <c r="N2">
        <v>0.17083007858299301</v>
      </c>
      <c r="O2">
        <v>0.27347146859828902</v>
      </c>
      <c r="P2">
        <v>100000</v>
      </c>
      <c r="Q2">
        <v>4.6901596538974997E-3</v>
      </c>
      <c r="R2">
        <v>0.26602221398218401</v>
      </c>
    </row>
    <row r="3" spans="1:18" x14ac:dyDescent="0.25">
      <c r="A3" t="s">
        <v>57</v>
      </c>
      <c r="B3">
        <v>125751.18190060501</v>
      </c>
      <c r="C3" s="5">
        <v>7497</v>
      </c>
      <c r="D3" s="5">
        <v>0</v>
      </c>
      <c r="E3">
        <v>40000000</v>
      </c>
      <c r="F3">
        <v>75</v>
      </c>
      <c r="G3" s="5">
        <v>1.1038000000000001E-3</v>
      </c>
      <c r="H3">
        <v>4</v>
      </c>
      <c r="I3">
        <v>0.1</v>
      </c>
      <c r="J3">
        <v>249</v>
      </c>
      <c r="K3">
        <v>1.65429</v>
      </c>
      <c r="L3">
        <v>0.180406414393667</v>
      </c>
      <c r="M3">
        <v>7.4308732272366003</v>
      </c>
      <c r="N3">
        <v>2</v>
      </c>
      <c r="O3">
        <v>0.27347146859828902</v>
      </c>
      <c r="P3">
        <v>100000</v>
      </c>
      <c r="Q3">
        <v>4.6901596538974997E-3</v>
      </c>
      <c r="R3">
        <v>0.26602221398218401</v>
      </c>
    </row>
    <row r="4" spans="1:18" x14ac:dyDescent="0.25">
      <c r="A4" t="s">
        <v>58</v>
      </c>
      <c r="B4">
        <v>125751.18190060501</v>
      </c>
      <c r="C4" s="5">
        <v>7497</v>
      </c>
      <c r="D4" s="5">
        <v>0</v>
      </c>
      <c r="E4">
        <v>40000000</v>
      </c>
      <c r="F4">
        <v>75</v>
      </c>
      <c r="G4" s="5">
        <v>1.08705389422774E-3</v>
      </c>
      <c r="H4">
        <v>4</v>
      </c>
      <c r="I4">
        <v>0.16850415402308</v>
      </c>
      <c r="J4">
        <v>144.99485000000001</v>
      </c>
      <c r="K4">
        <v>0.65971999999999997</v>
      </c>
      <c r="L4">
        <v>0.180406414393667</v>
      </c>
      <c r="M4">
        <v>7.4308732272366003</v>
      </c>
      <c r="N4">
        <v>0.45904</v>
      </c>
      <c r="O4">
        <v>0.27347146859828902</v>
      </c>
      <c r="P4">
        <v>100000</v>
      </c>
      <c r="Q4">
        <v>4.6901596538974997E-3</v>
      </c>
      <c r="R4">
        <v>0.26602221398218401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4C70-D3AC-4A34-859C-5B71083AA811}">
  <dimension ref="A1:AG36"/>
  <sheetViews>
    <sheetView workbookViewId="0">
      <selection activeCell="I2" sqref="I2:I25"/>
    </sheetView>
  </sheetViews>
  <sheetFormatPr defaultRowHeight="15" x14ac:dyDescent="0.25"/>
  <cols>
    <col min="4" max="6" width="9.5703125" bestFit="1" customWidth="1"/>
    <col min="7" max="22" width="9.5703125" customWidth="1"/>
    <col min="23" max="23" width="10.42578125" bestFit="1" customWidth="1"/>
    <col min="24" max="24" width="10.140625" bestFit="1" customWidth="1"/>
  </cols>
  <sheetData>
    <row r="1" spans="1:33" x14ac:dyDescent="0.25">
      <c r="A1" t="s">
        <v>7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10</v>
      </c>
      <c r="I1" t="s">
        <v>30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31</v>
      </c>
      <c r="U1" t="s">
        <v>33</v>
      </c>
      <c r="V1" t="s">
        <v>34</v>
      </c>
      <c r="W1" t="s">
        <v>35</v>
      </c>
      <c r="X1" t="s">
        <v>36</v>
      </c>
      <c r="Y1" t="s">
        <v>19</v>
      </c>
      <c r="Z1" t="s">
        <v>5</v>
      </c>
      <c r="AA1" t="s">
        <v>6</v>
      </c>
      <c r="AB1" t="s">
        <v>12</v>
      </c>
      <c r="AC1" t="s">
        <v>13</v>
      </c>
      <c r="AD1" t="s">
        <v>14</v>
      </c>
      <c r="AE1" t="s">
        <v>16</v>
      </c>
      <c r="AF1" t="s">
        <v>17</v>
      </c>
      <c r="AG1" t="s">
        <v>18</v>
      </c>
    </row>
    <row r="2" spans="1:33" x14ac:dyDescent="0.25">
      <c r="A2" t="s">
        <v>8</v>
      </c>
      <c r="B2">
        <v>6</v>
      </c>
      <c r="C2">
        <v>-1</v>
      </c>
      <c r="D2">
        <v>0</v>
      </c>
      <c r="E2">
        <v>0</v>
      </c>
      <c r="F2">
        <v>0</v>
      </c>
      <c r="G2" s="1">
        <f t="shared" ref="G2:G25" si="0">E2-D2</f>
        <v>0</v>
      </c>
      <c r="H2" s="1">
        <f t="shared" ref="H2:H25" si="1">D2-F2</f>
        <v>0</v>
      </c>
      <c r="I2" s="3">
        <v>0</v>
      </c>
      <c r="J2" s="3">
        <v>0</v>
      </c>
      <c r="K2" s="3">
        <v>0</v>
      </c>
      <c r="L2" s="1">
        <f>J2-I2</f>
        <v>0</v>
      </c>
      <c r="M2" s="1">
        <f>I2-K2</f>
        <v>0</v>
      </c>
      <c r="N2" s="1">
        <f>AVERAGE(L2:M2)</f>
        <v>0</v>
      </c>
      <c r="O2" s="3">
        <f t="shared" ref="O2:O25" si="2">N2*SQRT(B2)</f>
        <v>0</v>
      </c>
      <c r="P2" s="3">
        <f>I2+O2</f>
        <v>0</v>
      </c>
      <c r="Q2" s="3">
        <v>0</v>
      </c>
      <c r="R2" s="1">
        <f>IF(P2=0,0,LOG10(P2))</f>
        <v>0</v>
      </c>
      <c r="S2" s="1">
        <f>IF(Q2=0,0,LOG10(Q2))</f>
        <v>0</v>
      </c>
      <c r="T2" s="1">
        <f>LOG10(1+(O2/IF(I2=0,1,I2)^2))</f>
        <v>0</v>
      </c>
      <c r="U2" s="1">
        <f>LOG10(IF(I2=0,1,I2))-T2/2</f>
        <v>0</v>
      </c>
      <c r="V2" s="1">
        <f>SQRT(T2)</f>
        <v>0</v>
      </c>
      <c r="W2" s="1">
        <f>U2+V2</f>
        <v>0</v>
      </c>
      <c r="X2" s="1">
        <f>U2-V2</f>
        <v>0</v>
      </c>
      <c r="Y2" s="2">
        <v>0</v>
      </c>
      <c r="Z2" s="2">
        <v>0</v>
      </c>
      <c r="AA2" s="2">
        <v>0</v>
      </c>
      <c r="AB2" s="1">
        <f t="shared" ref="AB2:AB25" si="3">Z2-Y2</f>
        <v>0</v>
      </c>
      <c r="AC2" s="1">
        <f t="shared" ref="AC2:AC25" si="4">Y2-AA2</f>
        <v>0</v>
      </c>
      <c r="AD2" s="1">
        <f>AVERAGE(AB2:AC2)</f>
        <v>0</v>
      </c>
      <c r="AE2" s="1">
        <f>AD2*SQRT(B2)</f>
        <v>0</v>
      </c>
      <c r="AF2" s="2">
        <f>Y2+AE2</f>
        <v>0</v>
      </c>
      <c r="AG2" s="2">
        <f>Y2-AE2</f>
        <v>0</v>
      </c>
    </row>
    <row r="3" spans="1:33" x14ac:dyDescent="0.25">
      <c r="A3" t="s">
        <v>8</v>
      </c>
      <c r="B3">
        <v>6</v>
      </c>
      <c r="C3">
        <v>0</v>
      </c>
      <c r="D3">
        <v>0</v>
      </c>
      <c r="E3">
        <v>0</v>
      </c>
      <c r="F3">
        <v>0</v>
      </c>
      <c r="G3" s="1">
        <f t="shared" si="0"/>
        <v>0</v>
      </c>
      <c r="H3" s="1">
        <f t="shared" si="1"/>
        <v>0</v>
      </c>
      <c r="I3" s="3">
        <v>0</v>
      </c>
      <c r="J3" s="3">
        <v>0</v>
      </c>
      <c r="K3" s="3">
        <v>0</v>
      </c>
      <c r="L3" s="1">
        <f t="shared" ref="L3:L25" si="5">J3-I3</f>
        <v>0</v>
      </c>
      <c r="M3" s="1">
        <f t="shared" ref="M3:M25" si="6">I3-K3</f>
        <v>0</v>
      </c>
      <c r="N3" s="1">
        <f t="shared" ref="N3:N25" si="7">AVERAGE(L3:M3)</f>
        <v>0</v>
      </c>
      <c r="O3" s="3">
        <f t="shared" si="2"/>
        <v>0</v>
      </c>
      <c r="P3" s="3">
        <f t="shared" ref="P3:P25" si="8">I3+O3</f>
        <v>0</v>
      </c>
      <c r="Q3" s="3">
        <v>0</v>
      </c>
      <c r="R3" s="1">
        <f t="shared" ref="R3:S25" si="9">IF(P3=0,0,LOG10(P3))</f>
        <v>0</v>
      </c>
      <c r="S3" s="1">
        <f t="shared" si="9"/>
        <v>0</v>
      </c>
      <c r="T3" s="1">
        <f t="shared" ref="T3:T25" si="10">LOG10(1+(O3/IF(I3=0,1,I3)^2))</f>
        <v>0</v>
      </c>
      <c r="U3" s="1">
        <f t="shared" ref="U3:U25" si="11">LOG10(IF(I3=0,1,I3))-T3/2</f>
        <v>0</v>
      </c>
      <c r="V3" s="1">
        <f t="shared" ref="V3:V25" si="12">SQRT(T3)</f>
        <v>0</v>
      </c>
      <c r="W3" s="1">
        <f t="shared" ref="W3:W25" si="13">U3+V3</f>
        <v>0</v>
      </c>
      <c r="X3" s="1">
        <f t="shared" ref="X3:X25" si="14">U3-V3</f>
        <v>0</v>
      </c>
      <c r="Y3" s="2">
        <v>0</v>
      </c>
      <c r="Z3" s="2">
        <v>9.2592592592592504E-2</v>
      </c>
      <c r="AA3" s="2">
        <v>0</v>
      </c>
      <c r="AB3" s="1">
        <f t="shared" si="3"/>
        <v>9.2592592592592504E-2</v>
      </c>
      <c r="AC3" s="1">
        <f t="shared" si="4"/>
        <v>0</v>
      </c>
      <c r="AD3" s="1">
        <f t="shared" ref="AD3:AD25" si="15">AVERAGE(AB3:AC3)</f>
        <v>4.6296296296296252E-2</v>
      </c>
      <c r="AE3" s="1">
        <f t="shared" ref="AE3:AE25" si="16">AD3*SQRT(B3)</f>
        <v>0.11340230290662849</v>
      </c>
      <c r="AF3" s="2">
        <f t="shared" ref="AF3:AF25" si="17">Y3+AE3</f>
        <v>0.11340230290662849</v>
      </c>
      <c r="AG3" s="2">
        <v>0</v>
      </c>
    </row>
    <row r="4" spans="1:33" x14ac:dyDescent="0.25">
      <c r="A4" t="s">
        <v>8</v>
      </c>
      <c r="B4">
        <v>6</v>
      </c>
      <c r="C4">
        <v>1</v>
      </c>
      <c r="D4">
        <v>0</v>
      </c>
      <c r="E4">
        <v>0</v>
      </c>
      <c r="F4">
        <v>0</v>
      </c>
      <c r="G4" s="1">
        <f t="shared" si="0"/>
        <v>0</v>
      </c>
      <c r="H4" s="1">
        <f t="shared" si="1"/>
        <v>0</v>
      </c>
      <c r="I4" s="3">
        <v>0</v>
      </c>
      <c r="J4" s="3">
        <v>0</v>
      </c>
      <c r="K4" s="3"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3">
        <f t="shared" si="2"/>
        <v>0</v>
      </c>
      <c r="P4" s="3">
        <f t="shared" si="8"/>
        <v>0</v>
      </c>
      <c r="Q4" s="3">
        <v>0</v>
      </c>
      <c r="R4" s="1">
        <f t="shared" si="9"/>
        <v>0</v>
      </c>
      <c r="S4" s="1">
        <f t="shared" si="9"/>
        <v>0</v>
      </c>
      <c r="T4" s="1">
        <f t="shared" si="10"/>
        <v>0</v>
      </c>
      <c r="U4" s="1">
        <f t="shared" si="11"/>
        <v>0</v>
      </c>
      <c r="V4" s="1">
        <f t="shared" si="12"/>
        <v>0</v>
      </c>
      <c r="W4" s="1">
        <f t="shared" si="13"/>
        <v>0</v>
      </c>
      <c r="X4" s="1">
        <f t="shared" si="14"/>
        <v>0</v>
      </c>
      <c r="Y4" s="2">
        <v>0.86419753086419704</v>
      </c>
      <c r="Z4" s="2">
        <v>1.19598765432098</v>
      </c>
      <c r="AA4" s="2">
        <v>0.57098765432098697</v>
      </c>
      <c r="AB4" s="1">
        <f t="shared" si="3"/>
        <v>0.33179012345678294</v>
      </c>
      <c r="AC4" s="1">
        <f t="shared" si="4"/>
        <v>0.29320987654321007</v>
      </c>
      <c r="AD4" s="1">
        <f t="shared" si="15"/>
        <v>0.3124999999999965</v>
      </c>
      <c r="AE4" s="1">
        <f t="shared" si="16"/>
        <v>0.76546554461973448</v>
      </c>
      <c r="AF4" s="2">
        <f t="shared" si="17"/>
        <v>1.6296630754839314</v>
      </c>
      <c r="AG4" s="2">
        <f t="shared" ref="AG4:AG21" si="18">Y4-AE4</f>
        <v>9.8731986244462555E-2</v>
      </c>
    </row>
    <row r="5" spans="1:33" x14ac:dyDescent="0.25">
      <c r="A5" t="s">
        <v>8</v>
      </c>
      <c r="B5">
        <v>6</v>
      </c>
      <c r="C5">
        <v>2</v>
      </c>
      <c r="D5" s="1">
        <v>2.40958268933539</v>
      </c>
      <c r="E5" s="1">
        <v>2.6506955177743401</v>
      </c>
      <c r="F5" s="1">
        <v>1.9211746522411099</v>
      </c>
      <c r="G5" s="1">
        <f t="shared" si="0"/>
        <v>0.2411128284389501</v>
      </c>
      <c r="H5" s="1">
        <f t="shared" si="1"/>
        <v>0.48840803709428005</v>
      </c>
      <c r="I5" s="3">
        <f t="shared" ref="I5:I21" si="19">10^D5</f>
        <v>256.7927092906811</v>
      </c>
      <c r="J5" s="3">
        <f t="shared" ref="J5:J24" si="20">10^E5</f>
        <v>447.39952407282118</v>
      </c>
      <c r="K5" s="3">
        <f t="shared" ref="K5:K23" si="21">10^F5</f>
        <v>83.401651830394471</v>
      </c>
      <c r="L5" s="1">
        <f t="shared" si="5"/>
        <v>190.60681478214008</v>
      </c>
      <c r="M5" s="1">
        <f t="shared" si="6"/>
        <v>173.39105746028662</v>
      </c>
      <c r="N5" s="1">
        <f t="shared" si="7"/>
        <v>181.99893612121335</v>
      </c>
      <c r="O5" s="3">
        <f t="shared" si="2"/>
        <v>445.80452722636289</v>
      </c>
      <c r="P5" s="3">
        <f t="shared" si="8"/>
        <v>702.59723651704394</v>
      </c>
      <c r="Q5" s="3">
        <v>0</v>
      </c>
      <c r="R5" s="1">
        <f t="shared" si="9"/>
        <v>2.8467064372753081</v>
      </c>
      <c r="S5" s="1">
        <f t="shared" si="9"/>
        <v>0</v>
      </c>
      <c r="T5" s="1">
        <f t="shared" si="10"/>
        <v>2.9261696452231975E-3</v>
      </c>
      <c r="U5" s="1">
        <f t="shared" si="11"/>
        <v>2.4081196045127786</v>
      </c>
      <c r="V5" s="1">
        <f t="shared" si="12"/>
        <v>5.4094081425080112E-2</v>
      </c>
      <c r="W5" s="1">
        <f t="shared" si="13"/>
        <v>2.4622136859378587</v>
      </c>
      <c r="X5" s="1">
        <f t="shared" si="14"/>
        <v>2.3540255230876985</v>
      </c>
      <c r="Y5" s="2">
        <v>1.74382716049382</v>
      </c>
      <c r="Z5" s="2">
        <v>2.1527777777777701</v>
      </c>
      <c r="AA5" s="2">
        <v>1.37345679012345</v>
      </c>
      <c r="AB5" s="1">
        <f t="shared" si="3"/>
        <v>0.4089506172839501</v>
      </c>
      <c r="AC5" s="1">
        <f t="shared" si="4"/>
        <v>0.37037037037037002</v>
      </c>
      <c r="AD5" s="1">
        <f t="shared" si="15"/>
        <v>0.38966049382716006</v>
      </c>
      <c r="AE5" s="1">
        <f t="shared" si="16"/>
        <v>0.95446938279745641</v>
      </c>
      <c r="AF5" s="2">
        <f t="shared" si="17"/>
        <v>2.6982965432912764</v>
      </c>
      <c r="AG5" s="2">
        <f t="shared" si="18"/>
        <v>0.78935777769636362</v>
      </c>
    </row>
    <row r="6" spans="1:33" x14ac:dyDescent="0.25">
      <c r="A6" t="s">
        <v>8</v>
      </c>
      <c r="B6">
        <v>6</v>
      </c>
      <c r="C6">
        <v>3</v>
      </c>
      <c r="D6" s="1">
        <v>3.7882534775888699</v>
      </c>
      <c r="E6" s="1">
        <v>4.1035548686244203</v>
      </c>
      <c r="F6">
        <v>0</v>
      </c>
      <c r="G6" s="1">
        <f t="shared" si="0"/>
        <v>0.31530139103555044</v>
      </c>
      <c r="H6" s="1">
        <f t="shared" si="1"/>
        <v>3.7882534775888699</v>
      </c>
      <c r="I6" s="3">
        <f t="shared" ref="I6:I24" si="22">10^D6</f>
        <v>6141.2033420065882</v>
      </c>
      <c r="J6" s="3">
        <f t="shared" si="20"/>
        <v>12692.724937921994</v>
      </c>
      <c r="K6" s="3">
        <v>0</v>
      </c>
      <c r="L6" s="1">
        <f t="shared" si="5"/>
        <v>6551.5215959154057</v>
      </c>
      <c r="M6" s="1">
        <f t="shared" si="6"/>
        <v>6141.2033420065882</v>
      </c>
      <c r="N6" s="1">
        <f t="shared" si="7"/>
        <v>6346.3624689609969</v>
      </c>
      <c r="O6" s="3">
        <f t="shared" si="2"/>
        <v>15545.349771704086</v>
      </c>
      <c r="P6" s="3">
        <f t="shared" si="8"/>
        <v>21686.553113710674</v>
      </c>
      <c r="Q6" s="3">
        <v>0</v>
      </c>
      <c r="R6" s="1">
        <f t="shared" si="9"/>
        <v>4.3361905302228845</v>
      </c>
      <c r="S6" s="1">
        <f t="shared" si="9"/>
        <v>0</v>
      </c>
      <c r="T6" s="1">
        <f t="shared" si="10"/>
        <v>1.7897334888250711E-4</v>
      </c>
      <c r="U6" s="1">
        <f t="shared" si="11"/>
        <v>3.7881639909144291</v>
      </c>
      <c r="V6" s="1">
        <f t="shared" si="12"/>
        <v>1.3378092124159824E-2</v>
      </c>
      <c r="W6" s="1">
        <f t="shared" si="13"/>
        <v>3.8015420830385889</v>
      </c>
      <c r="X6" s="1">
        <f t="shared" si="14"/>
        <v>3.7747858987902694</v>
      </c>
      <c r="Y6" s="2">
        <v>2.43055555555555</v>
      </c>
      <c r="Z6" s="2">
        <v>2.9629629629629601</v>
      </c>
      <c r="AA6" s="2">
        <v>1.9212962962962901</v>
      </c>
      <c r="AB6" s="1">
        <f t="shared" si="3"/>
        <v>0.5324074074074101</v>
      </c>
      <c r="AC6" s="1">
        <f t="shared" si="4"/>
        <v>0.50925925925925997</v>
      </c>
      <c r="AD6" s="1">
        <f t="shared" si="15"/>
        <v>0.52083333333333504</v>
      </c>
      <c r="AE6" s="1">
        <f t="shared" si="16"/>
        <v>1.2757759076995761</v>
      </c>
      <c r="AF6" s="2">
        <f t="shared" si="17"/>
        <v>3.7063314632551263</v>
      </c>
      <c r="AG6" s="2">
        <f t="shared" si="18"/>
        <v>1.154779647855974</v>
      </c>
    </row>
    <row r="7" spans="1:33" x14ac:dyDescent="0.25">
      <c r="A7" t="s">
        <v>8</v>
      </c>
      <c r="B7">
        <v>6</v>
      </c>
      <c r="C7">
        <v>4</v>
      </c>
      <c r="D7" s="1">
        <v>2.1251931993817599</v>
      </c>
      <c r="E7" s="1">
        <v>2.43431221020092</v>
      </c>
      <c r="F7">
        <v>0</v>
      </c>
      <c r="G7" s="1">
        <f t="shared" si="0"/>
        <v>0.30911901081916016</v>
      </c>
      <c r="H7" s="1">
        <f t="shared" si="1"/>
        <v>2.1251931993817599</v>
      </c>
      <c r="I7" s="3">
        <f t="shared" si="22"/>
        <v>133.41147918331021</v>
      </c>
      <c r="J7" s="3">
        <f t="shared" si="20"/>
        <v>271.83927934724488</v>
      </c>
      <c r="K7" s="3">
        <v>0</v>
      </c>
      <c r="L7" s="1">
        <f t="shared" si="5"/>
        <v>138.42780016393468</v>
      </c>
      <c r="M7" s="1">
        <f t="shared" si="6"/>
        <v>133.41147918331021</v>
      </c>
      <c r="N7" s="1">
        <f t="shared" si="7"/>
        <v>135.91963967362244</v>
      </c>
      <c r="O7" s="3">
        <f t="shared" si="2"/>
        <v>332.93376322332364</v>
      </c>
      <c r="P7" s="3">
        <f t="shared" si="8"/>
        <v>466.34524240663382</v>
      </c>
      <c r="Q7" s="3">
        <v>0</v>
      </c>
      <c r="R7" s="1">
        <f t="shared" si="9"/>
        <v>2.6687075505057871</v>
      </c>
      <c r="S7" s="1">
        <f t="shared" si="9"/>
        <v>0</v>
      </c>
      <c r="T7" s="1">
        <f t="shared" si="10"/>
        <v>8.0486898435436719E-3</v>
      </c>
      <c r="U7" s="1">
        <f t="shared" si="11"/>
        <v>2.121168854459988</v>
      </c>
      <c r="V7" s="1">
        <f t="shared" si="12"/>
        <v>8.9714490711053321E-2</v>
      </c>
      <c r="W7" s="1">
        <f t="shared" si="13"/>
        <v>2.2108833451710415</v>
      </c>
      <c r="X7" s="1">
        <f t="shared" si="14"/>
        <v>2.0314543637489346</v>
      </c>
      <c r="Y7" s="2">
        <v>1.8441358024691299</v>
      </c>
      <c r="Z7" s="2">
        <v>2.2376543209876498</v>
      </c>
      <c r="AA7" s="2">
        <v>1.4429012345679</v>
      </c>
      <c r="AB7" s="1">
        <f t="shared" si="3"/>
        <v>0.39351851851851993</v>
      </c>
      <c r="AC7" s="1">
        <f t="shared" si="4"/>
        <v>0.40123456790122991</v>
      </c>
      <c r="AD7" s="1">
        <f t="shared" si="15"/>
        <v>0.39737654320987492</v>
      </c>
      <c r="AE7" s="1">
        <f t="shared" si="16"/>
        <v>0.9733697666152249</v>
      </c>
      <c r="AF7" s="2">
        <f t="shared" si="17"/>
        <v>2.8175055690843549</v>
      </c>
      <c r="AG7" s="2">
        <f t="shared" si="18"/>
        <v>0.870766035853905</v>
      </c>
    </row>
    <row r="8" spans="1:33" x14ac:dyDescent="0.25">
      <c r="A8" t="s">
        <v>8</v>
      </c>
      <c r="B8">
        <v>6</v>
      </c>
      <c r="C8">
        <v>5</v>
      </c>
      <c r="D8" s="1">
        <v>2.2612055641421902</v>
      </c>
      <c r="E8" s="1">
        <v>2.5641421947449698</v>
      </c>
      <c r="F8">
        <v>0</v>
      </c>
      <c r="G8" s="1">
        <f t="shared" si="0"/>
        <v>0.30293663060277964</v>
      </c>
      <c r="H8" s="1">
        <f t="shared" si="1"/>
        <v>2.2612055641421902</v>
      </c>
      <c r="I8" s="3">
        <f t="shared" si="22"/>
        <v>182.47592092651533</v>
      </c>
      <c r="J8" s="3">
        <f t="shared" si="20"/>
        <v>366.5575716329455</v>
      </c>
      <c r="K8" s="3">
        <v>0</v>
      </c>
      <c r="L8" s="1">
        <f t="shared" si="5"/>
        <v>184.08165070643017</v>
      </c>
      <c r="M8" s="1">
        <f t="shared" si="6"/>
        <v>182.47592092651533</v>
      </c>
      <c r="N8" s="1">
        <f t="shared" si="7"/>
        <v>183.27878581647275</v>
      </c>
      <c r="O8" s="3">
        <f t="shared" si="2"/>
        <v>448.939505927205</v>
      </c>
      <c r="P8" s="3">
        <f t="shared" si="8"/>
        <v>631.41542685372031</v>
      </c>
      <c r="Q8" s="3">
        <v>0</v>
      </c>
      <c r="R8" s="1">
        <f t="shared" si="9"/>
        <v>2.8003151884456474</v>
      </c>
      <c r="S8" s="1">
        <f t="shared" si="9"/>
        <v>0</v>
      </c>
      <c r="T8" s="1">
        <f t="shared" si="10"/>
        <v>5.8163374179955344E-3</v>
      </c>
      <c r="U8" s="1">
        <f t="shared" si="11"/>
        <v>2.2582973954331926</v>
      </c>
      <c r="V8" s="1">
        <f t="shared" si="12"/>
        <v>7.62649160361141E-2</v>
      </c>
      <c r="W8" s="1">
        <f t="shared" si="13"/>
        <v>2.3345623114693068</v>
      </c>
      <c r="X8" s="1">
        <f t="shared" si="14"/>
        <v>2.1820324793970785</v>
      </c>
      <c r="Y8" s="2">
        <v>1.31172839506172</v>
      </c>
      <c r="Z8" s="2">
        <v>1.69753086419753</v>
      </c>
      <c r="AA8" s="2">
        <v>0.94907407407407396</v>
      </c>
      <c r="AB8" s="1">
        <f t="shared" si="3"/>
        <v>0.38580246913580996</v>
      </c>
      <c r="AC8" s="1">
        <f t="shared" si="4"/>
        <v>0.36265432098764605</v>
      </c>
      <c r="AD8" s="1">
        <f t="shared" si="15"/>
        <v>0.374228395061728</v>
      </c>
      <c r="AE8" s="1">
        <f t="shared" si="16"/>
        <v>0.91666861516191356</v>
      </c>
      <c r="AF8" s="2">
        <f t="shared" si="17"/>
        <v>2.2283970102236337</v>
      </c>
      <c r="AG8" s="2">
        <f t="shared" si="18"/>
        <v>0.39505977989980645</v>
      </c>
    </row>
    <row r="9" spans="1:33" x14ac:dyDescent="0.25">
      <c r="A9" t="s">
        <v>8</v>
      </c>
      <c r="B9">
        <v>6</v>
      </c>
      <c r="C9">
        <v>6</v>
      </c>
      <c r="D9" s="1">
        <v>1.1545595054095801</v>
      </c>
      <c r="E9" s="1">
        <v>1.37712519319938</v>
      </c>
      <c r="F9">
        <v>0</v>
      </c>
      <c r="G9" s="1">
        <f t="shared" si="0"/>
        <v>0.2225656877897999</v>
      </c>
      <c r="H9" s="1">
        <f t="shared" si="1"/>
        <v>1.1545595054095801</v>
      </c>
      <c r="I9" s="3">
        <f t="shared" si="19"/>
        <v>14.274454000094469</v>
      </c>
      <c r="J9" s="3">
        <f t="shared" si="20"/>
        <v>23.830063148077301</v>
      </c>
      <c r="K9" s="3">
        <v>0</v>
      </c>
      <c r="L9" s="1">
        <f t="shared" si="5"/>
        <v>9.5556091479828318</v>
      </c>
      <c r="M9" s="1">
        <f t="shared" si="6"/>
        <v>14.274454000094469</v>
      </c>
      <c r="N9" s="1">
        <f t="shared" si="7"/>
        <v>11.91503157403865</v>
      </c>
      <c r="O9" s="3">
        <f t="shared" si="2"/>
        <v>29.185747625545378</v>
      </c>
      <c r="P9" s="3">
        <f t="shared" si="8"/>
        <v>43.460201625639847</v>
      </c>
      <c r="Q9" s="3">
        <v>0</v>
      </c>
      <c r="R9" s="1">
        <f t="shared" si="9"/>
        <v>1.6380917368188286</v>
      </c>
      <c r="S9" s="1">
        <f t="shared" si="9"/>
        <v>0</v>
      </c>
      <c r="T9" s="1">
        <f t="shared" si="10"/>
        <v>5.8135845067994865E-2</v>
      </c>
      <c r="U9" s="1">
        <f t="shared" si="11"/>
        <v>1.1254915828755827</v>
      </c>
      <c r="V9" s="1">
        <f t="shared" si="12"/>
        <v>0.24111375959906325</v>
      </c>
      <c r="W9" s="1">
        <f t="shared" si="13"/>
        <v>1.366605342474646</v>
      </c>
      <c r="X9" s="1">
        <f t="shared" si="14"/>
        <v>0.88437782327651948</v>
      </c>
      <c r="Y9" s="2">
        <v>0.83333333333333304</v>
      </c>
      <c r="Z9" s="2">
        <v>1.12654320987654</v>
      </c>
      <c r="AA9" s="2">
        <v>0.55555555555555503</v>
      </c>
      <c r="AB9" s="1">
        <f t="shared" si="3"/>
        <v>0.29320987654320696</v>
      </c>
      <c r="AC9" s="1">
        <f t="shared" si="4"/>
        <v>0.27777777777777801</v>
      </c>
      <c r="AD9" s="1">
        <f t="shared" si="15"/>
        <v>0.28549382716049249</v>
      </c>
      <c r="AE9" s="1">
        <f t="shared" si="16"/>
        <v>0.69931420125753974</v>
      </c>
      <c r="AF9" s="2">
        <f t="shared" si="17"/>
        <v>1.5326475345908728</v>
      </c>
      <c r="AG9" s="2">
        <f t="shared" si="18"/>
        <v>0.1340191320757933</v>
      </c>
    </row>
    <row r="10" spans="1:33" x14ac:dyDescent="0.25">
      <c r="A10" t="s">
        <v>8</v>
      </c>
      <c r="B10">
        <v>6</v>
      </c>
      <c r="C10">
        <v>7</v>
      </c>
      <c r="D10" s="1">
        <v>2.0015455950540901</v>
      </c>
      <c r="E10" s="1">
        <v>2.2488408037094199</v>
      </c>
      <c r="F10" s="1">
        <v>1.4629629629629599</v>
      </c>
      <c r="G10" s="1">
        <f t="shared" si="0"/>
        <v>0.24729520865532972</v>
      </c>
      <c r="H10" s="1">
        <f t="shared" si="1"/>
        <v>0.53858263209113022</v>
      </c>
      <c r="I10" s="3">
        <f t="shared" si="22"/>
        <v>100.35652044074688</v>
      </c>
      <c r="J10" s="3">
        <f t="shared" si="20"/>
        <v>177.35392478446073</v>
      </c>
      <c r="K10" s="3">
        <f t="shared" ref="K10:K16" si="23">10^F10</f>
        <v>29.03775007273488</v>
      </c>
      <c r="L10" s="1">
        <f t="shared" si="5"/>
        <v>76.997404343713853</v>
      </c>
      <c r="M10" s="1">
        <f t="shared" si="6"/>
        <v>71.318770368011997</v>
      </c>
      <c r="N10" s="1">
        <f t="shared" si="7"/>
        <v>74.158087355862932</v>
      </c>
      <c r="O10" s="3">
        <f t="shared" si="2"/>
        <v>181.64947432260513</v>
      </c>
      <c r="P10" s="3">
        <f t="shared" si="8"/>
        <v>282.00599476335202</v>
      </c>
      <c r="Q10" s="3">
        <v>0</v>
      </c>
      <c r="R10" s="1">
        <f t="shared" si="9"/>
        <v>2.4502583404646519</v>
      </c>
      <c r="S10" s="1">
        <f t="shared" si="9"/>
        <v>0</v>
      </c>
      <c r="T10" s="1">
        <f t="shared" si="10"/>
        <v>7.7631842259074353E-3</v>
      </c>
      <c r="U10" s="1">
        <f t="shared" si="11"/>
        <v>1.9976640029411363</v>
      </c>
      <c r="V10" s="1">
        <f t="shared" si="12"/>
        <v>8.8108933859781982E-2</v>
      </c>
      <c r="W10" s="1">
        <f t="shared" si="13"/>
        <v>2.0857729368009181</v>
      </c>
      <c r="X10" s="1">
        <f t="shared" si="14"/>
        <v>1.9095550690813543</v>
      </c>
      <c r="Y10" s="2">
        <v>0.39351851851851799</v>
      </c>
      <c r="Z10" s="2">
        <v>0.60185185185185097</v>
      </c>
      <c r="AA10" s="2">
        <v>0.20061728395061701</v>
      </c>
      <c r="AB10" s="1">
        <f t="shared" si="3"/>
        <v>0.20833333333333298</v>
      </c>
      <c r="AC10" s="1">
        <f t="shared" si="4"/>
        <v>0.19290123456790098</v>
      </c>
      <c r="AD10" s="1">
        <f t="shared" si="15"/>
        <v>0.20061728395061698</v>
      </c>
      <c r="AE10" s="1">
        <f t="shared" si="16"/>
        <v>0.49140997926205654</v>
      </c>
      <c r="AF10" s="2">
        <f t="shared" si="17"/>
        <v>0.88492849778057447</v>
      </c>
      <c r="AG10" s="2">
        <v>0</v>
      </c>
    </row>
    <row r="11" spans="1:33" x14ac:dyDescent="0.25">
      <c r="A11" t="s">
        <v>8</v>
      </c>
      <c r="B11">
        <v>6</v>
      </c>
      <c r="C11">
        <v>8</v>
      </c>
      <c r="D11">
        <v>0</v>
      </c>
      <c r="E11">
        <v>0</v>
      </c>
      <c r="F11">
        <v>0</v>
      </c>
      <c r="G11" s="1">
        <f t="shared" si="0"/>
        <v>0</v>
      </c>
      <c r="H11" s="1">
        <f t="shared" si="1"/>
        <v>0</v>
      </c>
      <c r="I11" s="3">
        <v>0</v>
      </c>
      <c r="J11" s="3">
        <v>0</v>
      </c>
      <c r="K11" s="3"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3">
        <f t="shared" si="2"/>
        <v>0</v>
      </c>
      <c r="P11" s="3">
        <f t="shared" si="8"/>
        <v>0</v>
      </c>
      <c r="Q11" s="3">
        <v>0</v>
      </c>
      <c r="R11" s="1">
        <f t="shared" si="9"/>
        <v>0</v>
      </c>
      <c r="S11" s="1">
        <f t="shared" si="9"/>
        <v>0</v>
      </c>
      <c r="T11" s="1">
        <f t="shared" si="10"/>
        <v>0</v>
      </c>
      <c r="U11" s="1">
        <f t="shared" si="11"/>
        <v>0</v>
      </c>
      <c r="V11" s="1">
        <f t="shared" si="12"/>
        <v>0</v>
      </c>
      <c r="W11" s="1">
        <f t="shared" si="13"/>
        <v>0</v>
      </c>
      <c r="X11" s="1">
        <f t="shared" si="14"/>
        <v>0</v>
      </c>
      <c r="Y11" s="2">
        <v>0.22376543209876501</v>
      </c>
      <c r="Z11" s="2">
        <v>0.36265432098765399</v>
      </c>
      <c r="AA11" s="2">
        <v>0.100308641975308</v>
      </c>
      <c r="AB11" s="1">
        <f t="shared" si="3"/>
        <v>0.13888888888888898</v>
      </c>
      <c r="AC11" s="1">
        <f t="shared" si="4"/>
        <v>0.12345679012345701</v>
      </c>
      <c r="AD11" s="1">
        <f t="shared" si="15"/>
        <v>0.13117283950617298</v>
      </c>
      <c r="AE11" s="1">
        <f t="shared" si="16"/>
        <v>0.3213065249021147</v>
      </c>
      <c r="AF11" s="2">
        <f t="shared" si="17"/>
        <v>0.54507195700087974</v>
      </c>
      <c r="AG11" s="2">
        <v>0</v>
      </c>
    </row>
    <row r="12" spans="1:33" x14ac:dyDescent="0.25">
      <c r="A12" t="s">
        <v>8</v>
      </c>
      <c r="B12">
        <v>6</v>
      </c>
      <c r="C12">
        <v>9</v>
      </c>
      <c r="D12">
        <v>0</v>
      </c>
      <c r="E12">
        <v>0</v>
      </c>
      <c r="F12">
        <v>0</v>
      </c>
      <c r="G12" s="1">
        <f t="shared" si="0"/>
        <v>0</v>
      </c>
      <c r="H12" s="1">
        <f t="shared" si="1"/>
        <v>0</v>
      </c>
      <c r="I12" s="3">
        <v>0</v>
      </c>
      <c r="J12" s="3">
        <v>0</v>
      </c>
      <c r="K12" s="3">
        <v>0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3">
        <f t="shared" si="2"/>
        <v>0</v>
      </c>
      <c r="P12" s="3">
        <f t="shared" si="8"/>
        <v>0</v>
      </c>
      <c r="Q12" s="3">
        <v>0</v>
      </c>
      <c r="R12" s="1">
        <f t="shared" si="9"/>
        <v>0</v>
      </c>
      <c r="S12" s="1">
        <f t="shared" si="9"/>
        <v>0</v>
      </c>
      <c r="T12" s="1">
        <f t="shared" si="10"/>
        <v>0</v>
      </c>
      <c r="U12" s="1">
        <f t="shared" si="11"/>
        <v>0</v>
      </c>
      <c r="V12" s="1">
        <f t="shared" si="12"/>
        <v>0</v>
      </c>
      <c r="W12" s="1">
        <f t="shared" si="13"/>
        <v>0</v>
      </c>
      <c r="X12" s="1">
        <f t="shared" si="14"/>
        <v>0</v>
      </c>
      <c r="Y12" s="2">
        <v>0.21604938271604901</v>
      </c>
      <c r="Z12" s="2">
        <v>0.36265432098765399</v>
      </c>
      <c r="AA12" s="2">
        <v>0.10802469135802401</v>
      </c>
      <c r="AB12" s="1">
        <f t="shared" si="3"/>
        <v>0.14660493827160498</v>
      </c>
      <c r="AC12" s="1">
        <f t="shared" si="4"/>
        <v>0.108024691358025</v>
      </c>
      <c r="AD12" s="1">
        <f t="shared" si="15"/>
        <v>0.12731481481481499</v>
      </c>
      <c r="AE12" s="1">
        <f t="shared" si="16"/>
        <v>0.31185633299322912</v>
      </c>
      <c r="AF12" s="2">
        <f t="shared" si="17"/>
        <v>0.52790571570927813</v>
      </c>
      <c r="AG12" s="2">
        <v>0</v>
      </c>
    </row>
    <row r="13" spans="1:33" x14ac:dyDescent="0.25">
      <c r="A13" t="s">
        <v>8</v>
      </c>
      <c r="B13">
        <v>6</v>
      </c>
      <c r="C13">
        <v>10</v>
      </c>
      <c r="D13">
        <v>0</v>
      </c>
      <c r="E13">
        <v>0</v>
      </c>
      <c r="F13">
        <v>0</v>
      </c>
      <c r="G13" s="1">
        <f t="shared" si="0"/>
        <v>0</v>
      </c>
      <c r="H13" s="1">
        <f t="shared" si="1"/>
        <v>0</v>
      </c>
      <c r="I13" s="3">
        <v>0</v>
      </c>
      <c r="J13" s="3">
        <v>0</v>
      </c>
      <c r="K13" s="3"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3">
        <f t="shared" si="2"/>
        <v>0</v>
      </c>
      <c r="P13" s="3">
        <f t="shared" si="8"/>
        <v>0</v>
      </c>
      <c r="Q13" s="3">
        <v>0</v>
      </c>
      <c r="R13" s="1">
        <f t="shared" si="9"/>
        <v>0</v>
      </c>
      <c r="S13" s="1">
        <f t="shared" si="9"/>
        <v>0</v>
      </c>
      <c r="T13" s="1">
        <f t="shared" si="10"/>
        <v>0</v>
      </c>
      <c r="U13" s="1">
        <f t="shared" si="11"/>
        <v>0</v>
      </c>
      <c r="V13" s="1">
        <f t="shared" si="12"/>
        <v>0</v>
      </c>
      <c r="W13" s="1">
        <f t="shared" si="13"/>
        <v>0</v>
      </c>
      <c r="X13" s="1">
        <f t="shared" si="14"/>
        <v>0</v>
      </c>
      <c r="Y13" s="2">
        <v>0.10802469135802401</v>
      </c>
      <c r="Z13" s="2">
        <v>0.20061728395061701</v>
      </c>
      <c r="AA13" s="2">
        <v>3.8580246913580203E-2</v>
      </c>
      <c r="AB13" s="1">
        <f t="shared" si="3"/>
        <v>9.2592592592593004E-2</v>
      </c>
      <c r="AC13" s="1">
        <f t="shared" si="4"/>
        <v>6.9444444444443809E-2</v>
      </c>
      <c r="AD13" s="1">
        <f t="shared" si="15"/>
        <v>8.1018518518518406E-2</v>
      </c>
      <c r="AE13" s="1">
        <f t="shared" si="16"/>
        <v>0.19845403008659979</v>
      </c>
      <c r="AF13" s="2">
        <f t="shared" si="17"/>
        <v>0.30647872144462379</v>
      </c>
      <c r="AG13" s="2">
        <v>0</v>
      </c>
    </row>
    <row r="14" spans="1:33" x14ac:dyDescent="0.25">
      <c r="A14" t="s">
        <v>9</v>
      </c>
      <c r="B14">
        <v>29</v>
      </c>
      <c r="C14">
        <v>-1</v>
      </c>
      <c r="D14">
        <v>0</v>
      </c>
      <c r="E14">
        <v>0</v>
      </c>
      <c r="F14">
        <v>0</v>
      </c>
      <c r="G14" s="1">
        <f t="shared" si="0"/>
        <v>0</v>
      </c>
      <c r="H14" s="1">
        <f t="shared" si="1"/>
        <v>0</v>
      </c>
      <c r="I14" s="3">
        <v>0</v>
      </c>
      <c r="J14" s="3">
        <v>0</v>
      </c>
      <c r="K14" s="3"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3">
        <f t="shared" si="2"/>
        <v>0</v>
      </c>
      <c r="P14" s="3">
        <f t="shared" si="8"/>
        <v>0</v>
      </c>
      <c r="Q14" s="3">
        <v>0</v>
      </c>
      <c r="R14" s="1">
        <f t="shared" si="9"/>
        <v>0</v>
      </c>
      <c r="S14" s="1">
        <f t="shared" si="9"/>
        <v>0</v>
      </c>
      <c r="T14" s="1">
        <f t="shared" si="10"/>
        <v>0</v>
      </c>
      <c r="U14" s="1">
        <f t="shared" si="11"/>
        <v>0</v>
      </c>
      <c r="V14" s="1">
        <f t="shared" si="12"/>
        <v>0</v>
      </c>
      <c r="W14" s="1">
        <f t="shared" si="13"/>
        <v>0</v>
      </c>
      <c r="X14" s="1">
        <f t="shared" si="14"/>
        <v>0</v>
      </c>
      <c r="Y14" s="2">
        <v>6.9444444444444406E-2</v>
      </c>
      <c r="Z14" s="2">
        <v>0.12345679012345601</v>
      </c>
      <c r="AA14" s="2">
        <v>7.7160493827160403E-3</v>
      </c>
      <c r="AB14" s="1">
        <f t="shared" si="3"/>
        <v>5.40123456790116E-2</v>
      </c>
      <c r="AC14" s="1">
        <f t="shared" si="4"/>
        <v>6.1728395061728364E-2</v>
      </c>
      <c r="AD14" s="1">
        <f t="shared" si="15"/>
        <v>5.7870370370369982E-2</v>
      </c>
      <c r="AE14" s="1">
        <f t="shared" si="16"/>
        <v>0.31164148189435575</v>
      </c>
      <c r="AF14" s="2">
        <f t="shared" si="17"/>
        <v>0.38108592633880017</v>
      </c>
      <c r="AG14" s="2">
        <v>0</v>
      </c>
    </row>
    <row r="15" spans="1:33" x14ac:dyDescent="0.25">
      <c r="A15" t="s">
        <v>9</v>
      </c>
      <c r="B15">
        <v>29</v>
      </c>
      <c r="C15">
        <v>0</v>
      </c>
      <c r="D15">
        <v>0</v>
      </c>
      <c r="E15">
        <v>0</v>
      </c>
      <c r="F15">
        <v>0</v>
      </c>
      <c r="G15" s="1">
        <f t="shared" si="0"/>
        <v>0</v>
      </c>
      <c r="H15" s="1">
        <f t="shared" si="1"/>
        <v>0</v>
      </c>
      <c r="I15" s="3">
        <v>0</v>
      </c>
      <c r="J15" s="3">
        <v>0</v>
      </c>
      <c r="K15" s="3">
        <v>0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3">
        <f t="shared" si="2"/>
        <v>0</v>
      </c>
      <c r="P15" s="3">
        <f t="shared" si="8"/>
        <v>0</v>
      </c>
      <c r="Q15" s="3">
        <v>0</v>
      </c>
      <c r="R15" s="1">
        <f t="shared" si="9"/>
        <v>0</v>
      </c>
      <c r="S15" s="1">
        <f t="shared" si="9"/>
        <v>0</v>
      </c>
      <c r="T15" s="1">
        <f t="shared" si="10"/>
        <v>0</v>
      </c>
      <c r="U15" s="1">
        <f t="shared" si="11"/>
        <v>0</v>
      </c>
      <c r="V15" s="1">
        <f t="shared" si="12"/>
        <v>0</v>
      </c>
      <c r="W15" s="1">
        <f t="shared" si="13"/>
        <v>0</v>
      </c>
      <c r="X15" s="1">
        <f t="shared" si="14"/>
        <v>0</v>
      </c>
      <c r="Y15" s="2">
        <v>0.13888888888888801</v>
      </c>
      <c r="Z15" s="2">
        <v>0.22376543209876501</v>
      </c>
      <c r="AA15" s="2">
        <v>8.4876543209876504E-2</v>
      </c>
      <c r="AB15" s="1">
        <f t="shared" si="3"/>
        <v>8.4876543209877003E-2</v>
      </c>
      <c r="AC15" s="1">
        <f t="shared" si="4"/>
        <v>5.4012345679011503E-2</v>
      </c>
      <c r="AD15" s="1">
        <f t="shared" si="15"/>
        <v>6.9444444444444253E-2</v>
      </c>
      <c r="AE15" s="1">
        <f t="shared" si="16"/>
        <v>0.37396977827322841</v>
      </c>
      <c r="AF15" s="2">
        <f t="shared" si="17"/>
        <v>0.51285866716211648</v>
      </c>
      <c r="AG15" s="2">
        <v>0</v>
      </c>
    </row>
    <row r="16" spans="1:33" x14ac:dyDescent="0.25">
      <c r="A16" t="s">
        <v>9</v>
      </c>
      <c r="B16">
        <v>29</v>
      </c>
      <c r="C16">
        <v>1</v>
      </c>
      <c r="D16" s="1">
        <v>3.04636785162287</v>
      </c>
      <c r="E16" s="1">
        <v>3.2627511591962901</v>
      </c>
      <c r="F16" s="1">
        <v>2.5826893353941198</v>
      </c>
      <c r="G16" s="1">
        <f t="shared" si="0"/>
        <v>0.21638330757342006</v>
      </c>
      <c r="H16" s="1">
        <f t="shared" si="1"/>
        <v>0.46367851622875023</v>
      </c>
      <c r="I16" s="3">
        <f t="shared" si="22"/>
        <v>1112.6737737024355</v>
      </c>
      <c r="J16" s="3">
        <f t="shared" si="20"/>
        <v>1831.2648488406367</v>
      </c>
      <c r="K16" s="3">
        <f t="shared" si="23"/>
        <v>382.55099456830186</v>
      </c>
      <c r="L16" s="1">
        <f t="shared" si="5"/>
        <v>718.59107513820118</v>
      </c>
      <c r="M16" s="1">
        <f t="shared" si="6"/>
        <v>730.12277913413368</v>
      </c>
      <c r="N16" s="1">
        <f t="shared" si="7"/>
        <v>724.35692713616743</v>
      </c>
      <c r="O16" s="3">
        <f t="shared" si="2"/>
        <v>3900.7814318177807</v>
      </c>
      <c r="P16" s="3">
        <f t="shared" si="8"/>
        <v>5013.4552055202166</v>
      </c>
      <c r="Q16" s="3">
        <v>0</v>
      </c>
      <c r="R16" s="1">
        <f t="shared" si="9"/>
        <v>3.7001371389378765</v>
      </c>
      <c r="S16" s="1">
        <f t="shared" si="9"/>
        <v>0</v>
      </c>
      <c r="T16" s="1">
        <f t="shared" si="10"/>
        <v>1.3662083692314989E-3</v>
      </c>
      <c r="U16" s="1">
        <f t="shared" si="11"/>
        <v>3.0456847474382545</v>
      </c>
      <c r="V16" s="1">
        <f t="shared" si="12"/>
        <v>3.6962256008413484E-2</v>
      </c>
      <c r="W16" s="1">
        <f t="shared" si="13"/>
        <v>3.082647003446668</v>
      </c>
      <c r="X16" s="1">
        <f t="shared" si="14"/>
        <v>3.0087224914298409</v>
      </c>
      <c r="Y16" s="2">
        <v>1.1651234567901201</v>
      </c>
      <c r="Z16" s="2">
        <v>1.50462962962962</v>
      </c>
      <c r="AA16" s="2">
        <v>0.83333333333333304</v>
      </c>
      <c r="AB16" s="1">
        <f t="shared" si="3"/>
        <v>0.33950617283949991</v>
      </c>
      <c r="AC16" s="1">
        <f t="shared" si="4"/>
        <v>0.33179012345678704</v>
      </c>
      <c r="AD16" s="1">
        <f t="shared" si="15"/>
        <v>0.33564814814814348</v>
      </c>
      <c r="AE16" s="1">
        <f t="shared" si="16"/>
        <v>1.8075205949872504</v>
      </c>
      <c r="AF16" s="2">
        <f t="shared" si="17"/>
        <v>2.9726440517773707</v>
      </c>
      <c r="AG16" s="2">
        <v>0</v>
      </c>
    </row>
    <row r="17" spans="1:33" x14ac:dyDescent="0.25">
      <c r="A17" t="s">
        <v>9</v>
      </c>
      <c r="B17">
        <v>29</v>
      </c>
      <c r="C17">
        <v>2</v>
      </c>
      <c r="D17" s="1">
        <v>3.6584234930448201</v>
      </c>
      <c r="E17" s="1">
        <v>3.8995363214837702</v>
      </c>
      <c r="F17" s="1">
        <v>3.1391035548686199</v>
      </c>
      <c r="G17" s="1">
        <f t="shared" si="0"/>
        <v>0.2411128284389501</v>
      </c>
      <c r="H17" s="1">
        <f t="shared" si="1"/>
        <v>0.51931993817620015</v>
      </c>
      <c r="I17" s="3">
        <f t="shared" si="19"/>
        <v>4554.3194848738385</v>
      </c>
      <c r="J17" s="3">
        <f t="shared" si="20"/>
        <v>7934.8061541016468</v>
      </c>
      <c r="K17" s="3">
        <f t="shared" si="21"/>
        <v>1377.5378952404815</v>
      </c>
      <c r="L17" s="1">
        <f>J17-I17</f>
        <v>3380.4866692278083</v>
      </c>
      <c r="M17" s="1">
        <f t="shared" si="6"/>
        <v>3176.7815896333568</v>
      </c>
      <c r="N17" s="1">
        <f t="shared" si="7"/>
        <v>3278.6341294305826</v>
      </c>
      <c r="O17" s="3">
        <f t="shared" si="2"/>
        <v>17655.985129279645</v>
      </c>
      <c r="P17" s="3">
        <f t="shared" si="8"/>
        <v>22210.304614153483</v>
      </c>
      <c r="Q17" s="3">
        <v>0</v>
      </c>
      <c r="R17" s="1">
        <f t="shared" si="9"/>
        <v>4.3465545149347307</v>
      </c>
      <c r="S17" s="1">
        <f t="shared" si="9"/>
        <v>0</v>
      </c>
      <c r="T17" s="1">
        <f t="shared" si="10"/>
        <v>3.6952557690683296E-4</v>
      </c>
      <c r="U17" s="1">
        <f t="shared" si="11"/>
        <v>3.6582387302563673</v>
      </c>
      <c r="V17" s="1">
        <f t="shared" si="12"/>
        <v>1.9223048064935824E-2</v>
      </c>
      <c r="W17" s="1">
        <f t="shared" si="13"/>
        <v>3.6774617783213031</v>
      </c>
      <c r="X17" s="1">
        <f t="shared" si="14"/>
        <v>3.6390156821914315</v>
      </c>
      <c r="Y17" s="2">
        <v>2.5385802469135799</v>
      </c>
      <c r="Z17" s="2">
        <v>3.05555555555555</v>
      </c>
      <c r="AA17" s="2">
        <v>2.0370370370370301</v>
      </c>
      <c r="AB17" s="1">
        <f t="shared" si="3"/>
        <v>0.51697530864197017</v>
      </c>
      <c r="AC17" s="1">
        <f t="shared" si="4"/>
        <v>0.50154320987654977</v>
      </c>
      <c r="AD17" s="1">
        <f t="shared" si="15"/>
        <v>0.50925925925925997</v>
      </c>
      <c r="AE17" s="1">
        <f t="shared" si="16"/>
        <v>2.7424450406703529</v>
      </c>
      <c r="AF17" s="2">
        <f t="shared" si="17"/>
        <v>5.2810252875839332</v>
      </c>
      <c r="AG17" s="2">
        <v>0</v>
      </c>
    </row>
    <row r="18" spans="1:33" x14ac:dyDescent="0.25">
      <c r="A18" t="s">
        <v>9</v>
      </c>
      <c r="B18">
        <v>29</v>
      </c>
      <c r="C18">
        <v>3</v>
      </c>
      <c r="D18" s="1">
        <v>4.1715610510046304</v>
      </c>
      <c r="E18" s="1">
        <v>4.3817619783616601</v>
      </c>
      <c r="F18" s="1">
        <v>3.75734157650695</v>
      </c>
      <c r="G18" s="1">
        <f t="shared" si="0"/>
        <v>0.21020092735702978</v>
      </c>
      <c r="H18" s="1">
        <f t="shared" si="1"/>
        <v>0.41421947449768037</v>
      </c>
      <c r="I18" s="3">
        <f t="shared" si="22"/>
        <v>14844.345399811793</v>
      </c>
      <c r="J18" s="3">
        <f t="shared" si="20"/>
        <v>24085.850055560204</v>
      </c>
      <c r="K18" s="3">
        <f t="shared" si="21"/>
        <v>5719.2828655115236</v>
      </c>
      <c r="L18" s="1">
        <f t="shared" si="5"/>
        <v>9241.5046557484111</v>
      </c>
      <c r="M18" s="1">
        <f t="shared" si="6"/>
        <v>9125.0625343002685</v>
      </c>
      <c r="N18" s="1">
        <f t="shared" si="7"/>
        <v>9183.2835950243389</v>
      </c>
      <c r="O18" s="3">
        <f t="shared" si="2"/>
        <v>49453.495629860699</v>
      </c>
      <c r="P18" s="3">
        <f t="shared" si="8"/>
        <v>64297.841029672491</v>
      </c>
      <c r="Q18" s="3">
        <v>0</v>
      </c>
      <c r="R18" s="1">
        <f t="shared" si="9"/>
        <v>4.8081963905814327</v>
      </c>
      <c r="S18" s="1">
        <f t="shared" si="9"/>
        <v>0</v>
      </c>
      <c r="T18" s="1">
        <f t="shared" si="10"/>
        <v>9.7456424840320201E-5</v>
      </c>
      <c r="U18" s="1">
        <f t="shared" si="11"/>
        <v>4.1715123227922106</v>
      </c>
      <c r="V18" s="1">
        <f t="shared" si="12"/>
        <v>9.8720020684924994E-3</v>
      </c>
      <c r="W18" s="1">
        <f t="shared" si="13"/>
        <v>4.1813843248607032</v>
      </c>
      <c r="X18" s="1">
        <f t="shared" si="14"/>
        <v>4.161640320723718</v>
      </c>
      <c r="Y18" s="2">
        <v>3.62654320987654</v>
      </c>
      <c r="Z18" s="2">
        <v>4.2206790123456699</v>
      </c>
      <c r="AA18" s="2">
        <v>3.0324074074073999</v>
      </c>
      <c r="AB18" s="1">
        <f t="shared" si="3"/>
        <v>0.59413580246912989</v>
      </c>
      <c r="AC18" s="1">
        <f t="shared" si="4"/>
        <v>0.59413580246914011</v>
      </c>
      <c r="AD18" s="1">
        <f t="shared" si="15"/>
        <v>0.594135802469135</v>
      </c>
      <c r="AE18" s="1">
        <f t="shared" si="16"/>
        <v>3.1995192141154032</v>
      </c>
      <c r="AF18" s="2">
        <f t="shared" si="17"/>
        <v>6.8260624239919432</v>
      </c>
      <c r="AG18" s="2">
        <f t="shared" si="18"/>
        <v>0.42702399576113681</v>
      </c>
    </row>
    <row r="19" spans="1:33" x14ac:dyDescent="0.25">
      <c r="A19" t="s">
        <v>9</v>
      </c>
      <c r="B19">
        <v>29</v>
      </c>
      <c r="C19">
        <v>4</v>
      </c>
      <c r="D19" s="1">
        <v>4.2766615146831501</v>
      </c>
      <c r="E19" s="1">
        <v>4.5054095826893299</v>
      </c>
      <c r="F19" s="1">
        <v>3.8068006182380199</v>
      </c>
      <c r="G19" s="1">
        <f t="shared" si="0"/>
        <v>0.22874806800617975</v>
      </c>
      <c r="H19" s="1">
        <f t="shared" si="1"/>
        <v>0.46986089644513029</v>
      </c>
      <c r="I19" s="3">
        <f t="shared" si="22"/>
        <v>18908.693171999468</v>
      </c>
      <c r="J19" s="3">
        <f t="shared" si="20"/>
        <v>32019.134075069236</v>
      </c>
      <c r="K19" s="3">
        <f t="shared" si="21"/>
        <v>6409.1526901627012</v>
      </c>
      <c r="L19" s="1">
        <f t="shared" si="5"/>
        <v>13110.440903069768</v>
      </c>
      <c r="M19" s="1">
        <f t="shared" si="6"/>
        <v>12499.540481836768</v>
      </c>
      <c r="N19" s="1">
        <f t="shared" si="7"/>
        <v>12804.990692453268</v>
      </c>
      <c r="O19" s="3">
        <f t="shared" si="2"/>
        <v>68956.985232684223</v>
      </c>
      <c r="P19" s="3">
        <f t="shared" si="8"/>
        <v>87865.678404683684</v>
      </c>
      <c r="Q19" s="3">
        <v>0</v>
      </c>
      <c r="R19" s="1">
        <f t="shared" si="9"/>
        <v>4.9438192665383545</v>
      </c>
      <c r="S19" s="1">
        <f t="shared" si="9"/>
        <v>0</v>
      </c>
      <c r="T19" s="1">
        <f t="shared" si="10"/>
        <v>8.3752479089749799E-5</v>
      </c>
      <c r="U19" s="1">
        <f t="shared" si="11"/>
        <v>4.2766196384436057</v>
      </c>
      <c r="V19" s="1">
        <f t="shared" si="12"/>
        <v>9.1516380550013994E-3</v>
      </c>
      <c r="W19" s="1">
        <f t="shared" si="13"/>
        <v>4.2857712764986067</v>
      </c>
      <c r="X19" s="1">
        <f t="shared" si="14"/>
        <v>4.2674680003886047</v>
      </c>
      <c r="Y19" s="2">
        <v>3.5339506172839501</v>
      </c>
      <c r="Z19" s="2">
        <v>4.1435185185185102</v>
      </c>
      <c r="AA19" s="2">
        <v>2.9552469135802402</v>
      </c>
      <c r="AB19" s="1">
        <f t="shared" si="3"/>
        <v>0.60956790123456006</v>
      </c>
      <c r="AC19" s="1">
        <f t="shared" si="4"/>
        <v>0.57870370370370994</v>
      </c>
      <c r="AD19" s="1">
        <f t="shared" si="15"/>
        <v>0.594135802469135</v>
      </c>
      <c r="AE19" s="1">
        <f t="shared" si="16"/>
        <v>3.1995192141154032</v>
      </c>
      <c r="AF19" s="2">
        <f t="shared" si="17"/>
        <v>6.7334698313993533</v>
      </c>
      <c r="AG19" s="2">
        <f t="shared" si="18"/>
        <v>0.33443140316854691</v>
      </c>
    </row>
    <row r="20" spans="1:33" x14ac:dyDescent="0.25">
      <c r="A20" t="s">
        <v>9</v>
      </c>
      <c r="B20">
        <v>29</v>
      </c>
      <c r="C20">
        <v>5</v>
      </c>
      <c r="D20" s="1">
        <v>3.9489953632148298</v>
      </c>
      <c r="E20" s="1">
        <v>4.1591962905718702</v>
      </c>
      <c r="F20" s="1">
        <v>3.5533230293662998</v>
      </c>
      <c r="G20" s="1">
        <f t="shared" si="0"/>
        <v>0.21020092735704043</v>
      </c>
      <c r="H20" s="1">
        <f t="shared" si="1"/>
        <v>0.39567233384852996</v>
      </c>
      <c r="I20" s="3">
        <f t="shared" si="22"/>
        <v>8891.9162427072115</v>
      </c>
      <c r="J20" s="3">
        <f t="shared" si="20"/>
        <v>14427.673000061483</v>
      </c>
      <c r="K20" s="3">
        <f t="shared" si="21"/>
        <v>3575.3867747281861</v>
      </c>
      <c r="L20" s="1">
        <f t="shared" si="5"/>
        <v>5535.756757354271</v>
      </c>
      <c r="M20" s="1">
        <f t="shared" si="6"/>
        <v>5316.5294679790259</v>
      </c>
      <c r="N20" s="1">
        <f t="shared" si="7"/>
        <v>5426.1431126666484</v>
      </c>
      <c r="O20" s="3">
        <f t="shared" si="2"/>
        <v>29220.674928807708</v>
      </c>
      <c r="P20" s="3">
        <f t="shared" si="8"/>
        <v>38112.59117151492</v>
      </c>
      <c r="Q20" s="3">
        <v>0</v>
      </c>
      <c r="R20" s="1">
        <f t="shared" si="9"/>
        <v>4.5810684762776939</v>
      </c>
      <c r="S20" s="1">
        <f t="shared" si="9"/>
        <v>0</v>
      </c>
      <c r="T20" s="1">
        <f t="shared" si="10"/>
        <v>1.6047359740778693E-4</v>
      </c>
      <c r="U20" s="1">
        <f t="shared" si="11"/>
        <v>3.9489151264161264</v>
      </c>
      <c r="V20" s="1">
        <f t="shared" si="12"/>
        <v>1.2667817389265876E-2</v>
      </c>
      <c r="W20" s="1">
        <f t="shared" si="13"/>
        <v>3.9615829438053924</v>
      </c>
      <c r="X20" s="1">
        <f t="shared" si="14"/>
        <v>3.9362473090268604</v>
      </c>
      <c r="Y20" s="2">
        <v>3.0941358024691299</v>
      </c>
      <c r="Z20" s="2">
        <v>3.5956790123456699</v>
      </c>
      <c r="AA20" s="2">
        <v>2.61574074074074</v>
      </c>
      <c r="AB20" s="1">
        <f t="shared" si="3"/>
        <v>0.50154320987654</v>
      </c>
      <c r="AC20" s="1">
        <f t="shared" si="4"/>
        <v>0.47839506172838986</v>
      </c>
      <c r="AD20" s="1">
        <f t="shared" si="15"/>
        <v>0.48996913580246493</v>
      </c>
      <c r="AE20" s="1">
        <f t="shared" si="16"/>
        <v>2.6385645467055405</v>
      </c>
      <c r="AF20" s="2">
        <f t="shared" si="17"/>
        <v>5.7327003491746709</v>
      </c>
      <c r="AG20" s="2">
        <f t="shared" si="18"/>
        <v>0.45557125576358937</v>
      </c>
    </row>
    <row r="21" spans="1:33" x14ac:dyDescent="0.25">
      <c r="A21" t="s">
        <v>9</v>
      </c>
      <c r="B21">
        <v>29</v>
      </c>
      <c r="C21">
        <v>6</v>
      </c>
      <c r="D21" s="1">
        <v>3.0958268933539399</v>
      </c>
      <c r="E21" s="1">
        <v>3.3925811437403399</v>
      </c>
      <c r="F21" s="1">
        <v>1.65533230293663</v>
      </c>
      <c r="G21" s="1">
        <f t="shared" si="0"/>
        <v>0.29675425038640002</v>
      </c>
      <c r="H21" s="1">
        <f t="shared" si="1"/>
        <v>1.4404945904173099</v>
      </c>
      <c r="I21" s="3">
        <f t="shared" si="19"/>
        <v>1246.8864152535036</v>
      </c>
      <c r="J21" s="3">
        <f t="shared" si="20"/>
        <v>2469.3414344669859</v>
      </c>
      <c r="K21" s="3">
        <f t="shared" si="21"/>
        <v>45.220181687250992</v>
      </c>
      <c r="L21" s="1">
        <f t="shared" si="5"/>
        <v>1222.4550192134823</v>
      </c>
      <c r="M21" s="1">
        <f t="shared" si="6"/>
        <v>1201.6662335662527</v>
      </c>
      <c r="N21" s="1">
        <f t="shared" si="7"/>
        <v>1212.0606263898676</v>
      </c>
      <c r="O21" s="3">
        <f t="shared" si="2"/>
        <v>6527.1462293481172</v>
      </c>
      <c r="P21" s="3">
        <f t="shared" si="8"/>
        <v>7774.0326446016206</v>
      </c>
      <c r="Q21" s="3">
        <v>0</v>
      </c>
      <c r="R21" s="1">
        <f t="shared" si="9"/>
        <v>3.8906463599819703</v>
      </c>
      <c r="S21" s="1">
        <f t="shared" si="9"/>
        <v>0</v>
      </c>
      <c r="T21" s="1">
        <f t="shared" si="10"/>
        <v>1.819465464774924E-3</v>
      </c>
      <c r="U21" s="1">
        <f t="shared" si="11"/>
        <v>3.0949171606215531</v>
      </c>
      <c r="V21" s="1">
        <f t="shared" si="12"/>
        <v>4.2655192705870218E-2</v>
      </c>
      <c r="W21" s="1">
        <f t="shared" si="13"/>
        <v>3.1375723533274233</v>
      </c>
      <c r="X21" s="1">
        <f t="shared" si="14"/>
        <v>3.0522619679156828</v>
      </c>
      <c r="Y21" s="2">
        <v>2.6003086419753001</v>
      </c>
      <c r="Z21" s="2">
        <v>3.0478395061728301</v>
      </c>
      <c r="AA21" s="2">
        <v>2.1450617283950599</v>
      </c>
      <c r="AB21" s="1">
        <f t="shared" si="3"/>
        <v>0.44753086419752997</v>
      </c>
      <c r="AC21" s="1">
        <f t="shared" si="4"/>
        <v>0.45524691358024016</v>
      </c>
      <c r="AD21" s="1">
        <f t="shared" si="15"/>
        <v>0.45138888888888506</v>
      </c>
      <c r="AE21" s="1">
        <f t="shared" si="16"/>
        <v>2.4308035587759709</v>
      </c>
      <c r="AF21" s="2">
        <f t="shared" si="17"/>
        <v>5.031112200751271</v>
      </c>
      <c r="AG21" s="2">
        <f t="shared" si="18"/>
        <v>0.16950508319932922</v>
      </c>
    </row>
    <row r="22" spans="1:33" x14ac:dyDescent="0.25">
      <c r="A22" t="s">
        <v>9</v>
      </c>
      <c r="B22">
        <v>29</v>
      </c>
      <c r="C22">
        <v>7</v>
      </c>
      <c r="D22" s="1">
        <v>2.7372488408037001</v>
      </c>
      <c r="E22" s="1">
        <v>2.9907264296754201</v>
      </c>
      <c r="F22" s="1">
        <v>2.1313755795981399</v>
      </c>
      <c r="G22" s="1">
        <f t="shared" si="0"/>
        <v>0.25347758887172001</v>
      </c>
      <c r="H22" s="1">
        <f t="shared" si="1"/>
        <v>0.60587326120556018</v>
      </c>
      <c r="I22" s="3">
        <f t="shared" si="22"/>
        <v>546.07065746556179</v>
      </c>
      <c r="J22" s="3">
        <f t="shared" si="20"/>
        <v>978.8731803932983</v>
      </c>
      <c r="K22" s="3">
        <f t="shared" si="21"/>
        <v>135.32423466772664</v>
      </c>
      <c r="L22" s="1">
        <f t="shared" si="5"/>
        <v>432.8025229277365</v>
      </c>
      <c r="M22" s="1">
        <f t="shared" si="6"/>
        <v>410.74642279783518</v>
      </c>
      <c r="N22" s="1">
        <f t="shared" si="7"/>
        <v>421.77447286278584</v>
      </c>
      <c r="O22" s="3">
        <f t="shared" si="2"/>
        <v>2271.325047808381</v>
      </c>
      <c r="P22" s="3">
        <f t="shared" si="8"/>
        <v>2817.3957052739429</v>
      </c>
      <c r="Q22" s="3">
        <v>0</v>
      </c>
      <c r="R22" s="1">
        <f t="shared" si="9"/>
        <v>3.4498478482452537</v>
      </c>
      <c r="S22" s="1">
        <f t="shared" si="9"/>
        <v>0</v>
      </c>
      <c r="T22" s="1">
        <f t="shared" si="10"/>
        <v>3.2954683413732016E-3</v>
      </c>
      <c r="U22" s="1">
        <f t="shared" si="11"/>
        <v>2.7356011066330139</v>
      </c>
      <c r="V22" s="1">
        <f t="shared" si="12"/>
        <v>5.7406169889422182E-2</v>
      </c>
      <c r="W22" s="1">
        <f t="shared" si="13"/>
        <v>2.7930072765224363</v>
      </c>
      <c r="X22" s="1">
        <f t="shared" si="14"/>
        <v>2.6781949367435915</v>
      </c>
      <c r="Y22" s="2">
        <v>2.0987654320987601</v>
      </c>
      <c r="Z22" s="2">
        <v>2.5771604938271602</v>
      </c>
      <c r="AA22" s="2">
        <v>1.62808641975308</v>
      </c>
      <c r="AB22" s="1">
        <f t="shared" si="3"/>
        <v>0.47839506172840007</v>
      </c>
      <c r="AC22" s="1">
        <f t="shared" si="4"/>
        <v>0.4706790123456801</v>
      </c>
      <c r="AD22" s="1">
        <f t="shared" si="15"/>
        <v>0.47453703703704009</v>
      </c>
      <c r="AE22" s="1">
        <f t="shared" si="16"/>
        <v>2.5554601515337509</v>
      </c>
      <c r="AF22" s="2">
        <f t="shared" si="17"/>
        <v>4.6542255836325115</v>
      </c>
      <c r="AG22" s="2">
        <v>0</v>
      </c>
    </row>
    <row r="23" spans="1:33" x14ac:dyDescent="0.25">
      <c r="A23" t="s">
        <v>9</v>
      </c>
      <c r="B23">
        <v>29</v>
      </c>
      <c r="C23">
        <v>8</v>
      </c>
      <c r="D23" s="1">
        <v>3.7264296754250301</v>
      </c>
      <c r="E23" s="1">
        <v>4.0355486862441996</v>
      </c>
      <c r="F23" s="1">
        <v>2.2612055641421902</v>
      </c>
      <c r="G23" s="1">
        <f t="shared" si="0"/>
        <v>0.30911901081916948</v>
      </c>
      <c r="H23" s="1">
        <f t="shared" si="1"/>
        <v>1.4652241112828399</v>
      </c>
      <c r="I23" s="3">
        <f t="shared" si="22"/>
        <v>5326.3496865495272</v>
      </c>
      <c r="J23" s="3">
        <f t="shared" si="20"/>
        <v>10852.972092106229</v>
      </c>
      <c r="K23" s="3">
        <f t="shared" si="21"/>
        <v>182.47592092651533</v>
      </c>
      <c r="L23" s="1">
        <f t="shared" si="5"/>
        <v>5526.6224055567018</v>
      </c>
      <c r="M23" s="1">
        <f t="shared" si="6"/>
        <v>5143.8737656230114</v>
      </c>
      <c r="N23" s="1">
        <f t="shared" si="7"/>
        <v>5335.2480855898566</v>
      </c>
      <c r="O23" s="3">
        <f t="shared" si="2"/>
        <v>28731.190227850231</v>
      </c>
      <c r="P23" s="3">
        <f t="shared" si="8"/>
        <v>34057.539914399757</v>
      </c>
      <c r="Q23" s="3">
        <v>0</v>
      </c>
      <c r="R23" s="1">
        <f t="shared" si="9"/>
        <v>4.5322132742728742</v>
      </c>
      <c r="S23" s="1">
        <f t="shared" si="9"/>
        <v>0</v>
      </c>
      <c r="T23" s="1">
        <f t="shared" si="10"/>
        <v>4.3960108834325705E-4</v>
      </c>
      <c r="U23" s="1">
        <f t="shared" si="11"/>
        <v>3.7262098748808588</v>
      </c>
      <c r="V23" s="1">
        <f t="shared" si="12"/>
        <v>2.0966666123713066E-2</v>
      </c>
      <c r="W23" s="1">
        <f t="shared" si="13"/>
        <v>3.7471765410045719</v>
      </c>
      <c r="X23" s="1">
        <f t="shared" si="14"/>
        <v>3.7052432087571456</v>
      </c>
      <c r="Y23" s="2">
        <v>1.42746913580246</v>
      </c>
      <c r="Z23" s="2">
        <v>1.7901234567901201</v>
      </c>
      <c r="AA23" s="2">
        <v>1.04938271604938</v>
      </c>
      <c r="AB23" s="1">
        <f t="shared" si="3"/>
        <v>0.36265432098766004</v>
      </c>
      <c r="AC23" s="1">
        <f t="shared" si="4"/>
        <v>0.37808641975307999</v>
      </c>
      <c r="AD23" s="1">
        <f t="shared" si="15"/>
        <v>0.37037037037037002</v>
      </c>
      <c r="AE23" s="1">
        <f t="shared" si="16"/>
        <v>1.9945054841238883</v>
      </c>
      <c r="AF23" s="2">
        <f t="shared" si="17"/>
        <v>3.4219746199263481</v>
      </c>
      <c r="AG23" s="2">
        <v>0</v>
      </c>
    </row>
    <row r="24" spans="1:33" x14ac:dyDescent="0.25">
      <c r="A24" t="s">
        <v>9</v>
      </c>
      <c r="B24">
        <v>29</v>
      </c>
      <c r="C24">
        <v>9</v>
      </c>
      <c r="D24" s="1">
        <v>1.63060278207109</v>
      </c>
      <c r="E24" s="1">
        <v>1.94590417310664</v>
      </c>
      <c r="F24">
        <v>0</v>
      </c>
      <c r="G24" s="1">
        <f t="shared" si="0"/>
        <v>0.31530139103554999</v>
      </c>
      <c r="H24" s="1">
        <f t="shared" si="1"/>
        <v>1.63060278207109</v>
      </c>
      <c r="I24" s="3">
        <f t="shared" si="22"/>
        <v>42.717200391237157</v>
      </c>
      <c r="J24" s="3">
        <f t="shared" si="20"/>
        <v>88.288507070815868</v>
      </c>
      <c r="K24" s="3">
        <v>0</v>
      </c>
      <c r="L24" s="1">
        <f>J24-I24</f>
        <v>45.571306679578711</v>
      </c>
      <c r="M24" s="1">
        <f t="shared" si="6"/>
        <v>42.717200391237157</v>
      </c>
      <c r="N24" s="1">
        <f t="shared" si="7"/>
        <v>44.144253535407934</v>
      </c>
      <c r="O24" s="3">
        <f t="shared" si="2"/>
        <v>237.7240805761017</v>
      </c>
      <c r="P24" s="3">
        <f>I24+O24</f>
        <v>280.44128096733886</v>
      </c>
      <c r="Q24" s="3">
        <v>0</v>
      </c>
      <c r="R24" s="1">
        <f t="shared" si="9"/>
        <v>2.447841942164628</v>
      </c>
      <c r="S24" s="1">
        <f t="shared" si="9"/>
        <v>0</v>
      </c>
      <c r="T24" s="1">
        <f t="shared" si="10"/>
        <v>5.3184874457163654E-2</v>
      </c>
      <c r="U24" s="1">
        <f t="shared" si="11"/>
        <v>1.6040103448425085</v>
      </c>
      <c r="V24" s="1">
        <f t="shared" si="12"/>
        <v>0.23061846079003229</v>
      </c>
      <c r="W24" s="1">
        <f t="shared" si="13"/>
        <v>1.8346288056325408</v>
      </c>
      <c r="X24" s="1">
        <f t="shared" si="14"/>
        <v>1.3733918840524761</v>
      </c>
      <c r="Y24" s="2">
        <v>0.99537037037037002</v>
      </c>
      <c r="Z24" s="2">
        <v>1.31172839506172</v>
      </c>
      <c r="AA24" s="2">
        <v>0.686728395061728</v>
      </c>
      <c r="AB24" s="1">
        <f t="shared" si="3"/>
        <v>0.31635802469134999</v>
      </c>
      <c r="AC24" s="1">
        <f t="shared" si="4"/>
        <v>0.30864197530864201</v>
      </c>
      <c r="AD24" s="1">
        <f t="shared" si="15"/>
        <v>0.312499999999996</v>
      </c>
      <c r="AE24" s="1">
        <f t="shared" si="16"/>
        <v>1.6828640022295109</v>
      </c>
      <c r="AF24" s="2">
        <f t="shared" si="17"/>
        <v>2.678234372599881</v>
      </c>
      <c r="AG24" s="2">
        <v>0</v>
      </c>
    </row>
    <row r="25" spans="1:33" x14ac:dyDescent="0.25">
      <c r="A25" t="s">
        <v>9</v>
      </c>
      <c r="B25">
        <v>29</v>
      </c>
      <c r="C25">
        <v>10</v>
      </c>
      <c r="D25">
        <v>0</v>
      </c>
      <c r="E25">
        <v>0</v>
      </c>
      <c r="F25">
        <v>0</v>
      </c>
      <c r="G25" s="1">
        <f t="shared" si="0"/>
        <v>0</v>
      </c>
      <c r="H25" s="1">
        <f t="shared" si="1"/>
        <v>0</v>
      </c>
      <c r="I25" s="3">
        <v>0</v>
      </c>
      <c r="J25" s="3">
        <v>0</v>
      </c>
      <c r="K25" s="3">
        <v>0</v>
      </c>
      <c r="L25" s="1">
        <f t="shared" si="5"/>
        <v>0</v>
      </c>
      <c r="M25" s="1">
        <f t="shared" si="6"/>
        <v>0</v>
      </c>
      <c r="N25" s="1">
        <f t="shared" si="7"/>
        <v>0</v>
      </c>
      <c r="O25" s="3">
        <f t="shared" si="2"/>
        <v>0</v>
      </c>
      <c r="P25" s="3">
        <f t="shared" si="8"/>
        <v>0</v>
      </c>
      <c r="Q25" s="3">
        <v>0</v>
      </c>
      <c r="R25" s="1">
        <f t="shared" si="9"/>
        <v>0</v>
      </c>
      <c r="S25" s="1">
        <f t="shared" si="9"/>
        <v>0</v>
      </c>
      <c r="T25" s="1">
        <f t="shared" si="10"/>
        <v>0</v>
      </c>
      <c r="U25" s="1">
        <f t="shared" si="11"/>
        <v>0</v>
      </c>
      <c r="V25" s="1">
        <f t="shared" si="12"/>
        <v>0</v>
      </c>
      <c r="W25" s="1">
        <f t="shared" si="13"/>
        <v>0</v>
      </c>
      <c r="X25" s="1">
        <f t="shared" si="14"/>
        <v>0</v>
      </c>
      <c r="Y25" s="2">
        <v>0.64043209876543195</v>
      </c>
      <c r="Z25" s="2">
        <v>0.91049382716049299</v>
      </c>
      <c r="AA25" s="2">
        <v>0.37037037037037002</v>
      </c>
      <c r="AB25" s="1">
        <f t="shared" si="3"/>
        <v>0.27006172839506104</v>
      </c>
      <c r="AC25" s="1">
        <f t="shared" si="4"/>
        <v>0.27006172839506193</v>
      </c>
      <c r="AD25" s="1">
        <f t="shared" si="15"/>
        <v>0.27006172839506148</v>
      </c>
      <c r="AE25" s="1">
        <f t="shared" si="16"/>
        <v>1.454326915507002</v>
      </c>
      <c r="AF25" s="2">
        <f t="shared" si="17"/>
        <v>2.0947590142724337</v>
      </c>
      <c r="AG25" s="2">
        <v>0</v>
      </c>
    </row>
    <row r="28" spans="1:33" x14ac:dyDescent="0.25">
      <c r="D28" s="1"/>
      <c r="F28" s="1"/>
    </row>
    <row r="29" spans="1:33" x14ac:dyDescent="0.25">
      <c r="D29" s="1"/>
      <c r="F29" s="1"/>
    </row>
    <row r="30" spans="1:33" x14ac:dyDescent="0.25">
      <c r="D30" s="1"/>
      <c r="F30" s="1"/>
    </row>
    <row r="31" spans="1:33" x14ac:dyDescent="0.25">
      <c r="D31" s="1"/>
      <c r="F31" s="1"/>
    </row>
    <row r="32" spans="1:33" x14ac:dyDescent="0.25">
      <c r="D32" s="1"/>
      <c r="F32" s="1"/>
    </row>
    <row r="33" spans="4:6" x14ac:dyDescent="0.25">
      <c r="D33" s="1"/>
      <c r="F33" s="1"/>
    </row>
    <row r="34" spans="4:6" x14ac:dyDescent="0.25">
      <c r="D34" s="1"/>
      <c r="F34" s="1"/>
    </row>
    <row r="35" spans="4:6" x14ac:dyDescent="0.25">
      <c r="D35" s="1"/>
      <c r="F35" s="1"/>
    </row>
    <row r="36" spans="4:6" x14ac:dyDescent="0.25">
      <c r="F36" s="1"/>
    </row>
  </sheetData>
  <conditionalFormatting sqref="Y2:AA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C2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D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G25 Y2:AA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Parameters</vt:lpstr>
      <vt:lpstr>Derivation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Jordan</dc:creator>
  <cp:lastModifiedBy>Weaver, Jordan</cp:lastModifiedBy>
  <dcterms:created xsi:type="dcterms:W3CDTF">2025-02-28T02:40:45Z</dcterms:created>
  <dcterms:modified xsi:type="dcterms:W3CDTF">2025-02-28T05:42:39Z</dcterms:modified>
</cp:coreProperties>
</file>