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\Documents\GitHub\VPC\python\"/>
    </mc:Choice>
  </mc:AlternateContent>
  <xr:revisionPtr revIDLastSave="0" documentId="13_ncr:1_{0CC96037-B02E-47BE-A113-94EB25C589A9}" xr6:coauthVersionLast="47" xr6:coauthVersionMax="47" xr10:uidLastSave="{00000000-0000-0000-0000-000000000000}"/>
  <bookViews>
    <workbookView xWindow="0" yWindow="0" windowWidth="13935" windowHeight="16200" xr2:uid="{387CD507-82B1-4C9D-93D1-010DDFD83030}"/>
  </bookViews>
  <sheets>
    <sheet name="Sheet1" sheetId="3" r:id="rId1"/>
  </sheets>
  <definedNames>
    <definedName name="_xlcn.WorksheetConnection_Book1Table1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H2" i="3"/>
  <c r="H3" i="3"/>
  <c r="J5" i="3"/>
  <c r="I5" i="3"/>
  <c r="H5" i="3"/>
  <c r="H6" i="3"/>
  <c r="H13" i="3"/>
  <c r="H8" i="3"/>
  <c r="H9" i="3"/>
  <c r="H10" i="3"/>
  <c r="H14" i="3"/>
  <c r="B14" i="3"/>
  <c r="F14" i="3" a="1"/>
  <c r="F1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<sst xmlns="http://schemas.openxmlformats.org/spreadsheetml/2006/main" count="17" uniqueCount="17">
  <si>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E0</t>
  </si>
  <si>
    <t>beta</t>
  </si>
  <si>
    <t>k</t>
  </si>
  <si>
    <t>p</t>
  </si>
  <si>
    <t>c</t>
  </si>
  <si>
    <t>delta</t>
  </si>
  <si>
    <t>delta_E</t>
  </si>
  <si>
    <t>d_E</t>
  </si>
  <si>
    <t>MP</t>
  </si>
  <si>
    <t>tau</t>
  </si>
  <si>
    <t>a</t>
  </si>
  <si>
    <t>T0</t>
  </si>
  <si>
    <t>K_delta_E</t>
  </si>
  <si>
    <t>lct_stages</t>
  </si>
  <si>
    <t>id</t>
  </si>
  <si>
    <t>IFNY0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</si>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</sst>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E+00"/>
    <numFmt numFmtId="166" formatCode="0.000"/>
  </numFmts>
  <fonts count="6" x14ac:knownFonts="1">
    <font>
      <sz val="11"/>
      <color theme="1"/>
      <name val="Aptos Narrow"/>
      <family val="2"/>
      <scheme val="minor"/>
    </font>
    <font>
      <b/>
      <sz val="6"/>
      <color rgb="FF000000"/>
      <name val="Calibri"/>
      <family val="2"/>
    </font>
    <font>
      <sz val="10"/>
      <color rgb="FF222222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6" fontId="4" fillId="0" borderId="0" xfId="0" applyNumberFormat="1" applyFont="1"/>
    <xf numFmtId="164" fontId="0" fillId="0" borderId="0" xfId="0" applyNumberFormat="1"/>
    <xf numFmtId="0" fontId="5" fillId="0" borderId="0" xfId="0" applyFont="1"/>
    <xf numFmtId="165" fontId="5" fillId="0" borderId="0" xfId="0" applyNumberFormat="1" applyFont="1"/>
    <xf numFmtId="11" fontId="5" fillId="0" borderId="0" xfId="0" applyNumberFormat="1" applyFont="1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theme" Target="theme/theme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styles" Target="style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R32"/>
  <sheetViews>
    <sheetView tabSelected="1" zoomScale="130" zoomScaleNormal="130" workbookViewId="0">
      <selection activeCell="K7" sqref="K7"/>
    </sheetView>
  </sheetViews>
  <sheetFormatPr defaultRowHeight="15" x14ac:dyDescent="0.25"/>
  <cols>
    <col min="1" max="1" width="9.140625" customWidth="1"/>
    <col min="2" max="2" width="8.85546875" style="13" customWidth="1"/>
    <col min="3" max="3" width="8.5703125" style="17" bestFit="1" customWidth="1"/>
    <col min="4" max="4" width="8.140625" bestFit="1" customWidth="1"/>
    <col min="5" max="5" width="9" bestFit="1" customWidth="1"/>
    <col min="6" max="6" width="10" bestFit="1" customWidth="1"/>
    <col min="7" max="7" width="8.5703125" bestFit="1" customWidth="1"/>
    <col min="8" max="8" width="7.85546875" style="13" bestFit="1" customWidth="1"/>
    <col min="9" max="10" width="8.140625" bestFit="1" customWidth="1"/>
    <col min="11" max="11" width="9" bestFit="1" customWidth="1"/>
    <col min="12" max="12" width="7.7109375" bestFit="1" customWidth="1"/>
    <col min="13" max="13" width="10.85546875" customWidth="1"/>
    <col min="14" max="14" width="12" bestFit="1" customWidth="1"/>
    <col min="15" max="15" width="8.140625" bestFit="1" customWidth="1"/>
    <col min="16" max="16" width="8.28515625" bestFit="1" customWidth="1"/>
  </cols>
  <sheetData>
    <row r="1" spans="1:18" x14ac:dyDescent="0.25">
      <c r="A1" s="2" t="s">
        <v>14</v>
      </c>
      <c r="B1" s="3" t="s">
        <v>0</v>
      </c>
      <c r="C1" s="4" t="s">
        <v>11</v>
      </c>
      <c r="D1" s="2" t="s">
        <v>2</v>
      </c>
      <c r="E1" s="2" t="s">
        <v>5</v>
      </c>
      <c r="F1" s="2" t="s">
        <v>15</v>
      </c>
      <c r="G1" s="2" t="s">
        <v>13</v>
      </c>
      <c r="H1" s="3" t="s">
        <v>1</v>
      </c>
      <c r="I1" s="2" t="s">
        <v>3</v>
      </c>
      <c r="J1" s="2" t="s">
        <v>4</v>
      </c>
      <c r="K1" s="2" t="s">
        <v>16</v>
      </c>
      <c r="L1" s="2" t="s">
        <v>7</v>
      </c>
      <c r="M1" s="5" t="s">
        <v>10</v>
      </c>
      <c r="N1" s="5" t="s">
        <v>9</v>
      </c>
      <c r="O1" s="2" t="s">
        <v>6</v>
      </c>
      <c r="P1" s="2" t="s">
        <v>12</v>
      </c>
      <c r="Q1" s="1"/>
      <c r="R1" s="1"/>
    </row>
    <row r="2" spans="1:18" x14ac:dyDescent="0.25">
      <c r="A2" s="6">
        <v>103</v>
      </c>
      <c r="B2" s="7">
        <v>525965.40150000004</v>
      </c>
      <c r="C2" s="8"/>
      <c r="D2" s="9"/>
      <c r="E2" s="10">
        <v>0.48515467909384546</v>
      </c>
      <c r="F2" s="10">
        <v>53</v>
      </c>
      <c r="G2" s="9"/>
      <c r="H2" s="11">
        <f>0.000113883344514939</f>
        <v>1.13883344514939E-4</v>
      </c>
      <c r="I2" s="10">
        <f>0.0292579040490377</f>
        <v>2.9257904049037699E-2</v>
      </c>
      <c r="J2" s="10">
        <v>10.8502258612326</v>
      </c>
      <c r="K2" s="10"/>
      <c r="L2" s="10"/>
      <c r="M2" s="10"/>
      <c r="N2" s="10"/>
      <c r="O2" s="10"/>
      <c r="P2" s="10"/>
    </row>
    <row r="3" spans="1:18" x14ac:dyDescent="0.25">
      <c r="A3" s="6">
        <v>107</v>
      </c>
      <c r="B3" s="7">
        <v>394247.49600000004</v>
      </c>
      <c r="C3" s="8"/>
      <c r="D3" s="9"/>
      <c r="E3" s="10">
        <v>0.91850119359532489</v>
      </c>
      <c r="F3" s="10">
        <v>75.5</v>
      </c>
      <c r="G3" s="9"/>
      <c r="H3" s="11">
        <f>7.54926384121529E-06</f>
        <v>7.5492638412152898E-6</v>
      </c>
      <c r="I3" s="10">
        <v>0.80156324184702898</v>
      </c>
      <c r="J3" s="10">
        <v>99.579532382987594</v>
      </c>
      <c r="K3" s="10"/>
      <c r="L3" s="10"/>
      <c r="M3" s="10"/>
      <c r="N3" s="10"/>
      <c r="O3" s="10"/>
      <c r="P3" s="10"/>
    </row>
    <row r="4" spans="1:18" x14ac:dyDescent="0.25">
      <c r="A4" s="6">
        <v>110</v>
      </c>
      <c r="B4" s="7">
        <v>108941.83125</v>
      </c>
      <c r="C4" s="8"/>
      <c r="D4" s="9"/>
      <c r="E4" s="10">
        <v>1.0442223396727999</v>
      </c>
      <c r="F4" s="10">
        <v>45.5</v>
      </c>
      <c r="G4" s="9"/>
      <c r="H4" s="11">
        <v>2.6182152078778998E-4</v>
      </c>
      <c r="I4" s="10">
        <v>1.51354427372343E-2</v>
      </c>
      <c r="J4" s="10">
        <v>8.6972556604437692</v>
      </c>
      <c r="K4" s="10"/>
      <c r="L4" s="10"/>
      <c r="M4" s="10"/>
      <c r="N4" s="10"/>
      <c r="O4" s="10"/>
      <c r="P4" s="10"/>
    </row>
    <row r="5" spans="1:18" x14ac:dyDescent="0.25">
      <c r="A5" s="6">
        <v>111</v>
      </c>
      <c r="B5" s="7">
        <v>577994.33549999993</v>
      </c>
      <c r="C5" s="8"/>
      <c r="D5" s="9"/>
      <c r="E5" s="10">
        <v>0.41055092208083838</v>
      </c>
      <c r="F5" s="10">
        <v>20.75</v>
      </c>
      <c r="G5" s="9"/>
      <c r="H5" s="11">
        <f>0.0000908315732362913</f>
        <v>9.0831573236291305E-5</v>
      </c>
      <c r="I5" s="10">
        <f>0.0558221958444846</f>
        <v>5.5822195844484598E-2</v>
      </c>
      <c r="J5" s="10">
        <f>26.9661062518018</f>
        <v>26.966106251801801</v>
      </c>
      <c r="K5" s="10"/>
      <c r="L5" s="10"/>
      <c r="M5" s="10"/>
      <c r="N5" s="10"/>
      <c r="O5" s="10"/>
      <c r="P5" s="10"/>
    </row>
    <row r="6" spans="1:18" x14ac:dyDescent="0.25">
      <c r="A6" s="6">
        <v>112</v>
      </c>
      <c r="B6" s="7">
        <v>287855.74650000001</v>
      </c>
      <c r="C6" s="8"/>
      <c r="D6" s="9"/>
      <c r="E6" s="10">
        <v>1.8630215987414827</v>
      </c>
      <c r="F6" s="10">
        <v>25.5</v>
      </c>
      <c r="G6" s="9"/>
      <c r="H6" s="11">
        <f>2.66814959010847E-06</f>
        <v>2.6681495901084698E-6</v>
      </c>
      <c r="I6" s="10">
        <v>2.8651289041015602</v>
      </c>
      <c r="J6" s="10">
        <v>90.481039532044505</v>
      </c>
      <c r="K6" s="10"/>
      <c r="L6" s="10"/>
      <c r="M6" s="10"/>
      <c r="N6" s="10"/>
      <c r="O6" s="10"/>
      <c r="P6" s="10"/>
    </row>
    <row r="7" spans="1:18" x14ac:dyDescent="0.25">
      <c r="A7" s="6">
        <v>204</v>
      </c>
      <c r="B7" s="7">
        <v>681603.42599999998</v>
      </c>
      <c r="C7" s="8"/>
      <c r="D7" s="9"/>
      <c r="E7" s="10">
        <v>2.0849908017061085</v>
      </c>
      <c r="F7" s="10">
        <v>72.75</v>
      </c>
      <c r="G7" s="9"/>
      <c r="H7" s="11">
        <v>5.4213869431983899E-4</v>
      </c>
      <c r="I7" s="12">
        <v>1.0006599999999999E-2</v>
      </c>
      <c r="J7" s="10">
        <v>14.949904546688</v>
      </c>
      <c r="K7" s="10"/>
      <c r="L7" s="10"/>
      <c r="M7" s="10"/>
      <c r="N7" s="10"/>
      <c r="O7" s="10"/>
      <c r="P7" s="10"/>
    </row>
    <row r="8" spans="1:18" x14ac:dyDescent="0.25">
      <c r="A8" s="6">
        <v>207</v>
      </c>
      <c r="B8" s="7">
        <v>1009917.279</v>
      </c>
      <c r="C8" s="8"/>
      <c r="D8" s="9"/>
      <c r="E8" s="10">
        <v>1.1328718657530705</v>
      </c>
      <c r="F8" s="10">
        <v>114</v>
      </c>
      <c r="G8" s="9"/>
      <c r="H8" s="11">
        <f>0.0000545340716806664</f>
        <v>5.4534071680666397E-5</v>
      </c>
      <c r="I8" s="10">
        <v>0.18236539651411299</v>
      </c>
      <c r="J8" s="10">
        <v>47.802214642514599</v>
      </c>
      <c r="K8" s="10"/>
      <c r="L8" s="10"/>
      <c r="M8" s="10"/>
      <c r="N8" s="10"/>
      <c r="O8" s="10"/>
      <c r="P8" s="10"/>
    </row>
    <row r="9" spans="1:18" x14ac:dyDescent="0.25">
      <c r="A9" s="6">
        <v>302</v>
      </c>
      <c r="B9" s="7">
        <v>487210.18500000006</v>
      </c>
      <c r="C9" s="8"/>
      <c r="D9" s="9"/>
      <c r="E9" s="10">
        <v>1.59</v>
      </c>
      <c r="F9" s="10">
        <v>31.25</v>
      </c>
      <c r="G9" s="9"/>
      <c r="H9" s="11">
        <f>1.03851171800292E-06</f>
        <v>1.03851171800292E-6</v>
      </c>
      <c r="I9" s="10">
        <v>8.3424154279733802</v>
      </c>
      <c r="J9" s="10">
        <v>96.279066564091195</v>
      </c>
      <c r="K9" s="10"/>
      <c r="L9" s="10"/>
      <c r="M9" s="10"/>
      <c r="N9" s="10"/>
      <c r="O9" s="10"/>
      <c r="P9" s="10"/>
    </row>
    <row r="10" spans="1:18" x14ac:dyDescent="0.25">
      <c r="A10" s="6">
        <v>307</v>
      </c>
      <c r="B10" s="11">
        <v>209024.38125000001</v>
      </c>
      <c r="C10" s="8"/>
      <c r="D10" s="9"/>
      <c r="E10" s="10">
        <v>1.1966534728290057</v>
      </c>
      <c r="F10" s="10">
        <v>32.75</v>
      </c>
      <c r="G10" s="9"/>
      <c r="H10" s="11">
        <f>2.00652132828138E-06</f>
        <v>2.0065213282813802E-6</v>
      </c>
      <c r="I10" s="10">
        <v>3.8812314545219202</v>
      </c>
      <c r="J10" s="10">
        <v>43.8706963976528</v>
      </c>
      <c r="K10" s="10"/>
      <c r="L10" s="10"/>
      <c r="M10" s="10"/>
      <c r="N10" s="10"/>
      <c r="O10" s="10"/>
      <c r="P10" s="10"/>
    </row>
    <row r="11" spans="1:18" x14ac:dyDescent="0.25">
      <c r="A11" s="6">
        <v>308</v>
      </c>
      <c r="B11" s="7">
        <v>279683</v>
      </c>
      <c r="C11" s="8"/>
      <c r="D11" s="9"/>
      <c r="E11" s="10">
        <v>0.47087865151728237</v>
      </c>
      <c r="F11" s="10">
        <v>29</v>
      </c>
      <c r="G11" s="9"/>
      <c r="H11" s="11">
        <v>7.0099935479134905E-5</v>
      </c>
      <c r="I11" s="10">
        <v>0.125282455563449</v>
      </c>
      <c r="J11" s="10">
        <v>59.595196419452897</v>
      </c>
      <c r="K11" s="10"/>
      <c r="L11" s="10"/>
      <c r="M11" s="10"/>
      <c r="N11" s="10"/>
      <c r="O11" s="10"/>
      <c r="P11" s="10"/>
    </row>
    <row r="12" spans="1:18" x14ac:dyDescent="0.25">
      <c r="A12" s="6">
        <v>311</v>
      </c>
      <c r="B12" s="7">
        <v>59041.947</v>
      </c>
      <c r="C12" s="8"/>
      <c r="D12" s="9"/>
      <c r="E12" s="10">
        <v>0.96</v>
      </c>
      <c r="F12" s="10">
        <v>27.75</v>
      </c>
      <c r="G12" s="9"/>
      <c r="H12" s="11">
        <v>9.9880392514069993E-2</v>
      </c>
      <c r="I12" s="10">
        <v>1.00003416428435E-2</v>
      </c>
      <c r="J12" s="10">
        <v>99.767469895473994</v>
      </c>
      <c r="K12" s="10"/>
      <c r="L12" s="10"/>
      <c r="M12" s="10"/>
      <c r="N12" s="10"/>
      <c r="O12" s="10"/>
      <c r="P12" s="10"/>
    </row>
    <row r="13" spans="1:18" x14ac:dyDescent="0.25">
      <c r="A13" s="6">
        <v>312</v>
      </c>
      <c r="B13" s="7">
        <v>550158</v>
      </c>
      <c r="C13" s="8"/>
      <c r="D13" s="9"/>
      <c r="E13" s="10">
        <v>1.8648640000000001</v>
      </c>
      <c r="F13" s="10">
        <v>62</v>
      </c>
      <c r="G13" s="9"/>
      <c r="H13" s="11">
        <f>0.0000073594893304496</f>
        <v>7.3594893304495996E-6</v>
      </c>
      <c r="I13" s="10">
        <v>0.15118500608782101</v>
      </c>
      <c r="J13" s="10">
        <v>30.587142973355199</v>
      </c>
      <c r="K13" s="10"/>
      <c r="L13" s="10"/>
      <c r="M13" s="10"/>
      <c r="N13" s="10"/>
      <c r="O13" s="10"/>
      <c r="P13" s="10"/>
    </row>
    <row r="14" spans="1:18" x14ac:dyDescent="0.25">
      <c r="A14" s="6" t="s">
        <v>8</v>
      </c>
      <c r="B14" s="7">
        <f>347000</f>
        <v>347000</v>
      </c>
      <c r="C14" s="8">
        <v>400000000</v>
      </c>
      <c r="D14" s="9">
        <v>4</v>
      </c>
      <c r="E14" s="10">
        <v>0.96</v>
      </c>
      <c r="F14" s="10" cm="1">
        <f t="array" ref="F14">10^AVERAGE(LOG10(F2:F13))</f>
        <v>43.074511652773992</v>
      </c>
      <c r="G14" s="9">
        <v>3</v>
      </c>
      <c r="H14" s="11">
        <f>0.000108878496143075</f>
        <v>1.08878496143075E-4</v>
      </c>
      <c r="I14" s="10">
        <v>3.2000000000000001E-2</v>
      </c>
      <c r="J14" s="10">
        <v>13.933999999999999</v>
      </c>
      <c r="K14" s="10">
        <v>0.1198</v>
      </c>
      <c r="L14" s="10">
        <v>1.25</v>
      </c>
      <c r="M14" s="10">
        <v>0.36149999999999999</v>
      </c>
      <c r="N14" s="10">
        <v>1.38</v>
      </c>
      <c r="O14" s="10">
        <v>8.9390000000000001</v>
      </c>
      <c r="P14" s="10">
        <v>13019</v>
      </c>
    </row>
    <row r="15" spans="1:18" x14ac:dyDescent="0.25">
      <c r="A15" s="14"/>
      <c r="B15" s="14"/>
      <c r="C15" s="15"/>
      <c r="D15" s="16"/>
      <c r="E15" s="14"/>
      <c r="F15" s="14"/>
      <c r="H15" s="14"/>
      <c r="J15" s="14"/>
      <c r="M15" s="14"/>
    </row>
    <row r="16" spans="1:18" x14ac:dyDescent="0.25">
      <c r="B16"/>
      <c r="D16" s="18"/>
      <c r="H16"/>
    </row>
    <row r="17" spans="2:6" x14ac:dyDescent="0.25">
      <c r="B17" s="3"/>
      <c r="C17" s="4"/>
      <c r="F17" s="18"/>
    </row>
    <row r="18" spans="2:6" x14ac:dyDescent="0.25">
      <c r="B18" s="3"/>
      <c r="C18" s="4"/>
      <c r="F18" s="18"/>
    </row>
    <row r="19" spans="2:6" x14ac:dyDescent="0.25">
      <c r="B19" s="3"/>
      <c r="C19" s="4"/>
      <c r="F19" s="18"/>
    </row>
    <row r="20" spans="2:6" x14ac:dyDescent="0.25">
      <c r="B20" s="3"/>
      <c r="C20" s="4"/>
      <c r="F20" s="18"/>
    </row>
    <row r="21" spans="2:6" x14ac:dyDescent="0.25">
      <c r="B21" s="3"/>
      <c r="C21" s="4"/>
      <c r="F21" s="18"/>
    </row>
    <row r="22" spans="2:6" x14ac:dyDescent="0.25">
      <c r="B22" s="3"/>
      <c r="C22" s="4"/>
    </row>
    <row r="23" spans="2:6" x14ac:dyDescent="0.25">
      <c r="B23" s="3"/>
      <c r="C23" s="4"/>
    </row>
    <row r="24" spans="2:6" x14ac:dyDescent="0.25">
      <c r="B24" s="3"/>
      <c r="C24" s="4"/>
    </row>
    <row r="25" spans="2:6" x14ac:dyDescent="0.25">
      <c r="B25" s="3"/>
      <c r="C25" s="4"/>
    </row>
    <row r="26" spans="2:6" x14ac:dyDescent="0.25">
      <c r="B26" s="3"/>
      <c r="C26" s="4"/>
    </row>
    <row r="27" spans="2:6" x14ac:dyDescent="0.25">
      <c r="B27" s="3"/>
      <c r="C27" s="4"/>
    </row>
    <row r="28" spans="2:6" x14ac:dyDescent="0.25">
      <c r="B28" s="3"/>
    </row>
    <row r="29" spans="2:6" x14ac:dyDescent="0.25">
      <c r="B29" s="3"/>
    </row>
    <row r="30" spans="2:6" x14ac:dyDescent="0.25">
      <c r="B30" s="3"/>
    </row>
    <row r="31" spans="2:6" x14ac:dyDescent="0.25">
      <c r="B31" s="3"/>
    </row>
    <row r="32" spans="2:6" x14ac:dyDescent="0.25">
      <c r="B32" s="3"/>
    </row>
  </sheetData>
  <conditionalFormatting sqref="B2:B14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E1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1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2:H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:I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1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7.xml>��
</file>

<file path=customXml/item8.xml>��
</file>

<file path=customXml/item9.xml>��
</file>

<file path=customXml/item10.xml>��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2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3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4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7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8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9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10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11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12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13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14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15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16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17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18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19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 J</cp:lastModifiedBy>
  <cp:revision/>
  <dcterms:created xsi:type="dcterms:W3CDTF">2024-05-07T16:02:45Z</dcterms:created>
  <dcterms:modified xsi:type="dcterms:W3CDTF">2024-08-21T21:25:41Z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