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VPC/python/"/>
    </mc:Choice>
  </mc:AlternateContent>
  <xr:revisionPtr revIDLastSave="501" documentId="8_{E933547A-3ED2-4FD0-BA17-65B27BBCA0E9}" xr6:coauthVersionLast="47" xr6:coauthVersionMax="47" xr10:uidLastSave="{38DF8544-73CB-440B-98D0-0834A17CFB65}"/>
  <bookViews>
    <workbookView xWindow="14400" yWindow="0" windowWidth="14400" windowHeight="15750" xr2:uid="{387CD507-82B1-4C9D-93D1-010DDFD83030}"/>
  </bookViews>
  <sheets>
    <sheet name="Sheet1" sheetId="3" r:id="rId1"/>
    <sheet name="Sheet2" sheetId="4" r:id="rId2"/>
  </sheets>
  <definedNames>
    <definedName name="_xlcn.WorksheetConnection_Book1Table1" hidden="1">Table1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3" l="1"/>
  <c r="D16" i="3"/>
  <c r="E16" i="3"/>
  <c r="F16" i="3"/>
  <c r="G16" i="3"/>
  <c r="H16" i="3"/>
  <c r="I16" i="3"/>
  <c r="J16" i="3"/>
  <c r="K16" i="3"/>
  <c r="L16" i="3"/>
  <c r="M16" i="3"/>
  <c r="N16" i="3"/>
  <c r="C17" i="3" a="1"/>
  <c r="C17" i="3"/>
  <c r="D17" i="3" a="1"/>
  <c r="D17" i="3"/>
  <c r="E17" i="3" a="1"/>
  <c r="E17" i="3"/>
  <c r="F17" i="3" a="1"/>
  <c r="F17" i="3"/>
  <c r="G17" i="3" a="1"/>
  <c r="G17" i="3"/>
  <c r="H17" i="3" a="1"/>
  <c r="H17" i="3"/>
  <c r="I17" i="3" a="1"/>
  <c r="I17" i="3"/>
  <c r="J17" i="3" a="1"/>
  <c r="J17" i="3"/>
  <c r="K17" i="3" a="1"/>
  <c r="K17" i="3"/>
  <c r="L17" i="3" a="1"/>
  <c r="L17" i="3"/>
  <c r="M17" i="3" a="1"/>
  <c r="M17" i="3" s="1"/>
  <c r="N17" i="3" a="1"/>
  <c r="N17" i="3"/>
  <c r="C18" i="3" a="1"/>
  <c r="C18" i="3"/>
  <c r="D18" i="3" a="1"/>
  <c r="D18" i="3"/>
  <c r="E18" i="3" a="1"/>
  <c r="E18" i="3"/>
  <c r="F18" i="3" a="1"/>
  <c r="F18" i="3"/>
  <c r="G18" i="3" a="1"/>
  <c r="G18" i="3"/>
  <c r="H18" i="3" a="1"/>
  <c r="H18" i="3"/>
  <c r="I18" i="3" a="1"/>
  <c r="I18" i="3"/>
  <c r="J18" i="3" a="1"/>
  <c r="J18" i="3"/>
  <c r="K18" i="3" a="1"/>
  <c r="K18" i="3" s="1"/>
  <c r="L18" i="3" a="1"/>
  <c r="L18" i="3"/>
  <c r="M18" i="3" a="1"/>
  <c r="M18" i="3" s="1"/>
  <c r="N18" i="3" a="1"/>
  <c r="N18" i="3"/>
  <c r="B18" i="3" a="1"/>
  <c r="B18" i="3"/>
  <c r="B17" i="3" a="1"/>
  <c r="B17" i="3"/>
  <c r="B16" i="3"/>
  <c r="D15" i="3"/>
  <c r="B15" i="3"/>
  <c r="N15" i="3"/>
  <c r="M15" i="3"/>
  <c r="L15" i="3"/>
  <c r="K15" i="3"/>
  <c r="J15" i="3"/>
  <c r="I15" i="3"/>
  <c r="H15" i="3"/>
  <c r="G15" i="3"/>
  <c r="F15" i="3"/>
  <c r="E15" i="3"/>
  <c r="C15" i="3"/>
  <c r="B1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746922-088D-4DB9-8B26-09D04D958C2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DA5E498-BC7D-49A6-ACB2-A4D5C86A9C6E}" name="WorksheetConnection_Book1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<sst xmlns="http://schemas.openxmlformats.org/spreadsheetml/2006/main" count="19" uniqueCount="19">
  <si>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id</t>
  </si>
  <si>
    <t>E0</t>
  </si>
  <si>
    <t>beta</t>
  </si>
  <si>
    <t>k</t>
  </si>
  <si>
    <t>p</t>
  </si>
  <si>
    <t>c</t>
  </si>
  <si>
    <t>delta</t>
  </si>
  <si>
    <t>delta_E</t>
  </si>
  <si>
    <t>Kd</t>
  </si>
  <si>
    <t>xi</t>
  </si>
  <si>
    <t>d_E</t>
  </si>
  <si>
    <t>n</t>
  </si>
  <si>
    <t>MP</t>
  </si>
  <si>
    <t>Mean</t>
  </si>
  <si>
    <t>STD</t>
  </si>
  <si>
    <t>LMean</t>
  </si>
  <si>
    <t>LSTD</t>
  </si>
  <si>
    <t>tau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</si>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</sst>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E+00"/>
    <numFmt numFmtId="166" formatCode="0.000"/>
  </numFmts>
  <fonts count="6" x14ac:knownFonts="1">
    <font>
      <sz val="11"/>
      <color theme="1"/>
      <name val="Aptos Narrow"/>
      <family val="2"/>
      <scheme val="minor"/>
    </font>
    <font>
      <b/>
      <sz val="6"/>
      <color rgb="FF000000"/>
      <name val="Calibri"/>
      <family val="2"/>
    </font>
    <font>
      <sz val="10"/>
      <color rgb="FF222222"/>
      <name val="Aptos Narrow"/>
      <scheme val="minor"/>
    </font>
    <font>
      <sz val="10"/>
      <color rgb="FF000000"/>
      <name val="Aptos Narrow"/>
      <scheme val="minor"/>
    </font>
    <font>
      <sz val="10"/>
      <color rgb="FFF280D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right" vertical="center"/>
    </xf>
    <xf numFmtId="11" fontId="2" fillId="0" borderId="0" xfId="0" applyNumberFormat="1" applyFont="1" applyAlignment="1">
      <alignment horizontal="right" vertical="center"/>
    </xf>
    <xf numFmtId="165" fontId="4" fillId="0" borderId="0" xfId="0" applyNumberFormat="1" applyFont="1"/>
    <xf numFmtId="0" fontId="4" fillId="0" borderId="0" xfId="0" applyFont="1"/>
    <xf numFmtId="0" fontId="2" fillId="0" borderId="1" xfId="0" applyFont="1" applyBorder="1" applyAlignment="1">
      <alignment horizontal="right" vertical="center"/>
    </xf>
    <xf numFmtId="11" fontId="5" fillId="0" borderId="0" xfId="0" applyNumberFormat="1" applyFont="1"/>
    <xf numFmtId="165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1" fontId="5" fillId="0" borderId="0" xfId="0" applyNumberFormat="1" applyFont="1"/>
    <xf numFmtId="164" fontId="5" fillId="0" borderId="0" xfId="0" applyNumberFormat="1" applyFont="1"/>
    <xf numFmtId="166" fontId="5" fillId="0" borderId="0" xfId="0" applyNumberFormat="1" applyFont="1"/>
    <xf numFmtId="0" fontId="5" fillId="0" borderId="1" xfId="0" applyFont="1" applyBorder="1"/>
    <xf numFmtId="16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2" fillId="0" borderId="4" xfId="0" applyNumberFormat="1" applyFont="1" applyBorder="1" applyAlignment="1">
      <alignment horizontal="right" vertical="center"/>
    </xf>
    <xf numFmtId="165" fontId="4" fillId="0" borderId="4" xfId="0" applyNumberFormat="1" applyFont="1" applyBorder="1"/>
    <xf numFmtId="0" fontId="2" fillId="0" borderId="4" xfId="0" applyFont="1" applyBorder="1" applyAlignment="1">
      <alignment horizontal="right" vertical="center"/>
    </xf>
    <xf numFmtId="0" fontId="4" fillId="0" borderId="4" xfId="0" applyFont="1" applyBorder="1"/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5" fillId="0" borderId="7" xfId="0" applyFont="1" applyBorder="1"/>
    <xf numFmtId="0" fontId="0" fillId="0" borderId="7" xfId="0" applyBorder="1"/>
    <xf numFmtId="0" fontId="0" fillId="0" borderId="8" xfId="0" applyBorder="1"/>
    <xf numFmtId="165" fontId="0" fillId="0" borderId="0" xfId="0" applyNumberFormat="1"/>
    <xf numFmtId="2" fontId="0" fillId="0" borderId="0" xfId="0" applyNumberFormat="1"/>
    <xf numFmtId="166" fontId="0" fillId="0" borderId="2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theme" Target="theme/theme1.xml"/><Relationship Id="rId21" Type="http://schemas.openxmlformats.org/officeDocument/2006/relationships/customXml" Target="../customXml/item11.xml"/><Relationship Id="rId7" Type="http://schemas.openxmlformats.org/officeDocument/2006/relationships/sheetMetadata" Target="metadata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styles" Target="style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connections" Target="connections.xml"/><Relationship Id="rId9" Type="http://schemas.microsoft.com/office/2017/10/relationships/person" Target="persons/person.xml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9215-63E0-4EB9-9B4A-5F894A524BC9}">
  <dimension ref="A1:Q22"/>
  <sheetViews>
    <sheetView tabSelected="1" zoomScale="145" zoomScaleNormal="145" workbookViewId="0">
      <selection activeCell="K5" sqref="K5"/>
    </sheetView>
  </sheetViews>
  <sheetFormatPr defaultRowHeight="15" x14ac:dyDescent="0.25"/>
  <cols>
    <col min="1" max="1" width="6.85546875" bestFit="1" customWidth="1"/>
    <col min="2" max="2" width="9.28515625" bestFit="1" customWidth="1"/>
    <col min="3" max="3" width="6.85546875" bestFit="1" customWidth="1"/>
    <col min="4" max="4" width="3.85546875" customWidth="1"/>
    <col min="5" max="5" width="5.140625" bestFit="1" customWidth="1"/>
    <col min="6" max="6" width="4" bestFit="1" customWidth="1"/>
    <col min="7" max="7" width="4.85546875" bestFit="1" customWidth="1"/>
    <col min="8" max="8" width="6.5703125" bestFit="1" customWidth="1"/>
    <col min="9" max="9" width="7.28515625" bestFit="1" customWidth="1"/>
    <col min="10" max="10" width="7.140625" bestFit="1" customWidth="1"/>
    <col min="11" max="11" width="4.42578125" bestFit="1" customWidth="1"/>
    <col min="12" max="12" width="6.140625" bestFit="1" customWidth="1"/>
    <col min="13" max="13" width="5.140625" bestFit="1" customWidth="1"/>
    <col min="14" max="14" width="4" customWidth="1"/>
  </cols>
  <sheetData>
    <row r="1" spans="1:17" x14ac:dyDescent="0.25">
      <c r="A1" s="29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  <c r="L1" s="27" t="s">
        <v>18</v>
      </c>
      <c r="M1" s="27" t="s">
        <v>17</v>
      </c>
      <c r="N1" s="28" t="s">
        <v>11</v>
      </c>
      <c r="O1" s="1"/>
      <c r="P1" s="1"/>
      <c r="Q1" s="1"/>
    </row>
    <row r="2" spans="1:17" x14ac:dyDescent="0.25">
      <c r="A2" s="30">
        <v>103</v>
      </c>
      <c r="B2" s="5">
        <v>370491.35200000001</v>
      </c>
      <c r="C2" s="6">
        <v>9.0000000000000006E-5</v>
      </c>
      <c r="D2" s="4">
        <v>4</v>
      </c>
      <c r="E2" s="7">
        <v>0.06</v>
      </c>
      <c r="F2" s="7">
        <v>20</v>
      </c>
      <c r="G2" s="7">
        <v>1.4</v>
      </c>
      <c r="H2" s="7">
        <v>0.2</v>
      </c>
      <c r="I2" s="6">
        <v>10000</v>
      </c>
      <c r="J2" s="7">
        <v>0.02</v>
      </c>
      <c r="K2" s="7">
        <v>0.7</v>
      </c>
      <c r="L2" s="7">
        <v>0.747</v>
      </c>
      <c r="M2" s="7">
        <v>1</v>
      </c>
      <c r="N2" s="8">
        <v>3</v>
      </c>
    </row>
    <row r="3" spans="1:17" x14ac:dyDescent="0.25">
      <c r="A3" s="30">
        <v>107</v>
      </c>
      <c r="B3" s="5">
        <v>277708.92800000001</v>
      </c>
      <c r="C3" s="6">
        <v>3.0000000000000001E-6</v>
      </c>
      <c r="D3" s="4">
        <v>4</v>
      </c>
      <c r="E3" s="7">
        <v>0.9</v>
      </c>
      <c r="F3" s="7">
        <v>50</v>
      </c>
      <c r="G3" s="7">
        <v>2</v>
      </c>
      <c r="H3" s="7">
        <v>0.8</v>
      </c>
      <c r="I3" s="6">
        <v>10000</v>
      </c>
      <c r="J3" s="7">
        <v>0.06</v>
      </c>
      <c r="K3" s="7">
        <v>0.7</v>
      </c>
      <c r="L3" s="7">
        <v>0.747</v>
      </c>
      <c r="M3" s="7">
        <v>2.8571428571428572</v>
      </c>
      <c r="N3" s="8">
        <v>3</v>
      </c>
    </row>
    <row r="4" spans="1:17" x14ac:dyDescent="0.25">
      <c r="A4" s="30">
        <v>110</v>
      </c>
      <c r="B4" s="5">
        <v>76738.928</v>
      </c>
      <c r="C4" s="6">
        <v>9.0000000000000006E-5</v>
      </c>
      <c r="D4" s="4">
        <v>4</v>
      </c>
      <c r="E4" s="7">
        <v>0.04</v>
      </c>
      <c r="F4" s="7">
        <v>20</v>
      </c>
      <c r="G4" s="7">
        <v>1.7</v>
      </c>
      <c r="H4" s="7">
        <v>2.2000000000000002</v>
      </c>
      <c r="I4" s="6">
        <v>10000</v>
      </c>
      <c r="J4" s="7">
        <v>0.01</v>
      </c>
      <c r="K4" s="7">
        <v>0.7</v>
      </c>
      <c r="L4" s="7">
        <v>0.747</v>
      </c>
      <c r="M4" s="7">
        <v>0.1</v>
      </c>
      <c r="N4" s="8">
        <v>3</v>
      </c>
    </row>
    <row r="5" spans="1:17" x14ac:dyDescent="0.25">
      <c r="A5" s="30">
        <v>111</v>
      </c>
      <c r="B5" s="5">
        <v>407140.66399999999</v>
      </c>
      <c r="C5" s="6">
        <v>2.5000000000000001E-5</v>
      </c>
      <c r="D5" s="4">
        <v>4</v>
      </c>
      <c r="E5" s="7">
        <v>0.1</v>
      </c>
      <c r="F5" s="7">
        <v>20</v>
      </c>
      <c r="G5" s="7">
        <v>1</v>
      </c>
      <c r="H5" s="7">
        <v>0.4</v>
      </c>
      <c r="I5" s="6">
        <v>10000</v>
      </c>
      <c r="J5" s="7">
        <v>7.0000000000000007E-2</v>
      </c>
      <c r="K5" s="7">
        <v>0.7</v>
      </c>
      <c r="L5" s="7">
        <v>1</v>
      </c>
      <c r="M5" s="7">
        <v>1</v>
      </c>
      <c r="N5" s="8">
        <v>3</v>
      </c>
    </row>
    <row r="6" spans="1:17" x14ac:dyDescent="0.25">
      <c r="A6" s="30">
        <v>112</v>
      </c>
      <c r="B6" s="5">
        <v>202766.31200000001</v>
      </c>
      <c r="C6" s="6">
        <v>5.0000000000000004E-6</v>
      </c>
      <c r="D6" s="4">
        <v>4</v>
      </c>
      <c r="E6" s="7">
        <v>0.4</v>
      </c>
      <c r="F6" s="7">
        <v>20</v>
      </c>
      <c r="G6" s="7">
        <v>2</v>
      </c>
      <c r="H6" s="7">
        <v>1.6</v>
      </c>
      <c r="I6" s="6">
        <v>10000</v>
      </c>
      <c r="J6" s="7">
        <v>0.02</v>
      </c>
      <c r="K6" s="7">
        <v>0.7</v>
      </c>
      <c r="L6" s="7">
        <v>0.747</v>
      </c>
      <c r="M6" s="7">
        <v>0.1</v>
      </c>
      <c r="N6" s="8">
        <v>3</v>
      </c>
    </row>
    <row r="7" spans="1:17" x14ac:dyDescent="0.25">
      <c r="A7" s="30">
        <v>204</v>
      </c>
      <c r="B7" s="5">
        <v>480123.16800000001</v>
      </c>
      <c r="C7" s="6">
        <v>1E-4</v>
      </c>
      <c r="D7" s="4">
        <v>4</v>
      </c>
      <c r="E7" s="7">
        <v>0.03</v>
      </c>
      <c r="F7" s="7">
        <v>20</v>
      </c>
      <c r="G7" s="7">
        <v>4</v>
      </c>
      <c r="H7" s="7">
        <v>0.5</v>
      </c>
      <c r="I7" s="6">
        <v>10000</v>
      </c>
      <c r="J7" s="7">
        <v>1.9</v>
      </c>
      <c r="K7" s="7">
        <v>0.7</v>
      </c>
      <c r="L7" s="7">
        <v>0.747</v>
      </c>
      <c r="M7" s="7">
        <v>3.3333333333333335</v>
      </c>
      <c r="N7" s="8">
        <v>3</v>
      </c>
    </row>
    <row r="8" spans="1:17" x14ac:dyDescent="0.25">
      <c r="A8" s="30">
        <v>207</v>
      </c>
      <c r="B8" s="5">
        <v>711388.272</v>
      </c>
      <c r="C8" s="6">
        <v>9.0000000000000006E-5</v>
      </c>
      <c r="D8" s="4">
        <v>4</v>
      </c>
      <c r="E8" s="7">
        <v>0.04</v>
      </c>
      <c r="F8" s="7">
        <v>20</v>
      </c>
      <c r="G8" s="7">
        <v>2</v>
      </c>
      <c r="H8" s="7">
        <v>0.08</v>
      </c>
      <c r="I8" s="6">
        <v>10000</v>
      </c>
      <c r="J8" s="7">
        <v>0.13</v>
      </c>
      <c r="K8" s="7">
        <v>0.7</v>
      </c>
      <c r="L8" s="7">
        <v>0.747</v>
      </c>
      <c r="M8" s="7">
        <v>1</v>
      </c>
      <c r="N8" s="8">
        <v>3</v>
      </c>
    </row>
    <row r="9" spans="1:17" x14ac:dyDescent="0.25">
      <c r="A9" s="30">
        <v>301</v>
      </c>
      <c r="B9" s="5">
        <v>104659.18399999999</v>
      </c>
      <c r="C9" s="6">
        <v>8.9999999999999999E-8</v>
      </c>
      <c r="D9" s="4">
        <v>4</v>
      </c>
      <c r="E9" s="7">
        <v>25</v>
      </c>
      <c r="F9" s="7">
        <v>15</v>
      </c>
      <c r="G9" s="7">
        <v>2</v>
      </c>
      <c r="H9" s="7">
        <v>25</v>
      </c>
      <c r="I9" s="6">
        <v>10000</v>
      </c>
      <c r="J9" s="7">
        <v>2.0000000000000001E-4</v>
      </c>
      <c r="K9" s="7">
        <v>0.7</v>
      </c>
      <c r="L9" s="7">
        <v>0.747</v>
      </c>
      <c r="M9" s="7">
        <v>1</v>
      </c>
      <c r="N9" s="8">
        <v>3</v>
      </c>
    </row>
    <row r="10" spans="1:17" x14ac:dyDescent="0.25">
      <c r="A10" s="30">
        <v>302</v>
      </c>
      <c r="B10" s="5">
        <v>343192.08</v>
      </c>
      <c r="C10" s="6">
        <v>3.9999999999999998E-6</v>
      </c>
      <c r="D10" s="4">
        <v>4</v>
      </c>
      <c r="E10" s="7">
        <v>0.9</v>
      </c>
      <c r="F10" s="7">
        <v>14</v>
      </c>
      <c r="G10" s="7">
        <v>1.7</v>
      </c>
      <c r="H10" s="7">
        <v>0.35</v>
      </c>
      <c r="I10" s="6">
        <v>10000</v>
      </c>
      <c r="J10" s="7">
        <v>3.5000000000000003E-2</v>
      </c>
      <c r="K10" s="7">
        <v>0.5</v>
      </c>
      <c r="L10" s="7">
        <v>0.747</v>
      </c>
      <c r="M10" s="7">
        <v>0.66666666666666663</v>
      </c>
      <c r="N10" s="8">
        <v>3</v>
      </c>
    </row>
    <row r="11" spans="1:17" x14ac:dyDescent="0.25">
      <c r="A11" s="30">
        <v>308</v>
      </c>
      <c r="B11" s="5">
        <v>271505.64</v>
      </c>
      <c r="C11" s="6">
        <v>9.0000000000000006E-5</v>
      </c>
      <c r="D11" s="4">
        <v>4</v>
      </c>
      <c r="E11" s="7">
        <v>0.04</v>
      </c>
      <c r="F11" s="7">
        <v>20</v>
      </c>
      <c r="G11" s="7">
        <v>0.2</v>
      </c>
      <c r="H11" s="7">
        <v>100</v>
      </c>
      <c r="I11" s="6">
        <v>10000</v>
      </c>
      <c r="J11" s="7">
        <v>3.0000000000000001E-3</v>
      </c>
      <c r="K11" s="7">
        <v>0.7</v>
      </c>
      <c r="L11" s="7">
        <v>0.747</v>
      </c>
      <c r="M11" s="7">
        <v>1.1111111111111112</v>
      </c>
      <c r="N11" s="8">
        <v>3</v>
      </c>
    </row>
    <row r="12" spans="1:17" x14ac:dyDescent="0.25">
      <c r="A12" s="30">
        <v>311</v>
      </c>
      <c r="B12" s="5">
        <v>41589.296000000002</v>
      </c>
      <c r="C12" s="6">
        <v>9.0000000000000006E-5</v>
      </c>
      <c r="D12" s="4">
        <v>4</v>
      </c>
      <c r="E12" s="7">
        <v>0.04</v>
      </c>
      <c r="F12" s="7">
        <v>20</v>
      </c>
      <c r="G12" s="7">
        <v>2</v>
      </c>
      <c r="H12" s="7">
        <v>100</v>
      </c>
      <c r="I12" s="6">
        <v>10000</v>
      </c>
      <c r="J12" s="7">
        <v>0.01</v>
      </c>
      <c r="K12" s="7">
        <v>0.7</v>
      </c>
      <c r="L12" s="7">
        <v>0.747</v>
      </c>
      <c r="M12" s="7">
        <v>0.33333333333333331</v>
      </c>
      <c r="N12" s="8">
        <v>3</v>
      </c>
    </row>
    <row r="13" spans="1:17" x14ac:dyDescent="0.25">
      <c r="A13" s="30">
        <v>312</v>
      </c>
      <c r="B13" s="5">
        <v>402134.32</v>
      </c>
      <c r="C13" s="6">
        <v>7.9999999999999996E-7</v>
      </c>
      <c r="D13" s="4">
        <v>4</v>
      </c>
      <c r="E13" s="7">
        <v>1</v>
      </c>
      <c r="F13" s="7">
        <v>20</v>
      </c>
      <c r="G13" s="7">
        <v>2</v>
      </c>
      <c r="H13" s="7">
        <v>10</v>
      </c>
      <c r="I13" s="6">
        <v>10000</v>
      </c>
      <c r="J13" s="7">
        <v>2.5000000000000001E-2</v>
      </c>
      <c r="K13" s="7">
        <v>0.7</v>
      </c>
      <c r="L13" s="7">
        <v>0.747</v>
      </c>
      <c r="M13" s="7">
        <v>0.58823529411764708</v>
      </c>
      <c r="N13" s="8">
        <v>3</v>
      </c>
    </row>
    <row r="14" spans="1:17" x14ac:dyDescent="0.25">
      <c r="A14" s="31" t="s">
        <v>12</v>
      </c>
      <c r="B14" s="21">
        <f>250000</f>
        <v>250000</v>
      </c>
      <c r="C14" s="22">
        <v>9.0000000000000006E-5</v>
      </c>
      <c r="D14" s="23">
        <v>4</v>
      </c>
      <c r="E14" s="24">
        <v>0.04</v>
      </c>
      <c r="F14" s="24">
        <v>20</v>
      </c>
      <c r="G14" s="24">
        <v>2</v>
      </c>
      <c r="H14" s="24">
        <v>0.08</v>
      </c>
      <c r="I14" s="22">
        <v>10000</v>
      </c>
      <c r="J14" s="24">
        <v>0.02</v>
      </c>
      <c r="K14" s="24">
        <v>0.7</v>
      </c>
      <c r="L14" s="24">
        <v>0.747</v>
      </c>
      <c r="M14" s="24">
        <v>1</v>
      </c>
      <c r="N14" s="25">
        <v>3</v>
      </c>
    </row>
    <row r="15" spans="1:17" x14ac:dyDescent="0.25">
      <c r="A15" s="32" t="s">
        <v>13</v>
      </c>
      <c r="B15" s="9">
        <f>AVERAGE(B2:B13)</f>
        <v>307453.17866666667</v>
      </c>
      <c r="C15" s="10">
        <f t="shared" ref="C15:N15" si="0">AVERAGE(C2:C13)</f>
        <v>4.8990833333333339E-5</v>
      </c>
      <c r="D15" s="11">
        <f>AVERAGE(D2:D14)</f>
        <v>4</v>
      </c>
      <c r="E15" s="12">
        <f t="shared" si="0"/>
        <v>2.3791666666666664</v>
      </c>
      <c r="F15" s="13">
        <f t="shared" si="0"/>
        <v>21.583333333333332</v>
      </c>
      <c r="G15" s="14">
        <f t="shared" si="0"/>
        <v>1.8333333333333333</v>
      </c>
      <c r="H15" s="12">
        <f t="shared" si="0"/>
        <v>20.094166666666666</v>
      </c>
      <c r="I15" s="10">
        <f t="shared" si="0"/>
        <v>10000</v>
      </c>
      <c r="J15" s="15">
        <f t="shared" si="0"/>
        <v>0.19026666666666667</v>
      </c>
      <c r="K15" s="12">
        <f t="shared" si="0"/>
        <v>0.68333333333333346</v>
      </c>
      <c r="L15" s="15">
        <f t="shared" si="0"/>
        <v>0.76808333333333334</v>
      </c>
      <c r="M15" s="12">
        <f t="shared" si="0"/>
        <v>1.090818549642079</v>
      </c>
      <c r="N15" s="16">
        <f t="shared" si="0"/>
        <v>3</v>
      </c>
    </row>
    <row r="16" spans="1:17" x14ac:dyDescent="0.25">
      <c r="A16" s="33" t="s">
        <v>14</v>
      </c>
      <c r="B16" s="35">
        <f>_xlfn.STDEV.P(B2:B13)</f>
        <v>181499.77923336058</v>
      </c>
      <c r="C16">
        <f t="shared" ref="C16:N16" si="1">_xlfn.STDEV.P(C2:C13)</f>
        <v>4.3180268537518648E-5</v>
      </c>
      <c r="D16">
        <f t="shared" si="1"/>
        <v>0</v>
      </c>
      <c r="E16">
        <f t="shared" si="1"/>
        <v>6.8305422653614327</v>
      </c>
      <c r="F16">
        <f t="shared" si="1"/>
        <v>8.807745959602201</v>
      </c>
      <c r="G16">
        <f t="shared" si="1"/>
        <v>0.83898086324354804</v>
      </c>
      <c r="H16">
        <f t="shared" si="1"/>
        <v>36.387168630881717</v>
      </c>
      <c r="I16">
        <f t="shared" si="1"/>
        <v>0</v>
      </c>
      <c r="J16" s="17">
        <f t="shared" si="1"/>
        <v>0.51670770159625923</v>
      </c>
      <c r="K16">
        <f t="shared" si="1"/>
        <v>5.527707983925665E-2</v>
      </c>
      <c r="L16">
        <f t="shared" si="1"/>
        <v>6.9925505996659684E-2</v>
      </c>
      <c r="M16">
        <f t="shared" si="1"/>
        <v>0.96401501269215939</v>
      </c>
      <c r="N16" s="18">
        <f t="shared" si="1"/>
        <v>0</v>
      </c>
    </row>
    <row r="17" spans="1:14" x14ac:dyDescent="0.25">
      <c r="A17" s="33" t="s">
        <v>15</v>
      </c>
      <c r="B17" s="36" cm="1">
        <f t="array" ref="B17">AVERAGE(LOG10(B2:B13))</f>
        <v>5.3800024547675731</v>
      </c>
      <c r="C17" cm="1">
        <f t="array" ref="C17">AVERAGE(LOG10(C2:C13))</f>
        <v>-4.8496136414430353</v>
      </c>
      <c r="D17" cm="1">
        <f t="array" ref="D17">AVERAGE(LOG10(D2:D13))</f>
        <v>0.6020599913279624</v>
      </c>
      <c r="E17" cm="1">
        <f t="array" ref="E17">AVERAGE(LOG10(E2:E13))</f>
        <v>-0.70233354255884939</v>
      </c>
      <c r="F17" cm="1">
        <f t="array" ref="F17">AVERAGE(LOG10(F2:F13))</f>
        <v>1.3108716050038141</v>
      </c>
      <c r="G17" cm="1">
        <f t="array" ref="G17">AVERAGE(LOG10(G2:G13))</f>
        <v>0.19302465328421811</v>
      </c>
      <c r="H17" cm="1">
        <f t="array" ref="H17">AVERAGE(LOG10(H2:H13))</f>
        <v>0.32473255681769114</v>
      </c>
      <c r="I17" cm="1">
        <f t="array" ref="I17">AVERAGE(LOG10(I2:I13))</f>
        <v>4</v>
      </c>
      <c r="J17" cm="1">
        <f t="array" ref="J17">AVERAGE(LOG10(J2:J13))</f>
        <v>-1.6384862051340428</v>
      </c>
      <c r="K17" cm="1">
        <f t="array" ref="K17">AVERAGE(LOG10(K2:K13))</f>
        <v>-0.16707929629226301</v>
      </c>
      <c r="L17" cm="1">
        <f t="array" ref="L17">AVERAGE(LOG10(L2:L13))</f>
        <v>-0.11612278166921781</v>
      </c>
      <c r="M17" cm="1">
        <f t="array" ref="M17">AVERAGE(LOG10(M2:M13))</f>
        <v>-0.15492443697190669</v>
      </c>
      <c r="N17" s="18" cm="1">
        <f t="array" ref="N17">AVERAGE(LOG10(N2:N13))</f>
        <v>0.47712125471966255</v>
      </c>
    </row>
    <row r="18" spans="1:14" x14ac:dyDescent="0.25">
      <c r="A18" s="34" t="s">
        <v>16</v>
      </c>
      <c r="B18" s="38" cm="1">
        <f t="array" ref="B18">_xlfn.STDEV.P(LOG10(B2:B13))</f>
        <v>0.34675115824488667</v>
      </c>
      <c r="C18" s="37" cm="1">
        <f t="array" ref="C18">_xlfn.STDEV.P(LOG10(C2:C13))</f>
        <v>0.97256405874740015</v>
      </c>
      <c r="D18" s="19" cm="1">
        <f t="array" ref="D18">_xlfn.STDEV.P(LOG10(D2:D13))</f>
        <v>0</v>
      </c>
      <c r="E18" s="19" cm="1">
        <f t="array" ref="E18">_xlfn.STDEV.P(LOG10(E2:E13))</f>
        <v>0.8576387285906536</v>
      </c>
      <c r="F18" s="19" cm="1">
        <f t="array" ref="F18">_xlfn.STDEV.P(LOG10(F2:F13))</f>
        <v>0.12806192132513783</v>
      </c>
      <c r="G18" s="19" cm="1">
        <f t="array" ref="G18">_xlfn.STDEV.P(LOG10(G2:G13))</f>
        <v>0.29933457619779308</v>
      </c>
      <c r="H18" s="19" cm="1">
        <f t="array" ref="H18">_xlfn.STDEV.P(LOG10(H2:H13))</f>
        <v>1.0002396036788981</v>
      </c>
      <c r="I18" s="19" cm="1">
        <f t="array" ref="I18">_xlfn.STDEV.P(LOG10(I2:I13))</f>
        <v>0</v>
      </c>
      <c r="J18" s="19" cm="1">
        <f t="array" ref="J18">_xlfn.STDEV.P(LOG10(J2:J13))</f>
        <v>0.9119802998163048</v>
      </c>
      <c r="K18" s="19" cm="1">
        <f t="array" ref="K18">_xlfn.STDEV.P(LOG10(K2:K13))</f>
        <v>4.0387655474698664E-2</v>
      </c>
      <c r="L18" s="19" cm="1">
        <f t="array" ref="L18">_xlfn.STDEV.P(LOG10(L2:L13))</f>
        <v>3.5012336037195883E-2</v>
      </c>
      <c r="M18" s="19" cm="1">
        <f t="array" ref="M18">_xlfn.STDEV.P(LOG10(M2:M13))</f>
        <v>0.45708409446217474</v>
      </c>
      <c r="N18" s="20" cm="1">
        <f t="array" ref="N18">_xlfn.STDEV.P(LOG10(N2:N13))</f>
        <v>1.1102230246251565E-16</v>
      </c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2"/>
    </row>
    <row r="22" spans="1:14" x14ac:dyDescent="0.25">
      <c r="A22" s="4"/>
      <c r="B22" s="5"/>
      <c r="C22" s="6"/>
      <c r="D22" s="4"/>
      <c r="E22" s="7"/>
      <c r="F22" s="7"/>
      <c r="G22" s="7"/>
      <c r="H22" s="7"/>
      <c r="I22" s="6"/>
      <c r="J22" s="7"/>
      <c r="K22" s="7"/>
      <c r="L22" s="7"/>
      <c r="M22" s="7"/>
      <c r="N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7F80-5986-4B0C-84B3-8570C669C89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1F6E8736-873A-4D7E-A939-15CE00EB7A6E}">
  <ds:schemaRefs>
    <ds:schemaRef ds:uri="http://gemini/pivotcustomization/TableWidget"/>
  </ds:schemaRefs>
</ds:datastoreItem>
</file>

<file path=customXml/itemProps2.xml><?xml version="1.0" encoding="utf-8"?>
<ds:datastoreItem xmlns:ds="http://schemas.openxmlformats.org/officeDocument/2006/customXml" ds:itemID="{161D619D-D9FD-48DB-B998-F47A8E350157}">
  <ds:schemaRefs>
    <ds:schemaRef ds:uri="http://gemini/pivotcustomization/SandboxNonEmpty"/>
  </ds:schemaRefs>
</ds:datastoreItem>
</file>

<file path=customXml/itemProps3.xml><?xml version="1.0" encoding="utf-8"?>
<ds:datastoreItem xmlns:ds="http://schemas.openxmlformats.org/officeDocument/2006/customXml" ds:itemID="{8EA01ED9-8933-4C7E-A3D6-890E452184EB}">
  <ds:schemaRefs>
    <ds:schemaRef ds:uri="http://gemini/pivotcustomization/RelationshipAutoDetectionEnabled"/>
  </ds:schemaRefs>
</ds:datastoreItem>
</file>

<file path=customXml/itemProps4.xml><?xml version="1.0" encoding="utf-8"?>
<ds:datastoreItem xmlns:ds="http://schemas.openxmlformats.org/officeDocument/2006/customXml" ds:itemID="{0F2CFD00-3344-4DC0-A37A-00F937971E09}">
  <ds:schemaRefs>
    <ds:schemaRef ds:uri="http://gemini/pivotcustomization/Diagrams"/>
  </ds:schemaRefs>
</ds:datastoreItem>
</file>

<file path=customXml/itemProps5.xml><?xml version="1.0" encoding="utf-8"?>
<ds:datastoreItem xmlns:ds="http://schemas.openxmlformats.org/officeDocument/2006/customXml" ds:itemID="{1AF4B300-A4FE-4417-97DC-47C3E5F47066}">
  <ds:schemaRefs>
    <ds:schemaRef ds:uri="http://gemini/pivotcustomization/ClientWindowXML"/>
  </ds:schemaRefs>
</ds:datastoreItem>
</file>

<file path=customXml/itemProps6.xml><?xml version="1.0" encoding="utf-8"?>
<ds:datastoreItem xmlns:ds="http://schemas.openxmlformats.org/officeDocument/2006/customXml" ds:itemID="{FCB29112-9BF8-4AA0-9FD2-312D46D8CD68}">
  <ds:schemaRefs>
    <ds:schemaRef ds:uri="http://gemini/pivotcustomization/MeasureGridState"/>
  </ds:schemaRefs>
</ds:datastoreItem>
</file>

<file path=customXml/itemProps7.xml><?xml version="1.0" encoding="utf-8"?>
<ds:datastoreItem xmlns:ds="http://schemas.openxmlformats.org/officeDocument/2006/customXml" ds:itemID="{8E8430BC-7C39-411D-9AA4-16AFF04E81BC}">
  <ds:schemaRefs>
    <ds:schemaRef ds:uri="http://gemini/pivotcustomization/TableOrder"/>
  </ds:schemaRefs>
</ds:datastoreItem>
</file>

<file path=customXml/itemProps8.xml><?xml version="1.0" encoding="utf-8"?>
<ds:datastoreItem xmlns:ds="http://schemas.openxmlformats.org/officeDocument/2006/customXml" ds:itemID="{09FA6523-F0FB-407B-9D55-11191FD203D6}">
  <ds:schemaRefs>
    <ds:schemaRef ds:uri="http://gemini/pivotcustomization/ShowHidden"/>
  </ds:schemaRefs>
</ds:datastoreItem>
</file>

<file path=customXml/itemProps9.xml><?xml version="1.0" encoding="utf-8"?>
<ds:datastoreItem xmlns:ds="http://schemas.openxmlformats.org/officeDocument/2006/customXml" ds:itemID="{4EDDF43C-D17D-4E57-925B-F7C61C7EFAFA}">
  <ds:schemaRefs>
    <ds:schemaRef ds:uri="http://gemini/pivotcustomization/PowerPivotVersion"/>
  </ds:schemaRefs>
</ds:datastoreItem>
</file>

<file path=customXml/itemProps10.xml><?xml version="1.0" encoding="utf-8"?>
<ds:datastoreItem xmlns:ds="http://schemas.openxmlformats.org/officeDocument/2006/customXml" ds:itemID="{CF657C19-FB44-4083-9CA1-DDB13FFEDD5A}">
  <ds:schemaRefs>
    <ds:schemaRef ds:uri="http://gemini/pivotcustomization/IsSandboxEmbedded"/>
  </ds:schemaRefs>
</ds:datastoreItem>
</file>

<file path=customXml/itemProps11.xml><?xml version="1.0" encoding="utf-8"?>
<ds:datastoreItem xmlns:ds="http://schemas.openxmlformats.org/officeDocument/2006/customXml" ds:itemID="{736A960E-85C1-4761-BAFA-C7F3AF402BA3}">
  <ds:schemaRefs>
    <ds:schemaRef ds:uri="http://gemini/pivotcustomization/TableXML_Table1"/>
  </ds:schemaRefs>
</ds:datastoreItem>
</file>

<file path=customXml/itemProps12.xml><?xml version="1.0" encoding="utf-8"?>
<ds:datastoreItem xmlns:ds="http://schemas.openxmlformats.org/officeDocument/2006/customXml" ds:itemID="{65F5D7A4-0402-4FD9-A5B1-07BEC810CD4F}">
  <ds:schemaRefs>
    <ds:schemaRef ds:uri="http://gemini/pivotcustomization/ManualCalcMode"/>
  </ds:schemaRefs>
</ds:datastoreItem>
</file>

<file path=customXml/itemProps13.xml><?xml version="1.0" encoding="utf-8"?>
<ds:datastoreItem xmlns:ds="http://schemas.openxmlformats.org/officeDocument/2006/customXml" ds:itemID="{9E2DC9A4-E25C-4CAF-BEB0-6F3ABDB1AB69}">
  <ds:schemaRefs>
    <ds:schemaRef ds:uri="http://gemini/pivotcustomization/LinkedTableUpdateMode"/>
  </ds:schemaRefs>
</ds:datastoreItem>
</file>

<file path=customXml/itemProps14.xml><?xml version="1.0" encoding="utf-8"?>
<ds:datastoreItem xmlns:ds="http://schemas.openxmlformats.org/officeDocument/2006/customXml" ds:itemID="{E84E54FC-7DBF-4CDF-BFC5-AA25DA79FEDE}">
  <ds:schemaRefs>
    <ds:schemaRef ds:uri="http://gemini/pivotcustomization/ShowImplicitMeasures"/>
  </ds:schemaRefs>
</ds:datastoreItem>
</file>

<file path=customXml/itemProps15.xml><?xml version="1.0" encoding="utf-8"?>
<ds:datastoreItem xmlns:ds="http://schemas.openxmlformats.org/officeDocument/2006/customXml" ds:itemID="{DA72F280-BE94-4D5B-82E9-5919555C1B9F}">
  <ds:schemaRefs>
    <ds:schemaRef ds:uri="http://gemini/pivotcustomization/FormulaBarState"/>
  </ds:schemaRefs>
</ds:datastoreItem>
</file>

<file path=customXml/itemProps16.xml><?xml version="1.0" encoding="utf-8"?>
<ds:datastoreItem xmlns:ds="http://schemas.openxmlformats.org/officeDocument/2006/customXml" ds:itemID="{EF44AE53-66F7-4A9E-81CB-04D7EB1A129C}">
  <ds:schemaRefs>
    <ds:schemaRef ds:uri="http://gemini/pivotcustomization/Error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Doctor Goose</dc:creator>
  <cp:keywords/>
  <dc:description/>
  <cp:lastModifiedBy>Weaver, Jordan J</cp:lastModifiedBy>
  <cp:revision/>
  <dcterms:created xsi:type="dcterms:W3CDTF">2024-05-07T16:02:45Z</dcterms:created>
  <dcterms:modified xsi:type="dcterms:W3CDTF">2024-06-13T21:28:21Z</dcterms:modified>
  <cp:category/>
  <cp:contentStatus/>
</cp:coreProperties>
</file>