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projs\IVT\IVT\python\parameters\"/>
    </mc:Choice>
  </mc:AlternateContent>
  <xr:revisionPtr revIDLastSave="0" documentId="13_ncr:1_{9BE7B4CE-7181-4F13-BD76-90DAB1DAB492}" xr6:coauthVersionLast="47" xr6:coauthVersionMax="47" xr10:uidLastSave="{00000000-0000-0000-0000-000000000000}"/>
  <bookViews>
    <workbookView xWindow="-16320" yWindow="-3075" windowWidth="16440" windowHeight="28590" xr2:uid="{00000000-000D-0000-FFFF-FFFF00000000}"/>
  </bookViews>
  <sheets>
    <sheet name="py" sheetId="1" r:id="rId1"/>
    <sheet name="eLife" sheetId="2" r:id="rId2"/>
  </sheets>
  <definedNames>
    <definedName name="_xlnm._FilterDatabase" localSheetId="0" hidden="1">py!$A$1:$P$48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K37" i="1"/>
  <c r="K36" i="1"/>
  <c r="K45" i="1"/>
  <c r="K22" i="1"/>
  <c r="K6" i="1"/>
  <c r="B38" i="1"/>
  <c r="B37" i="1"/>
  <c r="B36" i="1"/>
  <c r="D3" i="2"/>
  <c r="D4" i="2"/>
  <c r="D5" i="2"/>
  <c r="D6" i="2"/>
  <c r="D7" i="2"/>
  <c r="D8" i="2"/>
  <c r="D11" i="2"/>
  <c r="D12" i="2"/>
  <c r="D13" i="2"/>
  <c r="D14" i="2"/>
  <c r="D15" i="2"/>
  <c r="D2" i="2"/>
  <c r="C11" i="2"/>
  <c r="C10" i="2"/>
  <c r="D10" i="2" s="1"/>
  <c r="C9" i="2"/>
  <c r="D9" i="2" s="1"/>
  <c r="C2" i="2"/>
  <c r="J39" i="1"/>
  <c r="J38" i="1"/>
  <c r="J37" i="1"/>
  <c r="J3" i="1"/>
  <c r="I3" i="1"/>
  <c r="C3" i="1"/>
  <c r="G3" i="1" s="1"/>
  <c r="J8" i="1"/>
  <c r="I8" i="1"/>
  <c r="C8" i="1"/>
  <c r="G8" i="1" s="1"/>
  <c r="J14" i="1"/>
  <c r="I14" i="1"/>
  <c r="C14" i="1"/>
  <c r="F14" i="1" s="1"/>
  <c r="F3" i="1" l="1"/>
  <c r="F8" i="1"/>
  <c r="G14" i="1"/>
  <c r="I5" i="1" l="1"/>
  <c r="J5" i="1"/>
  <c r="C5" i="1"/>
  <c r="F5" i="1" s="1"/>
  <c r="C13" i="1"/>
  <c r="F13" i="1" s="1"/>
  <c r="I13" i="1"/>
  <c r="J13" i="1"/>
  <c r="J4" i="1"/>
  <c r="I4" i="1"/>
  <c r="J2" i="1"/>
  <c r="I2" i="1"/>
  <c r="C4" i="1"/>
  <c r="G4" i="1" s="1"/>
  <c r="C2" i="1"/>
  <c r="G2" i="1" s="1"/>
  <c r="B32" i="1"/>
  <c r="C32" i="1" s="1"/>
  <c r="F32" i="1" s="1"/>
  <c r="J23" i="1"/>
  <c r="I23" i="1"/>
  <c r="C23" i="1"/>
  <c r="F23" i="1" s="1"/>
  <c r="J24" i="1"/>
  <c r="I24" i="1"/>
  <c r="C24" i="1"/>
  <c r="G24" i="1" s="1"/>
  <c r="J32" i="1"/>
  <c r="I12" i="1"/>
  <c r="J12" i="1"/>
  <c r="I17" i="1"/>
  <c r="J17" i="1"/>
  <c r="I33" i="1"/>
  <c r="J33" i="1"/>
  <c r="I40" i="1"/>
  <c r="J40" i="1"/>
  <c r="I45" i="1"/>
  <c r="J45" i="1"/>
  <c r="I46" i="1"/>
  <c r="J46" i="1"/>
  <c r="I47" i="1"/>
  <c r="J47" i="1"/>
  <c r="I48" i="1"/>
  <c r="J48" i="1"/>
  <c r="I6" i="1"/>
  <c r="J6" i="1"/>
  <c r="I21" i="1"/>
  <c r="J21" i="1"/>
  <c r="I22" i="1"/>
  <c r="J22" i="1"/>
  <c r="I34" i="1"/>
  <c r="J34" i="1"/>
  <c r="I35" i="1"/>
  <c r="J35" i="1"/>
  <c r="I9" i="1"/>
  <c r="J9" i="1"/>
  <c r="I10" i="1"/>
  <c r="J10" i="1"/>
  <c r="I11" i="1"/>
  <c r="J11" i="1"/>
  <c r="I15" i="1"/>
  <c r="J15" i="1"/>
  <c r="I16" i="1"/>
  <c r="J16" i="1"/>
  <c r="I25" i="1"/>
  <c r="J25" i="1"/>
  <c r="I26" i="1"/>
  <c r="J26" i="1"/>
  <c r="I18" i="1"/>
  <c r="J18" i="1"/>
  <c r="I19" i="1"/>
  <c r="J19" i="1"/>
  <c r="I20" i="1"/>
  <c r="J20" i="1"/>
  <c r="I32" i="1"/>
  <c r="I30" i="1"/>
  <c r="J30" i="1"/>
  <c r="I31" i="1"/>
  <c r="J31" i="1"/>
  <c r="I27" i="1"/>
  <c r="J27" i="1"/>
  <c r="I28" i="1"/>
  <c r="J28" i="1"/>
  <c r="I29" i="1"/>
  <c r="J29" i="1"/>
  <c r="I36" i="1"/>
  <c r="J36" i="1"/>
  <c r="I37" i="1"/>
  <c r="I38" i="1"/>
  <c r="I39" i="1"/>
  <c r="I41" i="1"/>
  <c r="J41" i="1"/>
  <c r="I42" i="1"/>
  <c r="J42" i="1"/>
  <c r="I43" i="1"/>
  <c r="J43" i="1"/>
  <c r="I44" i="1"/>
  <c r="J44" i="1"/>
  <c r="J7" i="1"/>
  <c r="I7" i="1"/>
  <c r="C44" i="1"/>
  <c r="F44" i="1" s="1"/>
  <c r="C28" i="1"/>
  <c r="F28" i="1" s="1"/>
  <c r="C43" i="1"/>
  <c r="F43" i="1" s="1"/>
  <c r="C42" i="1"/>
  <c r="F42" i="1" s="1"/>
  <c r="C27" i="1"/>
  <c r="F27" i="1" s="1"/>
  <c r="C17" i="1"/>
  <c r="F17" i="1" s="1"/>
  <c r="C18" i="1"/>
  <c r="F18" i="1" s="1"/>
  <c r="C25" i="1"/>
  <c r="G25" i="1" s="1"/>
  <c r="C12" i="1"/>
  <c r="F12" i="1" s="1"/>
  <c r="C33" i="1"/>
  <c r="F33" i="1" s="1"/>
  <c r="C40" i="1"/>
  <c r="G40" i="1" s="1"/>
  <c r="C45" i="1"/>
  <c r="G45" i="1" s="1"/>
  <c r="C46" i="1"/>
  <c r="F46" i="1" s="1"/>
  <c r="C47" i="1"/>
  <c r="F47" i="1" s="1"/>
  <c r="C48" i="1"/>
  <c r="F48" i="1" s="1"/>
  <c r="C6" i="1"/>
  <c r="G6" i="1" s="1"/>
  <c r="C21" i="1"/>
  <c r="G21" i="1" s="1"/>
  <c r="C22" i="1"/>
  <c r="F22" i="1" s="1"/>
  <c r="C34" i="1"/>
  <c r="G34" i="1" s="1"/>
  <c r="C35" i="1"/>
  <c r="G35" i="1" s="1"/>
  <c r="C9" i="1"/>
  <c r="F9" i="1" s="1"/>
  <c r="C10" i="1"/>
  <c r="G10" i="1" s="1"/>
  <c r="C11" i="1"/>
  <c r="F11" i="1" s="1"/>
  <c r="C15" i="1"/>
  <c r="F15" i="1" s="1"/>
  <c r="C16" i="1"/>
  <c r="G16" i="1" s="1"/>
  <c r="C26" i="1"/>
  <c r="G26" i="1" s="1"/>
  <c r="C19" i="1"/>
  <c r="F19" i="1" s="1"/>
  <c r="C20" i="1"/>
  <c r="F20" i="1" s="1"/>
  <c r="C30" i="1"/>
  <c r="F30" i="1" s="1"/>
  <c r="C31" i="1"/>
  <c r="F31" i="1" s="1"/>
  <c r="C29" i="1"/>
  <c r="F29" i="1" s="1"/>
  <c r="C36" i="1"/>
  <c r="F36" i="1" s="1"/>
  <c r="C37" i="1"/>
  <c r="F37" i="1" s="1"/>
  <c r="C38" i="1"/>
  <c r="F38" i="1" s="1"/>
  <c r="C39" i="1"/>
  <c r="F39" i="1" s="1"/>
  <c r="C41" i="1"/>
  <c r="F41" i="1" s="1"/>
  <c r="C7" i="1"/>
  <c r="G7" i="1" s="1"/>
  <c r="G5" i="1" l="1"/>
  <c r="G13" i="1"/>
  <c r="F2" i="1"/>
  <c r="F4" i="1"/>
  <c r="G29" i="1"/>
  <c r="G23" i="1"/>
  <c r="G32" i="1"/>
  <c r="G44" i="1"/>
  <c r="F24" i="1"/>
  <c r="F10" i="1"/>
  <c r="F35" i="1"/>
  <c r="F34" i="1"/>
  <c r="G41" i="1"/>
  <c r="G22" i="1"/>
  <c r="G39" i="1"/>
  <c r="G38" i="1"/>
  <c r="F21" i="1"/>
  <c r="G37" i="1"/>
  <c r="G36" i="1"/>
  <c r="F6" i="1"/>
  <c r="F45" i="1"/>
  <c r="G31" i="1"/>
  <c r="F40" i="1"/>
  <c r="G33" i="1"/>
  <c r="G30" i="1"/>
  <c r="G17" i="1"/>
  <c r="G12" i="1"/>
  <c r="G43" i="1"/>
  <c r="F26" i="1"/>
  <c r="G42" i="1"/>
  <c r="F16" i="1"/>
  <c r="G15" i="1"/>
  <c r="G48" i="1"/>
  <c r="F7" i="1"/>
  <c r="G28" i="1"/>
  <c r="G20" i="1"/>
  <c r="G19" i="1"/>
  <c r="G47" i="1"/>
  <c r="G27" i="1"/>
  <c r="G18" i="1"/>
  <c r="G11" i="1"/>
  <c r="G46" i="1"/>
  <c r="G9" i="1"/>
  <c r="F25" i="1"/>
</calcChain>
</file>

<file path=xl/sharedStrings.xml><?xml version="1.0" encoding="utf-8"?>
<sst xmlns="http://schemas.openxmlformats.org/spreadsheetml/2006/main" count="205" uniqueCount="101">
  <si>
    <t>labels</t>
  </si>
  <si>
    <t>initval</t>
  </si>
  <si>
    <t>log</t>
  </si>
  <si>
    <t>min</t>
  </si>
  <si>
    <t>max</t>
  </si>
  <si>
    <t>best</t>
  </si>
  <si>
    <t>type</t>
  </si>
  <si>
    <t>Sensitivity</t>
  </si>
  <si>
    <t>units</t>
  </si>
  <si>
    <t>formatted</t>
  </si>
  <si>
    <t>source</t>
  </si>
  <si>
    <t>fixed</t>
  </si>
  <si>
    <t>d_I</t>
  </si>
  <si>
    <t>d_V</t>
  </si>
  <si>
    <t>d_IL6</t>
  </si>
  <si>
    <t>p_N_IL6</t>
  </si>
  <si>
    <t>d_N</t>
  </si>
  <si>
    <t>d_MI</t>
  </si>
  <si>
    <t>d_GMCSF</t>
  </si>
  <si>
    <t>p_GMCSF_MI</t>
  </si>
  <si>
    <t>p_IL6_MI</t>
  </si>
  <si>
    <t>p_GMSCF_E</t>
  </si>
  <si>
    <t>d_TNFA</t>
  </si>
  <si>
    <t>p_TNFA_E</t>
  </si>
  <si>
    <t>p_TNFA_MI</t>
  </si>
  <si>
    <t>normin</t>
  </si>
  <si>
    <t>normax</t>
  </si>
  <si>
    <t>p_IL6_I</t>
  </si>
  <si>
    <t>p_E_V</t>
  </si>
  <si>
    <t>p_V_I</t>
  </si>
  <si>
    <t>delta_V_MI</t>
  </si>
  <si>
    <t>delta_V_N</t>
  </si>
  <si>
    <t>eps_N</t>
  </si>
  <si>
    <t>eps_MI</t>
  </si>
  <si>
    <t>minchk</t>
  </si>
  <si>
    <t>maxchk</t>
  </si>
  <si>
    <t>State</t>
  </si>
  <si>
    <t>MI</t>
  </si>
  <si>
    <t>I</t>
  </si>
  <si>
    <t>V</t>
  </si>
  <si>
    <t>E</t>
  </si>
  <si>
    <t>IL6</t>
  </si>
  <si>
    <t>GMCSF</t>
  </si>
  <si>
    <t>TNFA</t>
  </si>
  <si>
    <t xml:space="preserve">N </t>
  </si>
  <si>
    <t>N</t>
  </si>
  <si>
    <t>p_MI_GMCSF</t>
  </si>
  <si>
    <t>tau_IL6</t>
  </si>
  <si>
    <t>tau_GMCSF</t>
  </si>
  <si>
    <t xml:space="preserve"> </t>
  </si>
  <si>
    <t>p_I_E</t>
  </si>
  <si>
    <t>tau_TM</t>
  </si>
  <si>
    <t>tau_FA</t>
  </si>
  <si>
    <t>tau_FB</t>
  </si>
  <si>
    <t>delta_I_T</t>
  </si>
  <si>
    <t>K_I_T</t>
  </si>
  <si>
    <t>p_FA_I</t>
  </si>
  <si>
    <t>d_FA</t>
  </si>
  <si>
    <t>p_FB_I</t>
  </si>
  <si>
    <t>d_FB</t>
  </si>
  <si>
    <t>d_T</t>
  </si>
  <si>
    <t>K_T_I</t>
  </si>
  <si>
    <t>tau_CFA</t>
  </si>
  <si>
    <t>tau_CFB</t>
  </si>
  <si>
    <t>p_FA_CFA</t>
  </si>
  <si>
    <t>p_FB_CFB</t>
  </si>
  <si>
    <t>p_CFA_I</t>
  </si>
  <si>
    <t>p_CFB_E</t>
  </si>
  <si>
    <t>d_CFB</t>
  </si>
  <si>
    <t>d_CFA</t>
  </si>
  <si>
    <t>tau_T</t>
  </si>
  <si>
    <t>p_TM_T</t>
  </si>
  <si>
    <t>p_T_I2</t>
  </si>
  <si>
    <t>p_T_I1</t>
  </si>
  <si>
    <t>FA</t>
  </si>
  <si>
    <t>FB</t>
  </si>
  <si>
    <t>T</t>
  </si>
  <si>
    <t>TM</t>
  </si>
  <si>
    <t>CFA</t>
  </si>
  <si>
    <t>CFB</t>
  </si>
  <si>
    <t>S,E</t>
  </si>
  <si>
    <t>E,I</t>
  </si>
  <si>
    <t>Label</t>
  </si>
  <si>
    <t>Value</t>
  </si>
  <si>
    <t>Log(Val)</t>
  </si>
  <si>
    <t>State(s)</t>
  </si>
  <si>
    <t>Beta</t>
  </si>
  <si>
    <t>k</t>
  </si>
  <si>
    <t>delta</t>
  </si>
  <si>
    <t>delta_E</t>
  </si>
  <si>
    <t>Kd</t>
  </si>
  <si>
    <t>p</t>
  </si>
  <si>
    <t>c</t>
  </si>
  <si>
    <t>xi</t>
  </si>
  <si>
    <t>K_E</t>
  </si>
  <si>
    <t>eta</t>
  </si>
  <si>
    <t>tau_E</t>
  </si>
  <si>
    <t>d_E</t>
  </si>
  <si>
    <t>zet</t>
  </si>
  <si>
    <t>tau_M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</si>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</sst>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2"/>
      <color rgb="FFF8F8F2"/>
      <name val="Consolas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/>
    <xf numFmtId="11" fontId="0" fillId="0" borderId="0" xfId="0" applyNumberFormat="1"/>
    <xf numFmtId="1" fontId="0" fillId="0" borderId="0" xfId="0" applyNumberFormat="1"/>
    <xf numFmtId="0" fontId="5" fillId="0" borderId="0" xfId="0" applyFont="1"/>
    <xf numFmtId="2" fontId="0" fillId="0" borderId="0" xfId="0" applyNumberFormat="1"/>
    <xf numFmtId="0" fontId="0" fillId="4" borderId="0" xfId="0" applyFill="1"/>
    <xf numFmtId="0" fontId="2" fillId="4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65"/>
  <sheetViews>
    <sheetView tabSelected="1" zoomScaleNormal="100" workbookViewId="0">
      <pane xSplit="1" topLeftCell="B1" activePane="topRight" state="frozen"/>
      <selection pane="topRight" activeCell="B6" sqref="B6"/>
    </sheetView>
  </sheetViews>
  <sheetFormatPr defaultRowHeight="15" x14ac:dyDescent="0.25"/>
  <cols>
    <col min="1" max="1" width="13.28515625" bestFit="1" customWidth="1"/>
    <col min="2" max="2" width="8.85546875" customWidth="1"/>
    <col min="4" max="4" width="6.5703125" customWidth="1"/>
    <col min="5" max="5" width="7" customWidth="1"/>
    <col min="6" max="6" width="2.7109375" customWidth="1"/>
    <col min="7" max="7" width="2.5703125" customWidth="1"/>
    <col min="8" max="8" width="9.5703125" bestFit="1" customWidth="1"/>
    <col min="11" max="11" width="12" bestFit="1" customWidth="1"/>
    <col min="13" max="13" width="1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35</v>
      </c>
      <c r="H1" s="1" t="s">
        <v>6</v>
      </c>
      <c r="I1" s="1" t="s">
        <v>25</v>
      </c>
      <c r="J1" s="1" t="s">
        <v>26</v>
      </c>
      <c r="K1" s="1" t="s">
        <v>5</v>
      </c>
      <c r="L1" s="1" t="s">
        <v>7</v>
      </c>
      <c r="M1" s="1" t="s">
        <v>36</v>
      </c>
      <c r="N1" s="1" t="s">
        <v>8</v>
      </c>
      <c r="O1" s="1" t="s">
        <v>9</v>
      </c>
      <c r="P1" s="1" t="s">
        <v>10</v>
      </c>
    </row>
    <row r="2" spans="1:16" hidden="1" x14ac:dyDescent="0.25">
      <c r="A2" t="s">
        <v>66</v>
      </c>
      <c r="B2">
        <v>0.01</v>
      </c>
      <c r="C2" s="3">
        <f t="shared" ref="C2:C26" si="0">LOG10(B2)</f>
        <v>-2</v>
      </c>
      <c r="D2">
        <v>-2.5</v>
      </c>
      <c r="E2">
        <v>-1.5</v>
      </c>
      <c r="F2" s="3">
        <f t="shared" ref="F2:F26" si="1">D2-C2</f>
        <v>-0.5</v>
      </c>
      <c r="G2" s="3">
        <f t="shared" ref="G2:G26" si="2">C2-E2</f>
        <v>-0.5</v>
      </c>
      <c r="H2" t="s">
        <v>11</v>
      </c>
      <c r="I2">
        <f t="shared" ref="I2:I26" si="3">10^D2</f>
        <v>3.1622776601683764E-3</v>
      </c>
      <c r="J2">
        <f t="shared" ref="J2:J26" si="4">10^E2</f>
        <v>3.1622776601683784E-2</v>
      </c>
      <c r="L2" t="b">
        <v>0</v>
      </c>
      <c r="M2" s="5" t="s">
        <v>78</v>
      </c>
    </row>
    <row r="3" spans="1:16" hidden="1" x14ac:dyDescent="0.25">
      <c r="A3" t="s">
        <v>69</v>
      </c>
      <c r="B3">
        <v>1</v>
      </c>
      <c r="C3" s="3">
        <f t="shared" si="0"/>
        <v>0</v>
      </c>
      <c r="D3">
        <v>-0.1</v>
      </c>
      <c r="E3">
        <v>1</v>
      </c>
      <c r="F3" s="3">
        <f t="shared" si="1"/>
        <v>-0.1</v>
      </c>
      <c r="G3" s="3">
        <f t="shared" si="2"/>
        <v>-1</v>
      </c>
      <c r="H3" t="s">
        <v>11</v>
      </c>
      <c r="I3">
        <f t="shared" si="3"/>
        <v>0.79432823472428149</v>
      </c>
      <c r="J3">
        <f t="shared" si="4"/>
        <v>10</v>
      </c>
      <c r="L3" t="b">
        <v>0</v>
      </c>
      <c r="M3" s="6" t="s">
        <v>78</v>
      </c>
    </row>
    <row r="4" spans="1:16" hidden="1" x14ac:dyDescent="0.25">
      <c r="A4" t="s">
        <v>67</v>
      </c>
      <c r="B4">
        <v>0.01</v>
      </c>
      <c r="C4" s="3">
        <f t="shared" si="0"/>
        <v>-2</v>
      </c>
      <c r="D4">
        <v>-1</v>
      </c>
      <c r="E4">
        <v>2</v>
      </c>
      <c r="F4" s="3">
        <f t="shared" si="1"/>
        <v>1</v>
      </c>
      <c r="G4" s="3">
        <f t="shared" si="2"/>
        <v>-4</v>
      </c>
      <c r="H4" t="s">
        <v>11</v>
      </c>
      <c r="I4">
        <f t="shared" si="3"/>
        <v>0.1</v>
      </c>
      <c r="J4">
        <f t="shared" si="4"/>
        <v>100</v>
      </c>
      <c r="L4" t="b">
        <v>0</v>
      </c>
      <c r="M4" s="5" t="s">
        <v>79</v>
      </c>
    </row>
    <row r="5" spans="1:16" hidden="1" x14ac:dyDescent="0.25">
      <c r="A5" t="s">
        <v>68</v>
      </c>
      <c r="B5">
        <v>10</v>
      </c>
      <c r="C5" s="3">
        <f t="shared" si="0"/>
        <v>1</v>
      </c>
      <c r="D5">
        <v>-7</v>
      </c>
      <c r="E5">
        <v>-4</v>
      </c>
      <c r="F5" s="3">
        <f t="shared" si="1"/>
        <v>-8</v>
      </c>
      <c r="G5" s="3">
        <f t="shared" si="2"/>
        <v>5</v>
      </c>
      <c r="H5" t="s">
        <v>11</v>
      </c>
      <c r="I5">
        <f t="shared" si="3"/>
        <v>9.9999999999999995E-8</v>
      </c>
      <c r="J5">
        <f t="shared" si="4"/>
        <v>1E-4</v>
      </c>
      <c r="L5" t="b">
        <v>0</v>
      </c>
      <c r="M5" s="6" t="s">
        <v>79</v>
      </c>
    </row>
    <row r="6" spans="1:16" x14ac:dyDescent="0.25">
      <c r="A6" s="13" t="s">
        <v>28</v>
      </c>
      <c r="B6" s="9">
        <f>0.000062297</f>
        <v>6.2297000000000003E-5</v>
      </c>
      <c r="C6" s="3">
        <f t="shared" si="0"/>
        <v>-4.2055328669012848</v>
      </c>
      <c r="D6">
        <v>-5</v>
      </c>
      <c r="E6">
        <v>-4</v>
      </c>
      <c r="F6" s="3">
        <f t="shared" si="1"/>
        <v>-0.79446713309871519</v>
      </c>
      <c r="G6" s="3">
        <f t="shared" si="2"/>
        <v>-0.20553286690128481</v>
      </c>
      <c r="H6" t="s">
        <v>5</v>
      </c>
      <c r="I6">
        <f t="shared" si="3"/>
        <v>1.0000000000000001E-5</v>
      </c>
      <c r="J6">
        <f t="shared" si="4"/>
        <v>1E-4</v>
      </c>
      <c r="K6">
        <f>0.0000630570101689473</f>
        <v>6.3057010168947298E-5</v>
      </c>
      <c r="L6" t="b">
        <v>0</v>
      </c>
      <c r="M6" s="5" t="s">
        <v>40</v>
      </c>
      <c r="P6" s="4"/>
    </row>
    <row r="7" spans="1:16" hidden="1" x14ac:dyDescent="0.25">
      <c r="A7" s="6" t="s">
        <v>62</v>
      </c>
      <c r="B7">
        <v>5</v>
      </c>
      <c r="C7" s="3">
        <f t="shared" si="0"/>
        <v>0.69897000433601886</v>
      </c>
      <c r="D7">
        <v>0.5</v>
      </c>
      <c r="E7">
        <v>1</v>
      </c>
      <c r="F7" s="3">
        <f t="shared" si="1"/>
        <v>-0.19897000433601886</v>
      </c>
      <c r="G7" s="3">
        <f t="shared" si="2"/>
        <v>-0.30102999566398114</v>
      </c>
      <c r="H7" t="s">
        <v>11</v>
      </c>
      <c r="I7">
        <f t="shared" si="3"/>
        <v>3.1622776601683795</v>
      </c>
      <c r="J7">
        <f t="shared" si="4"/>
        <v>10</v>
      </c>
      <c r="L7" t="b">
        <v>0</v>
      </c>
      <c r="M7" s="6" t="s">
        <v>74</v>
      </c>
      <c r="N7" s="2"/>
      <c r="O7" s="2"/>
      <c r="P7" s="4"/>
    </row>
    <row r="8" spans="1:16" hidden="1" x14ac:dyDescent="0.25">
      <c r="A8" s="15" t="s">
        <v>52</v>
      </c>
      <c r="B8">
        <v>0.82499999999999996</v>
      </c>
      <c r="C8" s="3">
        <f t="shared" si="0"/>
        <v>-8.3546051450074932E-2</v>
      </c>
      <c r="D8">
        <v>-0.1</v>
      </c>
      <c r="E8">
        <v>0</v>
      </c>
      <c r="F8" s="3">
        <f t="shared" si="1"/>
        <v>-1.6453948549925074E-2</v>
      </c>
      <c r="G8" s="3">
        <f t="shared" si="2"/>
        <v>-8.3546051450074932E-2</v>
      </c>
      <c r="H8" t="s">
        <v>11</v>
      </c>
      <c r="I8">
        <f t="shared" si="3"/>
        <v>0.79432823472428149</v>
      </c>
      <c r="J8">
        <f t="shared" si="4"/>
        <v>1</v>
      </c>
      <c r="L8" t="b">
        <v>0</v>
      </c>
      <c r="M8" s="6" t="s">
        <v>74</v>
      </c>
      <c r="N8" s="2"/>
      <c r="O8" s="2"/>
      <c r="P8" s="4"/>
    </row>
    <row r="9" spans="1:16" hidden="1" x14ac:dyDescent="0.25">
      <c r="A9" t="s">
        <v>56</v>
      </c>
      <c r="B9">
        <v>0.05</v>
      </c>
      <c r="C9" s="3">
        <f t="shared" si="0"/>
        <v>-1.3010299956639813</v>
      </c>
      <c r="D9">
        <v>-3</v>
      </c>
      <c r="E9">
        <v>0</v>
      </c>
      <c r="F9" s="3">
        <f t="shared" si="1"/>
        <v>-1.6989700043360187</v>
      </c>
      <c r="G9" s="3">
        <f t="shared" si="2"/>
        <v>-1.3010299956639813</v>
      </c>
      <c r="H9" t="s">
        <v>5</v>
      </c>
      <c r="I9">
        <f t="shared" si="3"/>
        <v>1E-3</v>
      </c>
      <c r="J9">
        <f t="shared" si="4"/>
        <v>1</v>
      </c>
      <c r="K9">
        <v>0.01</v>
      </c>
      <c r="L9" t="b">
        <v>0</v>
      </c>
      <c r="M9" s="6" t="s">
        <v>74</v>
      </c>
      <c r="P9" s="4"/>
    </row>
    <row r="10" spans="1:16" hidden="1" x14ac:dyDescent="0.25">
      <c r="A10" t="s">
        <v>64</v>
      </c>
      <c r="B10">
        <v>1.5925072519504101E-2</v>
      </c>
      <c r="C10" s="3">
        <f t="shared" si="0"/>
        <v>-1.7979185813003826</v>
      </c>
      <c r="D10">
        <v>-2</v>
      </c>
      <c r="E10">
        <v>-1</v>
      </c>
      <c r="F10" s="3">
        <f t="shared" si="1"/>
        <v>-0.20208141869961738</v>
      </c>
      <c r="G10" s="3">
        <f t="shared" si="2"/>
        <v>-0.79791858130038262</v>
      </c>
      <c r="H10" t="s">
        <v>11</v>
      </c>
      <c r="I10">
        <f t="shared" si="3"/>
        <v>0.01</v>
      </c>
      <c r="J10">
        <f t="shared" si="4"/>
        <v>0.1</v>
      </c>
      <c r="L10" t="b">
        <v>0</v>
      </c>
      <c r="M10" s="5" t="s">
        <v>74</v>
      </c>
      <c r="P10" s="4"/>
    </row>
    <row r="11" spans="1:16" hidden="1" x14ac:dyDescent="0.25">
      <c r="A11" t="s">
        <v>57</v>
      </c>
      <c r="B11">
        <v>1000</v>
      </c>
      <c r="C11" s="3">
        <f t="shared" si="0"/>
        <v>3</v>
      </c>
      <c r="D11">
        <v>0</v>
      </c>
      <c r="E11">
        <v>2.5</v>
      </c>
      <c r="F11" s="3">
        <f t="shared" si="1"/>
        <v>-3</v>
      </c>
      <c r="G11" s="3">
        <f t="shared" si="2"/>
        <v>0.5</v>
      </c>
      <c r="H11" t="s">
        <v>11</v>
      </c>
      <c r="I11">
        <f t="shared" si="3"/>
        <v>1</v>
      </c>
      <c r="J11">
        <f t="shared" si="4"/>
        <v>316.22776601683825</v>
      </c>
      <c r="K11">
        <v>57.047900359183899</v>
      </c>
      <c r="L11" t="b">
        <v>0</v>
      </c>
      <c r="M11" s="6" t="s">
        <v>74</v>
      </c>
      <c r="P11" s="4"/>
    </row>
    <row r="12" spans="1:16" hidden="1" x14ac:dyDescent="0.25">
      <c r="A12" s="15" t="s">
        <v>53</v>
      </c>
      <c r="B12">
        <v>0.82499999999999996</v>
      </c>
      <c r="C12" s="3">
        <f t="shared" si="0"/>
        <v>-8.3546051450074932E-2</v>
      </c>
      <c r="D12">
        <v>-0.1</v>
      </c>
      <c r="E12">
        <v>0</v>
      </c>
      <c r="F12" s="3">
        <f t="shared" si="1"/>
        <v>-1.6453948549925074E-2</v>
      </c>
      <c r="G12" s="3">
        <f t="shared" si="2"/>
        <v>-8.3546051450074932E-2</v>
      </c>
      <c r="H12" t="s">
        <v>11</v>
      </c>
      <c r="I12">
        <f t="shared" si="3"/>
        <v>0.79432823472428149</v>
      </c>
      <c r="J12">
        <f t="shared" si="4"/>
        <v>1</v>
      </c>
      <c r="L12" t="b">
        <v>0</v>
      </c>
      <c r="M12" s="6" t="s">
        <v>75</v>
      </c>
      <c r="N12" s="2"/>
      <c r="O12" s="2"/>
      <c r="P12" s="4"/>
    </row>
    <row r="13" spans="1:16" hidden="1" x14ac:dyDescent="0.25">
      <c r="A13" s="6" t="s">
        <v>63</v>
      </c>
      <c r="B13">
        <v>2.7</v>
      </c>
      <c r="C13" s="3">
        <f t="shared" si="0"/>
        <v>0.43136376415898736</v>
      </c>
      <c r="D13">
        <v>0</v>
      </c>
      <c r="E13">
        <v>0.25</v>
      </c>
      <c r="F13" s="3">
        <f t="shared" si="1"/>
        <v>-0.43136376415898736</v>
      </c>
      <c r="G13" s="3">
        <f t="shared" si="2"/>
        <v>0.18136376415898736</v>
      </c>
      <c r="H13" t="s">
        <v>11</v>
      </c>
      <c r="I13">
        <f t="shared" si="3"/>
        <v>1</v>
      </c>
      <c r="J13">
        <f t="shared" si="4"/>
        <v>1.778279410038923</v>
      </c>
      <c r="L13" t="b">
        <v>0</v>
      </c>
      <c r="M13" s="6" t="s">
        <v>75</v>
      </c>
      <c r="N13" s="2"/>
      <c r="O13" s="2"/>
      <c r="P13" s="4"/>
    </row>
    <row r="14" spans="1:16" hidden="1" x14ac:dyDescent="0.25">
      <c r="A14" t="s">
        <v>58</v>
      </c>
      <c r="B14">
        <v>3.4999999999999997E-5</v>
      </c>
      <c r="C14" s="3">
        <f t="shared" si="0"/>
        <v>-4.4559319556497243</v>
      </c>
      <c r="D14">
        <v>-5</v>
      </c>
      <c r="E14">
        <v>-3</v>
      </c>
      <c r="F14" s="3">
        <f t="shared" si="1"/>
        <v>-0.54406804435027567</v>
      </c>
      <c r="G14" s="3">
        <f t="shared" si="2"/>
        <v>-1.4559319556497243</v>
      </c>
      <c r="H14" t="s">
        <v>11</v>
      </c>
      <c r="I14">
        <f t="shared" si="3"/>
        <v>1.0000000000000001E-5</v>
      </c>
      <c r="J14">
        <f t="shared" si="4"/>
        <v>1E-3</v>
      </c>
      <c r="L14" t="b">
        <v>0</v>
      </c>
      <c r="M14" s="5" t="s">
        <v>75</v>
      </c>
      <c r="P14" s="4"/>
    </row>
    <row r="15" spans="1:16" hidden="1" x14ac:dyDescent="0.25">
      <c r="A15" t="s">
        <v>65</v>
      </c>
      <c r="B15">
        <v>0.1</v>
      </c>
      <c r="C15" s="3">
        <f t="shared" si="0"/>
        <v>-1</v>
      </c>
      <c r="D15">
        <v>-5</v>
      </c>
      <c r="E15">
        <v>0</v>
      </c>
      <c r="F15" s="3">
        <f t="shared" si="1"/>
        <v>-4</v>
      </c>
      <c r="G15" s="3">
        <f t="shared" si="2"/>
        <v>-1</v>
      </c>
      <c r="H15" t="s">
        <v>11</v>
      </c>
      <c r="I15">
        <f t="shared" si="3"/>
        <v>1.0000000000000001E-5</v>
      </c>
      <c r="J15">
        <f t="shared" si="4"/>
        <v>1</v>
      </c>
      <c r="L15" t="b">
        <v>0</v>
      </c>
      <c r="M15" s="6" t="s">
        <v>75</v>
      </c>
      <c r="P15" s="4"/>
    </row>
    <row r="16" spans="1:16" hidden="1" x14ac:dyDescent="0.25">
      <c r="A16" t="s">
        <v>59</v>
      </c>
      <c r="B16">
        <v>1</v>
      </c>
      <c r="C16" s="3">
        <f t="shared" si="0"/>
        <v>0</v>
      </c>
      <c r="D16">
        <v>0</v>
      </c>
      <c r="E16">
        <v>2</v>
      </c>
      <c r="F16" s="3">
        <f t="shared" si="1"/>
        <v>0</v>
      </c>
      <c r="G16" s="3">
        <f t="shared" si="2"/>
        <v>-2</v>
      </c>
      <c r="H16" t="s">
        <v>11</v>
      </c>
      <c r="I16">
        <f t="shared" si="3"/>
        <v>1</v>
      </c>
      <c r="J16">
        <f t="shared" si="4"/>
        <v>100</v>
      </c>
      <c r="L16" t="b">
        <v>0</v>
      </c>
      <c r="M16" s="5" t="s">
        <v>75</v>
      </c>
      <c r="P16" s="4"/>
    </row>
    <row r="17" spans="1:16" hidden="1" x14ac:dyDescent="0.25">
      <c r="A17" s="6" t="s">
        <v>48</v>
      </c>
      <c r="B17">
        <v>1.4</v>
      </c>
      <c r="C17" s="3">
        <f t="shared" si="0"/>
        <v>0.14612803567823801</v>
      </c>
      <c r="D17">
        <v>-0.125</v>
      </c>
      <c r="E17">
        <v>0.2</v>
      </c>
      <c r="F17" s="3">
        <f t="shared" si="1"/>
        <v>-0.27112803567823801</v>
      </c>
      <c r="G17" s="3">
        <f t="shared" si="2"/>
        <v>-5.3871964321762E-2</v>
      </c>
      <c r="H17" t="s">
        <v>11</v>
      </c>
      <c r="I17">
        <f t="shared" si="3"/>
        <v>0.74989420933245587</v>
      </c>
      <c r="J17">
        <f t="shared" si="4"/>
        <v>1.5848931924611136</v>
      </c>
      <c r="L17" t="b">
        <v>0</v>
      </c>
      <c r="M17" s="6" t="s">
        <v>42</v>
      </c>
      <c r="N17" s="2"/>
      <c r="O17" s="2"/>
      <c r="P17" s="4"/>
    </row>
    <row r="18" spans="1:16" hidden="1" x14ac:dyDescent="0.25">
      <c r="A18" t="s">
        <v>21</v>
      </c>
      <c r="B18">
        <v>8.2700000000000004E-5</v>
      </c>
      <c r="C18" s="3">
        <f t="shared" si="0"/>
        <v>-4.0824944904474529</v>
      </c>
      <c r="D18">
        <v>-7</v>
      </c>
      <c r="E18">
        <v>-3</v>
      </c>
      <c r="F18" s="3">
        <f t="shared" si="1"/>
        <v>-2.9175055095525471</v>
      </c>
      <c r="G18" s="3">
        <f t="shared" si="2"/>
        <v>-1.0824944904474529</v>
      </c>
      <c r="H18" t="s">
        <v>11</v>
      </c>
      <c r="I18">
        <f t="shared" si="3"/>
        <v>9.9999999999999995E-8</v>
      </c>
      <c r="J18">
        <f t="shared" si="4"/>
        <v>1E-3</v>
      </c>
      <c r="L18" t="b">
        <v>0</v>
      </c>
      <c r="M18" s="6" t="s">
        <v>42</v>
      </c>
      <c r="P18" s="5"/>
    </row>
    <row r="19" spans="1:16" hidden="1" x14ac:dyDescent="0.25">
      <c r="A19" t="s">
        <v>19</v>
      </c>
      <c r="B19">
        <v>8.0000000000000002E-3</v>
      </c>
      <c r="C19" s="3">
        <f t="shared" si="0"/>
        <v>-2.0969100130080562</v>
      </c>
      <c r="D19">
        <v>-3</v>
      </c>
      <c r="E19">
        <v>-1</v>
      </c>
      <c r="F19" s="3">
        <f t="shared" si="1"/>
        <v>-0.90308998699194376</v>
      </c>
      <c r="G19" s="3">
        <f t="shared" si="2"/>
        <v>-1.0969100130080562</v>
      </c>
      <c r="H19" t="s">
        <v>11</v>
      </c>
      <c r="I19">
        <f t="shared" si="3"/>
        <v>1E-3</v>
      </c>
      <c r="J19">
        <f t="shared" si="4"/>
        <v>0.1</v>
      </c>
      <c r="L19" t="b">
        <v>0</v>
      </c>
      <c r="M19" s="5" t="s">
        <v>42</v>
      </c>
      <c r="P19" s="5"/>
    </row>
    <row r="20" spans="1:16" hidden="1" x14ac:dyDescent="0.25">
      <c r="A20" t="s">
        <v>18</v>
      </c>
      <c r="B20">
        <v>1</v>
      </c>
      <c r="C20" s="3">
        <f t="shared" si="0"/>
        <v>0</v>
      </c>
      <c r="D20">
        <v>-0.1</v>
      </c>
      <c r="E20">
        <v>2</v>
      </c>
      <c r="F20" s="3">
        <f t="shared" si="1"/>
        <v>-0.1</v>
      </c>
      <c r="G20" s="3">
        <f t="shared" si="2"/>
        <v>-2</v>
      </c>
      <c r="H20" t="s">
        <v>11</v>
      </c>
      <c r="I20">
        <f t="shared" si="3"/>
        <v>0.79432823472428149</v>
      </c>
      <c r="J20">
        <f t="shared" si="4"/>
        <v>100</v>
      </c>
      <c r="L20" t="b">
        <v>0</v>
      </c>
      <c r="M20" s="6" t="s">
        <v>42</v>
      </c>
      <c r="P20" s="5"/>
    </row>
    <row r="21" spans="1:16" x14ac:dyDescent="0.25">
      <c r="A21" s="13" t="s">
        <v>50</v>
      </c>
      <c r="B21">
        <v>4</v>
      </c>
      <c r="C21" s="3">
        <f t="shared" si="0"/>
        <v>0.6020599913279624</v>
      </c>
      <c r="D21">
        <v>0</v>
      </c>
      <c r="E21">
        <v>0.8</v>
      </c>
      <c r="F21" s="3">
        <f t="shared" si="1"/>
        <v>-0.6020599913279624</v>
      </c>
      <c r="G21" s="3">
        <f t="shared" si="2"/>
        <v>-0.19794000867203765</v>
      </c>
      <c r="H21" t="s">
        <v>5</v>
      </c>
      <c r="I21">
        <f t="shared" si="3"/>
        <v>1</v>
      </c>
      <c r="J21">
        <f t="shared" si="4"/>
        <v>6.3095734448019343</v>
      </c>
      <c r="K21">
        <v>4.0319222352194597</v>
      </c>
      <c r="L21" t="b">
        <v>0</v>
      </c>
      <c r="M21" s="5" t="s">
        <v>38</v>
      </c>
      <c r="P21" s="4"/>
    </row>
    <row r="22" spans="1:16" x14ac:dyDescent="0.25">
      <c r="A22" s="13" t="s">
        <v>12</v>
      </c>
      <c r="B22">
        <v>0.2414</v>
      </c>
      <c r="C22" s="3">
        <f t="shared" si="0"/>
        <v>-0.61726273423866962</v>
      </c>
      <c r="D22">
        <v>-1</v>
      </c>
      <c r="E22">
        <v>0</v>
      </c>
      <c r="F22" s="3">
        <f t="shared" si="1"/>
        <v>-0.38273726576133038</v>
      </c>
      <c r="G22" s="3">
        <f t="shared" si="2"/>
        <v>-0.61726273423866962</v>
      </c>
      <c r="H22" t="s">
        <v>5</v>
      </c>
      <c r="I22">
        <f t="shared" si="3"/>
        <v>0.1</v>
      </c>
      <c r="J22">
        <f t="shared" si="4"/>
        <v>1</v>
      </c>
      <c r="K22">
        <f>0.227160254850847</f>
        <v>0.22716025485084701</v>
      </c>
      <c r="L22" t="b">
        <v>0</v>
      </c>
      <c r="M22" s="5" t="s">
        <v>38</v>
      </c>
      <c r="P22" s="4"/>
    </row>
    <row r="23" spans="1:16" hidden="1" x14ac:dyDescent="0.25">
      <c r="A23" t="s">
        <v>47</v>
      </c>
      <c r="B23">
        <v>1.5</v>
      </c>
      <c r="C23" s="3">
        <f t="shared" si="0"/>
        <v>0.17609125905568124</v>
      </c>
      <c r="D23">
        <v>-1</v>
      </c>
      <c r="E23">
        <v>0.5</v>
      </c>
      <c r="F23" s="3">
        <f t="shared" si="1"/>
        <v>-1.1760912590556813</v>
      </c>
      <c r="G23" s="3">
        <f t="shared" si="2"/>
        <v>-0.32390874094431876</v>
      </c>
      <c r="H23" t="s">
        <v>11</v>
      </c>
      <c r="I23">
        <f t="shared" si="3"/>
        <v>0.1</v>
      </c>
      <c r="J23">
        <f t="shared" si="4"/>
        <v>3.1622776601683795</v>
      </c>
      <c r="L23" t="b">
        <v>0</v>
      </c>
      <c r="M23" s="6" t="s">
        <v>41</v>
      </c>
      <c r="P23" s="5"/>
    </row>
    <row r="24" spans="1:16" hidden="1" x14ac:dyDescent="0.25">
      <c r="A24" t="s">
        <v>27</v>
      </c>
      <c r="B24">
        <v>7.4999999999999993E-5</v>
      </c>
      <c r="C24" s="3">
        <f t="shared" si="0"/>
        <v>-4.1249387366082999</v>
      </c>
      <c r="D24">
        <v>-6</v>
      </c>
      <c r="E24">
        <v>-3</v>
      </c>
      <c r="F24" s="3">
        <f t="shared" si="1"/>
        <v>-1.8750612633917001</v>
      </c>
      <c r="G24" s="3">
        <f t="shared" si="2"/>
        <v>-1.1249387366082999</v>
      </c>
      <c r="H24" t="s">
        <v>11</v>
      </c>
      <c r="I24">
        <f t="shared" si="3"/>
        <v>9.9999999999999995E-7</v>
      </c>
      <c r="J24">
        <f t="shared" si="4"/>
        <v>1E-3</v>
      </c>
      <c r="L24" t="b">
        <v>0</v>
      </c>
      <c r="M24" s="5" t="s">
        <v>41</v>
      </c>
      <c r="P24" s="5"/>
    </row>
    <row r="25" spans="1:16" hidden="1" x14ac:dyDescent="0.25">
      <c r="A25" s="7" t="s">
        <v>20</v>
      </c>
      <c r="B25">
        <v>0.01</v>
      </c>
      <c r="C25" s="3">
        <f t="shared" si="0"/>
        <v>-2</v>
      </c>
      <c r="D25">
        <v>-4</v>
      </c>
      <c r="E25">
        <v>-1</v>
      </c>
      <c r="F25" s="3">
        <f t="shared" si="1"/>
        <v>-2</v>
      </c>
      <c r="G25" s="3">
        <f t="shared" si="2"/>
        <v>-1</v>
      </c>
      <c r="H25" t="s">
        <v>11</v>
      </c>
      <c r="I25">
        <f t="shared" si="3"/>
        <v>1E-4</v>
      </c>
      <c r="J25">
        <f t="shared" si="4"/>
        <v>0.1</v>
      </c>
      <c r="L25" t="b">
        <v>0</v>
      </c>
      <c r="M25" s="6" t="s">
        <v>41</v>
      </c>
      <c r="P25" s="5"/>
    </row>
    <row r="26" spans="1:16" hidden="1" x14ac:dyDescent="0.25">
      <c r="A26" t="s">
        <v>14</v>
      </c>
      <c r="B26">
        <v>4</v>
      </c>
      <c r="C26" s="3">
        <f t="shared" si="0"/>
        <v>0.6020599913279624</v>
      </c>
      <c r="D26">
        <v>-1</v>
      </c>
      <c r="E26">
        <v>2</v>
      </c>
      <c r="F26" s="3">
        <f t="shared" si="1"/>
        <v>-1.6020599913279625</v>
      </c>
      <c r="G26" s="3">
        <f t="shared" si="2"/>
        <v>-1.3979400086720375</v>
      </c>
      <c r="H26" t="s">
        <v>11</v>
      </c>
      <c r="I26">
        <f t="shared" si="3"/>
        <v>0.1</v>
      </c>
      <c r="J26">
        <f t="shared" si="4"/>
        <v>100</v>
      </c>
      <c r="L26" t="b">
        <v>0</v>
      </c>
      <c r="M26" s="5" t="s">
        <v>41</v>
      </c>
      <c r="P26" s="5"/>
    </row>
    <row r="27" spans="1:16" ht="15.75" hidden="1" x14ac:dyDescent="0.25">
      <c r="A27" t="s">
        <v>46</v>
      </c>
      <c r="B27" s="8">
        <v>58520</v>
      </c>
      <c r="C27" s="3">
        <f t="shared" ref="C27:C47" si="5">LOG10(B27)</f>
        <v>4.7673043174532737</v>
      </c>
      <c r="D27">
        <v>4</v>
      </c>
      <c r="E27">
        <v>5</v>
      </c>
      <c r="F27" s="3">
        <f t="shared" ref="F27:F48" si="6">D27-C27</f>
        <v>-0.76730431745327365</v>
      </c>
      <c r="G27" s="3">
        <f t="shared" ref="G27:G48" si="7">C27-E27</f>
        <v>-0.23269568254672635</v>
      </c>
      <c r="H27" t="s">
        <v>11</v>
      </c>
      <c r="I27">
        <f t="shared" ref="I27:I48" si="8">10^D27</f>
        <v>10000</v>
      </c>
      <c r="J27">
        <f t="shared" ref="J27:J48" si="9">10^E27</f>
        <v>100000</v>
      </c>
      <c r="L27" t="b">
        <v>0</v>
      </c>
      <c r="M27" s="5" t="s">
        <v>37</v>
      </c>
      <c r="P27" s="5"/>
    </row>
    <row r="28" spans="1:16" hidden="1" x14ac:dyDescent="0.25">
      <c r="A28" t="s">
        <v>33</v>
      </c>
      <c r="B28">
        <v>30</v>
      </c>
      <c r="C28" s="3">
        <f t="shared" si="5"/>
        <v>1.4771212547196624</v>
      </c>
      <c r="D28">
        <v>1</v>
      </c>
      <c r="E28">
        <v>3</v>
      </c>
      <c r="F28" s="3">
        <f t="shared" si="6"/>
        <v>-0.47712125471966238</v>
      </c>
      <c r="G28" s="3">
        <f t="shared" si="7"/>
        <v>-1.5228787452803376</v>
      </c>
      <c r="H28" t="s">
        <v>11</v>
      </c>
      <c r="I28">
        <f t="shared" si="8"/>
        <v>10</v>
      </c>
      <c r="J28">
        <f t="shared" si="9"/>
        <v>1000</v>
      </c>
      <c r="L28" t="b">
        <v>0</v>
      </c>
      <c r="M28" s="6" t="s">
        <v>37</v>
      </c>
      <c r="P28" s="5"/>
    </row>
    <row r="29" spans="1:16" hidden="1" x14ac:dyDescent="0.25">
      <c r="A29" t="s">
        <v>17</v>
      </c>
      <c r="B29">
        <v>0.3</v>
      </c>
      <c r="C29" s="3">
        <f t="shared" si="5"/>
        <v>-0.52287874528033762</v>
      </c>
      <c r="D29">
        <v>-2</v>
      </c>
      <c r="E29">
        <v>1</v>
      </c>
      <c r="F29" s="3">
        <f t="shared" si="6"/>
        <v>-1.4771212547196624</v>
      </c>
      <c r="G29" s="3">
        <f t="shared" si="7"/>
        <v>-1.5228787452803376</v>
      </c>
      <c r="H29" t="s">
        <v>11</v>
      </c>
      <c r="I29">
        <f t="shared" si="8"/>
        <v>0.01</v>
      </c>
      <c r="J29">
        <f t="shared" si="9"/>
        <v>10</v>
      </c>
      <c r="L29" t="b">
        <v>0</v>
      </c>
      <c r="M29" s="5" t="s">
        <v>37</v>
      </c>
      <c r="P29" s="5"/>
    </row>
    <row r="30" spans="1:16" hidden="1" x14ac:dyDescent="0.25">
      <c r="A30" t="s">
        <v>32</v>
      </c>
      <c r="B30">
        <v>10000</v>
      </c>
      <c r="C30" s="3">
        <f t="shared" si="5"/>
        <v>4</v>
      </c>
      <c r="D30">
        <v>3</v>
      </c>
      <c r="E30">
        <v>6</v>
      </c>
      <c r="F30" s="3">
        <f t="shared" si="6"/>
        <v>-1</v>
      </c>
      <c r="G30" s="3">
        <f t="shared" si="7"/>
        <v>-2</v>
      </c>
      <c r="H30" t="s">
        <v>11</v>
      </c>
      <c r="I30">
        <f t="shared" si="8"/>
        <v>1000</v>
      </c>
      <c r="J30">
        <f t="shared" si="9"/>
        <v>1000000</v>
      </c>
      <c r="L30" t="b">
        <v>0</v>
      </c>
      <c r="M30" s="5" t="s">
        <v>45</v>
      </c>
      <c r="P30" s="5"/>
    </row>
    <row r="31" spans="1:16" hidden="1" x14ac:dyDescent="0.25">
      <c r="A31" t="s">
        <v>16</v>
      </c>
      <c r="B31">
        <v>1.28</v>
      </c>
      <c r="C31" s="3">
        <f t="shared" si="5"/>
        <v>0.10720996964786837</v>
      </c>
      <c r="D31">
        <v>-1</v>
      </c>
      <c r="E31">
        <v>1</v>
      </c>
      <c r="F31" s="3">
        <f t="shared" si="6"/>
        <v>-1.1072099696478683</v>
      </c>
      <c r="G31" s="3">
        <f t="shared" si="7"/>
        <v>-0.89279003035213167</v>
      </c>
      <c r="H31" t="s">
        <v>11</v>
      </c>
      <c r="I31">
        <f t="shared" si="8"/>
        <v>0.1</v>
      </c>
      <c r="J31">
        <f t="shared" si="9"/>
        <v>10</v>
      </c>
      <c r="L31" t="b">
        <v>0</v>
      </c>
      <c r="M31" s="6" t="s">
        <v>45</v>
      </c>
      <c r="P31" s="5"/>
    </row>
    <row r="32" spans="1:16" hidden="1" x14ac:dyDescent="0.25">
      <c r="A32" t="s">
        <v>15</v>
      </c>
      <c r="B32">
        <f>10^9</f>
        <v>1000000000</v>
      </c>
      <c r="C32" s="3">
        <f t="shared" si="5"/>
        <v>9</v>
      </c>
      <c r="D32">
        <v>4</v>
      </c>
      <c r="E32">
        <v>11</v>
      </c>
      <c r="F32" s="3">
        <f t="shared" si="6"/>
        <v>-5</v>
      </c>
      <c r="G32" s="3">
        <f t="shared" si="7"/>
        <v>-2</v>
      </c>
      <c r="H32" t="s">
        <v>11</v>
      </c>
      <c r="I32">
        <f t="shared" si="8"/>
        <v>10000</v>
      </c>
      <c r="J32">
        <f t="shared" si="9"/>
        <v>100000000000</v>
      </c>
      <c r="L32" t="b">
        <v>0</v>
      </c>
      <c r="M32" s="6" t="s">
        <v>44</v>
      </c>
      <c r="P32" s="5"/>
    </row>
    <row r="33" spans="1:16" hidden="1" x14ac:dyDescent="0.25">
      <c r="A33" s="14" t="s">
        <v>70</v>
      </c>
      <c r="B33">
        <v>3.5655000000000001</v>
      </c>
      <c r="C33" s="3">
        <f t="shared" si="5"/>
        <v>0.55212044078386158</v>
      </c>
      <c r="D33">
        <v>0.25</v>
      </c>
      <c r="E33">
        <v>0.75</v>
      </c>
      <c r="F33" s="3">
        <f t="shared" si="6"/>
        <v>-0.30212044078386158</v>
      </c>
      <c r="G33" s="3">
        <f t="shared" si="7"/>
        <v>-0.19787955921613842</v>
      </c>
      <c r="H33" t="s">
        <v>11</v>
      </c>
      <c r="I33">
        <f t="shared" si="8"/>
        <v>1.778279410038923</v>
      </c>
      <c r="J33">
        <f t="shared" si="9"/>
        <v>5.6234132519034921</v>
      </c>
      <c r="L33" t="b">
        <v>0</v>
      </c>
      <c r="M33" s="6" t="s">
        <v>76</v>
      </c>
      <c r="N33" s="2"/>
      <c r="O33" s="2"/>
      <c r="P33" s="4"/>
    </row>
    <row r="34" spans="1:16" hidden="1" x14ac:dyDescent="0.25">
      <c r="A34" s="13" t="s">
        <v>54</v>
      </c>
      <c r="B34">
        <v>1.9077999999999999</v>
      </c>
      <c r="C34" s="3">
        <f t="shared" si="5"/>
        <v>0.28053284445138243</v>
      </c>
      <c r="D34">
        <v>0</v>
      </c>
      <c r="E34">
        <v>0.35</v>
      </c>
      <c r="F34" s="3">
        <f t="shared" si="6"/>
        <v>-0.28053284445138243</v>
      </c>
      <c r="G34" s="3">
        <f t="shared" si="7"/>
        <v>-6.9467155548617543E-2</v>
      </c>
      <c r="H34" t="s">
        <v>11</v>
      </c>
      <c r="I34">
        <f t="shared" si="8"/>
        <v>1</v>
      </c>
      <c r="J34">
        <f t="shared" si="9"/>
        <v>2.2387211385683394</v>
      </c>
      <c r="L34" t="b">
        <v>0</v>
      </c>
      <c r="M34" s="6" t="s">
        <v>76</v>
      </c>
      <c r="P34" s="4"/>
    </row>
    <row r="35" spans="1:16" hidden="1" x14ac:dyDescent="0.25">
      <c r="A35" s="13" t="s">
        <v>55</v>
      </c>
      <c r="B35" s="12">
        <v>434.74740000000003</v>
      </c>
      <c r="C35" s="3">
        <f t="shared" si="5"/>
        <v>2.6382369933911862</v>
      </c>
      <c r="D35">
        <v>2</v>
      </c>
      <c r="E35">
        <v>7</v>
      </c>
      <c r="F35" s="3">
        <f t="shared" si="6"/>
        <v>-0.63823699339118622</v>
      </c>
      <c r="G35" s="3">
        <f t="shared" si="7"/>
        <v>-4.3617630066088138</v>
      </c>
      <c r="H35" t="s">
        <v>11</v>
      </c>
      <c r="I35">
        <f t="shared" si="8"/>
        <v>100</v>
      </c>
      <c r="J35">
        <f t="shared" si="9"/>
        <v>10000000</v>
      </c>
      <c r="L35" t="b">
        <v>0</v>
      </c>
      <c r="M35" s="5" t="s">
        <v>76</v>
      </c>
      <c r="P35" s="4"/>
    </row>
    <row r="36" spans="1:16" hidden="1" x14ac:dyDescent="0.25">
      <c r="A36" s="13" t="s">
        <v>73</v>
      </c>
      <c r="B36">
        <f>26208</f>
        <v>26208</v>
      </c>
      <c r="C36" s="3">
        <f t="shared" si="5"/>
        <v>4.4184338800803244</v>
      </c>
      <c r="D36">
        <v>4</v>
      </c>
      <c r="E36">
        <v>5</v>
      </c>
      <c r="F36" s="3">
        <f t="shared" si="6"/>
        <v>-0.41843388008032445</v>
      </c>
      <c r="G36" s="3">
        <f t="shared" si="7"/>
        <v>-0.58156611991967555</v>
      </c>
      <c r="H36" t="s">
        <v>5</v>
      </c>
      <c r="I36">
        <f t="shared" si="8"/>
        <v>10000</v>
      </c>
      <c r="J36">
        <f t="shared" si="9"/>
        <v>100000</v>
      </c>
      <c r="K36">
        <f>86963.5687255259</f>
        <v>86963.568725525896</v>
      </c>
      <c r="L36" t="b">
        <v>0</v>
      </c>
      <c r="M36" s="6" t="s">
        <v>76</v>
      </c>
      <c r="P36" s="5"/>
    </row>
    <row r="37" spans="1:16" hidden="1" x14ac:dyDescent="0.25">
      <c r="A37" s="13" t="s">
        <v>61</v>
      </c>
      <c r="B37">
        <f>805740</f>
        <v>805740</v>
      </c>
      <c r="C37" s="3">
        <f t="shared" si="5"/>
        <v>5.9061949242101006</v>
      </c>
      <c r="D37">
        <v>5.5</v>
      </c>
      <c r="E37">
        <v>6.5</v>
      </c>
      <c r="F37" s="3">
        <f t="shared" si="6"/>
        <v>-0.40619492421010062</v>
      </c>
      <c r="G37" s="3">
        <f t="shared" si="7"/>
        <v>-0.59380507578989938</v>
      </c>
      <c r="H37" t="s">
        <v>5</v>
      </c>
      <c r="I37">
        <f t="shared" si="8"/>
        <v>316227.7660168382</v>
      </c>
      <c r="J37">
        <f t="shared" si="9"/>
        <v>3162277.6601683851</v>
      </c>
      <c r="K37">
        <f>3162277.66016837</f>
        <v>3162277.6601683702</v>
      </c>
      <c r="L37" t="b">
        <v>1</v>
      </c>
      <c r="M37" s="5" t="s">
        <v>76</v>
      </c>
      <c r="P37" s="5"/>
    </row>
    <row r="38" spans="1:16" hidden="1" x14ac:dyDescent="0.25">
      <c r="A38" s="13" t="s">
        <v>72</v>
      </c>
      <c r="B38">
        <f>0.0000002499</f>
        <v>2.4989999999999998E-7</v>
      </c>
      <c r="C38" s="3">
        <f t="shared" si="5"/>
        <v>-6.6022337438735503</v>
      </c>
      <c r="D38">
        <v>-8</v>
      </c>
      <c r="E38">
        <v>-6</v>
      </c>
      <c r="F38" s="3">
        <f t="shared" si="6"/>
        <v>-1.3977662561264497</v>
      </c>
      <c r="G38" s="3">
        <f t="shared" si="7"/>
        <v>-0.60223374387355033</v>
      </c>
      <c r="H38" t="s">
        <v>11</v>
      </c>
      <c r="I38">
        <f t="shared" si="8"/>
        <v>1E-8</v>
      </c>
      <c r="J38">
        <f t="shared" si="9"/>
        <v>9.9999999999999995E-7</v>
      </c>
      <c r="L38" t="b">
        <v>0</v>
      </c>
      <c r="M38" s="6" t="s">
        <v>76</v>
      </c>
      <c r="P38" s="5"/>
    </row>
    <row r="39" spans="1:16" hidden="1" x14ac:dyDescent="0.25">
      <c r="A39" s="13" t="s">
        <v>60</v>
      </c>
      <c r="B39">
        <v>1.0058</v>
      </c>
      <c r="C39" s="3">
        <f t="shared" si="5"/>
        <v>2.5116312849083121E-3</v>
      </c>
      <c r="D39">
        <v>-0.5</v>
      </c>
      <c r="E39">
        <v>0.25</v>
      </c>
      <c r="F39" s="3">
        <f t="shared" si="6"/>
        <v>-0.50251163128490828</v>
      </c>
      <c r="G39" s="3">
        <f t="shared" si="7"/>
        <v>-0.24748836871509169</v>
      </c>
      <c r="H39" t="s">
        <v>11</v>
      </c>
      <c r="I39">
        <f t="shared" si="8"/>
        <v>0.31622776601683794</v>
      </c>
      <c r="J39">
        <f t="shared" si="9"/>
        <v>1.778279410038923</v>
      </c>
      <c r="L39" t="b">
        <v>0</v>
      </c>
      <c r="M39" s="5" t="s">
        <v>76</v>
      </c>
      <c r="P39" s="5"/>
    </row>
    <row r="40" spans="1:16" hidden="1" x14ac:dyDescent="0.25">
      <c r="A40" s="14" t="s">
        <v>51</v>
      </c>
      <c r="B40">
        <v>3.5053999999999998</v>
      </c>
      <c r="C40" s="3">
        <f t="shared" si="5"/>
        <v>0.54473758232577163</v>
      </c>
      <c r="D40">
        <v>0.25</v>
      </c>
      <c r="E40">
        <v>0.75</v>
      </c>
      <c r="F40" s="3">
        <f t="shared" si="6"/>
        <v>-0.29473758232577163</v>
      </c>
      <c r="G40" s="3">
        <f t="shared" si="7"/>
        <v>-0.20526241767422837</v>
      </c>
      <c r="H40" t="s">
        <v>11</v>
      </c>
      <c r="I40">
        <f t="shared" si="8"/>
        <v>1.778279410038923</v>
      </c>
      <c r="J40">
        <f t="shared" si="9"/>
        <v>5.6234132519034921</v>
      </c>
      <c r="L40" t="b">
        <v>0</v>
      </c>
      <c r="M40" s="6" t="s">
        <v>77</v>
      </c>
      <c r="N40" s="2"/>
      <c r="O40" s="2"/>
      <c r="P40" s="4"/>
    </row>
    <row r="41" spans="1:16" hidden="1" x14ac:dyDescent="0.25">
      <c r="A41" s="13" t="s">
        <v>71</v>
      </c>
      <c r="B41">
        <v>0.21920000000000001</v>
      </c>
      <c r="C41" s="3">
        <f t="shared" si="5"/>
        <v>-0.65915945018766842</v>
      </c>
      <c r="D41">
        <v>-0.75</v>
      </c>
      <c r="E41">
        <v>-0.5</v>
      </c>
      <c r="F41" s="3">
        <f t="shared" si="6"/>
        <v>-9.0840549812331584E-2</v>
      </c>
      <c r="G41" s="3">
        <f t="shared" si="7"/>
        <v>-0.15915945018766842</v>
      </c>
      <c r="H41" t="s">
        <v>5</v>
      </c>
      <c r="I41">
        <f t="shared" si="8"/>
        <v>0.17782794100389224</v>
      </c>
      <c r="J41">
        <f t="shared" si="9"/>
        <v>0.31622776601683794</v>
      </c>
      <c r="K41">
        <v>0.19040715497893701</v>
      </c>
      <c r="L41" t="b">
        <v>0</v>
      </c>
      <c r="M41" s="6" t="s">
        <v>77</v>
      </c>
      <c r="P41" s="5"/>
    </row>
    <row r="42" spans="1:16" hidden="1" x14ac:dyDescent="0.25">
      <c r="A42" t="s">
        <v>23</v>
      </c>
      <c r="B42">
        <v>5.0000000000000002E-5</v>
      </c>
      <c r="C42" s="3">
        <f t="shared" si="5"/>
        <v>-4.3010299956639813</v>
      </c>
      <c r="D42">
        <v>-5</v>
      </c>
      <c r="E42">
        <v>-4</v>
      </c>
      <c r="F42" s="3">
        <f t="shared" si="6"/>
        <v>-0.69897000433601875</v>
      </c>
      <c r="G42" s="3">
        <f t="shared" si="7"/>
        <v>-0.30102999566398125</v>
      </c>
      <c r="H42" t="s">
        <v>11</v>
      </c>
      <c r="I42">
        <f t="shared" si="8"/>
        <v>1.0000000000000001E-5</v>
      </c>
      <c r="J42">
        <f t="shared" si="9"/>
        <v>1E-4</v>
      </c>
      <c r="L42" t="b">
        <v>0</v>
      </c>
      <c r="M42" s="5" t="s">
        <v>43</v>
      </c>
      <c r="P42" s="5"/>
    </row>
    <row r="43" spans="1:16" hidden="1" x14ac:dyDescent="0.25">
      <c r="A43" t="s">
        <v>22</v>
      </c>
      <c r="B43">
        <v>9</v>
      </c>
      <c r="C43" s="3">
        <f t="shared" si="5"/>
        <v>0.95424250943932487</v>
      </c>
      <c r="D43">
        <v>-0.25</v>
      </c>
      <c r="E43">
        <v>1.2</v>
      </c>
      <c r="F43" s="3">
        <f t="shared" si="6"/>
        <v>-1.2042425094393248</v>
      </c>
      <c r="G43" s="3">
        <f t="shared" si="7"/>
        <v>-0.24575749056067508</v>
      </c>
      <c r="H43" t="s">
        <v>11</v>
      </c>
      <c r="I43">
        <f t="shared" si="8"/>
        <v>0.56234132519034907</v>
      </c>
      <c r="J43">
        <f t="shared" si="9"/>
        <v>15.848931924611136</v>
      </c>
      <c r="L43" t="b">
        <v>0</v>
      </c>
      <c r="M43" s="6" t="s">
        <v>43</v>
      </c>
      <c r="P43" s="5"/>
    </row>
    <row r="44" spans="1:16" hidden="1" x14ac:dyDescent="0.25">
      <c r="A44" t="s">
        <v>24</v>
      </c>
      <c r="B44">
        <v>4.0000000000000001E-3</v>
      </c>
      <c r="C44" s="3">
        <f t="shared" si="5"/>
        <v>-2.3979400086720375</v>
      </c>
      <c r="D44">
        <v>-3.1</v>
      </c>
      <c r="E44">
        <v>-1.5</v>
      </c>
      <c r="F44" s="3">
        <f t="shared" si="6"/>
        <v>-0.7020599913279626</v>
      </c>
      <c r="G44" s="3">
        <f t="shared" si="7"/>
        <v>-0.89794000867203749</v>
      </c>
      <c r="H44" t="s">
        <v>11</v>
      </c>
      <c r="I44">
        <f t="shared" si="8"/>
        <v>7.9432823472428099E-4</v>
      </c>
      <c r="J44">
        <f t="shared" si="9"/>
        <v>3.1622776601683784E-2</v>
      </c>
      <c r="L44" t="b">
        <v>0</v>
      </c>
      <c r="M44" s="5" t="s">
        <v>43</v>
      </c>
      <c r="P44" s="5"/>
    </row>
    <row r="45" spans="1:16" hidden="1" x14ac:dyDescent="0.25">
      <c r="A45" s="13" t="s">
        <v>29</v>
      </c>
      <c r="B45">
        <v>1.0193000000000001</v>
      </c>
      <c r="C45" s="3">
        <f t="shared" si="5"/>
        <v>8.3020242120014354E-3</v>
      </c>
      <c r="D45">
        <v>-1</v>
      </c>
      <c r="E45">
        <v>0.5</v>
      </c>
      <c r="F45" s="3">
        <f t="shared" si="6"/>
        <v>-1.0083020242120013</v>
      </c>
      <c r="G45" s="3">
        <f t="shared" si="7"/>
        <v>-0.49169797578799856</v>
      </c>
      <c r="H45" t="s">
        <v>5</v>
      </c>
      <c r="I45">
        <f t="shared" si="8"/>
        <v>0.1</v>
      </c>
      <c r="J45">
        <f t="shared" si="9"/>
        <v>3.1622776601683795</v>
      </c>
      <c r="K45">
        <f>1.05137899954181</f>
        <v>1.0513789995418099</v>
      </c>
      <c r="L45" t="b">
        <v>0</v>
      </c>
      <c r="M45" s="6" t="s">
        <v>39</v>
      </c>
      <c r="N45" s="2"/>
      <c r="O45" s="2"/>
      <c r="P45" s="4"/>
    </row>
    <row r="46" spans="1:16" hidden="1" x14ac:dyDescent="0.25">
      <c r="A46" s="13" t="s">
        <v>13</v>
      </c>
      <c r="B46">
        <v>9.3957999999999995</v>
      </c>
      <c r="C46" s="3">
        <f t="shared" si="5"/>
        <v>0.97293376376533636</v>
      </c>
      <c r="D46">
        <v>0</v>
      </c>
      <c r="E46">
        <v>2</v>
      </c>
      <c r="F46" s="3">
        <f t="shared" si="6"/>
        <v>-0.97293376376533636</v>
      </c>
      <c r="G46" s="3">
        <f t="shared" si="7"/>
        <v>-1.0270662362346636</v>
      </c>
      <c r="H46" t="s">
        <v>5</v>
      </c>
      <c r="I46">
        <f t="shared" si="8"/>
        <v>1</v>
      </c>
      <c r="J46">
        <f t="shared" si="9"/>
        <v>100</v>
      </c>
      <c r="K46">
        <v>9.3064692034411003</v>
      </c>
      <c r="L46" t="b">
        <v>0</v>
      </c>
      <c r="M46" s="6" t="s">
        <v>39</v>
      </c>
      <c r="O46" s="2"/>
      <c r="P46" s="4"/>
    </row>
    <row r="47" spans="1:16" hidden="1" x14ac:dyDescent="0.25">
      <c r="A47" s="16" t="s">
        <v>30</v>
      </c>
      <c r="B47">
        <v>1.0000000000000001E-5</v>
      </c>
      <c r="C47" s="3">
        <f t="shared" si="5"/>
        <v>-5</v>
      </c>
      <c r="D47">
        <v>-7</v>
      </c>
      <c r="E47">
        <v>-3</v>
      </c>
      <c r="F47" s="3">
        <f t="shared" si="6"/>
        <v>-2</v>
      </c>
      <c r="G47" s="3">
        <f t="shared" si="7"/>
        <v>-2</v>
      </c>
      <c r="H47" t="s">
        <v>11</v>
      </c>
      <c r="I47">
        <f t="shared" si="8"/>
        <v>9.9999999999999995E-8</v>
      </c>
      <c r="J47">
        <f t="shared" si="9"/>
        <v>1E-3</v>
      </c>
      <c r="L47" t="b">
        <v>0</v>
      </c>
      <c r="M47" s="5" t="s">
        <v>39</v>
      </c>
      <c r="P47" s="4"/>
    </row>
    <row r="48" spans="1:16" hidden="1" x14ac:dyDescent="0.25">
      <c r="A48" s="16" t="s">
        <v>31</v>
      </c>
      <c r="B48">
        <v>1.0000000000000001E-5</v>
      </c>
      <c r="C48" s="3">
        <f t="shared" ref="C48" si="10">LOG10(B48)</f>
        <v>-5</v>
      </c>
      <c r="D48">
        <v>-7</v>
      </c>
      <c r="E48">
        <v>-3</v>
      </c>
      <c r="F48" s="3">
        <f t="shared" si="6"/>
        <v>-2</v>
      </c>
      <c r="G48" s="3">
        <f t="shared" si="7"/>
        <v>-2</v>
      </c>
      <c r="H48" t="s">
        <v>11</v>
      </c>
      <c r="I48">
        <f t="shared" si="8"/>
        <v>9.9999999999999995E-8</v>
      </c>
      <c r="J48">
        <f t="shared" si="9"/>
        <v>1E-3</v>
      </c>
      <c r="L48" t="b">
        <v>0</v>
      </c>
      <c r="M48" s="6" t="s">
        <v>39</v>
      </c>
      <c r="P48" s="4"/>
    </row>
    <row r="59" spans="11:11" x14ac:dyDescent="0.25">
      <c r="K59" s="10"/>
    </row>
    <row r="65" spans="3:3" x14ac:dyDescent="0.25">
      <c r="C65" t="s">
        <v>49</v>
      </c>
    </row>
  </sheetData>
  <autoFilter ref="A1:P48" xr:uid="{00000000-0001-0000-0000-000000000000}">
    <filterColumn colId="12">
      <filters>
        <filter val="E"/>
        <filter val="I"/>
      </filters>
    </filterColumn>
    <sortState xmlns:xlrd2="http://schemas.microsoft.com/office/spreadsheetml/2017/richdata2" ref="A2:P48">
      <sortCondition ref="M1:M48"/>
    </sortState>
  </autoFilter>
  <conditionalFormatting sqref="F2:H48">
    <cfRule type="cellIs" dxfId="0" priority="1" operator="lessThan">
      <formula>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49A6-2762-4201-8ACE-D37BA9E1948A}">
  <dimension ref="A1:E15"/>
  <sheetViews>
    <sheetView workbookViewId="0">
      <selection activeCell="C14" sqref="C14"/>
    </sheetView>
  </sheetViews>
  <sheetFormatPr defaultRowHeight="15" x14ac:dyDescent="0.25"/>
  <cols>
    <col min="3" max="3" width="12" bestFit="1" customWidth="1"/>
  </cols>
  <sheetData>
    <row r="1" spans="1:5" x14ac:dyDescent="0.25">
      <c r="A1" s="11" t="s">
        <v>100</v>
      </c>
      <c r="B1" s="11" t="s">
        <v>82</v>
      </c>
      <c r="C1" s="11" t="s">
        <v>83</v>
      </c>
      <c r="D1" s="11" t="s">
        <v>84</v>
      </c>
      <c r="E1" s="11" t="s">
        <v>85</v>
      </c>
    </row>
    <row r="2" spans="1:5" x14ac:dyDescent="0.25">
      <c r="A2" t="s">
        <v>86</v>
      </c>
      <c r="B2" t="s">
        <v>28</v>
      </c>
      <c r="C2" s="9">
        <f>0.000062297</f>
        <v>6.2297000000000003E-5</v>
      </c>
      <c r="D2" s="3">
        <f>LOG10(C2)</f>
        <v>-4.2055328669012848</v>
      </c>
      <c r="E2" t="s">
        <v>80</v>
      </c>
    </row>
    <row r="3" spans="1:5" x14ac:dyDescent="0.25">
      <c r="A3" t="s">
        <v>87</v>
      </c>
      <c r="B3" t="s">
        <v>50</v>
      </c>
      <c r="C3">
        <v>4</v>
      </c>
      <c r="D3" s="3">
        <f t="shared" ref="D3:D15" si="0">LOG10(C3)</f>
        <v>0.6020599913279624</v>
      </c>
      <c r="E3" t="s">
        <v>81</v>
      </c>
    </row>
    <row r="4" spans="1:5" x14ac:dyDescent="0.25">
      <c r="A4" t="s">
        <v>88</v>
      </c>
      <c r="B4" t="s">
        <v>12</v>
      </c>
      <c r="C4">
        <v>0.2414</v>
      </c>
      <c r="D4" s="3">
        <f t="shared" si="0"/>
        <v>-0.61726273423866962</v>
      </c>
      <c r="E4" t="s">
        <v>38</v>
      </c>
    </row>
    <row r="5" spans="1:5" x14ac:dyDescent="0.25">
      <c r="A5" t="s">
        <v>89</v>
      </c>
      <c r="B5" t="s">
        <v>54</v>
      </c>
      <c r="C5">
        <v>1.9077999999999999</v>
      </c>
      <c r="D5" s="3">
        <f t="shared" si="0"/>
        <v>0.28053284445138243</v>
      </c>
      <c r="E5" t="s">
        <v>38</v>
      </c>
    </row>
    <row r="6" spans="1:5" x14ac:dyDescent="0.25">
      <c r="A6" t="s">
        <v>90</v>
      </c>
      <c r="B6" t="s">
        <v>55</v>
      </c>
      <c r="C6" s="12">
        <v>434.74740000000003</v>
      </c>
      <c r="D6" s="3">
        <f t="shared" si="0"/>
        <v>2.6382369933911862</v>
      </c>
      <c r="E6" t="s">
        <v>38</v>
      </c>
    </row>
    <row r="7" spans="1:5" x14ac:dyDescent="0.25">
      <c r="A7" t="s">
        <v>91</v>
      </c>
      <c r="B7" t="s">
        <v>29</v>
      </c>
      <c r="C7">
        <v>1.0193000000000001</v>
      </c>
      <c r="D7" s="3">
        <f t="shared" si="0"/>
        <v>8.3020242120014354E-3</v>
      </c>
      <c r="E7" t="s">
        <v>39</v>
      </c>
    </row>
    <row r="8" spans="1:5" x14ac:dyDescent="0.25">
      <c r="A8" t="s">
        <v>92</v>
      </c>
      <c r="B8" t="s">
        <v>13</v>
      </c>
      <c r="C8">
        <v>9.3957999999999995</v>
      </c>
      <c r="D8" s="3">
        <f t="shared" si="0"/>
        <v>0.97293376376533636</v>
      </c>
      <c r="E8" t="s">
        <v>39</v>
      </c>
    </row>
    <row r="9" spans="1:5" x14ac:dyDescent="0.25">
      <c r="A9" t="s">
        <v>93</v>
      </c>
      <c r="B9" t="s">
        <v>73</v>
      </c>
      <c r="C9">
        <f>26208</f>
        <v>26208</v>
      </c>
      <c r="D9" s="3">
        <f t="shared" si="0"/>
        <v>4.4184338800803244</v>
      </c>
      <c r="E9" t="s">
        <v>76</v>
      </c>
    </row>
    <row r="10" spans="1:5" x14ac:dyDescent="0.25">
      <c r="A10" t="s">
        <v>94</v>
      </c>
      <c r="B10" t="s">
        <v>61</v>
      </c>
      <c r="C10">
        <f>805740</f>
        <v>805740</v>
      </c>
      <c r="D10" s="3">
        <f t="shared" si="0"/>
        <v>5.9061949242101006</v>
      </c>
      <c r="E10" t="s">
        <v>76</v>
      </c>
    </row>
    <row r="11" spans="1:5" x14ac:dyDescent="0.25">
      <c r="A11" t="s">
        <v>95</v>
      </c>
      <c r="B11" t="s">
        <v>72</v>
      </c>
      <c r="C11">
        <f>0.0000002499</f>
        <v>2.4989999999999998E-7</v>
      </c>
      <c r="D11" s="3">
        <f t="shared" si="0"/>
        <v>-6.6022337438735503</v>
      </c>
      <c r="E11" t="s">
        <v>76</v>
      </c>
    </row>
    <row r="12" spans="1:5" x14ac:dyDescent="0.25">
      <c r="A12" t="s">
        <v>96</v>
      </c>
      <c r="B12" t="s">
        <v>70</v>
      </c>
      <c r="C12">
        <v>3.5655000000000001</v>
      </c>
      <c r="D12" s="3">
        <f t="shared" si="0"/>
        <v>0.55212044078386158</v>
      </c>
      <c r="E12" t="s">
        <v>76</v>
      </c>
    </row>
    <row r="13" spans="1:5" x14ac:dyDescent="0.25">
      <c r="A13" t="s">
        <v>97</v>
      </c>
      <c r="B13" t="s">
        <v>60</v>
      </c>
      <c r="C13">
        <v>1.0058</v>
      </c>
      <c r="D13" s="3">
        <f t="shared" si="0"/>
        <v>2.5116312849083121E-3</v>
      </c>
      <c r="E13" t="s">
        <v>76</v>
      </c>
    </row>
    <row r="14" spans="1:5" x14ac:dyDescent="0.25">
      <c r="A14" t="s">
        <v>98</v>
      </c>
      <c r="B14" t="s">
        <v>71</v>
      </c>
      <c r="C14">
        <v>0.21920000000000001</v>
      </c>
      <c r="D14" s="3">
        <f t="shared" si="0"/>
        <v>-0.65915945018766842</v>
      </c>
      <c r="E14" t="s">
        <v>77</v>
      </c>
    </row>
    <row r="15" spans="1:5" x14ac:dyDescent="0.25">
      <c r="A15" t="s">
        <v>99</v>
      </c>
      <c r="B15" t="s">
        <v>51</v>
      </c>
      <c r="C15">
        <v>3.5053999999999998</v>
      </c>
      <c r="D15" s="3">
        <f t="shared" si="0"/>
        <v>0.54473758232577163</v>
      </c>
      <c r="E15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</vt:lpstr>
      <vt:lpstr>eLife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2023-02-13T01:08:10Z</dcterms:created>
  <dcterms:modified xsi:type="dcterms:W3CDTF">2023-10-09T04:39:25Z</dcterms:modified>
</cp:coreProperties>
</file>