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projs\IVT\IVT\python\parameters\"/>
    </mc:Choice>
  </mc:AlternateContent>
  <xr:revisionPtr revIDLastSave="0" documentId="13_ncr:1_{87DC7298-46AE-4AB3-93E8-75B2BE879A1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y" sheetId="1" r:id="rId1"/>
  </sheets>
  <definedNames>
    <definedName name="_xlnm._FilterDatabase" localSheetId="0" hidden="1">py!$A$1:$P$7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I18" i="1"/>
  <c r="C18" i="1"/>
  <c r="G18" i="1" s="1"/>
  <c r="B12" i="1"/>
  <c r="B8" i="1"/>
  <c r="C8" i="1" s="1"/>
  <c r="F8" i="1" s="1"/>
  <c r="B13" i="1"/>
  <c r="B11" i="1"/>
  <c r="C11" i="1" s="1"/>
  <c r="F11" i="1" s="1"/>
  <c r="B16" i="1"/>
  <c r="C16" i="1" s="1"/>
  <c r="G16" i="1" s="1"/>
  <c r="J13" i="1"/>
  <c r="I13" i="1"/>
  <c r="C13" i="1"/>
  <c r="G13" i="1" s="1"/>
  <c r="J12" i="1"/>
  <c r="I12" i="1"/>
  <c r="C12" i="1"/>
  <c r="F12" i="1" s="1"/>
  <c r="J9" i="1"/>
  <c r="I9" i="1"/>
  <c r="C9" i="1"/>
  <c r="G9" i="1" s="1"/>
  <c r="J14" i="1"/>
  <c r="I14" i="1"/>
  <c r="C14" i="1"/>
  <c r="G14" i="1" s="1"/>
  <c r="J15" i="1"/>
  <c r="I15" i="1"/>
  <c r="C15" i="1"/>
  <c r="F15" i="1" s="1"/>
  <c r="J10" i="1"/>
  <c r="I10" i="1"/>
  <c r="C10" i="1"/>
  <c r="G10" i="1" s="1"/>
  <c r="C17" i="1"/>
  <c r="F17" i="1" s="1"/>
  <c r="J20" i="1"/>
  <c r="I20" i="1"/>
  <c r="C20" i="1"/>
  <c r="G20" i="1" s="1"/>
  <c r="B7" i="1"/>
  <c r="C7" i="1" s="1"/>
  <c r="F7" i="1" s="1"/>
  <c r="B6" i="1"/>
  <c r="I8" i="1"/>
  <c r="J8" i="1"/>
  <c r="I11" i="1"/>
  <c r="J11" i="1"/>
  <c r="I16" i="1"/>
  <c r="J16" i="1"/>
  <c r="I17" i="1"/>
  <c r="J17" i="1"/>
  <c r="C19" i="1"/>
  <c r="F19" i="1" s="1"/>
  <c r="I19" i="1"/>
  <c r="J19" i="1"/>
  <c r="C21" i="1"/>
  <c r="F21" i="1" s="1"/>
  <c r="I21" i="1"/>
  <c r="J21" i="1"/>
  <c r="K7" i="1"/>
  <c r="K6" i="1"/>
  <c r="K2" i="1"/>
  <c r="I7" i="1"/>
  <c r="J7" i="1"/>
  <c r="F18" i="1" l="1"/>
  <c r="F13" i="1"/>
  <c r="G12" i="1"/>
  <c r="F9" i="1"/>
  <c r="F14" i="1"/>
  <c r="G15" i="1"/>
  <c r="F10" i="1"/>
  <c r="F20" i="1"/>
  <c r="G21" i="1"/>
  <c r="G17" i="1"/>
  <c r="G11" i="1"/>
  <c r="F16" i="1"/>
  <c r="G8" i="1"/>
  <c r="G19" i="1"/>
  <c r="G7" i="1"/>
  <c r="I3" i="1"/>
  <c r="J3" i="1"/>
  <c r="I4" i="1"/>
  <c r="J4" i="1"/>
  <c r="I2" i="1"/>
  <c r="J2" i="1"/>
  <c r="I5" i="1"/>
  <c r="J5" i="1"/>
  <c r="I6" i="1"/>
  <c r="J6" i="1"/>
  <c r="C3" i="1"/>
  <c r="G3" i="1" s="1"/>
  <c r="C4" i="1"/>
  <c r="F4" i="1" s="1"/>
  <c r="C2" i="1"/>
  <c r="G2" i="1" s="1"/>
  <c r="C5" i="1"/>
  <c r="G5" i="1" s="1"/>
  <c r="C6" i="1"/>
  <c r="F6" i="1" s="1"/>
  <c r="G6" i="1" l="1"/>
  <c r="F5" i="1"/>
  <c r="F2" i="1"/>
  <c r="F3" i="1"/>
  <c r="G4" i="1"/>
</calcChain>
</file>

<file path=xl/sharedStrings.xml><?xml version="1.0" encoding="utf-8"?>
<sst xmlns="http://schemas.openxmlformats.org/spreadsheetml/2006/main" count="96" uniqueCount="44">
  <si>
    <t>labels</t>
  </si>
  <si>
    <t>initval</t>
  </si>
  <si>
    <t>log</t>
  </si>
  <si>
    <t>min</t>
  </si>
  <si>
    <t>max</t>
  </si>
  <si>
    <t>type</t>
  </si>
  <si>
    <t>Sensitivity</t>
  </si>
  <si>
    <t>units</t>
  </si>
  <si>
    <t>formatted</t>
  </si>
  <si>
    <t>source</t>
  </si>
  <si>
    <t>normin</t>
  </si>
  <si>
    <t>normax</t>
  </si>
  <si>
    <t>minchk</t>
  </si>
  <si>
    <t>maxchk</t>
  </si>
  <si>
    <t>State</t>
  </si>
  <si>
    <t>V</t>
  </si>
  <si>
    <t>k</t>
  </si>
  <si>
    <t>p</t>
  </si>
  <si>
    <t>c</t>
  </si>
  <si>
    <t>I1</t>
  </si>
  <si>
    <t>I2</t>
  </si>
  <si>
    <t>beta</t>
  </si>
  <si>
    <t>delta_d</t>
  </si>
  <si>
    <t>K_delta</t>
  </si>
  <si>
    <t>Literature</t>
  </si>
  <si>
    <t>sA</t>
  </si>
  <si>
    <t>gA</t>
  </si>
  <si>
    <t>dFA</t>
  </si>
  <si>
    <t>sB</t>
  </si>
  <si>
    <t>gB</t>
  </si>
  <si>
    <t>dFB</t>
  </si>
  <si>
    <t>FA</t>
  </si>
  <si>
    <t>FB</t>
  </si>
  <si>
    <t>tau_FB</t>
  </si>
  <si>
    <t>tau_FA</t>
  </si>
  <si>
    <t>fixed</t>
  </si>
  <si>
    <t>tau_FA2</t>
  </si>
  <si>
    <t>Log</t>
  </si>
  <si>
    <t>lA</t>
  </si>
  <si>
    <t>nA</t>
  </si>
  <si>
    <t>qA</t>
  </si>
  <si>
    <t>yA</t>
  </si>
  <si>
    <t>fit</t>
  </si>
  <si>
    <t>tau_FB2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</si>
</sst>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xSplit="1" topLeftCell="B1" activePane="topRight" state="frozen"/>
      <selection pane="topRight" activeCell="H16" sqref="H16"/>
    </sheetView>
  </sheetViews>
  <sheetFormatPr defaultRowHeight="15" x14ac:dyDescent="0.25"/>
  <cols>
    <col min="1" max="1" width="8.7109375" customWidth="1"/>
    <col min="2" max="2" width="8.85546875" customWidth="1"/>
    <col min="4" max="4" width="6.5703125" customWidth="1"/>
    <col min="5" max="5" width="7" customWidth="1"/>
    <col min="6" max="6" width="2.7109375" customWidth="1"/>
    <col min="7" max="7" width="2.5703125" customWidth="1"/>
    <col min="8" max="8" width="9.5703125" bestFit="1" customWidth="1"/>
    <col min="11" max="11" width="12" bestFit="1" customWidth="1"/>
    <col min="13" max="13" width="11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13</v>
      </c>
      <c r="H1" s="1" t="s">
        <v>5</v>
      </c>
      <c r="I1" s="1" t="s">
        <v>10</v>
      </c>
      <c r="J1" s="1" t="s">
        <v>11</v>
      </c>
      <c r="K1" s="1" t="s">
        <v>24</v>
      </c>
      <c r="L1" s="1" t="s">
        <v>6</v>
      </c>
      <c r="M1" s="1" t="s">
        <v>14</v>
      </c>
      <c r="N1" s="1" t="s">
        <v>7</v>
      </c>
      <c r="O1" s="1" t="s">
        <v>8</v>
      </c>
      <c r="P1" s="1" t="s">
        <v>9</v>
      </c>
    </row>
    <row r="2" spans="1:16" x14ac:dyDescent="0.25">
      <c r="A2" s="8" t="s">
        <v>21</v>
      </c>
      <c r="B2" s="7">
        <v>3.359912175958E-5</v>
      </c>
      <c r="C2" s="3">
        <f t="shared" ref="C2:C7" si="0">LOG10(B2)</f>
        <v>-4.4736720743944716</v>
      </c>
      <c r="D2">
        <v>-5.3</v>
      </c>
      <c r="E2">
        <v>-4</v>
      </c>
      <c r="F2" s="3">
        <f t="shared" ref="F2:F10" si="1">D2-C2</f>
        <v>-0.82632792560552826</v>
      </c>
      <c r="G2" s="3">
        <f t="shared" ref="G2:G10" si="2">C2-E2</f>
        <v>-0.47367207439447157</v>
      </c>
      <c r="H2" t="s">
        <v>35</v>
      </c>
      <c r="I2">
        <f>10^D2</f>
        <v>5.011872336272719E-6</v>
      </c>
      <c r="J2">
        <f>10^E2</f>
        <v>1E-4</v>
      </c>
      <c r="K2" s="7">
        <f>0.00024</f>
        <v>2.4000000000000001E-4</v>
      </c>
      <c r="L2" t="s">
        <v>37</v>
      </c>
      <c r="M2" s="5" t="s">
        <v>19</v>
      </c>
      <c r="P2" s="4"/>
    </row>
    <row r="3" spans="1:16" x14ac:dyDescent="0.25">
      <c r="A3" s="8" t="s">
        <v>17</v>
      </c>
      <c r="B3">
        <v>5.7911000000000001</v>
      </c>
      <c r="C3" s="3">
        <f t="shared" si="0"/>
        <v>0.76276106434163182</v>
      </c>
      <c r="D3">
        <v>-1</v>
      </c>
      <c r="E3">
        <v>2.2000000000000002</v>
      </c>
      <c r="F3" s="3">
        <f t="shared" si="1"/>
        <v>-1.7627610643416318</v>
      </c>
      <c r="G3" s="3">
        <f t="shared" si="2"/>
        <v>-1.4372389356583684</v>
      </c>
      <c r="H3" t="s">
        <v>35</v>
      </c>
      <c r="I3">
        <f t="shared" ref="I3:J6" si="3">10^D3</f>
        <v>0.1</v>
      </c>
      <c r="J3">
        <f t="shared" si="3"/>
        <v>158.48931924611153</v>
      </c>
      <c r="K3">
        <v>1.6</v>
      </c>
      <c r="L3" t="s">
        <v>37</v>
      </c>
      <c r="M3" s="6" t="s">
        <v>15</v>
      </c>
      <c r="P3" s="4"/>
    </row>
    <row r="4" spans="1:16" x14ac:dyDescent="0.25">
      <c r="A4" s="8" t="s">
        <v>18</v>
      </c>
      <c r="B4">
        <v>30.929600000000001</v>
      </c>
      <c r="C4" s="3">
        <f t="shared" si="0"/>
        <v>1.4903743034847157</v>
      </c>
      <c r="D4">
        <v>0</v>
      </c>
      <c r="E4">
        <v>3</v>
      </c>
      <c r="F4" s="3">
        <f t="shared" si="1"/>
        <v>-1.4903743034847157</v>
      </c>
      <c r="G4" s="3">
        <f t="shared" si="2"/>
        <v>-1.5096256965152843</v>
      </c>
      <c r="H4" t="s">
        <v>35</v>
      </c>
      <c r="I4">
        <f t="shared" si="3"/>
        <v>1</v>
      </c>
      <c r="J4">
        <f t="shared" si="3"/>
        <v>1000</v>
      </c>
      <c r="K4">
        <v>13</v>
      </c>
      <c r="L4" t="s">
        <v>37</v>
      </c>
      <c r="M4" s="6" t="s">
        <v>15</v>
      </c>
      <c r="P4" s="4"/>
    </row>
    <row r="5" spans="1:16" x14ac:dyDescent="0.25">
      <c r="A5" s="8" t="s">
        <v>16</v>
      </c>
      <c r="B5">
        <v>4</v>
      </c>
      <c r="C5" s="3">
        <f t="shared" si="0"/>
        <v>0.6020599913279624</v>
      </c>
      <c r="D5">
        <v>0</v>
      </c>
      <c r="E5">
        <v>1</v>
      </c>
      <c r="F5" s="3">
        <f t="shared" si="1"/>
        <v>-0.6020599913279624</v>
      </c>
      <c r="G5" s="3">
        <f t="shared" si="2"/>
        <v>-0.3979400086720376</v>
      </c>
      <c r="H5" t="s">
        <v>35</v>
      </c>
      <c r="I5">
        <f t="shared" si="3"/>
        <v>1</v>
      </c>
      <c r="J5">
        <f t="shared" si="3"/>
        <v>10</v>
      </c>
      <c r="K5">
        <v>4</v>
      </c>
      <c r="L5" t="s">
        <v>37</v>
      </c>
      <c r="M5" s="5" t="s">
        <v>20</v>
      </c>
      <c r="P5" s="4"/>
    </row>
    <row r="6" spans="1:16" x14ac:dyDescent="0.25">
      <c r="A6" s="8" t="s">
        <v>22</v>
      </c>
      <c r="B6">
        <f>1744900</f>
        <v>1744900</v>
      </c>
      <c r="C6" s="3">
        <f t="shared" si="0"/>
        <v>6.2417705426461243</v>
      </c>
      <c r="D6">
        <v>5</v>
      </c>
      <c r="E6">
        <v>7</v>
      </c>
      <c r="F6" s="3">
        <f t="shared" si="1"/>
        <v>-1.2417705426461243</v>
      </c>
      <c r="G6" s="3">
        <f t="shared" si="2"/>
        <v>-0.7582294573538757</v>
      </c>
      <c r="H6" t="s">
        <v>35</v>
      </c>
      <c r="I6">
        <f t="shared" si="3"/>
        <v>100000</v>
      </c>
      <c r="J6">
        <f t="shared" si="3"/>
        <v>10000000</v>
      </c>
      <c r="K6">
        <f>1600000</f>
        <v>1600000</v>
      </c>
      <c r="L6" t="s">
        <v>37</v>
      </c>
      <c r="M6" s="5" t="s">
        <v>20</v>
      </c>
      <c r="N6" s="2"/>
      <c r="O6" s="2"/>
      <c r="P6" s="4"/>
    </row>
    <row r="7" spans="1:16" x14ac:dyDescent="0.25">
      <c r="A7" s="8" t="s">
        <v>23</v>
      </c>
      <c r="B7">
        <f>167070</f>
        <v>167070</v>
      </c>
      <c r="C7" s="3">
        <f t="shared" si="0"/>
        <v>5.2228984726094216</v>
      </c>
      <c r="D7">
        <v>2</v>
      </c>
      <c r="E7">
        <v>7</v>
      </c>
      <c r="F7" s="3">
        <f t="shared" si="1"/>
        <v>-3.2228984726094216</v>
      </c>
      <c r="G7" s="3">
        <f t="shared" si="2"/>
        <v>-1.7771015273905784</v>
      </c>
      <c r="H7" t="s">
        <v>35</v>
      </c>
      <c r="I7">
        <f t="shared" ref="I7:J9" si="4">10^D7</f>
        <v>100</v>
      </c>
      <c r="J7">
        <f t="shared" si="4"/>
        <v>10000000</v>
      </c>
      <c r="K7">
        <f>450000</f>
        <v>450000</v>
      </c>
      <c r="L7" t="s">
        <v>37</v>
      </c>
      <c r="M7" s="5" t="s">
        <v>20</v>
      </c>
      <c r="O7" s="2"/>
      <c r="P7" s="4"/>
    </row>
    <row r="8" spans="1:16" x14ac:dyDescent="0.25">
      <c r="A8" s="8" t="s">
        <v>25</v>
      </c>
      <c r="B8" s="7">
        <f>0.000025791587787402</f>
        <v>2.5791587787402001E-5</v>
      </c>
      <c r="C8" s="3">
        <f t="shared" ref="C8:C21" si="5">LOG10(B8)</f>
        <v>-4.5885219209066133</v>
      </c>
      <c r="D8">
        <v>-9</v>
      </c>
      <c r="E8">
        <v>1</v>
      </c>
      <c r="F8" s="3">
        <f t="shared" si="1"/>
        <v>-4.4114780790933867</v>
      </c>
      <c r="G8" s="3">
        <f t="shared" si="2"/>
        <v>-5.5885219209066133</v>
      </c>
      <c r="H8" t="s">
        <v>42</v>
      </c>
      <c r="I8">
        <f t="shared" si="4"/>
        <v>1.0000000000000001E-9</v>
      </c>
      <c r="J8">
        <f t="shared" si="4"/>
        <v>10</v>
      </c>
      <c r="L8" t="s">
        <v>37</v>
      </c>
      <c r="M8" s="5" t="s">
        <v>31</v>
      </c>
    </row>
    <row r="9" spans="1:16" x14ac:dyDescent="0.25">
      <c r="A9" s="8" t="s">
        <v>39</v>
      </c>
      <c r="B9" s="7">
        <v>1.8412248370208999</v>
      </c>
      <c r="C9" s="3">
        <f t="shared" si="5"/>
        <v>0.2651068246340435</v>
      </c>
      <c r="D9">
        <v>0</v>
      </c>
      <c r="E9">
        <v>0.5</v>
      </c>
      <c r="F9" s="3">
        <f t="shared" si="1"/>
        <v>-0.2651068246340435</v>
      </c>
      <c r="G9" s="3">
        <f t="shared" si="2"/>
        <v>-0.2348931753659565</v>
      </c>
      <c r="H9" t="s">
        <v>35</v>
      </c>
      <c r="I9">
        <f t="shared" si="4"/>
        <v>1</v>
      </c>
      <c r="J9">
        <f t="shared" si="4"/>
        <v>3.1622776601683795</v>
      </c>
      <c r="L9" t="s">
        <v>37</v>
      </c>
      <c r="M9" s="5" t="s">
        <v>31</v>
      </c>
    </row>
    <row r="10" spans="1:16" x14ac:dyDescent="0.25">
      <c r="A10" s="8" t="s">
        <v>34</v>
      </c>
      <c r="B10">
        <v>1.25</v>
      </c>
      <c r="C10" s="3">
        <f t="shared" ref="C10" si="6">LOG10(B10)</f>
        <v>9.691001300805642E-2</v>
      </c>
      <c r="D10">
        <v>-1</v>
      </c>
      <c r="E10">
        <v>0.3</v>
      </c>
      <c r="F10" s="3">
        <f t="shared" si="1"/>
        <v>-1.0969100130080565</v>
      </c>
      <c r="G10" s="3">
        <f t="shared" si="2"/>
        <v>-0.20308998699194358</v>
      </c>
      <c r="H10" t="s">
        <v>35</v>
      </c>
      <c r="I10">
        <f t="shared" ref="I10" si="7">10^D10</f>
        <v>0.1</v>
      </c>
      <c r="J10">
        <f t="shared" ref="J10" si="8">10^E10</f>
        <v>1.9952623149688797</v>
      </c>
      <c r="L10" t="s">
        <v>37</v>
      </c>
      <c r="M10" s="5" t="s">
        <v>31</v>
      </c>
    </row>
    <row r="11" spans="1:16" x14ac:dyDescent="0.25">
      <c r="A11" s="8" t="s">
        <v>26</v>
      </c>
      <c r="B11">
        <f>10^-1.38095329</f>
        <v>4.1595534564539155E-2</v>
      </c>
      <c r="C11" s="3">
        <f t="shared" si="5"/>
        <v>-1.3809532900000001</v>
      </c>
      <c r="D11">
        <v>-9</v>
      </c>
      <c r="E11">
        <v>1</v>
      </c>
      <c r="F11" s="3">
        <f t="shared" ref="F11:F21" si="9">D11-C11</f>
        <v>-7.6190467100000001</v>
      </c>
      <c r="G11" s="3">
        <f t="shared" ref="G11:G21" si="10">C11-E11</f>
        <v>-2.3809532899999999</v>
      </c>
      <c r="H11" t="s">
        <v>35</v>
      </c>
      <c r="I11">
        <f t="shared" ref="I11:I21" si="11">10^D11</f>
        <v>1.0000000000000001E-9</v>
      </c>
      <c r="J11">
        <f t="shared" ref="J11:J21" si="12">10^E11</f>
        <v>10</v>
      </c>
      <c r="L11" t="s">
        <v>37</v>
      </c>
      <c r="M11" s="5" t="s">
        <v>31</v>
      </c>
    </row>
    <row r="12" spans="1:16" x14ac:dyDescent="0.25">
      <c r="A12" s="8" t="s">
        <v>40</v>
      </c>
      <c r="B12">
        <f>1.5365473420178E-13</f>
        <v>1.5365473420177999E-13</v>
      </c>
      <c r="C12" s="3">
        <f t="shared" ref="C12" si="13">LOG10(B12)</f>
        <v>-12.813454054307472</v>
      </c>
      <c r="D12">
        <v>-18</v>
      </c>
      <c r="E12">
        <v>-5</v>
      </c>
      <c r="F12" s="3">
        <f t="shared" ref="F12" si="14">D12-C12</f>
        <v>-5.1865459456925276</v>
      </c>
      <c r="G12" s="3">
        <f t="shared" ref="G12" si="15">C12-E12</f>
        <v>-7.8134540543074724</v>
      </c>
      <c r="H12" t="s">
        <v>35</v>
      </c>
      <c r="I12">
        <f t="shared" ref="I12" si="16">10^D12</f>
        <v>1.0000000000000001E-18</v>
      </c>
      <c r="J12">
        <f t="shared" ref="J12" si="17">10^E12</f>
        <v>1.0000000000000001E-5</v>
      </c>
      <c r="L12" t="s">
        <v>37</v>
      </c>
      <c r="M12" s="5" t="s">
        <v>31</v>
      </c>
    </row>
    <row r="13" spans="1:16" x14ac:dyDescent="0.25">
      <c r="A13" s="8" t="s">
        <v>41</v>
      </c>
      <c r="B13">
        <f>10^-6.52252104</f>
        <v>3.0024719584091916E-7</v>
      </c>
      <c r="C13" s="3">
        <f t="shared" ref="C13" si="18">LOG10(B13)</f>
        <v>-6.5225210400000009</v>
      </c>
      <c r="D13">
        <v>-9</v>
      </c>
      <c r="E13">
        <v>0</v>
      </c>
      <c r="F13" s="3">
        <f t="shared" ref="F13" si="19">D13-C13</f>
        <v>-2.4774789599999991</v>
      </c>
      <c r="G13" s="3">
        <f t="shared" ref="G13" si="20">C13-E13</f>
        <v>-6.5225210400000009</v>
      </c>
      <c r="H13" t="s">
        <v>35</v>
      </c>
      <c r="I13">
        <f t="shared" ref="I13" si="21">10^D13</f>
        <v>1.0000000000000001E-9</v>
      </c>
      <c r="J13">
        <f t="shared" ref="J13" si="22">10^E13</f>
        <v>1</v>
      </c>
      <c r="L13" t="s">
        <v>37</v>
      </c>
      <c r="M13" s="5" t="s">
        <v>31</v>
      </c>
    </row>
    <row r="14" spans="1:16" x14ac:dyDescent="0.25">
      <c r="A14" s="8" t="s">
        <v>38</v>
      </c>
      <c r="B14">
        <v>0.1</v>
      </c>
      <c r="C14" s="3">
        <f t="shared" ref="C14" si="23">LOG10(B14)</f>
        <v>-1</v>
      </c>
      <c r="D14">
        <v>-3</v>
      </c>
      <c r="E14">
        <v>0</v>
      </c>
      <c r="F14" s="3">
        <f t="shared" ref="F14" si="24">D14-C14</f>
        <v>-2</v>
      </c>
      <c r="G14" s="3">
        <f t="shared" ref="G14" si="25">C14-E14</f>
        <v>-1</v>
      </c>
      <c r="H14" t="s">
        <v>35</v>
      </c>
      <c r="I14">
        <f t="shared" ref="I14" si="26">10^D14</f>
        <v>1E-3</v>
      </c>
      <c r="J14">
        <f t="shared" ref="J14" si="27">10^E14</f>
        <v>1</v>
      </c>
      <c r="L14" t="s">
        <v>37</v>
      </c>
      <c r="M14" s="5" t="s">
        <v>31</v>
      </c>
    </row>
    <row r="15" spans="1:16" x14ac:dyDescent="0.25">
      <c r="A15" s="8" t="s">
        <v>36</v>
      </c>
      <c r="B15">
        <v>6</v>
      </c>
      <c r="C15" s="3">
        <f t="shared" si="5"/>
        <v>0.77815125038364363</v>
      </c>
      <c r="D15">
        <v>-2</v>
      </c>
      <c r="E15">
        <v>0</v>
      </c>
      <c r="F15" s="3">
        <f t="shared" si="9"/>
        <v>-2.7781512503836439</v>
      </c>
      <c r="G15" s="3">
        <f t="shared" si="10"/>
        <v>0.77815125038364363</v>
      </c>
      <c r="H15" t="s">
        <v>35</v>
      </c>
      <c r="I15">
        <f t="shared" si="11"/>
        <v>0.01</v>
      </c>
      <c r="J15">
        <f t="shared" si="12"/>
        <v>1</v>
      </c>
      <c r="L15" t="s">
        <v>37</v>
      </c>
      <c r="M15" s="5" t="s">
        <v>31</v>
      </c>
    </row>
    <row r="16" spans="1:16" x14ac:dyDescent="0.25">
      <c r="A16" s="8" t="s">
        <v>27</v>
      </c>
      <c r="B16">
        <f>10^1.15</f>
        <v>14.125375446227544</v>
      </c>
      <c r="C16" s="3">
        <f t="shared" si="5"/>
        <v>1.1500000000000001</v>
      </c>
      <c r="D16">
        <v>-1</v>
      </c>
      <c r="E16">
        <v>3</v>
      </c>
      <c r="F16" s="3">
        <f t="shared" si="9"/>
        <v>-2.1500000000000004</v>
      </c>
      <c r="G16" s="3">
        <f t="shared" si="10"/>
        <v>-1.8499999999999999</v>
      </c>
      <c r="H16" t="s">
        <v>35</v>
      </c>
      <c r="I16">
        <f t="shared" si="11"/>
        <v>0.1</v>
      </c>
      <c r="J16">
        <f t="shared" si="12"/>
        <v>1000</v>
      </c>
      <c r="L16" t="s">
        <v>37</v>
      </c>
      <c r="M16" s="5" t="s">
        <v>31</v>
      </c>
    </row>
    <row r="17" spans="1:13" x14ac:dyDescent="0.25">
      <c r="A17" s="8" t="s">
        <v>28</v>
      </c>
      <c r="B17" s="7">
        <v>2.0000000000000002E-5</v>
      </c>
      <c r="C17" s="3">
        <f t="shared" si="5"/>
        <v>-4.6989700043360187</v>
      </c>
      <c r="D17">
        <v>-5</v>
      </c>
      <c r="E17">
        <v>-4</v>
      </c>
      <c r="F17" s="3">
        <f t="shared" si="9"/>
        <v>-0.30102999566398125</v>
      </c>
      <c r="G17" s="3">
        <f t="shared" si="10"/>
        <v>-0.69897000433601875</v>
      </c>
      <c r="H17" t="s">
        <v>35</v>
      </c>
      <c r="I17">
        <f t="shared" si="11"/>
        <v>1.0000000000000001E-5</v>
      </c>
      <c r="J17">
        <f t="shared" si="12"/>
        <v>1E-4</v>
      </c>
      <c r="L17" t="s">
        <v>37</v>
      </c>
      <c r="M17" s="5" t="s">
        <v>32</v>
      </c>
    </row>
    <row r="18" spans="1:13" x14ac:dyDescent="0.25">
      <c r="A18" s="8" t="s">
        <v>33</v>
      </c>
      <c r="B18">
        <v>0.7</v>
      </c>
      <c r="C18" s="3">
        <f t="shared" ref="C18" si="28">LOG10(B18)</f>
        <v>-0.15490195998574319</v>
      </c>
      <c r="D18">
        <v>-2</v>
      </c>
      <c r="E18">
        <v>0</v>
      </c>
      <c r="F18" s="3">
        <f t="shared" ref="F18" si="29">D18-C18</f>
        <v>-1.8450980400142569</v>
      </c>
      <c r="G18" s="3">
        <f t="shared" ref="G18" si="30">C18-E18</f>
        <v>-0.15490195998574319</v>
      </c>
      <c r="H18" t="s">
        <v>35</v>
      </c>
      <c r="I18">
        <f t="shared" ref="I18" si="31">10^D18</f>
        <v>0.01</v>
      </c>
      <c r="J18">
        <f t="shared" ref="J18" si="32">10^E18</f>
        <v>1</v>
      </c>
      <c r="L18" t="s">
        <v>37</v>
      </c>
      <c r="M18" s="5" t="s">
        <v>32</v>
      </c>
    </row>
    <row r="19" spans="1:13" x14ac:dyDescent="0.25">
      <c r="A19" s="8" t="s">
        <v>43</v>
      </c>
      <c r="B19">
        <v>2</v>
      </c>
      <c r="C19" s="3">
        <f t="shared" si="5"/>
        <v>0.3010299956639812</v>
      </c>
      <c r="D19">
        <v>-1</v>
      </c>
      <c r="E19">
        <v>1</v>
      </c>
      <c r="F19" s="3">
        <f t="shared" si="9"/>
        <v>-1.3010299956639813</v>
      </c>
      <c r="G19" s="3">
        <f t="shared" si="10"/>
        <v>-0.69897000433601875</v>
      </c>
      <c r="H19" t="s">
        <v>35</v>
      </c>
      <c r="I19">
        <f t="shared" si="11"/>
        <v>0.1</v>
      </c>
      <c r="J19">
        <f t="shared" si="12"/>
        <v>10</v>
      </c>
      <c r="L19" t="s">
        <v>37</v>
      </c>
      <c r="M19" s="5" t="s">
        <v>32</v>
      </c>
    </row>
    <row r="20" spans="1:13" x14ac:dyDescent="0.25">
      <c r="A20" s="8" t="s">
        <v>29</v>
      </c>
      <c r="B20">
        <v>0.1</v>
      </c>
      <c r="C20" s="3">
        <f>LOG10(B20)</f>
        <v>-1</v>
      </c>
      <c r="D20">
        <v>-2</v>
      </c>
      <c r="E20">
        <v>0</v>
      </c>
      <c r="F20" s="3">
        <f>D20-C20</f>
        <v>-1</v>
      </c>
      <c r="G20" s="3">
        <f>C20-E20</f>
        <v>-1</v>
      </c>
      <c r="H20" t="s">
        <v>35</v>
      </c>
      <c r="I20">
        <f>10^D20</f>
        <v>0.01</v>
      </c>
      <c r="J20">
        <f>10^E20</f>
        <v>1</v>
      </c>
      <c r="L20" t="s">
        <v>37</v>
      </c>
      <c r="M20" s="5" t="s">
        <v>32</v>
      </c>
    </row>
    <row r="21" spans="1:13" x14ac:dyDescent="0.25">
      <c r="A21" s="8" t="s">
        <v>30</v>
      </c>
      <c r="B21">
        <v>0.9</v>
      </c>
      <c r="C21" s="3">
        <f t="shared" si="5"/>
        <v>-4.5757490560675115E-2</v>
      </c>
      <c r="D21">
        <v>0</v>
      </c>
      <c r="E21">
        <v>1.1000000000000001</v>
      </c>
      <c r="F21" s="3">
        <f t="shared" si="9"/>
        <v>4.5757490560675115E-2</v>
      </c>
      <c r="G21" s="3">
        <f t="shared" si="10"/>
        <v>-1.1457574905606751</v>
      </c>
      <c r="H21" t="s">
        <v>35</v>
      </c>
      <c r="I21">
        <f t="shared" si="11"/>
        <v>1</v>
      </c>
      <c r="J21">
        <f t="shared" si="12"/>
        <v>12.58925411794168</v>
      </c>
      <c r="L21" t="s">
        <v>37</v>
      </c>
      <c r="M21" s="5" t="s">
        <v>32</v>
      </c>
    </row>
  </sheetData>
  <autoFilter ref="A1:P7" xr:uid="{00000000-0001-0000-0000-000000000000}">
    <sortState xmlns:xlrd2="http://schemas.microsoft.com/office/spreadsheetml/2017/richdata2" ref="A2:P7">
      <sortCondition ref="M1:M7"/>
    </sortState>
  </autoFilter>
  <phoneticPr fontId="3" type="noConversion"/>
  <conditionalFormatting sqref="F2:H21">
    <cfRule type="cellIs" dxfId="0" priority="1" operator="lessThan">
      <formula>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Dr. Jordan Weaver</cp:lastModifiedBy>
  <dcterms:created xsi:type="dcterms:W3CDTF">2023-02-13T01:08:10Z</dcterms:created>
  <dcterms:modified xsi:type="dcterms:W3CDTF">2023-12-11T20:14:55Z</dcterms:modified>
</cp:coreProperties>
</file>