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python\"/>
    </mc:Choice>
  </mc:AlternateContent>
  <xr:revisionPtr revIDLastSave="0" documentId="13_ncr:1_{C3F1F6D9-20EF-4170-AF21-EFAE2AAB761B}" xr6:coauthVersionLast="47" xr6:coauthVersionMax="47" xr10:uidLastSave="{00000000-0000-0000-0000-000000000000}"/>
  <bookViews>
    <workbookView xWindow="-120" yWindow="-120" windowWidth="28110" windowHeight="16440" tabRatio="804" activeTab="11" xr2:uid="{00000000-000D-0000-FFFF-FFFF00000000}"/>
  </bookViews>
  <sheets>
    <sheet name="103" sheetId="1" r:id="rId1"/>
    <sheet name="107" sheetId="2" r:id="rId2"/>
    <sheet name="110" sheetId="3" r:id="rId3"/>
    <sheet name="111" sheetId="4" r:id="rId4"/>
    <sheet name="112" sheetId="5" r:id="rId5"/>
    <sheet name="204" sheetId="6" r:id="rId6"/>
    <sheet name="207" sheetId="7" r:id="rId7"/>
    <sheet name="302" sheetId="8" r:id="rId8"/>
    <sheet name="307" sheetId="9" r:id="rId9"/>
    <sheet name="308" sheetId="10" r:id="rId10"/>
    <sheet name="311" sheetId="11" r:id="rId11"/>
    <sheet name="3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0" i="10" l="1"/>
  <c r="T130" i="10" s="1"/>
  <c r="U130" i="10" s="1"/>
  <c r="S129" i="10"/>
  <c r="T129" i="10" s="1"/>
  <c r="U129" i="10" s="1"/>
  <c r="S128" i="10"/>
  <c r="T128" i="10" s="1"/>
  <c r="U128" i="10" s="1"/>
  <c r="T127" i="10"/>
  <c r="U127" i="10" s="1"/>
  <c r="S127" i="10"/>
  <c r="S126" i="10"/>
  <c r="T126" i="10" s="1"/>
  <c r="U126" i="10" s="1"/>
  <c r="S125" i="10"/>
  <c r="T125" i="10" s="1"/>
  <c r="U125" i="10" s="1"/>
  <c r="S124" i="10"/>
  <c r="T124" i="10" s="1"/>
  <c r="U124" i="10" s="1"/>
  <c r="T123" i="10"/>
  <c r="U123" i="10" s="1"/>
  <c r="S123" i="10"/>
  <c r="S122" i="10"/>
  <c r="T122" i="10" s="1"/>
  <c r="U122" i="10" s="1"/>
  <c r="S121" i="10"/>
  <c r="T121" i="10" s="1"/>
  <c r="U121" i="10" s="1"/>
  <c r="S120" i="10"/>
  <c r="T120" i="10" s="1"/>
  <c r="U120" i="10" s="1"/>
  <c r="T119" i="10"/>
  <c r="U119" i="10" s="1"/>
  <c r="S119" i="10"/>
  <c r="S118" i="10"/>
  <c r="T118" i="10" s="1"/>
  <c r="U118" i="10" s="1"/>
  <c r="S117" i="10"/>
  <c r="T117" i="10" s="1"/>
  <c r="U117" i="10" s="1"/>
  <c r="S116" i="10"/>
  <c r="T116" i="10" s="1"/>
  <c r="U116" i="10" s="1"/>
  <c r="T115" i="10"/>
  <c r="U115" i="10" s="1"/>
  <c r="S115" i="10"/>
  <c r="S114" i="10"/>
  <c r="T114" i="10" s="1"/>
  <c r="U114" i="10" s="1"/>
  <c r="S113" i="10"/>
  <c r="T113" i="10" s="1"/>
  <c r="U113" i="10" s="1"/>
  <c r="S112" i="10"/>
  <c r="T112" i="10" s="1"/>
  <c r="U112" i="10" s="1"/>
  <c r="T111" i="10"/>
  <c r="U111" i="10" s="1"/>
  <c r="S111" i="10"/>
  <c r="S110" i="10"/>
  <c r="T110" i="10" s="1"/>
  <c r="U110" i="10" s="1"/>
  <c r="S109" i="10"/>
  <c r="T109" i="10" s="1"/>
  <c r="U109" i="10" s="1"/>
  <c r="S108" i="10"/>
  <c r="T108" i="10" s="1"/>
  <c r="U108" i="10" s="1"/>
  <c r="T107" i="10"/>
  <c r="U107" i="10" s="1"/>
  <c r="S107" i="10"/>
  <c r="S106" i="10"/>
  <c r="T106" i="10" s="1"/>
  <c r="U106" i="10" s="1"/>
  <c r="S105" i="10"/>
  <c r="T105" i="10" s="1"/>
  <c r="U105" i="10" s="1"/>
  <c r="S104" i="10"/>
  <c r="T104" i="10" s="1"/>
  <c r="U104" i="10" s="1"/>
  <c r="T103" i="10"/>
  <c r="U103" i="10" s="1"/>
  <c r="S103" i="10"/>
  <c r="S102" i="10"/>
  <c r="T102" i="10" s="1"/>
  <c r="U102" i="10" s="1"/>
  <c r="S101" i="10"/>
  <c r="T101" i="10" s="1"/>
  <c r="U101" i="10" s="1"/>
  <c r="S100" i="10"/>
  <c r="T100" i="10" s="1"/>
  <c r="U100" i="10" s="1"/>
  <c r="T99" i="10"/>
  <c r="U99" i="10" s="1"/>
  <c r="S99" i="10"/>
  <c r="S98" i="10"/>
  <c r="T98" i="10" s="1"/>
  <c r="U98" i="10" s="1"/>
  <c r="S97" i="10"/>
  <c r="T97" i="10" s="1"/>
  <c r="U97" i="10" s="1"/>
  <c r="S96" i="10"/>
  <c r="T96" i="10" s="1"/>
  <c r="U96" i="10" s="1"/>
  <c r="T95" i="10"/>
  <c r="U95" i="10" s="1"/>
  <c r="S95" i="10"/>
  <c r="S94" i="10"/>
  <c r="T94" i="10" s="1"/>
  <c r="U94" i="10" s="1"/>
  <c r="S93" i="10"/>
  <c r="T93" i="10" s="1"/>
  <c r="U93" i="10" s="1"/>
  <c r="S92" i="10"/>
  <c r="T92" i="10" s="1"/>
  <c r="U92" i="10" s="1"/>
  <c r="T91" i="10"/>
  <c r="U91" i="10" s="1"/>
  <c r="S91" i="10"/>
  <c r="S90" i="10"/>
  <c r="T90" i="10" s="1"/>
  <c r="U90" i="10" s="1"/>
  <c r="S89" i="10"/>
  <c r="T89" i="10" s="1"/>
  <c r="U89" i="10" s="1"/>
  <c r="S88" i="10"/>
  <c r="T88" i="10" s="1"/>
  <c r="U88" i="10" s="1"/>
  <c r="T87" i="10"/>
  <c r="U87" i="10" s="1"/>
  <c r="S87" i="10"/>
  <c r="S86" i="10"/>
  <c r="T86" i="10" s="1"/>
  <c r="U86" i="10" s="1"/>
  <c r="S85" i="10"/>
  <c r="T85" i="10" s="1"/>
  <c r="U85" i="10" s="1"/>
  <c r="S84" i="10"/>
  <c r="T84" i="10" s="1"/>
  <c r="U84" i="10" s="1"/>
  <c r="T83" i="10"/>
  <c r="U83" i="10" s="1"/>
  <c r="S83" i="10"/>
  <c r="S82" i="10"/>
  <c r="T82" i="10" s="1"/>
  <c r="U82" i="10" s="1"/>
  <c r="S81" i="10"/>
  <c r="T81" i="10" s="1"/>
  <c r="U81" i="10" s="1"/>
  <c r="S80" i="10"/>
  <c r="T80" i="10" s="1"/>
  <c r="U80" i="10" s="1"/>
  <c r="T79" i="10"/>
  <c r="U79" i="10" s="1"/>
  <c r="S79" i="10"/>
  <c r="S78" i="10"/>
  <c r="T78" i="10" s="1"/>
  <c r="U78" i="10" s="1"/>
  <c r="S77" i="10"/>
  <c r="T77" i="10" s="1"/>
  <c r="U77" i="10" s="1"/>
  <c r="S76" i="10"/>
  <c r="T76" i="10" s="1"/>
  <c r="U76" i="10" s="1"/>
  <c r="T75" i="10"/>
  <c r="U75" i="10" s="1"/>
  <c r="S75" i="10"/>
  <c r="S74" i="10"/>
  <c r="T74" i="10" s="1"/>
  <c r="U74" i="10" s="1"/>
  <c r="S73" i="10"/>
  <c r="T73" i="10" s="1"/>
  <c r="U73" i="10" s="1"/>
  <c r="S72" i="10"/>
  <c r="T72" i="10" s="1"/>
  <c r="U72" i="10" s="1"/>
  <c r="T71" i="10"/>
  <c r="U71" i="10" s="1"/>
  <c r="S71" i="10"/>
  <c r="S70" i="10"/>
  <c r="T70" i="10" s="1"/>
  <c r="U70" i="10" s="1"/>
  <c r="S69" i="10"/>
  <c r="T69" i="10" s="1"/>
  <c r="U69" i="10" s="1"/>
  <c r="S68" i="10"/>
  <c r="T68" i="10" s="1"/>
  <c r="U68" i="10" s="1"/>
  <c r="T67" i="10"/>
  <c r="U67" i="10" s="1"/>
  <c r="S67" i="10"/>
  <c r="S66" i="10"/>
  <c r="T66" i="10" s="1"/>
  <c r="U66" i="10" s="1"/>
  <c r="S65" i="10"/>
  <c r="T65" i="10" s="1"/>
  <c r="U65" i="10" s="1"/>
  <c r="S64" i="10"/>
  <c r="T64" i="10" s="1"/>
  <c r="U64" i="10" s="1"/>
  <c r="T63" i="10"/>
  <c r="U63" i="10" s="1"/>
  <c r="S63" i="10"/>
  <c r="S62" i="10"/>
  <c r="T62" i="10" s="1"/>
  <c r="U62" i="10" s="1"/>
  <c r="S61" i="10"/>
  <c r="T61" i="10" s="1"/>
  <c r="U61" i="10" s="1"/>
  <c r="S60" i="10"/>
  <c r="T60" i="10" s="1"/>
  <c r="U60" i="10" s="1"/>
  <c r="T59" i="10"/>
  <c r="U59" i="10" s="1"/>
  <c r="S59" i="10"/>
  <c r="S58" i="10"/>
  <c r="T58" i="10" s="1"/>
  <c r="U58" i="10" s="1"/>
  <c r="S57" i="10"/>
  <c r="T57" i="10" s="1"/>
  <c r="U57" i="10" s="1"/>
  <c r="S56" i="10"/>
  <c r="T56" i="10" s="1"/>
  <c r="U56" i="10" s="1"/>
  <c r="T55" i="10"/>
  <c r="U55" i="10" s="1"/>
  <c r="S55" i="10"/>
  <c r="S54" i="10"/>
  <c r="T54" i="10" s="1"/>
  <c r="U54" i="10" s="1"/>
  <c r="S53" i="10"/>
  <c r="T53" i="10" s="1"/>
  <c r="U53" i="10" s="1"/>
  <c r="S52" i="10"/>
  <c r="T52" i="10" s="1"/>
  <c r="U52" i="10" s="1"/>
  <c r="T51" i="10"/>
  <c r="U51" i="10" s="1"/>
  <c r="S51" i="10"/>
  <c r="S50" i="10"/>
  <c r="T50" i="10" s="1"/>
  <c r="U50" i="10" s="1"/>
  <c r="S49" i="10"/>
  <c r="T49" i="10" s="1"/>
  <c r="U49" i="10" s="1"/>
  <c r="S48" i="10"/>
  <c r="T48" i="10" s="1"/>
  <c r="U48" i="10" s="1"/>
  <c r="T47" i="10"/>
  <c r="U47" i="10" s="1"/>
  <c r="S47" i="10"/>
  <c r="S46" i="10"/>
  <c r="T46" i="10" s="1"/>
  <c r="U46" i="10" s="1"/>
  <c r="S45" i="10"/>
  <c r="T45" i="10" s="1"/>
  <c r="U45" i="10" s="1"/>
  <c r="S44" i="10"/>
  <c r="T44" i="10" s="1"/>
  <c r="U44" i="10" s="1"/>
  <c r="T43" i="10"/>
  <c r="U43" i="10" s="1"/>
  <c r="S43" i="10"/>
  <c r="S42" i="10"/>
  <c r="T42" i="10" s="1"/>
  <c r="U42" i="10" s="1"/>
  <c r="S41" i="10"/>
  <c r="T41" i="10" s="1"/>
  <c r="U41" i="10" s="1"/>
  <c r="S40" i="10"/>
  <c r="T40" i="10" s="1"/>
  <c r="U40" i="10" s="1"/>
  <c r="T39" i="10"/>
  <c r="U39" i="10" s="1"/>
  <c r="S39" i="10"/>
  <c r="S38" i="10"/>
  <c r="T38" i="10" s="1"/>
  <c r="U38" i="10" s="1"/>
  <c r="S37" i="10"/>
  <c r="T37" i="10" s="1"/>
  <c r="U37" i="10" s="1"/>
  <c r="S36" i="10"/>
  <c r="T36" i="10" s="1"/>
  <c r="U36" i="10" s="1"/>
  <c r="T35" i="10"/>
  <c r="U35" i="10" s="1"/>
  <c r="S35" i="10"/>
  <c r="S34" i="10"/>
  <c r="T34" i="10" s="1"/>
  <c r="U34" i="10" s="1"/>
  <c r="S33" i="10"/>
  <c r="T33" i="10" s="1"/>
  <c r="U33" i="10" s="1"/>
  <c r="S32" i="10"/>
  <c r="T32" i="10" s="1"/>
  <c r="U32" i="10" s="1"/>
  <c r="T31" i="10"/>
  <c r="U31" i="10" s="1"/>
  <c r="S31" i="10"/>
  <c r="S30" i="10"/>
  <c r="T30" i="10" s="1"/>
  <c r="U30" i="10" s="1"/>
  <c r="S29" i="10"/>
  <c r="T29" i="10" s="1"/>
  <c r="U29" i="10" s="1"/>
  <c r="S28" i="10"/>
  <c r="T28" i="10" s="1"/>
  <c r="U28" i="10" s="1"/>
  <c r="T27" i="10"/>
  <c r="U27" i="10" s="1"/>
  <c r="S27" i="10"/>
  <c r="S26" i="10"/>
  <c r="T26" i="10" s="1"/>
  <c r="U26" i="10" s="1"/>
  <c r="S25" i="10"/>
  <c r="T25" i="10" s="1"/>
  <c r="U25" i="10" s="1"/>
  <c r="S24" i="10"/>
  <c r="T24" i="10" s="1"/>
  <c r="U24" i="10" s="1"/>
  <c r="T23" i="10"/>
  <c r="U23" i="10" s="1"/>
  <c r="S23" i="10"/>
  <c r="S22" i="10"/>
  <c r="T22" i="10" s="1"/>
  <c r="U22" i="10" s="1"/>
  <c r="S21" i="10"/>
  <c r="T21" i="10" s="1"/>
  <c r="U21" i="10" s="1"/>
  <c r="S20" i="10"/>
  <c r="T20" i="10" s="1"/>
  <c r="U20" i="10" s="1"/>
  <c r="T19" i="10"/>
  <c r="U19" i="10" s="1"/>
  <c r="S19" i="10"/>
  <c r="S18" i="10"/>
  <c r="T18" i="10" s="1"/>
  <c r="U18" i="10" s="1"/>
  <c r="S17" i="10"/>
  <c r="T17" i="10" s="1"/>
  <c r="U17" i="10" s="1"/>
  <c r="S16" i="10"/>
  <c r="T16" i="10" s="1"/>
  <c r="U16" i="10" s="1"/>
  <c r="T15" i="10"/>
  <c r="U15" i="10" s="1"/>
  <c r="S15" i="10"/>
  <c r="S14" i="10"/>
  <c r="T14" i="10" s="1"/>
  <c r="U14" i="10" s="1"/>
  <c r="S13" i="10"/>
  <c r="T13" i="10" s="1"/>
  <c r="U13" i="10" s="1"/>
  <c r="S12" i="10"/>
  <c r="T12" i="10" s="1"/>
  <c r="U12" i="10" s="1"/>
  <c r="T11" i="10"/>
  <c r="U11" i="10" s="1"/>
  <c r="S11" i="10"/>
  <c r="S10" i="10"/>
  <c r="T10" i="10" s="1"/>
  <c r="U10" i="10" s="1"/>
  <c r="S9" i="10"/>
  <c r="T9" i="10" s="1"/>
  <c r="U9" i="10" s="1"/>
  <c r="S8" i="10"/>
  <c r="T8" i="10" s="1"/>
  <c r="U8" i="10" s="1"/>
  <c r="T7" i="10"/>
  <c r="U7" i="10" s="1"/>
  <c r="S7" i="10"/>
  <c r="S6" i="10"/>
  <c r="T6" i="10" s="1"/>
  <c r="U6" i="10" s="1"/>
  <c r="S5" i="10"/>
  <c r="T5" i="10" s="1"/>
  <c r="U5" i="10" s="1"/>
  <c r="S4" i="10"/>
  <c r="T4" i="10" s="1"/>
  <c r="U4" i="10" s="1"/>
  <c r="T3" i="10"/>
  <c r="U3" i="10" s="1"/>
  <c r="S3" i="10"/>
  <c r="S2" i="10"/>
  <c r="T2" i="10" s="1"/>
  <c r="U2" i="10" s="1"/>
  <c r="S130" i="12"/>
  <c r="T130" i="12" s="1"/>
  <c r="U130" i="12" s="1"/>
  <c r="S129" i="12"/>
  <c r="T129" i="12" s="1"/>
  <c r="U129" i="12" s="1"/>
  <c r="S128" i="12"/>
  <c r="T128" i="12" s="1"/>
  <c r="U128" i="12" s="1"/>
  <c r="S127" i="12"/>
  <c r="T127" i="12" s="1"/>
  <c r="U127" i="12" s="1"/>
  <c r="S126" i="12"/>
  <c r="T126" i="12" s="1"/>
  <c r="U126" i="12" s="1"/>
  <c r="S125" i="12"/>
  <c r="T125" i="12" s="1"/>
  <c r="U125" i="12" s="1"/>
  <c r="S124" i="12"/>
  <c r="T124" i="12" s="1"/>
  <c r="U124" i="12" s="1"/>
  <c r="S123" i="12"/>
  <c r="T123" i="12" s="1"/>
  <c r="U123" i="12" s="1"/>
  <c r="S122" i="12"/>
  <c r="T122" i="12" s="1"/>
  <c r="U122" i="12" s="1"/>
  <c r="S121" i="12"/>
  <c r="T121" i="12" s="1"/>
  <c r="U121" i="12" s="1"/>
  <c r="T120" i="12"/>
  <c r="U120" i="12" s="1"/>
  <c r="S120" i="12"/>
  <c r="T119" i="12"/>
  <c r="U119" i="12" s="1"/>
  <c r="S119" i="12"/>
  <c r="S118" i="12"/>
  <c r="T118" i="12" s="1"/>
  <c r="U118" i="12" s="1"/>
  <c r="S117" i="12"/>
  <c r="T117" i="12" s="1"/>
  <c r="U117" i="12" s="1"/>
  <c r="U116" i="12"/>
  <c r="T116" i="12"/>
  <c r="S116" i="12"/>
  <c r="T115" i="12"/>
  <c r="U115" i="12" s="1"/>
  <c r="S115" i="12"/>
  <c r="S114" i="12"/>
  <c r="T114" i="12" s="1"/>
  <c r="U114" i="12" s="1"/>
  <c r="S113" i="12"/>
  <c r="T113" i="12" s="1"/>
  <c r="U113" i="12" s="1"/>
  <c r="S112" i="12"/>
  <c r="T112" i="12" s="1"/>
  <c r="U112" i="12" s="1"/>
  <c r="S111" i="12"/>
  <c r="T111" i="12" s="1"/>
  <c r="U111" i="12" s="1"/>
  <c r="S110" i="12"/>
  <c r="T110" i="12" s="1"/>
  <c r="U110" i="12" s="1"/>
  <c r="S109" i="12"/>
  <c r="T109" i="12" s="1"/>
  <c r="U109" i="12" s="1"/>
  <c r="T108" i="12"/>
  <c r="U108" i="12" s="1"/>
  <c r="S108" i="12"/>
  <c r="T107" i="12"/>
  <c r="U107" i="12" s="1"/>
  <c r="S107" i="12"/>
  <c r="S106" i="12"/>
  <c r="T106" i="12" s="1"/>
  <c r="U106" i="12" s="1"/>
  <c r="U105" i="12"/>
  <c r="S105" i="12"/>
  <c r="T105" i="12" s="1"/>
  <c r="U104" i="12"/>
  <c r="T104" i="12"/>
  <c r="S104" i="12"/>
  <c r="T103" i="12"/>
  <c r="U103" i="12" s="1"/>
  <c r="S103" i="12"/>
  <c r="S102" i="12"/>
  <c r="T102" i="12" s="1"/>
  <c r="U102" i="12" s="1"/>
  <c r="S101" i="12"/>
  <c r="T101" i="12" s="1"/>
  <c r="U101" i="12" s="1"/>
  <c r="S100" i="12"/>
  <c r="T100" i="12" s="1"/>
  <c r="U100" i="12" s="1"/>
  <c r="S99" i="12"/>
  <c r="T99" i="12" s="1"/>
  <c r="U99" i="12" s="1"/>
  <c r="S98" i="12"/>
  <c r="T98" i="12" s="1"/>
  <c r="U98" i="12" s="1"/>
  <c r="S97" i="12"/>
  <c r="T97" i="12" s="1"/>
  <c r="U97" i="12" s="1"/>
  <c r="T96" i="12"/>
  <c r="U96" i="12" s="1"/>
  <c r="S96" i="12"/>
  <c r="T95" i="12"/>
  <c r="U95" i="12" s="1"/>
  <c r="S95" i="12"/>
  <c r="S94" i="12"/>
  <c r="T94" i="12" s="1"/>
  <c r="U94" i="12" s="1"/>
  <c r="U93" i="12"/>
  <c r="S93" i="12"/>
  <c r="T93" i="12" s="1"/>
  <c r="U92" i="12"/>
  <c r="T92" i="12"/>
  <c r="S92" i="12"/>
  <c r="T91" i="12"/>
  <c r="U91" i="12" s="1"/>
  <c r="S91" i="12"/>
  <c r="S90" i="12"/>
  <c r="T90" i="12" s="1"/>
  <c r="U90" i="12" s="1"/>
  <c r="S89" i="12"/>
  <c r="T89" i="12" s="1"/>
  <c r="U89" i="12" s="1"/>
  <c r="S88" i="12"/>
  <c r="T88" i="12" s="1"/>
  <c r="U88" i="12" s="1"/>
  <c r="S87" i="12"/>
  <c r="T87" i="12" s="1"/>
  <c r="U87" i="12" s="1"/>
  <c r="S86" i="12"/>
  <c r="T86" i="12" s="1"/>
  <c r="U86" i="12" s="1"/>
  <c r="S85" i="12"/>
  <c r="T85" i="12" s="1"/>
  <c r="U85" i="12" s="1"/>
  <c r="T84" i="12"/>
  <c r="U84" i="12" s="1"/>
  <c r="S84" i="12"/>
  <c r="T83" i="12"/>
  <c r="U83" i="12" s="1"/>
  <c r="S83" i="12"/>
  <c r="S82" i="12"/>
  <c r="T82" i="12" s="1"/>
  <c r="U82" i="12" s="1"/>
  <c r="U81" i="12"/>
  <c r="S81" i="12"/>
  <c r="T81" i="12" s="1"/>
  <c r="U80" i="12"/>
  <c r="T80" i="12"/>
  <c r="S80" i="12"/>
  <c r="T79" i="12"/>
  <c r="U79" i="12" s="1"/>
  <c r="S79" i="12"/>
  <c r="S78" i="12"/>
  <c r="T78" i="12" s="1"/>
  <c r="U78" i="12" s="1"/>
  <c r="S77" i="12"/>
  <c r="T77" i="12" s="1"/>
  <c r="U77" i="12" s="1"/>
  <c r="S76" i="12"/>
  <c r="T76" i="12" s="1"/>
  <c r="U76" i="12" s="1"/>
  <c r="T75" i="12"/>
  <c r="U75" i="12" s="1"/>
  <c r="S75" i="12"/>
  <c r="S74" i="12"/>
  <c r="T74" i="12" s="1"/>
  <c r="U74" i="12" s="1"/>
  <c r="S73" i="12"/>
  <c r="T73" i="12" s="1"/>
  <c r="U73" i="12" s="1"/>
  <c r="T72" i="12"/>
  <c r="U72" i="12" s="1"/>
  <c r="S72" i="12"/>
  <c r="T71" i="12"/>
  <c r="U71" i="12" s="1"/>
  <c r="S71" i="12"/>
  <c r="S70" i="12"/>
  <c r="T70" i="12" s="1"/>
  <c r="U70" i="12" s="1"/>
  <c r="U69" i="12"/>
  <c r="S69" i="12"/>
  <c r="T69" i="12" s="1"/>
  <c r="U68" i="12"/>
  <c r="T68" i="12"/>
  <c r="S68" i="12"/>
  <c r="T67" i="12"/>
  <c r="U67" i="12" s="1"/>
  <c r="S67" i="12"/>
  <c r="S66" i="12"/>
  <c r="T66" i="12" s="1"/>
  <c r="U66" i="12" s="1"/>
  <c r="S65" i="12"/>
  <c r="T65" i="12" s="1"/>
  <c r="U65" i="12" s="1"/>
  <c r="S64" i="12"/>
  <c r="T64" i="12" s="1"/>
  <c r="U64" i="12" s="1"/>
  <c r="T63" i="12"/>
  <c r="U63" i="12" s="1"/>
  <c r="S63" i="12"/>
  <c r="S62" i="12"/>
  <c r="T62" i="12" s="1"/>
  <c r="U62" i="12" s="1"/>
  <c r="S61" i="12"/>
  <c r="T61" i="12" s="1"/>
  <c r="U61" i="12" s="1"/>
  <c r="T60" i="12"/>
  <c r="U60" i="12" s="1"/>
  <c r="S60" i="12"/>
  <c r="T59" i="12"/>
  <c r="U59" i="12" s="1"/>
  <c r="S59" i="12"/>
  <c r="S58" i="12"/>
  <c r="T58" i="12" s="1"/>
  <c r="U58" i="12" s="1"/>
  <c r="U57" i="12"/>
  <c r="S57" i="12"/>
  <c r="T57" i="12" s="1"/>
  <c r="U56" i="12"/>
  <c r="T56" i="12"/>
  <c r="S56" i="12"/>
  <c r="T55" i="12"/>
  <c r="U55" i="12" s="1"/>
  <c r="S55" i="12"/>
  <c r="S54" i="12"/>
  <c r="T54" i="12" s="1"/>
  <c r="U54" i="12" s="1"/>
  <c r="S53" i="12"/>
  <c r="T53" i="12" s="1"/>
  <c r="U53" i="12" s="1"/>
  <c r="S52" i="12"/>
  <c r="T52" i="12" s="1"/>
  <c r="U52" i="12" s="1"/>
  <c r="T51" i="12"/>
  <c r="U51" i="12" s="1"/>
  <c r="S51" i="12"/>
  <c r="S50" i="12"/>
  <c r="T50" i="12" s="1"/>
  <c r="U50" i="12" s="1"/>
  <c r="S49" i="12"/>
  <c r="T49" i="12" s="1"/>
  <c r="U49" i="12" s="1"/>
  <c r="T48" i="12"/>
  <c r="U48" i="12" s="1"/>
  <c r="S48" i="12"/>
  <c r="T47" i="12"/>
  <c r="U47" i="12" s="1"/>
  <c r="S47" i="12"/>
  <c r="S46" i="12"/>
  <c r="T46" i="12" s="1"/>
  <c r="U46" i="12" s="1"/>
  <c r="S45" i="12"/>
  <c r="T45" i="12" s="1"/>
  <c r="U45" i="12" s="1"/>
  <c r="U44" i="12"/>
  <c r="T44" i="12"/>
  <c r="S44" i="12"/>
  <c r="T43" i="12"/>
  <c r="U43" i="12" s="1"/>
  <c r="S43" i="12"/>
  <c r="S42" i="12"/>
  <c r="T42" i="12" s="1"/>
  <c r="U42" i="12" s="1"/>
  <c r="S41" i="12"/>
  <c r="T41" i="12" s="1"/>
  <c r="U41" i="12" s="1"/>
  <c r="S40" i="12"/>
  <c r="T40" i="12" s="1"/>
  <c r="U40" i="12" s="1"/>
  <c r="T39" i="12"/>
  <c r="U39" i="12" s="1"/>
  <c r="S39" i="12"/>
  <c r="S38" i="12"/>
  <c r="T38" i="12" s="1"/>
  <c r="U38" i="12" s="1"/>
  <c r="S37" i="12"/>
  <c r="T37" i="12" s="1"/>
  <c r="U37" i="12" s="1"/>
  <c r="T36" i="12"/>
  <c r="U36" i="12" s="1"/>
  <c r="S36" i="12"/>
  <c r="T35" i="12"/>
  <c r="U35" i="12" s="1"/>
  <c r="S35" i="12"/>
  <c r="S34" i="12"/>
  <c r="T34" i="12" s="1"/>
  <c r="U34" i="12" s="1"/>
  <c r="S33" i="12"/>
  <c r="T33" i="12" s="1"/>
  <c r="U33" i="12" s="1"/>
  <c r="U32" i="12"/>
  <c r="T32" i="12"/>
  <c r="S32" i="12"/>
  <c r="T31" i="12"/>
  <c r="U31" i="12" s="1"/>
  <c r="S31" i="12"/>
  <c r="S30" i="12"/>
  <c r="T30" i="12" s="1"/>
  <c r="U30" i="12" s="1"/>
  <c r="S29" i="12"/>
  <c r="T29" i="12" s="1"/>
  <c r="U29" i="12" s="1"/>
  <c r="S28" i="12"/>
  <c r="T28" i="12" s="1"/>
  <c r="U28" i="12" s="1"/>
  <c r="T27" i="12"/>
  <c r="U27" i="12" s="1"/>
  <c r="S27" i="12"/>
  <c r="S26" i="12"/>
  <c r="T26" i="12" s="1"/>
  <c r="U26" i="12" s="1"/>
  <c r="S25" i="12"/>
  <c r="T25" i="12" s="1"/>
  <c r="U25" i="12" s="1"/>
  <c r="S24" i="12"/>
  <c r="T24" i="12" s="1"/>
  <c r="U24" i="12" s="1"/>
  <c r="T23" i="12"/>
  <c r="U23" i="12" s="1"/>
  <c r="S23" i="12"/>
  <c r="S22" i="12"/>
  <c r="T22" i="12" s="1"/>
  <c r="U22" i="12" s="1"/>
  <c r="U21" i="12"/>
  <c r="S21" i="12"/>
  <c r="T21" i="12" s="1"/>
  <c r="U20" i="12"/>
  <c r="T20" i="12"/>
  <c r="S20" i="12"/>
  <c r="T19" i="12"/>
  <c r="U19" i="12" s="1"/>
  <c r="S19" i="12"/>
  <c r="S18" i="12"/>
  <c r="T18" i="12" s="1"/>
  <c r="U18" i="12" s="1"/>
  <c r="S17" i="12"/>
  <c r="T17" i="12" s="1"/>
  <c r="U17" i="12" s="1"/>
  <c r="S16" i="12"/>
  <c r="T16" i="12" s="1"/>
  <c r="U16" i="12" s="1"/>
  <c r="S15" i="12"/>
  <c r="T15" i="12" s="1"/>
  <c r="U15" i="12" s="1"/>
  <c r="S14" i="12"/>
  <c r="T14" i="12" s="1"/>
  <c r="U14" i="12" s="1"/>
  <c r="S13" i="12"/>
  <c r="T13" i="12" s="1"/>
  <c r="U13" i="12" s="1"/>
  <c r="S12" i="12"/>
  <c r="T12" i="12" s="1"/>
  <c r="U12" i="12" s="1"/>
  <c r="T11" i="12"/>
  <c r="U11" i="12" s="1"/>
  <c r="S11" i="12"/>
  <c r="S10" i="12"/>
  <c r="T10" i="12" s="1"/>
  <c r="U10" i="12" s="1"/>
  <c r="S9" i="12"/>
  <c r="T9" i="12" s="1"/>
  <c r="U9" i="12" s="1"/>
  <c r="U8" i="12"/>
  <c r="T8" i="12"/>
  <c r="S8" i="12"/>
  <c r="T7" i="12"/>
  <c r="U7" i="12" s="1"/>
  <c r="S7" i="12"/>
  <c r="S6" i="12"/>
  <c r="T6" i="12" s="1"/>
  <c r="U6" i="12" s="1"/>
  <c r="S5" i="12"/>
  <c r="T5" i="12" s="1"/>
  <c r="U5" i="12" s="1"/>
  <c r="S4" i="12"/>
  <c r="T4" i="12" s="1"/>
  <c r="U4" i="12" s="1"/>
  <c r="T3" i="12"/>
  <c r="U3" i="12" s="1"/>
  <c r="S3" i="12"/>
  <c r="R3" i="12"/>
  <c r="Q3" i="12"/>
  <c r="F3" i="12"/>
  <c r="E3" i="12"/>
  <c r="C3" i="12"/>
  <c r="T2" i="12"/>
  <c r="U2" i="12" s="1"/>
  <c r="S2" i="12"/>
  <c r="E2" i="12"/>
  <c r="D2" i="12"/>
  <c r="C2" i="12"/>
  <c r="U130" i="11"/>
  <c r="S130" i="11"/>
  <c r="T130" i="11" s="1"/>
  <c r="T129" i="11"/>
  <c r="U129" i="11" s="1"/>
  <c r="S129" i="11"/>
  <c r="S128" i="11"/>
  <c r="T128" i="11" s="1"/>
  <c r="U128" i="11" s="1"/>
  <c r="S127" i="11"/>
  <c r="T127" i="11" s="1"/>
  <c r="U127" i="11" s="1"/>
  <c r="S126" i="11"/>
  <c r="T126" i="11" s="1"/>
  <c r="U126" i="11" s="1"/>
  <c r="U125" i="11"/>
  <c r="T125" i="11"/>
  <c r="S125" i="11"/>
  <c r="S124" i="11"/>
  <c r="T124" i="11" s="1"/>
  <c r="U124" i="11" s="1"/>
  <c r="S123" i="11"/>
  <c r="T123" i="11" s="1"/>
  <c r="U123" i="11" s="1"/>
  <c r="S122" i="11"/>
  <c r="T122" i="11" s="1"/>
  <c r="U122" i="11" s="1"/>
  <c r="T121" i="11"/>
  <c r="U121" i="11" s="1"/>
  <c r="S121" i="11"/>
  <c r="S120" i="11"/>
  <c r="T120" i="11" s="1"/>
  <c r="U120" i="11" s="1"/>
  <c r="S119" i="11"/>
  <c r="T119" i="11" s="1"/>
  <c r="U119" i="11" s="1"/>
  <c r="S118" i="11"/>
  <c r="T118" i="11" s="1"/>
  <c r="U118" i="11" s="1"/>
  <c r="S117" i="11"/>
  <c r="T117" i="11" s="1"/>
  <c r="U117" i="11" s="1"/>
  <c r="T116" i="11"/>
  <c r="U116" i="11" s="1"/>
  <c r="S116" i="11"/>
  <c r="S115" i="11"/>
  <c r="T115" i="11" s="1"/>
  <c r="U115" i="11" s="1"/>
  <c r="S114" i="11"/>
  <c r="T114" i="11" s="1"/>
  <c r="U114" i="11" s="1"/>
  <c r="T113" i="11"/>
  <c r="U113" i="11" s="1"/>
  <c r="S113" i="11"/>
  <c r="T112" i="11"/>
  <c r="U112" i="11" s="1"/>
  <c r="S112" i="11"/>
  <c r="U111" i="11"/>
  <c r="S111" i="11"/>
  <c r="T111" i="11" s="1"/>
  <c r="S110" i="11"/>
  <c r="T110" i="11" s="1"/>
  <c r="U110" i="11" s="1"/>
  <c r="T109" i="11"/>
  <c r="U109" i="11" s="1"/>
  <c r="S109" i="11"/>
  <c r="S108" i="11"/>
  <c r="T108" i="11" s="1"/>
  <c r="U108" i="11" s="1"/>
  <c r="S107" i="11"/>
  <c r="T107" i="11" s="1"/>
  <c r="U107" i="11" s="1"/>
  <c r="U106" i="11"/>
  <c r="S106" i="11"/>
  <c r="T106" i="11" s="1"/>
  <c r="T105" i="11"/>
  <c r="U105" i="11" s="1"/>
  <c r="S105" i="11"/>
  <c r="S104" i="11"/>
  <c r="T104" i="11" s="1"/>
  <c r="U104" i="11" s="1"/>
  <c r="S103" i="11"/>
  <c r="T103" i="11" s="1"/>
  <c r="U103" i="11" s="1"/>
  <c r="S102" i="11"/>
  <c r="T102" i="11" s="1"/>
  <c r="U102" i="11" s="1"/>
  <c r="U101" i="11"/>
  <c r="T101" i="11"/>
  <c r="S101" i="11"/>
  <c r="S100" i="11"/>
  <c r="T100" i="11" s="1"/>
  <c r="U100" i="11" s="1"/>
  <c r="S99" i="11"/>
  <c r="T99" i="11" s="1"/>
  <c r="U99" i="11" s="1"/>
  <c r="S98" i="11"/>
  <c r="T98" i="11" s="1"/>
  <c r="U98" i="11" s="1"/>
  <c r="S97" i="11"/>
  <c r="T97" i="11" s="1"/>
  <c r="U97" i="11" s="1"/>
  <c r="S96" i="11"/>
  <c r="T96" i="11" s="1"/>
  <c r="U96" i="11" s="1"/>
  <c r="S95" i="11"/>
  <c r="T95" i="11" s="1"/>
  <c r="U95" i="11" s="1"/>
  <c r="S94" i="11"/>
  <c r="T94" i="11" s="1"/>
  <c r="U94" i="11" s="1"/>
  <c r="S93" i="11"/>
  <c r="T93" i="11" s="1"/>
  <c r="U93" i="11" s="1"/>
  <c r="U92" i="11"/>
  <c r="T92" i="11"/>
  <c r="S92" i="11"/>
  <c r="S91" i="11"/>
  <c r="T91" i="11" s="1"/>
  <c r="U91" i="11" s="1"/>
  <c r="S90" i="11"/>
  <c r="T90" i="11" s="1"/>
  <c r="U90" i="11" s="1"/>
  <c r="T89" i="11"/>
  <c r="U89" i="11" s="1"/>
  <c r="S89" i="11"/>
  <c r="T88" i="11"/>
  <c r="U88" i="11" s="1"/>
  <c r="S88" i="11"/>
  <c r="U87" i="11"/>
  <c r="S87" i="11"/>
  <c r="T87" i="11" s="1"/>
  <c r="S86" i="11"/>
  <c r="T86" i="11" s="1"/>
  <c r="U86" i="11" s="1"/>
  <c r="S85" i="11"/>
  <c r="T85" i="11" s="1"/>
  <c r="U85" i="11" s="1"/>
  <c r="S84" i="11"/>
  <c r="T84" i="11" s="1"/>
  <c r="U84" i="11" s="1"/>
  <c r="U83" i="11"/>
  <c r="S83" i="11"/>
  <c r="T83" i="11" s="1"/>
  <c r="U82" i="11"/>
  <c r="S82" i="11"/>
  <c r="T82" i="11" s="1"/>
  <c r="T81" i="11"/>
  <c r="U81" i="11" s="1"/>
  <c r="S81" i="11"/>
  <c r="S80" i="11"/>
  <c r="T80" i="11" s="1"/>
  <c r="U80" i="11" s="1"/>
  <c r="S79" i="11"/>
  <c r="T79" i="11" s="1"/>
  <c r="U79" i="11" s="1"/>
  <c r="U78" i="11"/>
  <c r="S78" i="11"/>
  <c r="T78" i="11" s="1"/>
  <c r="U77" i="11"/>
  <c r="T77" i="11"/>
  <c r="S77" i="11"/>
  <c r="S76" i="11"/>
  <c r="T76" i="11" s="1"/>
  <c r="U76" i="11" s="1"/>
  <c r="S75" i="11"/>
  <c r="T75" i="11" s="1"/>
  <c r="U75" i="11" s="1"/>
  <c r="S74" i="11"/>
  <c r="T74" i="11" s="1"/>
  <c r="U74" i="11" s="1"/>
  <c r="S73" i="11"/>
  <c r="T73" i="11" s="1"/>
  <c r="U73" i="11" s="1"/>
  <c r="S72" i="11"/>
  <c r="T72" i="11" s="1"/>
  <c r="U72" i="11" s="1"/>
  <c r="S71" i="11"/>
  <c r="T71" i="11" s="1"/>
  <c r="U71" i="11" s="1"/>
  <c r="S70" i="11"/>
  <c r="T70" i="11" s="1"/>
  <c r="U70" i="11" s="1"/>
  <c r="S69" i="11"/>
  <c r="T69" i="11" s="1"/>
  <c r="U69" i="11" s="1"/>
  <c r="U68" i="11"/>
  <c r="T68" i="11"/>
  <c r="S68" i="11"/>
  <c r="S67" i="11"/>
  <c r="T67" i="11" s="1"/>
  <c r="U67" i="11" s="1"/>
  <c r="S66" i="11"/>
  <c r="T66" i="11" s="1"/>
  <c r="U66" i="11" s="1"/>
  <c r="T65" i="11"/>
  <c r="U65" i="11" s="1"/>
  <c r="S65" i="11"/>
  <c r="S64" i="11"/>
  <c r="T64" i="11" s="1"/>
  <c r="U64" i="11" s="1"/>
  <c r="U63" i="11"/>
  <c r="S63" i="11"/>
  <c r="T63" i="11" s="1"/>
  <c r="S62" i="11"/>
  <c r="T62" i="11" s="1"/>
  <c r="U62" i="11" s="1"/>
  <c r="S61" i="11"/>
  <c r="T61" i="11" s="1"/>
  <c r="U61" i="11" s="1"/>
  <c r="S60" i="11"/>
  <c r="T60" i="11" s="1"/>
  <c r="U60" i="11" s="1"/>
  <c r="S59" i="11"/>
  <c r="T59" i="11" s="1"/>
  <c r="U59" i="11" s="1"/>
  <c r="U58" i="11"/>
  <c r="S58" i="11"/>
  <c r="T58" i="11" s="1"/>
  <c r="T57" i="11"/>
  <c r="U57" i="11" s="1"/>
  <c r="S57" i="11"/>
  <c r="T56" i="11"/>
  <c r="U56" i="11" s="1"/>
  <c r="S56" i="11"/>
  <c r="S55" i="11"/>
  <c r="T55" i="11" s="1"/>
  <c r="U55" i="11" s="1"/>
  <c r="S54" i="11"/>
  <c r="T54" i="11" s="1"/>
  <c r="U54" i="11" s="1"/>
  <c r="U53" i="11"/>
  <c r="T53" i="11"/>
  <c r="S53" i="11"/>
  <c r="S52" i="11"/>
  <c r="T52" i="11" s="1"/>
  <c r="U52" i="11" s="1"/>
  <c r="U51" i="11"/>
  <c r="S51" i="11"/>
  <c r="T51" i="11" s="1"/>
  <c r="S50" i="11"/>
  <c r="T50" i="11" s="1"/>
  <c r="U50" i="11" s="1"/>
  <c r="U49" i="11"/>
  <c r="T49" i="11"/>
  <c r="S49" i="11"/>
  <c r="S48" i="11"/>
  <c r="T48" i="11" s="1"/>
  <c r="U48" i="11" s="1"/>
  <c r="S47" i="11"/>
  <c r="T47" i="11" s="1"/>
  <c r="U47" i="11" s="1"/>
  <c r="U46" i="11"/>
  <c r="S46" i="11"/>
  <c r="T46" i="11" s="1"/>
  <c r="S45" i="11"/>
  <c r="T45" i="11" s="1"/>
  <c r="U45" i="11" s="1"/>
  <c r="T44" i="11"/>
  <c r="U44" i="11" s="1"/>
  <c r="S44" i="11"/>
  <c r="S43" i="11"/>
  <c r="T43" i="11" s="1"/>
  <c r="U43" i="11" s="1"/>
  <c r="S42" i="11"/>
  <c r="T42" i="11" s="1"/>
  <c r="U42" i="11" s="1"/>
  <c r="U41" i="11"/>
  <c r="T41" i="11"/>
  <c r="S41" i="11"/>
  <c r="S40" i="11"/>
  <c r="T40" i="11" s="1"/>
  <c r="U40" i="11" s="1"/>
  <c r="U39" i="11"/>
  <c r="S39" i="11"/>
  <c r="T39" i="11" s="1"/>
  <c r="S38" i="11"/>
  <c r="T38" i="11" s="1"/>
  <c r="U38" i="11" s="1"/>
  <c r="S37" i="11"/>
  <c r="T37" i="11" s="1"/>
  <c r="U37" i="11" s="1"/>
  <c r="S36" i="11"/>
  <c r="T36" i="11" s="1"/>
  <c r="U36" i="11" s="1"/>
  <c r="U35" i="11"/>
  <c r="S35" i="11"/>
  <c r="T35" i="11" s="1"/>
  <c r="U34" i="11"/>
  <c r="S34" i="11"/>
  <c r="T34" i="11" s="1"/>
  <c r="T33" i="11"/>
  <c r="U33" i="11" s="1"/>
  <c r="S33" i="11"/>
  <c r="S32" i="11"/>
  <c r="T32" i="11" s="1"/>
  <c r="U32" i="11" s="1"/>
  <c r="S31" i="11"/>
  <c r="T31" i="11" s="1"/>
  <c r="U31" i="11" s="1"/>
  <c r="U30" i="11"/>
  <c r="S30" i="11"/>
  <c r="T30" i="11" s="1"/>
  <c r="U29" i="11"/>
  <c r="T29" i="11"/>
  <c r="S29" i="11"/>
  <c r="S28" i="11"/>
  <c r="T28" i="11" s="1"/>
  <c r="U28" i="11" s="1"/>
  <c r="S27" i="11"/>
  <c r="T27" i="11" s="1"/>
  <c r="U27" i="11" s="1"/>
  <c r="S26" i="11"/>
  <c r="T26" i="11" s="1"/>
  <c r="U26" i="11" s="1"/>
  <c r="S25" i="11"/>
  <c r="T25" i="11" s="1"/>
  <c r="U25" i="11" s="1"/>
  <c r="S24" i="11"/>
  <c r="T24" i="11" s="1"/>
  <c r="U24" i="11" s="1"/>
  <c r="S23" i="11"/>
  <c r="T23" i="11" s="1"/>
  <c r="U23" i="11" s="1"/>
  <c r="S22" i="11"/>
  <c r="T22" i="11" s="1"/>
  <c r="U22" i="11" s="1"/>
  <c r="S21" i="11"/>
  <c r="T21" i="11" s="1"/>
  <c r="U21" i="11" s="1"/>
  <c r="U20" i="11"/>
  <c r="T20" i="11"/>
  <c r="S20" i="11"/>
  <c r="S19" i="11"/>
  <c r="T19" i="11" s="1"/>
  <c r="U19" i="11" s="1"/>
  <c r="S18" i="11"/>
  <c r="T18" i="11" s="1"/>
  <c r="U18" i="11" s="1"/>
  <c r="T17" i="11"/>
  <c r="U17" i="11" s="1"/>
  <c r="S17" i="11"/>
  <c r="S16" i="11"/>
  <c r="T16" i="11" s="1"/>
  <c r="U16" i="11" s="1"/>
  <c r="U15" i="11"/>
  <c r="S15" i="11"/>
  <c r="T15" i="11" s="1"/>
  <c r="S14" i="11"/>
  <c r="T14" i="11" s="1"/>
  <c r="U14" i="11" s="1"/>
  <c r="S13" i="11"/>
  <c r="T13" i="11" s="1"/>
  <c r="U13" i="11" s="1"/>
  <c r="U12" i="11"/>
  <c r="S12" i="11"/>
  <c r="T12" i="11" s="1"/>
  <c r="S11" i="11"/>
  <c r="T11" i="11" s="1"/>
  <c r="U11" i="11" s="1"/>
  <c r="U10" i="11"/>
  <c r="S10" i="11"/>
  <c r="T10" i="11" s="1"/>
  <c r="T9" i="11"/>
  <c r="U9" i="11" s="1"/>
  <c r="S9" i="11"/>
  <c r="T8" i="11"/>
  <c r="U8" i="11" s="1"/>
  <c r="S8" i="11"/>
  <c r="S7" i="11"/>
  <c r="T7" i="11" s="1"/>
  <c r="U7" i="11" s="1"/>
  <c r="S6" i="11"/>
  <c r="T6" i="11" s="1"/>
  <c r="U6" i="11" s="1"/>
  <c r="U5" i="11"/>
  <c r="T5" i="11"/>
  <c r="S5" i="11"/>
  <c r="S4" i="11"/>
  <c r="T4" i="11" s="1"/>
  <c r="U4" i="11" s="1"/>
  <c r="U3" i="11"/>
  <c r="S3" i="11"/>
  <c r="T3" i="11" s="1"/>
  <c r="R3" i="11"/>
  <c r="Q3" i="11"/>
  <c r="F3" i="11"/>
  <c r="E3" i="11"/>
  <c r="C3" i="11"/>
  <c r="S2" i="11"/>
  <c r="T2" i="11" s="1"/>
  <c r="U2" i="11" s="1"/>
  <c r="E2" i="11"/>
  <c r="D2" i="11"/>
  <c r="C2" i="11"/>
  <c r="R3" i="10"/>
  <c r="Q3" i="10"/>
  <c r="F3" i="10"/>
  <c r="E3" i="10"/>
  <c r="C3" i="10"/>
  <c r="E2" i="10"/>
  <c r="D2" i="10"/>
  <c r="C2" i="10"/>
  <c r="S130" i="9"/>
  <c r="T130" i="9" s="1"/>
  <c r="U130" i="9" s="1"/>
  <c r="S129" i="9"/>
  <c r="T129" i="9" s="1"/>
  <c r="U129" i="9" s="1"/>
  <c r="S128" i="9"/>
  <c r="T128" i="9" s="1"/>
  <c r="U128" i="9" s="1"/>
  <c r="S127" i="9"/>
  <c r="T127" i="9" s="1"/>
  <c r="U127" i="9" s="1"/>
  <c r="U126" i="9"/>
  <c r="S126" i="9"/>
  <c r="T126" i="9" s="1"/>
  <c r="S125" i="9"/>
  <c r="T125" i="9" s="1"/>
  <c r="U125" i="9" s="1"/>
  <c r="S124" i="9"/>
  <c r="T124" i="9" s="1"/>
  <c r="U124" i="9" s="1"/>
  <c r="S123" i="9"/>
  <c r="T123" i="9" s="1"/>
  <c r="U123" i="9" s="1"/>
  <c r="S122" i="9"/>
  <c r="T122" i="9" s="1"/>
  <c r="U122" i="9" s="1"/>
  <c r="S121" i="9"/>
  <c r="T121" i="9" s="1"/>
  <c r="U121" i="9" s="1"/>
  <c r="S120" i="9"/>
  <c r="T120" i="9" s="1"/>
  <c r="U120" i="9" s="1"/>
  <c r="T119" i="9"/>
  <c r="U119" i="9" s="1"/>
  <c r="S119" i="9"/>
  <c r="T118" i="9"/>
  <c r="U118" i="9" s="1"/>
  <c r="S118" i="9"/>
  <c r="S117" i="9"/>
  <c r="T117" i="9" s="1"/>
  <c r="U117" i="9" s="1"/>
  <c r="S116" i="9"/>
  <c r="T116" i="9" s="1"/>
  <c r="U116" i="9" s="1"/>
  <c r="S115" i="9"/>
  <c r="T115" i="9" s="1"/>
  <c r="U115" i="9" s="1"/>
  <c r="U114" i="9"/>
  <c r="S114" i="9"/>
  <c r="T114" i="9" s="1"/>
  <c r="S113" i="9"/>
  <c r="T113" i="9" s="1"/>
  <c r="U113" i="9" s="1"/>
  <c r="S112" i="9"/>
  <c r="T112" i="9" s="1"/>
  <c r="U112" i="9" s="1"/>
  <c r="T111" i="9"/>
  <c r="U111" i="9" s="1"/>
  <c r="S111" i="9"/>
  <c r="S110" i="9"/>
  <c r="T110" i="9" s="1"/>
  <c r="U110" i="9" s="1"/>
  <c r="S109" i="9"/>
  <c r="T109" i="9" s="1"/>
  <c r="U109" i="9" s="1"/>
  <c r="T108" i="9"/>
  <c r="U108" i="9" s="1"/>
  <c r="S108" i="9"/>
  <c r="T107" i="9"/>
  <c r="U107" i="9" s="1"/>
  <c r="S107" i="9"/>
  <c r="U106" i="9"/>
  <c r="S106" i="9"/>
  <c r="T106" i="9" s="1"/>
  <c r="S105" i="9"/>
  <c r="T105" i="9" s="1"/>
  <c r="U105" i="9" s="1"/>
  <c r="S104" i="9"/>
  <c r="T104" i="9" s="1"/>
  <c r="U104" i="9" s="1"/>
  <c r="S103" i="9"/>
  <c r="T103" i="9" s="1"/>
  <c r="U103" i="9" s="1"/>
  <c r="S102" i="9"/>
  <c r="T102" i="9" s="1"/>
  <c r="U102" i="9" s="1"/>
  <c r="S101" i="9"/>
  <c r="T101" i="9" s="1"/>
  <c r="U101" i="9" s="1"/>
  <c r="S100" i="9"/>
  <c r="T100" i="9" s="1"/>
  <c r="U100" i="9" s="1"/>
  <c r="S99" i="9"/>
  <c r="T99" i="9" s="1"/>
  <c r="U99" i="9" s="1"/>
  <c r="T98" i="9"/>
  <c r="U98" i="9" s="1"/>
  <c r="S98" i="9"/>
  <c r="S97" i="9"/>
  <c r="T97" i="9" s="1"/>
  <c r="U97" i="9" s="1"/>
  <c r="S96" i="9"/>
  <c r="T96" i="9" s="1"/>
  <c r="U96" i="9" s="1"/>
  <c r="U95" i="9"/>
  <c r="T95" i="9"/>
  <c r="S95" i="9"/>
  <c r="T94" i="9"/>
  <c r="U94" i="9" s="1"/>
  <c r="S94" i="9"/>
  <c r="T93" i="9"/>
  <c r="U93" i="9" s="1"/>
  <c r="S93" i="9"/>
  <c r="S92" i="9"/>
  <c r="T92" i="9" s="1"/>
  <c r="U92" i="9" s="1"/>
  <c r="T91" i="9"/>
  <c r="U91" i="9" s="1"/>
  <c r="S91" i="9"/>
  <c r="S90" i="9"/>
  <c r="T90" i="9" s="1"/>
  <c r="U90" i="9" s="1"/>
  <c r="T89" i="9"/>
  <c r="U89" i="9" s="1"/>
  <c r="S89" i="9"/>
  <c r="S88" i="9"/>
  <c r="T88" i="9" s="1"/>
  <c r="U88" i="9" s="1"/>
  <c r="T87" i="9"/>
  <c r="U87" i="9" s="1"/>
  <c r="S87" i="9"/>
  <c r="S86" i="9"/>
  <c r="T86" i="9" s="1"/>
  <c r="U86" i="9" s="1"/>
  <c r="S85" i="9"/>
  <c r="T85" i="9" s="1"/>
  <c r="U85" i="9" s="1"/>
  <c r="S84" i="9"/>
  <c r="T84" i="9" s="1"/>
  <c r="U84" i="9" s="1"/>
  <c r="U83" i="9"/>
  <c r="T83" i="9"/>
  <c r="S83" i="9"/>
  <c r="U82" i="9"/>
  <c r="S82" i="9"/>
  <c r="T82" i="9" s="1"/>
  <c r="T81" i="9"/>
  <c r="U81" i="9" s="1"/>
  <c r="S81" i="9"/>
  <c r="S80" i="9"/>
  <c r="T80" i="9" s="1"/>
  <c r="U80" i="9" s="1"/>
  <c r="S79" i="9"/>
  <c r="T79" i="9" s="1"/>
  <c r="U79" i="9" s="1"/>
  <c r="S78" i="9"/>
  <c r="T78" i="9" s="1"/>
  <c r="U78" i="9" s="1"/>
  <c r="S77" i="9"/>
  <c r="T77" i="9" s="1"/>
  <c r="U77" i="9" s="1"/>
  <c r="S76" i="9"/>
  <c r="T76" i="9" s="1"/>
  <c r="U76" i="9" s="1"/>
  <c r="S75" i="9"/>
  <c r="T75" i="9" s="1"/>
  <c r="U75" i="9" s="1"/>
  <c r="S74" i="9"/>
  <c r="T74" i="9" s="1"/>
  <c r="U74" i="9" s="1"/>
  <c r="T73" i="9"/>
  <c r="U73" i="9" s="1"/>
  <c r="S73" i="9"/>
  <c r="S72" i="9"/>
  <c r="T72" i="9" s="1"/>
  <c r="U72" i="9" s="1"/>
  <c r="U71" i="9"/>
  <c r="S71" i="9"/>
  <c r="T71" i="9" s="1"/>
  <c r="T70" i="9"/>
  <c r="U70" i="9" s="1"/>
  <c r="S70" i="9"/>
  <c r="U69" i="9"/>
  <c r="S69" i="9"/>
  <c r="T69" i="9" s="1"/>
  <c r="S68" i="9"/>
  <c r="T68" i="9" s="1"/>
  <c r="U68" i="9" s="1"/>
  <c r="U67" i="9"/>
  <c r="T67" i="9"/>
  <c r="S67" i="9"/>
  <c r="S66" i="9"/>
  <c r="T66" i="9" s="1"/>
  <c r="U66" i="9" s="1"/>
  <c r="T65" i="9"/>
  <c r="U65" i="9" s="1"/>
  <c r="S65" i="9"/>
  <c r="T64" i="9"/>
  <c r="U64" i="9" s="1"/>
  <c r="S64" i="9"/>
  <c r="T63" i="9"/>
  <c r="U63" i="9" s="1"/>
  <c r="S63" i="9"/>
  <c r="S62" i="9"/>
  <c r="T62" i="9" s="1"/>
  <c r="U62" i="9" s="1"/>
  <c r="S61" i="9"/>
  <c r="T61" i="9" s="1"/>
  <c r="U61" i="9" s="1"/>
  <c r="S60" i="9"/>
  <c r="T60" i="9" s="1"/>
  <c r="U60" i="9" s="1"/>
  <c r="S59" i="9"/>
  <c r="T59" i="9" s="1"/>
  <c r="U59" i="9" s="1"/>
  <c r="U58" i="9"/>
  <c r="S58" i="9"/>
  <c r="T58" i="9" s="1"/>
  <c r="T57" i="9"/>
  <c r="U57" i="9" s="1"/>
  <c r="S57" i="9"/>
  <c r="T56" i="9"/>
  <c r="U56" i="9" s="1"/>
  <c r="S56" i="9"/>
  <c r="S55" i="9"/>
  <c r="T55" i="9" s="1"/>
  <c r="U55" i="9" s="1"/>
  <c r="U54" i="9"/>
  <c r="T54" i="9"/>
  <c r="S54" i="9"/>
  <c r="T53" i="9"/>
  <c r="U53" i="9" s="1"/>
  <c r="S53" i="9"/>
  <c r="S52" i="9"/>
  <c r="T52" i="9" s="1"/>
  <c r="U52" i="9" s="1"/>
  <c r="T51" i="9"/>
  <c r="U51" i="9" s="1"/>
  <c r="S51" i="9"/>
  <c r="S50" i="9"/>
  <c r="T50" i="9" s="1"/>
  <c r="U50" i="9" s="1"/>
  <c r="S49" i="9"/>
  <c r="T49" i="9" s="1"/>
  <c r="U49" i="9" s="1"/>
  <c r="S48" i="9"/>
  <c r="T48" i="9" s="1"/>
  <c r="U48" i="9" s="1"/>
  <c r="U47" i="9"/>
  <c r="S47" i="9"/>
  <c r="T47" i="9" s="1"/>
  <c r="S46" i="9"/>
  <c r="T46" i="9" s="1"/>
  <c r="U46" i="9" s="1"/>
  <c r="U45" i="9"/>
  <c r="S45" i="9"/>
  <c r="T45" i="9" s="1"/>
  <c r="S44" i="9"/>
  <c r="T44" i="9" s="1"/>
  <c r="U44" i="9" s="1"/>
  <c r="U43" i="9"/>
  <c r="S43" i="9"/>
  <c r="T43" i="9" s="1"/>
  <c r="T42" i="9"/>
  <c r="U42" i="9" s="1"/>
  <c r="S42" i="9"/>
  <c r="U41" i="9"/>
  <c r="S41" i="9"/>
  <c r="T41" i="9" s="1"/>
  <c r="U40" i="9"/>
  <c r="T40" i="9"/>
  <c r="S40" i="9"/>
  <c r="S39" i="9"/>
  <c r="T39" i="9" s="1"/>
  <c r="U39" i="9" s="1"/>
  <c r="T38" i="9"/>
  <c r="U38" i="9" s="1"/>
  <c r="S38" i="9"/>
  <c r="S37" i="9"/>
  <c r="T37" i="9" s="1"/>
  <c r="U37" i="9" s="1"/>
  <c r="U36" i="9"/>
  <c r="T36" i="9"/>
  <c r="S36" i="9"/>
  <c r="U35" i="9"/>
  <c r="S35" i="9"/>
  <c r="T35" i="9" s="1"/>
  <c r="S34" i="9"/>
  <c r="T34" i="9" s="1"/>
  <c r="U34" i="9" s="1"/>
  <c r="S33" i="9"/>
  <c r="T33" i="9" s="1"/>
  <c r="U33" i="9" s="1"/>
  <c r="S32" i="9"/>
  <c r="T32" i="9" s="1"/>
  <c r="U32" i="9" s="1"/>
  <c r="U31" i="9"/>
  <c r="S31" i="9"/>
  <c r="T31" i="9" s="1"/>
  <c r="S30" i="9"/>
  <c r="T30" i="9" s="1"/>
  <c r="U30" i="9" s="1"/>
  <c r="U29" i="9"/>
  <c r="S29" i="9"/>
  <c r="T29" i="9" s="1"/>
  <c r="S28" i="9"/>
  <c r="T28" i="9" s="1"/>
  <c r="U28" i="9" s="1"/>
  <c r="U27" i="9"/>
  <c r="S27" i="9"/>
  <c r="T27" i="9" s="1"/>
  <c r="T26" i="9"/>
  <c r="U26" i="9" s="1"/>
  <c r="S26" i="9"/>
  <c r="U25" i="9"/>
  <c r="S25" i="9"/>
  <c r="T25" i="9" s="1"/>
  <c r="U24" i="9"/>
  <c r="T24" i="9"/>
  <c r="S24" i="9"/>
  <c r="S23" i="9"/>
  <c r="T23" i="9" s="1"/>
  <c r="U23" i="9" s="1"/>
  <c r="T22" i="9"/>
  <c r="U22" i="9" s="1"/>
  <c r="S22" i="9"/>
  <c r="S21" i="9"/>
  <c r="T21" i="9" s="1"/>
  <c r="U21" i="9" s="1"/>
  <c r="U20" i="9"/>
  <c r="T20" i="9"/>
  <c r="S20" i="9"/>
  <c r="S19" i="9"/>
  <c r="T19" i="9" s="1"/>
  <c r="U19" i="9" s="1"/>
  <c r="S18" i="9"/>
  <c r="T18" i="9" s="1"/>
  <c r="U18" i="9" s="1"/>
  <c r="S17" i="9"/>
  <c r="T17" i="9" s="1"/>
  <c r="U17" i="9" s="1"/>
  <c r="S16" i="9"/>
  <c r="T16" i="9" s="1"/>
  <c r="U16" i="9" s="1"/>
  <c r="U15" i="9"/>
  <c r="S15" i="9"/>
  <c r="T15" i="9" s="1"/>
  <c r="S14" i="9"/>
  <c r="T14" i="9" s="1"/>
  <c r="U14" i="9" s="1"/>
  <c r="U13" i="9"/>
  <c r="S13" i="9"/>
  <c r="T13" i="9" s="1"/>
  <c r="S12" i="9"/>
  <c r="T12" i="9" s="1"/>
  <c r="U12" i="9" s="1"/>
  <c r="U11" i="9"/>
  <c r="S11" i="9"/>
  <c r="T11" i="9" s="1"/>
  <c r="T10" i="9"/>
  <c r="U10" i="9" s="1"/>
  <c r="S10" i="9"/>
  <c r="U9" i="9"/>
  <c r="S9" i="9"/>
  <c r="T9" i="9" s="1"/>
  <c r="T8" i="9"/>
  <c r="U8" i="9" s="1"/>
  <c r="S8" i="9"/>
  <c r="S7" i="9"/>
  <c r="T7" i="9" s="1"/>
  <c r="U7" i="9" s="1"/>
  <c r="T6" i="9"/>
  <c r="U6" i="9" s="1"/>
  <c r="S6" i="9"/>
  <c r="S5" i="9"/>
  <c r="T5" i="9" s="1"/>
  <c r="U5" i="9" s="1"/>
  <c r="U4" i="9"/>
  <c r="T4" i="9"/>
  <c r="S4" i="9"/>
  <c r="S3" i="9"/>
  <c r="T3" i="9" s="1"/>
  <c r="U3" i="9" s="1"/>
  <c r="R3" i="9"/>
  <c r="Q3" i="9"/>
  <c r="F3" i="9"/>
  <c r="E3" i="9"/>
  <c r="C3" i="9"/>
  <c r="T2" i="9"/>
  <c r="U2" i="9" s="1"/>
  <c r="S2" i="9"/>
  <c r="E2" i="9"/>
  <c r="D2" i="9"/>
  <c r="C2" i="9"/>
  <c r="U130" i="8"/>
  <c r="S130" i="8"/>
  <c r="T130" i="8" s="1"/>
  <c r="T129" i="8"/>
  <c r="U129" i="8" s="1"/>
  <c r="S129" i="8"/>
  <c r="S128" i="8"/>
  <c r="T128" i="8" s="1"/>
  <c r="U128" i="8" s="1"/>
  <c r="U127" i="8"/>
  <c r="T127" i="8"/>
  <c r="S127" i="8"/>
  <c r="U126" i="8"/>
  <c r="S126" i="8"/>
  <c r="T126" i="8" s="1"/>
  <c r="T125" i="8"/>
  <c r="U125" i="8" s="1"/>
  <c r="S125" i="8"/>
  <c r="U124" i="8"/>
  <c r="T124" i="8"/>
  <c r="S124" i="8"/>
  <c r="U123" i="8"/>
  <c r="T123" i="8"/>
  <c r="S123" i="8"/>
  <c r="S122" i="8"/>
  <c r="T122" i="8" s="1"/>
  <c r="U122" i="8" s="1"/>
  <c r="U121" i="8"/>
  <c r="T121" i="8"/>
  <c r="S121" i="8"/>
  <c r="T120" i="8"/>
  <c r="U120" i="8" s="1"/>
  <c r="S120" i="8"/>
  <c r="T119" i="8"/>
  <c r="U119" i="8" s="1"/>
  <c r="S119" i="8"/>
  <c r="U118" i="8"/>
  <c r="S118" i="8"/>
  <c r="T118" i="8" s="1"/>
  <c r="U117" i="8"/>
  <c r="T117" i="8"/>
  <c r="S117" i="8"/>
  <c r="S116" i="8"/>
  <c r="T116" i="8" s="1"/>
  <c r="U116" i="8" s="1"/>
  <c r="U115" i="8"/>
  <c r="T115" i="8"/>
  <c r="S115" i="8"/>
  <c r="U114" i="8"/>
  <c r="S114" i="8"/>
  <c r="T114" i="8" s="1"/>
  <c r="T113" i="8"/>
  <c r="U113" i="8" s="1"/>
  <c r="S113" i="8"/>
  <c r="S112" i="8"/>
  <c r="T112" i="8" s="1"/>
  <c r="U112" i="8" s="1"/>
  <c r="U111" i="8"/>
  <c r="T111" i="8"/>
  <c r="S111" i="8"/>
  <c r="U110" i="8"/>
  <c r="S110" i="8"/>
  <c r="T110" i="8" s="1"/>
  <c r="U109" i="8"/>
  <c r="T109" i="8"/>
  <c r="S109" i="8"/>
  <c r="S108" i="8"/>
  <c r="T108" i="8" s="1"/>
  <c r="U108" i="8" s="1"/>
  <c r="T107" i="8"/>
  <c r="U107" i="8" s="1"/>
  <c r="S107" i="8"/>
  <c r="S106" i="8"/>
  <c r="T106" i="8" s="1"/>
  <c r="U106" i="8" s="1"/>
  <c r="U105" i="8"/>
  <c r="T105" i="8"/>
  <c r="S105" i="8"/>
  <c r="U104" i="8"/>
  <c r="T104" i="8"/>
  <c r="S104" i="8"/>
  <c r="T103" i="8"/>
  <c r="U103" i="8" s="1"/>
  <c r="S103" i="8"/>
  <c r="U102" i="8"/>
  <c r="S102" i="8"/>
  <c r="T102" i="8" s="1"/>
  <c r="U101" i="8"/>
  <c r="T101" i="8"/>
  <c r="S101" i="8"/>
  <c r="S100" i="8"/>
  <c r="T100" i="8" s="1"/>
  <c r="U100" i="8" s="1"/>
  <c r="T99" i="8"/>
  <c r="U99" i="8" s="1"/>
  <c r="S99" i="8"/>
  <c r="U98" i="8"/>
  <c r="S98" i="8"/>
  <c r="T98" i="8" s="1"/>
  <c r="T97" i="8"/>
  <c r="U97" i="8" s="1"/>
  <c r="S97" i="8"/>
  <c r="S96" i="8"/>
  <c r="T96" i="8" s="1"/>
  <c r="U96" i="8" s="1"/>
  <c r="U95" i="8"/>
  <c r="T95" i="8"/>
  <c r="S95" i="8"/>
  <c r="S94" i="8"/>
  <c r="T94" i="8" s="1"/>
  <c r="U94" i="8" s="1"/>
  <c r="U93" i="8"/>
  <c r="T93" i="8"/>
  <c r="S93" i="8"/>
  <c r="U92" i="8"/>
  <c r="T92" i="8"/>
  <c r="S92" i="8"/>
  <c r="T91" i="8"/>
  <c r="U91" i="8" s="1"/>
  <c r="S91" i="8"/>
  <c r="S90" i="8"/>
  <c r="T90" i="8" s="1"/>
  <c r="U90" i="8" s="1"/>
  <c r="U89" i="8"/>
  <c r="T89" i="8"/>
  <c r="S89" i="8"/>
  <c r="U88" i="8"/>
  <c r="T88" i="8"/>
  <c r="S88" i="8"/>
  <c r="T87" i="8"/>
  <c r="U87" i="8" s="1"/>
  <c r="S87" i="8"/>
  <c r="S86" i="8"/>
  <c r="T86" i="8" s="1"/>
  <c r="U86" i="8" s="1"/>
  <c r="T85" i="8"/>
  <c r="U85" i="8" s="1"/>
  <c r="S85" i="8"/>
  <c r="T84" i="8"/>
  <c r="U84" i="8" s="1"/>
  <c r="S84" i="8"/>
  <c r="U83" i="8"/>
  <c r="T83" i="8"/>
  <c r="S83" i="8"/>
  <c r="U82" i="8"/>
  <c r="S82" i="8"/>
  <c r="T82" i="8" s="1"/>
  <c r="T81" i="8"/>
  <c r="U81" i="8" s="1"/>
  <c r="S81" i="8"/>
  <c r="S80" i="8"/>
  <c r="T80" i="8" s="1"/>
  <c r="U80" i="8" s="1"/>
  <c r="U79" i="8"/>
  <c r="T79" i="8"/>
  <c r="S79" i="8"/>
  <c r="S78" i="8"/>
  <c r="T78" i="8" s="1"/>
  <c r="U78" i="8" s="1"/>
  <c r="T77" i="8"/>
  <c r="U77" i="8" s="1"/>
  <c r="S77" i="8"/>
  <c r="U76" i="8"/>
  <c r="T76" i="8"/>
  <c r="S76" i="8"/>
  <c r="U75" i="8"/>
  <c r="T75" i="8"/>
  <c r="S75" i="8"/>
  <c r="S74" i="8"/>
  <c r="T74" i="8" s="1"/>
  <c r="U74" i="8" s="1"/>
  <c r="U73" i="8"/>
  <c r="T73" i="8"/>
  <c r="S73" i="8"/>
  <c r="T72" i="8"/>
  <c r="U72" i="8" s="1"/>
  <c r="S72" i="8"/>
  <c r="T71" i="8"/>
  <c r="U71" i="8" s="1"/>
  <c r="S71" i="8"/>
  <c r="U70" i="8"/>
  <c r="S70" i="8"/>
  <c r="T70" i="8" s="1"/>
  <c r="T69" i="8"/>
  <c r="U69" i="8" s="1"/>
  <c r="S69" i="8"/>
  <c r="S68" i="8"/>
  <c r="T68" i="8" s="1"/>
  <c r="U68" i="8" s="1"/>
  <c r="U67" i="8"/>
  <c r="T67" i="8"/>
  <c r="S67" i="8"/>
  <c r="U66" i="8"/>
  <c r="S66" i="8"/>
  <c r="T66" i="8" s="1"/>
  <c r="T65" i="8"/>
  <c r="U65" i="8" s="1"/>
  <c r="S65" i="8"/>
  <c r="S64" i="8"/>
  <c r="T64" i="8" s="1"/>
  <c r="U64" i="8" s="1"/>
  <c r="U63" i="8"/>
  <c r="T63" i="8"/>
  <c r="S63" i="8"/>
  <c r="U62" i="8"/>
  <c r="S62" i="8"/>
  <c r="T62" i="8" s="1"/>
  <c r="U61" i="8"/>
  <c r="T61" i="8"/>
  <c r="S61" i="8"/>
  <c r="S60" i="8"/>
  <c r="T60" i="8" s="1"/>
  <c r="U60" i="8" s="1"/>
  <c r="T59" i="8"/>
  <c r="U59" i="8" s="1"/>
  <c r="S59" i="8"/>
  <c r="S58" i="8"/>
  <c r="T58" i="8" s="1"/>
  <c r="U58" i="8" s="1"/>
  <c r="U57" i="8"/>
  <c r="T57" i="8"/>
  <c r="S57" i="8"/>
  <c r="T56" i="8"/>
  <c r="U56" i="8" s="1"/>
  <c r="S56" i="8"/>
  <c r="T55" i="8"/>
  <c r="U55" i="8" s="1"/>
  <c r="S55" i="8"/>
  <c r="U54" i="8"/>
  <c r="S54" i="8"/>
  <c r="T54" i="8" s="1"/>
  <c r="U53" i="8"/>
  <c r="T53" i="8"/>
  <c r="S53" i="8"/>
  <c r="S52" i="8"/>
  <c r="T52" i="8" s="1"/>
  <c r="U52" i="8" s="1"/>
  <c r="U51" i="8"/>
  <c r="T51" i="8"/>
  <c r="S51" i="8"/>
  <c r="U50" i="8"/>
  <c r="S50" i="8"/>
  <c r="T50" i="8" s="1"/>
  <c r="T49" i="8"/>
  <c r="U49" i="8" s="1"/>
  <c r="S49" i="8"/>
  <c r="S48" i="8"/>
  <c r="T48" i="8" s="1"/>
  <c r="U48" i="8" s="1"/>
  <c r="U47" i="8"/>
  <c r="T47" i="8"/>
  <c r="S47" i="8"/>
  <c r="S46" i="8"/>
  <c r="T46" i="8" s="1"/>
  <c r="U46" i="8" s="1"/>
  <c r="U45" i="8"/>
  <c r="T45" i="8"/>
  <c r="S45" i="8"/>
  <c r="U44" i="8"/>
  <c r="T44" i="8"/>
  <c r="S44" i="8"/>
  <c r="U43" i="8"/>
  <c r="T43" i="8"/>
  <c r="S43" i="8"/>
  <c r="S42" i="8"/>
  <c r="T42" i="8" s="1"/>
  <c r="U42" i="8" s="1"/>
  <c r="U41" i="8"/>
  <c r="T41" i="8"/>
  <c r="S41" i="8"/>
  <c r="U40" i="8"/>
  <c r="T40" i="8"/>
  <c r="S40" i="8"/>
  <c r="T39" i="8"/>
  <c r="U39" i="8" s="1"/>
  <c r="S39" i="8"/>
  <c r="U38" i="8"/>
  <c r="S38" i="8"/>
  <c r="T38" i="8" s="1"/>
  <c r="T37" i="8"/>
  <c r="U37" i="8" s="1"/>
  <c r="S37" i="8"/>
  <c r="S36" i="8"/>
  <c r="T36" i="8" s="1"/>
  <c r="U36" i="8" s="1"/>
  <c r="U35" i="8"/>
  <c r="T35" i="8"/>
  <c r="S35" i="8"/>
  <c r="U34" i="8"/>
  <c r="S34" i="8"/>
  <c r="T34" i="8" s="1"/>
  <c r="T33" i="8"/>
  <c r="U33" i="8" s="1"/>
  <c r="S33" i="8"/>
  <c r="S32" i="8"/>
  <c r="T32" i="8" s="1"/>
  <c r="U32" i="8" s="1"/>
  <c r="U31" i="8"/>
  <c r="T31" i="8"/>
  <c r="S31" i="8"/>
  <c r="U30" i="8"/>
  <c r="S30" i="8"/>
  <c r="T30" i="8" s="1"/>
  <c r="U29" i="8"/>
  <c r="T29" i="8"/>
  <c r="S29" i="8"/>
  <c r="U28" i="8"/>
  <c r="T28" i="8"/>
  <c r="S28" i="8"/>
  <c r="T27" i="8"/>
  <c r="U27" i="8" s="1"/>
  <c r="S27" i="8"/>
  <c r="S26" i="8"/>
  <c r="T26" i="8" s="1"/>
  <c r="U26" i="8" s="1"/>
  <c r="U25" i="8"/>
  <c r="T25" i="8"/>
  <c r="S25" i="8"/>
  <c r="T24" i="8"/>
  <c r="U24" i="8" s="1"/>
  <c r="S24" i="8"/>
  <c r="T23" i="8"/>
  <c r="U23" i="8" s="1"/>
  <c r="S23" i="8"/>
  <c r="U22" i="8"/>
  <c r="S22" i="8"/>
  <c r="T22" i="8" s="1"/>
  <c r="U21" i="8"/>
  <c r="T21" i="8"/>
  <c r="S21" i="8"/>
  <c r="S20" i="8"/>
  <c r="T20" i="8" s="1"/>
  <c r="U20" i="8" s="1"/>
  <c r="S19" i="8"/>
  <c r="T19" i="8" s="1"/>
  <c r="U19" i="8" s="1"/>
  <c r="S18" i="8"/>
  <c r="T18" i="8" s="1"/>
  <c r="U18" i="8" s="1"/>
  <c r="T17" i="8"/>
  <c r="U17" i="8" s="1"/>
  <c r="S17" i="8"/>
  <c r="S16" i="8"/>
  <c r="T16" i="8" s="1"/>
  <c r="U16" i="8" s="1"/>
  <c r="U15" i="8"/>
  <c r="T15" i="8"/>
  <c r="S15" i="8"/>
  <c r="S14" i="8"/>
  <c r="T14" i="8" s="1"/>
  <c r="U14" i="8" s="1"/>
  <c r="U13" i="8"/>
  <c r="S13" i="8"/>
  <c r="T13" i="8" s="1"/>
  <c r="U12" i="8"/>
  <c r="T12" i="8"/>
  <c r="S12" i="8"/>
  <c r="T11" i="8"/>
  <c r="U11" i="8" s="1"/>
  <c r="S11" i="8"/>
  <c r="T10" i="8"/>
  <c r="U10" i="8" s="1"/>
  <c r="S10" i="8"/>
  <c r="S9" i="8"/>
  <c r="T9" i="8" s="1"/>
  <c r="U9" i="8" s="1"/>
  <c r="U8" i="8"/>
  <c r="T8" i="8"/>
  <c r="S8" i="8"/>
  <c r="T7" i="8"/>
  <c r="U7" i="8" s="1"/>
  <c r="S7" i="8"/>
  <c r="T6" i="8"/>
  <c r="U6" i="8" s="1"/>
  <c r="S6" i="8"/>
  <c r="S5" i="8"/>
  <c r="T5" i="8" s="1"/>
  <c r="U5" i="8" s="1"/>
  <c r="U4" i="8"/>
  <c r="T4" i="8"/>
  <c r="S4" i="8"/>
  <c r="T3" i="8"/>
  <c r="U3" i="8" s="1"/>
  <c r="R3" i="8"/>
  <c r="Q3" i="8"/>
  <c r="S3" i="8" s="1"/>
  <c r="F3" i="8"/>
  <c r="E3" i="8"/>
  <c r="C3" i="8"/>
  <c r="T2" i="8"/>
  <c r="U2" i="8" s="1"/>
  <c r="S2" i="8"/>
  <c r="E2" i="8"/>
  <c r="D2" i="8"/>
  <c r="C2" i="8"/>
  <c r="S130" i="7"/>
  <c r="T130" i="7" s="1"/>
  <c r="U130" i="7" s="1"/>
  <c r="U129" i="7"/>
  <c r="T129" i="7"/>
  <c r="S129" i="7"/>
  <c r="T128" i="7"/>
  <c r="U128" i="7" s="1"/>
  <c r="S128" i="7"/>
  <c r="S127" i="7"/>
  <c r="T127" i="7" s="1"/>
  <c r="U127" i="7" s="1"/>
  <c r="S126" i="7"/>
  <c r="T126" i="7" s="1"/>
  <c r="U126" i="7" s="1"/>
  <c r="T125" i="7"/>
  <c r="U125" i="7" s="1"/>
  <c r="S125" i="7"/>
  <c r="T124" i="7"/>
  <c r="U124" i="7" s="1"/>
  <c r="S124" i="7"/>
  <c r="S123" i="7"/>
  <c r="T123" i="7" s="1"/>
  <c r="U123" i="7" s="1"/>
  <c r="S122" i="7"/>
  <c r="T122" i="7" s="1"/>
  <c r="U122" i="7" s="1"/>
  <c r="U121" i="7"/>
  <c r="T121" i="7"/>
  <c r="S121" i="7"/>
  <c r="U120" i="7"/>
  <c r="T120" i="7"/>
  <c r="S120" i="7"/>
  <c r="S119" i="7"/>
  <c r="T119" i="7" s="1"/>
  <c r="U119" i="7" s="1"/>
  <c r="S118" i="7"/>
  <c r="T118" i="7" s="1"/>
  <c r="U118" i="7" s="1"/>
  <c r="U117" i="7"/>
  <c r="T117" i="7"/>
  <c r="S117" i="7"/>
  <c r="T116" i="7"/>
  <c r="U116" i="7" s="1"/>
  <c r="S116" i="7"/>
  <c r="S115" i="7"/>
  <c r="T115" i="7" s="1"/>
  <c r="U115" i="7" s="1"/>
  <c r="S114" i="7"/>
  <c r="T114" i="7" s="1"/>
  <c r="U114" i="7" s="1"/>
  <c r="T113" i="7"/>
  <c r="U113" i="7" s="1"/>
  <c r="S113" i="7"/>
  <c r="T112" i="7"/>
  <c r="U112" i="7" s="1"/>
  <c r="S112" i="7"/>
  <c r="S111" i="7"/>
  <c r="T111" i="7" s="1"/>
  <c r="U111" i="7" s="1"/>
  <c r="S110" i="7"/>
  <c r="T110" i="7" s="1"/>
  <c r="U110" i="7" s="1"/>
  <c r="U109" i="7"/>
  <c r="T109" i="7"/>
  <c r="S109" i="7"/>
  <c r="U108" i="7"/>
  <c r="T108" i="7"/>
  <c r="S108" i="7"/>
  <c r="S107" i="7"/>
  <c r="T107" i="7" s="1"/>
  <c r="U107" i="7" s="1"/>
  <c r="S106" i="7"/>
  <c r="T106" i="7" s="1"/>
  <c r="U106" i="7" s="1"/>
  <c r="U105" i="7"/>
  <c r="T105" i="7"/>
  <c r="S105" i="7"/>
  <c r="T104" i="7"/>
  <c r="U104" i="7" s="1"/>
  <c r="S104" i="7"/>
  <c r="S103" i="7"/>
  <c r="T103" i="7" s="1"/>
  <c r="U103" i="7" s="1"/>
  <c r="S102" i="7"/>
  <c r="T102" i="7" s="1"/>
  <c r="U102" i="7" s="1"/>
  <c r="T101" i="7"/>
  <c r="U101" i="7" s="1"/>
  <c r="S101" i="7"/>
  <c r="U100" i="7"/>
  <c r="T100" i="7"/>
  <c r="S100" i="7"/>
  <c r="S99" i="7"/>
  <c r="T99" i="7" s="1"/>
  <c r="U99" i="7" s="1"/>
  <c r="S98" i="7"/>
  <c r="T98" i="7" s="1"/>
  <c r="U98" i="7" s="1"/>
  <c r="U97" i="7"/>
  <c r="T97" i="7"/>
  <c r="S97" i="7"/>
  <c r="U96" i="7"/>
  <c r="T96" i="7"/>
  <c r="S96" i="7"/>
  <c r="S95" i="7"/>
  <c r="T95" i="7" s="1"/>
  <c r="U95" i="7" s="1"/>
  <c r="S94" i="7"/>
  <c r="T94" i="7" s="1"/>
  <c r="U94" i="7" s="1"/>
  <c r="U93" i="7"/>
  <c r="T93" i="7"/>
  <c r="S93" i="7"/>
  <c r="T92" i="7"/>
  <c r="U92" i="7" s="1"/>
  <c r="S92" i="7"/>
  <c r="S91" i="7"/>
  <c r="T91" i="7" s="1"/>
  <c r="U91" i="7" s="1"/>
  <c r="S90" i="7"/>
  <c r="T90" i="7" s="1"/>
  <c r="U90" i="7" s="1"/>
  <c r="T89" i="7"/>
  <c r="U89" i="7" s="1"/>
  <c r="S89" i="7"/>
  <c r="T88" i="7"/>
  <c r="U88" i="7" s="1"/>
  <c r="S88" i="7"/>
  <c r="S87" i="7"/>
  <c r="T87" i="7" s="1"/>
  <c r="U87" i="7" s="1"/>
  <c r="S86" i="7"/>
  <c r="T86" i="7" s="1"/>
  <c r="U86" i="7" s="1"/>
  <c r="U85" i="7"/>
  <c r="T85" i="7"/>
  <c r="S85" i="7"/>
  <c r="U84" i="7"/>
  <c r="T84" i="7"/>
  <c r="S84" i="7"/>
  <c r="S83" i="7"/>
  <c r="T83" i="7" s="1"/>
  <c r="U83" i="7" s="1"/>
  <c r="S82" i="7"/>
  <c r="T82" i="7" s="1"/>
  <c r="U82" i="7" s="1"/>
  <c r="U81" i="7"/>
  <c r="T81" i="7"/>
  <c r="S81" i="7"/>
  <c r="T80" i="7"/>
  <c r="U80" i="7" s="1"/>
  <c r="S80" i="7"/>
  <c r="S79" i="7"/>
  <c r="T79" i="7" s="1"/>
  <c r="U79" i="7" s="1"/>
  <c r="S78" i="7"/>
  <c r="T78" i="7" s="1"/>
  <c r="U78" i="7" s="1"/>
  <c r="T77" i="7"/>
  <c r="U77" i="7" s="1"/>
  <c r="S77" i="7"/>
  <c r="T76" i="7"/>
  <c r="U76" i="7" s="1"/>
  <c r="S76" i="7"/>
  <c r="S75" i="7"/>
  <c r="T75" i="7" s="1"/>
  <c r="U75" i="7" s="1"/>
  <c r="S74" i="7"/>
  <c r="T74" i="7" s="1"/>
  <c r="U74" i="7" s="1"/>
  <c r="U73" i="7"/>
  <c r="T73" i="7"/>
  <c r="S73" i="7"/>
  <c r="U72" i="7"/>
  <c r="T72" i="7"/>
  <c r="S72" i="7"/>
  <c r="S71" i="7"/>
  <c r="T71" i="7" s="1"/>
  <c r="U71" i="7" s="1"/>
  <c r="S70" i="7"/>
  <c r="T70" i="7" s="1"/>
  <c r="U70" i="7" s="1"/>
  <c r="U69" i="7"/>
  <c r="T69" i="7"/>
  <c r="S69" i="7"/>
  <c r="T68" i="7"/>
  <c r="U68" i="7" s="1"/>
  <c r="S68" i="7"/>
  <c r="S67" i="7"/>
  <c r="T67" i="7" s="1"/>
  <c r="U67" i="7" s="1"/>
  <c r="S66" i="7"/>
  <c r="T66" i="7" s="1"/>
  <c r="U66" i="7" s="1"/>
  <c r="T65" i="7"/>
  <c r="U65" i="7" s="1"/>
  <c r="S65" i="7"/>
  <c r="U64" i="7"/>
  <c r="T64" i="7"/>
  <c r="S64" i="7"/>
  <c r="S63" i="7"/>
  <c r="T63" i="7" s="1"/>
  <c r="U63" i="7" s="1"/>
  <c r="S62" i="7"/>
  <c r="T62" i="7" s="1"/>
  <c r="U62" i="7" s="1"/>
  <c r="U61" i="7"/>
  <c r="T61" i="7"/>
  <c r="S61" i="7"/>
  <c r="U60" i="7"/>
  <c r="T60" i="7"/>
  <c r="S60" i="7"/>
  <c r="S59" i="7"/>
  <c r="T59" i="7" s="1"/>
  <c r="U59" i="7" s="1"/>
  <c r="S58" i="7"/>
  <c r="T58" i="7" s="1"/>
  <c r="U58" i="7" s="1"/>
  <c r="U57" i="7"/>
  <c r="T57" i="7"/>
  <c r="S57" i="7"/>
  <c r="U56" i="7"/>
  <c r="T56" i="7"/>
  <c r="S56" i="7"/>
  <c r="S55" i="7"/>
  <c r="T55" i="7" s="1"/>
  <c r="U55" i="7" s="1"/>
  <c r="S54" i="7"/>
  <c r="T54" i="7" s="1"/>
  <c r="U54" i="7" s="1"/>
  <c r="T53" i="7"/>
  <c r="U53" i="7" s="1"/>
  <c r="S53" i="7"/>
  <c r="U52" i="7"/>
  <c r="T52" i="7"/>
  <c r="S52" i="7"/>
  <c r="S51" i="7"/>
  <c r="T51" i="7" s="1"/>
  <c r="U51" i="7" s="1"/>
  <c r="S50" i="7"/>
  <c r="T50" i="7" s="1"/>
  <c r="U50" i="7" s="1"/>
  <c r="U49" i="7"/>
  <c r="T49" i="7"/>
  <c r="S49" i="7"/>
  <c r="U48" i="7"/>
  <c r="T48" i="7"/>
  <c r="S48" i="7"/>
  <c r="S47" i="7"/>
  <c r="T47" i="7" s="1"/>
  <c r="U47" i="7" s="1"/>
  <c r="S46" i="7"/>
  <c r="T46" i="7" s="1"/>
  <c r="U46" i="7" s="1"/>
  <c r="U45" i="7"/>
  <c r="S45" i="7"/>
  <c r="T45" i="7" s="1"/>
  <c r="U44" i="7"/>
  <c r="T44" i="7"/>
  <c r="S44" i="7"/>
  <c r="S43" i="7"/>
  <c r="T43" i="7" s="1"/>
  <c r="U43" i="7" s="1"/>
  <c r="S42" i="7"/>
  <c r="T42" i="7" s="1"/>
  <c r="U42" i="7" s="1"/>
  <c r="S41" i="7"/>
  <c r="T41" i="7" s="1"/>
  <c r="U41" i="7" s="1"/>
  <c r="T40" i="7"/>
  <c r="U40" i="7" s="1"/>
  <c r="S40" i="7"/>
  <c r="S39" i="7"/>
  <c r="T39" i="7" s="1"/>
  <c r="U39" i="7" s="1"/>
  <c r="S38" i="7"/>
  <c r="T38" i="7" s="1"/>
  <c r="U38" i="7" s="1"/>
  <c r="S37" i="7"/>
  <c r="T37" i="7" s="1"/>
  <c r="U37" i="7" s="1"/>
  <c r="S36" i="7"/>
  <c r="T36" i="7" s="1"/>
  <c r="U36" i="7" s="1"/>
  <c r="S35" i="7"/>
  <c r="T35" i="7" s="1"/>
  <c r="U35" i="7" s="1"/>
  <c r="S34" i="7"/>
  <c r="T34" i="7" s="1"/>
  <c r="U34" i="7" s="1"/>
  <c r="U33" i="7"/>
  <c r="S33" i="7"/>
  <c r="T33" i="7" s="1"/>
  <c r="U32" i="7"/>
  <c r="T32" i="7"/>
  <c r="S32" i="7"/>
  <c r="S31" i="7"/>
  <c r="T31" i="7" s="1"/>
  <c r="U31" i="7" s="1"/>
  <c r="S30" i="7"/>
  <c r="T30" i="7" s="1"/>
  <c r="U30" i="7" s="1"/>
  <c r="S29" i="7"/>
  <c r="T29" i="7" s="1"/>
  <c r="U29" i="7" s="1"/>
  <c r="T28" i="7"/>
  <c r="U28" i="7" s="1"/>
  <c r="S28" i="7"/>
  <c r="S27" i="7"/>
  <c r="T27" i="7" s="1"/>
  <c r="U27" i="7" s="1"/>
  <c r="S26" i="7"/>
  <c r="T26" i="7" s="1"/>
  <c r="U26" i="7" s="1"/>
  <c r="S25" i="7"/>
  <c r="T25" i="7" s="1"/>
  <c r="U25" i="7" s="1"/>
  <c r="S24" i="7"/>
  <c r="T24" i="7" s="1"/>
  <c r="U24" i="7" s="1"/>
  <c r="S23" i="7"/>
  <c r="T23" i="7" s="1"/>
  <c r="U23" i="7" s="1"/>
  <c r="S22" i="7"/>
  <c r="T22" i="7" s="1"/>
  <c r="U22" i="7" s="1"/>
  <c r="U21" i="7"/>
  <c r="S21" i="7"/>
  <c r="T21" i="7" s="1"/>
  <c r="U20" i="7"/>
  <c r="T20" i="7"/>
  <c r="S20" i="7"/>
  <c r="S19" i="7"/>
  <c r="T19" i="7" s="1"/>
  <c r="U19" i="7" s="1"/>
  <c r="S18" i="7"/>
  <c r="T18" i="7" s="1"/>
  <c r="U18" i="7" s="1"/>
  <c r="S17" i="7"/>
  <c r="T17" i="7" s="1"/>
  <c r="U17" i="7" s="1"/>
  <c r="T16" i="7"/>
  <c r="U16" i="7" s="1"/>
  <c r="S16" i="7"/>
  <c r="S15" i="7"/>
  <c r="T15" i="7" s="1"/>
  <c r="U15" i="7" s="1"/>
  <c r="S14" i="7"/>
  <c r="T14" i="7" s="1"/>
  <c r="U14" i="7" s="1"/>
  <c r="S13" i="7"/>
  <c r="T13" i="7" s="1"/>
  <c r="U13" i="7" s="1"/>
  <c r="S12" i="7"/>
  <c r="T12" i="7" s="1"/>
  <c r="U12" i="7" s="1"/>
  <c r="S11" i="7"/>
  <c r="T11" i="7" s="1"/>
  <c r="U11" i="7" s="1"/>
  <c r="S10" i="7"/>
  <c r="T10" i="7" s="1"/>
  <c r="U10" i="7" s="1"/>
  <c r="U9" i="7"/>
  <c r="S9" i="7"/>
  <c r="T9" i="7" s="1"/>
  <c r="U8" i="7"/>
  <c r="T8" i="7"/>
  <c r="S8" i="7"/>
  <c r="S7" i="7"/>
  <c r="T7" i="7" s="1"/>
  <c r="U7" i="7" s="1"/>
  <c r="S6" i="7"/>
  <c r="T6" i="7" s="1"/>
  <c r="U6" i="7" s="1"/>
  <c r="S5" i="7"/>
  <c r="T5" i="7" s="1"/>
  <c r="U5" i="7" s="1"/>
  <c r="T4" i="7"/>
  <c r="U4" i="7" s="1"/>
  <c r="S4" i="7"/>
  <c r="S3" i="7"/>
  <c r="T3" i="7" s="1"/>
  <c r="U3" i="7" s="1"/>
  <c r="R3" i="7"/>
  <c r="Q3" i="7"/>
  <c r="F3" i="7"/>
  <c r="E3" i="7"/>
  <c r="C3" i="7"/>
  <c r="S2" i="7"/>
  <c r="T2" i="7" s="1"/>
  <c r="U2" i="7" s="1"/>
  <c r="E2" i="7"/>
  <c r="D2" i="7"/>
  <c r="C2" i="7"/>
  <c r="U130" i="6"/>
  <c r="T130" i="6"/>
  <c r="S130" i="6"/>
  <c r="T129" i="6"/>
  <c r="U129" i="6" s="1"/>
  <c r="S129" i="6"/>
  <c r="S128" i="6"/>
  <c r="T128" i="6" s="1"/>
  <c r="U128" i="6" s="1"/>
  <c r="S127" i="6"/>
  <c r="T127" i="6" s="1"/>
  <c r="U127" i="6" s="1"/>
  <c r="T126" i="6"/>
  <c r="U126" i="6" s="1"/>
  <c r="S126" i="6"/>
  <c r="S125" i="6"/>
  <c r="T125" i="6" s="1"/>
  <c r="U125" i="6" s="1"/>
  <c r="S124" i="6"/>
  <c r="T124" i="6" s="1"/>
  <c r="U124" i="6" s="1"/>
  <c r="S123" i="6"/>
  <c r="T123" i="6" s="1"/>
  <c r="U123" i="6" s="1"/>
  <c r="U122" i="6"/>
  <c r="T122" i="6"/>
  <c r="S122" i="6"/>
  <c r="U121" i="6"/>
  <c r="T121" i="6"/>
  <c r="S121" i="6"/>
  <c r="T120" i="6"/>
  <c r="U120" i="6" s="1"/>
  <c r="S120" i="6"/>
  <c r="S119" i="6"/>
  <c r="T119" i="6" s="1"/>
  <c r="U119" i="6" s="1"/>
  <c r="T118" i="6"/>
  <c r="U118" i="6" s="1"/>
  <c r="S118" i="6"/>
  <c r="U117" i="6"/>
  <c r="T117" i="6"/>
  <c r="S117" i="6"/>
  <c r="S116" i="6"/>
  <c r="T116" i="6" s="1"/>
  <c r="U116" i="6" s="1"/>
  <c r="S115" i="6"/>
  <c r="T115" i="6" s="1"/>
  <c r="U115" i="6" s="1"/>
  <c r="U114" i="6"/>
  <c r="T114" i="6"/>
  <c r="S114" i="6"/>
  <c r="T113" i="6"/>
  <c r="U113" i="6" s="1"/>
  <c r="S113" i="6"/>
  <c r="S112" i="6"/>
  <c r="T112" i="6" s="1"/>
  <c r="U112" i="6" s="1"/>
  <c r="U111" i="6"/>
  <c r="S111" i="6"/>
  <c r="T111" i="6" s="1"/>
  <c r="T110" i="6"/>
  <c r="U110" i="6" s="1"/>
  <c r="S110" i="6"/>
  <c r="U109" i="6"/>
  <c r="S109" i="6"/>
  <c r="T109" i="6" s="1"/>
  <c r="U108" i="6"/>
  <c r="T108" i="6"/>
  <c r="S108" i="6"/>
  <c r="S107" i="6"/>
  <c r="T107" i="6" s="1"/>
  <c r="U107" i="6" s="1"/>
  <c r="S106" i="6"/>
  <c r="T106" i="6" s="1"/>
  <c r="U106" i="6" s="1"/>
  <c r="T105" i="6"/>
  <c r="U105" i="6" s="1"/>
  <c r="S105" i="6"/>
  <c r="U104" i="6"/>
  <c r="T104" i="6"/>
  <c r="S104" i="6"/>
  <c r="S103" i="6"/>
  <c r="T103" i="6" s="1"/>
  <c r="U103" i="6" s="1"/>
  <c r="S102" i="6"/>
  <c r="T102" i="6" s="1"/>
  <c r="U102" i="6" s="1"/>
  <c r="S101" i="6"/>
  <c r="T101" i="6" s="1"/>
  <c r="U101" i="6" s="1"/>
  <c r="T100" i="6"/>
  <c r="U100" i="6" s="1"/>
  <c r="S100" i="6"/>
  <c r="U99" i="6"/>
  <c r="S99" i="6"/>
  <c r="T99" i="6" s="1"/>
  <c r="U98" i="6"/>
  <c r="T98" i="6"/>
  <c r="S98" i="6"/>
  <c r="S97" i="6"/>
  <c r="T97" i="6" s="1"/>
  <c r="U97" i="6" s="1"/>
  <c r="S96" i="6"/>
  <c r="T96" i="6" s="1"/>
  <c r="U96" i="6" s="1"/>
  <c r="U95" i="6"/>
  <c r="S95" i="6"/>
  <c r="T95" i="6" s="1"/>
  <c r="S94" i="6"/>
  <c r="T94" i="6" s="1"/>
  <c r="U94" i="6" s="1"/>
  <c r="S93" i="6"/>
  <c r="T93" i="6" s="1"/>
  <c r="U93" i="6" s="1"/>
  <c r="U92" i="6"/>
  <c r="T92" i="6"/>
  <c r="S92" i="6"/>
  <c r="S91" i="6"/>
  <c r="T91" i="6" s="1"/>
  <c r="U91" i="6" s="1"/>
  <c r="S90" i="6"/>
  <c r="T90" i="6" s="1"/>
  <c r="U90" i="6" s="1"/>
  <c r="S89" i="6"/>
  <c r="T89" i="6" s="1"/>
  <c r="U89" i="6" s="1"/>
  <c r="S88" i="6"/>
  <c r="T88" i="6" s="1"/>
  <c r="U88" i="6" s="1"/>
  <c r="S87" i="6"/>
  <c r="T87" i="6" s="1"/>
  <c r="U87" i="6" s="1"/>
  <c r="U86" i="6"/>
  <c r="T86" i="6"/>
  <c r="S86" i="6"/>
  <c r="U85" i="6"/>
  <c r="T85" i="6"/>
  <c r="S85" i="6"/>
  <c r="S84" i="6"/>
  <c r="T84" i="6" s="1"/>
  <c r="U84" i="6" s="1"/>
  <c r="U83" i="6"/>
  <c r="S83" i="6"/>
  <c r="T83" i="6" s="1"/>
  <c r="T82" i="6"/>
  <c r="U82" i="6" s="1"/>
  <c r="S82" i="6"/>
  <c r="T81" i="6"/>
  <c r="U81" i="6" s="1"/>
  <c r="S81" i="6"/>
  <c r="S80" i="6"/>
  <c r="T80" i="6" s="1"/>
  <c r="U80" i="6" s="1"/>
  <c r="U79" i="6"/>
  <c r="S79" i="6"/>
  <c r="T79" i="6" s="1"/>
  <c r="S78" i="6"/>
  <c r="T78" i="6" s="1"/>
  <c r="U78" i="6" s="1"/>
  <c r="S77" i="6"/>
  <c r="T77" i="6" s="1"/>
  <c r="U77" i="6" s="1"/>
  <c r="S76" i="6"/>
  <c r="T76" i="6" s="1"/>
  <c r="U76" i="6" s="1"/>
  <c r="S75" i="6"/>
  <c r="T75" i="6" s="1"/>
  <c r="U75" i="6" s="1"/>
  <c r="S74" i="6"/>
  <c r="T74" i="6" s="1"/>
  <c r="U74" i="6" s="1"/>
  <c r="U73" i="6"/>
  <c r="T73" i="6"/>
  <c r="S73" i="6"/>
  <c r="T72" i="6"/>
  <c r="U72" i="6" s="1"/>
  <c r="S72" i="6"/>
  <c r="S71" i="6"/>
  <c r="T71" i="6" s="1"/>
  <c r="U71" i="6" s="1"/>
  <c r="U70" i="6"/>
  <c r="T70" i="6"/>
  <c r="S70" i="6"/>
  <c r="T69" i="6"/>
  <c r="U69" i="6" s="1"/>
  <c r="S69" i="6"/>
  <c r="T68" i="6"/>
  <c r="U68" i="6" s="1"/>
  <c r="S68" i="6"/>
  <c r="S67" i="6"/>
  <c r="T67" i="6" s="1"/>
  <c r="U67" i="6" s="1"/>
  <c r="S66" i="6"/>
  <c r="T66" i="6" s="1"/>
  <c r="U66" i="6" s="1"/>
  <c r="T65" i="6"/>
  <c r="U65" i="6" s="1"/>
  <c r="S65" i="6"/>
  <c r="S64" i="6"/>
  <c r="T64" i="6" s="1"/>
  <c r="U64" i="6" s="1"/>
  <c r="U63" i="6"/>
  <c r="S63" i="6"/>
  <c r="T63" i="6" s="1"/>
  <c r="T62" i="6"/>
  <c r="U62" i="6" s="1"/>
  <c r="S62" i="6"/>
  <c r="U61" i="6"/>
  <c r="S61" i="6"/>
  <c r="T61" i="6" s="1"/>
  <c r="U60" i="6"/>
  <c r="T60" i="6"/>
  <c r="S60" i="6"/>
  <c r="U59" i="6"/>
  <c r="S59" i="6"/>
  <c r="T59" i="6" s="1"/>
  <c r="S58" i="6"/>
  <c r="T58" i="6" s="1"/>
  <c r="U58" i="6" s="1"/>
  <c r="T57" i="6"/>
  <c r="U57" i="6" s="1"/>
  <c r="S57" i="6"/>
  <c r="U56" i="6"/>
  <c r="T56" i="6"/>
  <c r="S56" i="6"/>
  <c r="S55" i="6"/>
  <c r="T55" i="6" s="1"/>
  <c r="U55" i="6" s="1"/>
  <c r="S54" i="6"/>
  <c r="T54" i="6" s="1"/>
  <c r="U54" i="6" s="1"/>
  <c r="S53" i="6"/>
  <c r="T53" i="6" s="1"/>
  <c r="U53" i="6" s="1"/>
  <c r="S52" i="6"/>
  <c r="T52" i="6" s="1"/>
  <c r="U52" i="6" s="1"/>
  <c r="U51" i="6"/>
  <c r="S51" i="6"/>
  <c r="T51" i="6" s="1"/>
  <c r="U50" i="6"/>
  <c r="T50" i="6"/>
  <c r="S50" i="6"/>
  <c r="S49" i="6"/>
  <c r="T49" i="6" s="1"/>
  <c r="U49" i="6" s="1"/>
  <c r="U48" i="6"/>
  <c r="S48" i="6"/>
  <c r="T48" i="6" s="1"/>
  <c r="U47" i="6"/>
  <c r="S47" i="6"/>
  <c r="T47" i="6" s="1"/>
  <c r="S46" i="6"/>
  <c r="T46" i="6" s="1"/>
  <c r="U46" i="6" s="1"/>
  <c r="S45" i="6"/>
  <c r="T45" i="6" s="1"/>
  <c r="U45" i="6" s="1"/>
  <c r="U44" i="6"/>
  <c r="T44" i="6"/>
  <c r="S44" i="6"/>
  <c r="S43" i="6"/>
  <c r="T43" i="6" s="1"/>
  <c r="U43" i="6" s="1"/>
  <c r="S42" i="6"/>
  <c r="T42" i="6" s="1"/>
  <c r="U42" i="6" s="1"/>
  <c r="S41" i="6"/>
  <c r="T41" i="6" s="1"/>
  <c r="U41" i="6" s="1"/>
  <c r="S40" i="6"/>
  <c r="T40" i="6" s="1"/>
  <c r="U40" i="6" s="1"/>
  <c r="T39" i="6"/>
  <c r="U39" i="6" s="1"/>
  <c r="S39" i="6"/>
  <c r="S38" i="6"/>
  <c r="T38" i="6" s="1"/>
  <c r="U38" i="6" s="1"/>
  <c r="U37" i="6"/>
  <c r="S37" i="6"/>
  <c r="T37" i="6" s="1"/>
  <c r="T36" i="6"/>
  <c r="U36" i="6" s="1"/>
  <c r="S36" i="6"/>
  <c r="T35" i="6"/>
  <c r="U35" i="6" s="1"/>
  <c r="S35" i="6"/>
  <c r="S34" i="6"/>
  <c r="T34" i="6" s="1"/>
  <c r="U34" i="6" s="1"/>
  <c r="U33" i="6"/>
  <c r="S33" i="6"/>
  <c r="T33" i="6" s="1"/>
  <c r="S32" i="6"/>
  <c r="T32" i="6" s="1"/>
  <c r="U32" i="6" s="1"/>
  <c r="S31" i="6"/>
  <c r="T31" i="6" s="1"/>
  <c r="U31" i="6" s="1"/>
  <c r="S30" i="6"/>
  <c r="T30" i="6" s="1"/>
  <c r="U30" i="6" s="1"/>
  <c r="S29" i="6"/>
  <c r="T29" i="6" s="1"/>
  <c r="U29" i="6" s="1"/>
  <c r="T28" i="6"/>
  <c r="U28" i="6" s="1"/>
  <c r="S28" i="6"/>
  <c r="T27" i="6"/>
  <c r="U27" i="6" s="1"/>
  <c r="S27" i="6"/>
  <c r="S26" i="6"/>
  <c r="T26" i="6" s="1"/>
  <c r="U26" i="6" s="1"/>
  <c r="U25" i="6"/>
  <c r="S25" i="6"/>
  <c r="T25" i="6" s="1"/>
  <c r="T24" i="6"/>
  <c r="U24" i="6" s="1"/>
  <c r="S24" i="6"/>
  <c r="T23" i="6"/>
  <c r="U23" i="6" s="1"/>
  <c r="S23" i="6"/>
  <c r="S22" i="6"/>
  <c r="T22" i="6" s="1"/>
  <c r="U22" i="6" s="1"/>
  <c r="U21" i="6"/>
  <c r="S21" i="6"/>
  <c r="T21" i="6" s="1"/>
  <c r="S20" i="6"/>
  <c r="T20" i="6" s="1"/>
  <c r="U20" i="6" s="1"/>
  <c r="S19" i="6"/>
  <c r="T19" i="6" s="1"/>
  <c r="U19" i="6" s="1"/>
  <c r="S18" i="6"/>
  <c r="T18" i="6" s="1"/>
  <c r="U18" i="6" s="1"/>
  <c r="S17" i="6"/>
  <c r="T17" i="6" s="1"/>
  <c r="U17" i="6" s="1"/>
  <c r="S16" i="6"/>
  <c r="T16" i="6" s="1"/>
  <c r="U16" i="6" s="1"/>
  <c r="T15" i="6"/>
  <c r="U15" i="6" s="1"/>
  <c r="S15" i="6"/>
  <c r="S14" i="6"/>
  <c r="T14" i="6" s="1"/>
  <c r="U14" i="6" s="1"/>
  <c r="U13" i="6"/>
  <c r="S13" i="6"/>
  <c r="T13" i="6" s="1"/>
  <c r="T12" i="6"/>
  <c r="U12" i="6" s="1"/>
  <c r="S12" i="6"/>
  <c r="T11" i="6"/>
  <c r="U11" i="6" s="1"/>
  <c r="S11" i="6"/>
  <c r="S10" i="6"/>
  <c r="T10" i="6" s="1"/>
  <c r="U10" i="6" s="1"/>
  <c r="U9" i="6"/>
  <c r="S9" i="6"/>
  <c r="T9" i="6" s="1"/>
  <c r="S8" i="6"/>
  <c r="T8" i="6" s="1"/>
  <c r="U8" i="6" s="1"/>
  <c r="S7" i="6"/>
  <c r="T7" i="6" s="1"/>
  <c r="U7" i="6" s="1"/>
  <c r="S6" i="6"/>
  <c r="T6" i="6" s="1"/>
  <c r="U6" i="6" s="1"/>
  <c r="S5" i="6"/>
  <c r="T5" i="6" s="1"/>
  <c r="U5" i="6" s="1"/>
  <c r="T4" i="6"/>
  <c r="U4" i="6" s="1"/>
  <c r="S4" i="6"/>
  <c r="T3" i="6"/>
  <c r="U3" i="6" s="1"/>
  <c r="S3" i="6"/>
  <c r="S2" i="6"/>
  <c r="T2" i="6" s="1"/>
  <c r="U2" i="6" s="1"/>
  <c r="E2" i="6"/>
  <c r="D2" i="6"/>
  <c r="C2" i="6"/>
  <c r="S130" i="5"/>
  <c r="T130" i="5" s="1"/>
  <c r="U130" i="5" s="1"/>
  <c r="S129" i="5"/>
  <c r="T129" i="5" s="1"/>
  <c r="U129" i="5" s="1"/>
  <c r="S128" i="5"/>
  <c r="T128" i="5" s="1"/>
  <c r="U128" i="5" s="1"/>
  <c r="U127" i="5"/>
  <c r="S127" i="5"/>
  <c r="T127" i="5" s="1"/>
  <c r="T126" i="5"/>
  <c r="U126" i="5" s="1"/>
  <c r="S126" i="5"/>
  <c r="S125" i="5"/>
  <c r="T125" i="5" s="1"/>
  <c r="U125" i="5" s="1"/>
  <c r="S124" i="5"/>
  <c r="T124" i="5" s="1"/>
  <c r="U124" i="5" s="1"/>
  <c r="U123" i="5"/>
  <c r="S123" i="5"/>
  <c r="T123" i="5" s="1"/>
  <c r="T122" i="5"/>
  <c r="U122" i="5" s="1"/>
  <c r="S122" i="5"/>
  <c r="T121" i="5"/>
  <c r="U121" i="5" s="1"/>
  <c r="S121" i="5"/>
  <c r="S120" i="5"/>
  <c r="T120" i="5" s="1"/>
  <c r="U120" i="5" s="1"/>
  <c r="S119" i="5"/>
  <c r="T119" i="5" s="1"/>
  <c r="U119" i="5" s="1"/>
  <c r="U118" i="5"/>
  <c r="S118" i="5"/>
  <c r="T118" i="5" s="1"/>
  <c r="S117" i="5"/>
  <c r="T117" i="5" s="1"/>
  <c r="U117" i="5" s="1"/>
  <c r="S116" i="5"/>
  <c r="T116" i="5" s="1"/>
  <c r="U116" i="5" s="1"/>
  <c r="U115" i="5"/>
  <c r="S115" i="5"/>
  <c r="T115" i="5" s="1"/>
  <c r="T114" i="5"/>
  <c r="U114" i="5" s="1"/>
  <c r="S114" i="5"/>
  <c r="S113" i="5"/>
  <c r="T113" i="5" s="1"/>
  <c r="U113" i="5" s="1"/>
  <c r="S112" i="5"/>
  <c r="T112" i="5" s="1"/>
  <c r="U112" i="5" s="1"/>
  <c r="U111" i="5"/>
  <c r="S111" i="5"/>
  <c r="T111" i="5" s="1"/>
  <c r="U110" i="5"/>
  <c r="T110" i="5"/>
  <c r="S110" i="5"/>
  <c r="T109" i="5"/>
  <c r="U109" i="5" s="1"/>
  <c r="S109" i="5"/>
  <c r="S108" i="5"/>
  <c r="T108" i="5" s="1"/>
  <c r="U108" i="5" s="1"/>
  <c r="S107" i="5"/>
  <c r="T107" i="5" s="1"/>
  <c r="U107" i="5" s="1"/>
  <c r="S106" i="5"/>
  <c r="T106" i="5" s="1"/>
  <c r="U106" i="5" s="1"/>
  <c r="S105" i="5"/>
  <c r="T105" i="5" s="1"/>
  <c r="U105" i="5" s="1"/>
  <c r="S104" i="5"/>
  <c r="T104" i="5" s="1"/>
  <c r="U104" i="5" s="1"/>
  <c r="U103" i="5"/>
  <c r="S103" i="5"/>
  <c r="T103" i="5" s="1"/>
  <c r="T102" i="5"/>
  <c r="U102" i="5" s="1"/>
  <c r="S102" i="5"/>
  <c r="S101" i="5"/>
  <c r="T101" i="5" s="1"/>
  <c r="U101" i="5" s="1"/>
  <c r="S100" i="5"/>
  <c r="T100" i="5" s="1"/>
  <c r="U100" i="5" s="1"/>
  <c r="U99" i="5"/>
  <c r="S99" i="5"/>
  <c r="T99" i="5" s="1"/>
  <c r="T98" i="5"/>
  <c r="U98" i="5" s="1"/>
  <c r="S98" i="5"/>
  <c r="T97" i="5"/>
  <c r="U97" i="5" s="1"/>
  <c r="S97" i="5"/>
  <c r="S96" i="5"/>
  <c r="T96" i="5" s="1"/>
  <c r="U96" i="5" s="1"/>
  <c r="S95" i="5"/>
  <c r="T95" i="5" s="1"/>
  <c r="U95" i="5" s="1"/>
  <c r="U94" i="5"/>
  <c r="S94" i="5"/>
  <c r="T94" i="5" s="1"/>
  <c r="S93" i="5"/>
  <c r="T93" i="5" s="1"/>
  <c r="U93" i="5" s="1"/>
  <c r="S92" i="5"/>
  <c r="T92" i="5" s="1"/>
  <c r="U92" i="5" s="1"/>
  <c r="U91" i="5"/>
  <c r="S91" i="5"/>
  <c r="T91" i="5" s="1"/>
  <c r="T90" i="5"/>
  <c r="U90" i="5" s="1"/>
  <c r="S90" i="5"/>
  <c r="S89" i="5"/>
  <c r="T89" i="5" s="1"/>
  <c r="U89" i="5" s="1"/>
  <c r="S88" i="5"/>
  <c r="T88" i="5" s="1"/>
  <c r="U88" i="5" s="1"/>
  <c r="U87" i="5"/>
  <c r="S87" i="5"/>
  <c r="T87" i="5" s="1"/>
  <c r="U86" i="5"/>
  <c r="T86" i="5"/>
  <c r="S86" i="5"/>
  <c r="T85" i="5"/>
  <c r="U85" i="5" s="1"/>
  <c r="S85" i="5"/>
  <c r="S84" i="5"/>
  <c r="T84" i="5" s="1"/>
  <c r="U84" i="5" s="1"/>
  <c r="S83" i="5"/>
  <c r="T83" i="5" s="1"/>
  <c r="U83" i="5" s="1"/>
  <c r="U82" i="5"/>
  <c r="S82" i="5"/>
  <c r="T82" i="5" s="1"/>
  <c r="S81" i="5"/>
  <c r="T81" i="5" s="1"/>
  <c r="U81" i="5" s="1"/>
  <c r="S80" i="5"/>
  <c r="T80" i="5" s="1"/>
  <c r="U80" i="5" s="1"/>
  <c r="U79" i="5"/>
  <c r="S79" i="5"/>
  <c r="T79" i="5" s="1"/>
  <c r="T78" i="5"/>
  <c r="U78" i="5" s="1"/>
  <c r="S78" i="5"/>
  <c r="S77" i="5"/>
  <c r="T77" i="5" s="1"/>
  <c r="U77" i="5" s="1"/>
  <c r="S76" i="5"/>
  <c r="T76" i="5" s="1"/>
  <c r="U76" i="5" s="1"/>
  <c r="U75" i="5"/>
  <c r="S75" i="5"/>
  <c r="T75" i="5" s="1"/>
  <c r="U74" i="5"/>
  <c r="T74" i="5"/>
  <c r="S74" i="5"/>
  <c r="T73" i="5"/>
  <c r="U73" i="5" s="1"/>
  <c r="S73" i="5"/>
  <c r="S72" i="5"/>
  <c r="T72" i="5" s="1"/>
  <c r="U72" i="5" s="1"/>
  <c r="S71" i="5"/>
  <c r="T71" i="5" s="1"/>
  <c r="U71" i="5" s="1"/>
  <c r="S70" i="5"/>
  <c r="T70" i="5" s="1"/>
  <c r="U70" i="5" s="1"/>
  <c r="S69" i="5"/>
  <c r="T69" i="5" s="1"/>
  <c r="U69" i="5" s="1"/>
  <c r="S68" i="5"/>
  <c r="T68" i="5" s="1"/>
  <c r="U68" i="5" s="1"/>
  <c r="S67" i="5"/>
  <c r="T67" i="5" s="1"/>
  <c r="U67" i="5" s="1"/>
  <c r="T66" i="5"/>
  <c r="U66" i="5" s="1"/>
  <c r="S66" i="5"/>
  <c r="S65" i="5"/>
  <c r="T65" i="5" s="1"/>
  <c r="U65" i="5" s="1"/>
  <c r="S64" i="5"/>
  <c r="T64" i="5" s="1"/>
  <c r="U64" i="5" s="1"/>
  <c r="U63" i="5"/>
  <c r="S63" i="5"/>
  <c r="T63" i="5" s="1"/>
  <c r="U62" i="5"/>
  <c r="T62" i="5"/>
  <c r="S62" i="5"/>
  <c r="T61" i="5"/>
  <c r="U61" i="5" s="1"/>
  <c r="S61" i="5"/>
  <c r="S60" i="5"/>
  <c r="T60" i="5" s="1"/>
  <c r="U60" i="5" s="1"/>
  <c r="S59" i="5"/>
  <c r="T59" i="5" s="1"/>
  <c r="U59" i="5" s="1"/>
  <c r="S58" i="5"/>
  <c r="T58" i="5" s="1"/>
  <c r="U58" i="5" s="1"/>
  <c r="S57" i="5"/>
  <c r="T57" i="5" s="1"/>
  <c r="U57" i="5" s="1"/>
  <c r="S56" i="5"/>
  <c r="T56" i="5" s="1"/>
  <c r="U56" i="5" s="1"/>
  <c r="S55" i="5"/>
  <c r="T55" i="5" s="1"/>
  <c r="U55" i="5" s="1"/>
  <c r="T54" i="5"/>
  <c r="U54" i="5" s="1"/>
  <c r="S54" i="5"/>
  <c r="S53" i="5"/>
  <c r="T53" i="5" s="1"/>
  <c r="U53" i="5" s="1"/>
  <c r="S52" i="5"/>
  <c r="T52" i="5" s="1"/>
  <c r="U52" i="5" s="1"/>
  <c r="U51" i="5"/>
  <c r="S51" i="5"/>
  <c r="T51" i="5" s="1"/>
  <c r="U50" i="5"/>
  <c r="T50" i="5"/>
  <c r="S50" i="5"/>
  <c r="T49" i="5"/>
  <c r="U49" i="5" s="1"/>
  <c r="S49" i="5"/>
  <c r="S48" i="5"/>
  <c r="T48" i="5" s="1"/>
  <c r="U48" i="5" s="1"/>
  <c r="S47" i="5"/>
  <c r="T47" i="5" s="1"/>
  <c r="U47" i="5" s="1"/>
  <c r="S46" i="5"/>
  <c r="T46" i="5" s="1"/>
  <c r="U46" i="5" s="1"/>
  <c r="S45" i="5"/>
  <c r="T45" i="5" s="1"/>
  <c r="U45" i="5" s="1"/>
  <c r="S44" i="5"/>
  <c r="T44" i="5" s="1"/>
  <c r="U44" i="5" s="1"/>
  <c r="S43" i="5"/>
  <c r="T43" i="5" s="1"/>
  <c r="U43" i="5" s="1"/>
  <c r="T42" i="5"/>
  <c r="U42" i="5" s="1"/>
  <c r="S42" i="5"/>
  <c r="S41" i="5"/>
  <c r="T41" i="5" s="1"/>
  <c r="U41" i="5" s="1"/>
  <c r="S40" i="5"/>
  <c r="T40" i="5" s="1"/>
  <c r="U40" i="5" s="1"/>
  <c r="U39" i="5"/>
  <c r="S39" i="5"/>
  <c r="T39" i="5" s="1"/>
  <c r="U38" i="5"/>
  <c r="T38" i="5"/>
  <c r="S38" i="5"/>
  <c r="T37" i="5"/>
  <c r="U37" i="5" s="1"/>
  <c r="S37" i="5"/>
  <c r="S36" i="5"/>
  <c r="T36" i="5" s="1"/>
  <c r="U36" i="5" s="1"/>
  <c r="S35" i="5"/>
  <c r="T35" i="5" s="1"/>
  <c r="U35" i="5" s="1"/>
  <c r="S34" i="5"/>
  <c r="T34" i="5" s="1"/>
  <c r="U34" i="5" s="1"/>
  <c r="S33" i="5"/>
  <c r="T33" i="5" s="1"/>
  <c r="U33" i="5" s="1"/>
  <c r="S32" i="5"/>
  <c r="T32" i="5" s="1"/>
  <c r="U32" i="5" s="1"/>
  <c r="S31" i="5"/>
  <c r="T31" i="5" s="1"/>
  <c r="U31" i="5" s="1"/>
  <c r="T30" i="5"/>
  <c r="U30" i="5" s="1"/>
  <c r="S30" i="5"/>
  <c r="S29" i="5"/>
  <c r="T29" i="5" s="1"/>
  <c r="U29" i="5" s="1"/>
  <c r="S28" i="5"/>
  <c r="T28" i="5" s="1"/>
  <c r="U28" i="5" s="1"/>
  <c r="U27" i="5"/>
  <c r="S27" i="5"/>
  <c r="T27" i="5" s="1"/>
  <c r="U26" i="5"/>
  <c r="T26" i="5"/>
  <c r="S26" i="5"/>
  <c r="T25" i="5"/>
  <c r="U25" i="5" s="1"/>
  <c r="S25" i="5"/>
  <c r="S24" i="5"/>
  <c r="T24" i="5" s="1"/>
  <c r="U24" i="5" s="1"/>
  <c r="S23" i="5"/>
  <c r="T23" i="5" s="1"/>
  <c r="U23" i="5" s="1"/>
  <c r="S22" i="5"/>
  <c r="T22" i="5" s="1"/>
  <c r="U22" i="5" s="1"/>
  <c r="S21" i="5"/>
  <c r="T21" i="5" s="1"/>
  <c r="U21" i="5" s="1"/>
  <c r="S20" i="5"/>
  <c r="T20" i="5" s="1"/>
  <c r="U20" i="5" s="1"/>
  <c r="S19" i="5"/>
  <c r="T19" i="5" s="1"/>
  <c r="U19" i="5" s="1"/>
  <c r="T18" i="5"/>
  <c r="U18" i="5" s="1"/>
  <c r="S18" i="5"/>
  <c r="S17" i="5"/>
  <c r="T17" i="5" s="1"/>
  <c r="U17" i="5" s="1"/>
  <c r="S16" i="5"/>
  <c r="T16" i="5" s="1"/>
  <c r="U16" i="5" s="1"/>
  <c r="U15" i="5"/>
  <c r="S15" i="5"/>
  <c r="T15" i="5" s="1"/>
  <c r="U14" i="5"/>
  <c r="T14" i="5"/>
  <c r="S14" i="5"/>
  <c r="T13" i="5"/>
  <c r="U13" i="5" s="1"/>
  <c r="S13" i="5"/>
  <c r="S12" i="5"/>
  <c r="T12" i="5" s="1"/>
  <c r="U12" i="5" s="1"/>
  <c r="S11" i="5"/>
  <c r="T11" i="5" s="1"/>
  <c r="U11" i="5" s="1"/>
  <c r="S10" i="5"/>
  <c r="T10" i="5" s="1"/>
  <c r="U10" i="5" s="1"/>
  <c r="S9" i="5"/>
  <c r="T9" i="5" s="1"/>
  <c r="U9" i="5" s="1"/>
  <c r="S8" i="5"/>
  <c r="T8" i="5" s="1"/>
  <c r="U8" i="5" s="1"/>
  <c r="S7" i="5"/>
  <c r="T7" i="5" s="1"/>
  <c r="U7" i="5" s="1"/>
  <c r="T6" i="5"/>
  <c r="U6" i="5" s="1"/>
  <c r="S6" i="5"/>
  <c r="S5" i="5"/>
  <c r="T5" i="5" s="1"/>
  <c r="U5" i="5" s="1"/>
  <c r="S4" i="5"/>
  <c r="T4" i="5" s="1"/>
  <c r="U4" i="5" s="1"/>
  <c r="U3" i="5"/>
  <c r="S3" i="5"/>
  <c r="T3" i="5" s="1"/>
  <c r="F3" i="5"/>
  <c r="E3" i="5"/>
  <c r="C3" i="5"/>
  <c r="T2" i="5"/>
  <c r="U2" i="5" s="1"/>
  <c r="S2" i="5"/>
  <c r="E2" i="5"/>
  <c r="D2" i="5"/>
  <c r="C2" i="5"/>
  <c r="U130" i="4"/>
  <c r="S130" i="4"/>
  <c r="T130" i="4" s="1"/>
  <c r="S129" i="4"/>
  <c r="T129" i="4" s="1"/>
  <c r="U129" i="4" s="1"/>
  <c r="T128" i="4"/>
  <c r="U128" i="4" s="1"/>
  <c r="S128" i="4"/>
  <c r="S127" i="4"/>
  <c r="T127" i="4" s="1"/>
  <c r="U127" i="4" s="1"/>
  <c r="S126" i="4"/>
  <c r="T126" i="4" s="1"/>
  <c r="U126" i="4" s="1"/>
  <c r="S125" i="4"/>
  <c r="T125" i="4" s="1"/>
  <c r="U125" i="4" s="1"/>
  <c r="S124" i="4"/>
  <c r="T124" i="4" s="1"/>
  <c r="U124" i="4" s="1"/>
  <c r="S123" i="4"/>
  <c r="T123" i="4" s="1"/>
  <c r="U123" i="4" s="1"/>
  <c r="U122" i="4"/>
  <c r="S122" i="4"/>
  <c r="T122" i="4" s="1"/>
  <c r="S121" i="4"/>
  <c r="T121" i="4" s="1"/>
  <c r="U121" i="4" s="1"/>
  <c r="S120" i="4"/>
  <c r="T120" i="4" s="1"/>
  <c r="U120" i="4" s="1"/>
  <c r="U119" i="4"/>
  <c r="S119" i="4"/>
  <c r="T119" i="4" s="1"/>
  <c r="U118" i="4"/>
  <c r="S118" i="4"/>
  <c r="T118" i="4" s="1"/>
  <c r="U117" i="4"/>
  <c r="T117" i="4"/>
  <c r="S117" i="4"/>
  <c r="T116" i="4"/>
  <c r="U116" i="4" s="1"/>
  <c r="S116" i="4"/>
  <c r="U115" i="4"/>
  <c r="S115" i="4"/>
  <c r="T115" i="4" s="1"/>
  <c r="S114" i="4"/>
  <c r="T114" i="4" s="1"/>
  <c r="U114" i="4" s="1"/>
  <c r="T113" i="4"/>
  <c r="U113" i="4" s="1"/>
  <c r="S113" i="4"/>
  <c r="S112" i="4"/>
  <c r="T112" i="4" s="1"/>
  <c r="U112" i="4" s="1"/>
  <c r="S111" i="4"/>
  <c r="T111" i="4" s="1"/>
  <c r="U111" i="4" s="1"/>
  <c r="S110" i="4"/>
  <c r="T110" i="4" s="1"/>
  <c r="U110" i="4" s="1"/>
  <c r="S109" i="4"/>
  <c r="T109" i="4" s="1"/>
  <c r="U109" i="4" s="1"/>
  <c r="S108" i="4"/>
  <c r="T108" i="4" s="1"/>
  <c r="U108" i="4" s="1"/>
  <c r="S107" i="4"/>
  <c r="T107" i="4" s="1"/>
  <c r="U107" i="4" s="1"/>
  <c r="U106" i="4"/>
  <c r="S106" i="4"/>
  <c r="T106" i="4" s="1"/>
  <c r="S105" i="4"/>
  <c r="T105" i="4" s="1"/>
  <c r="U105" i="4" s="1"/>
  <c r="S104" i="4"/>
  <c r="T104" i="4" s="1"/>
  <c r="U104" i="4" s="1"/>
  <c r="U103" i="4"/>
  <c r="S103" i="4"/>
  <c r="T103" i="4" s="1"/>
  <c r="U102" i="4"/>
  <c r="S102" i="4"/>
  <c r="T102" i="4" s="1"/>
  <c r="U101" i="4"/>
  <c r="T101" i="4"/>
  <c r="S101" i="4"/>
  <c r="T100" i="4"/>
  <c r="U100" i="4" s="1"/>
  <c r="S100" i="4"/>
  <c r="U99" i="4"/>
  <c r="S99" i="4"/>
  <c r="T99" i="4" s="1"/>
  <c r="S98" i="4"/>
  <c r="T98" i="4" s="1"/>
  <c r="U98" i="4" s="1"/>
  <c r="S97" i="4"/>
  <c r="T97" i="4" s="1"/>
  <c r="U97" i="4" s="1"/>
  <c r="T96" i="4"/>
  <c r="U96" i="4" s="1"/>
  <c r="S96" i="4"/>
  <c r="U95" i="4"/>
  <c r="S95" i="4"/>
  <c r="T95" i="4" s="1"/>
  <c r="S94" i="4"/>
  <c r="T94" i="4" s="1"/>
  <c r="U94" i="4" s="1"/>
  <c r="S93" i="4"/>
  <c r="T93" i="4" s="1"/>
  <c r="U93" i="4" s="1"/>
  <c r="S92" i="4"/>
  <c r="T92" i="4" s="1"/>
  <c r="U92" i="4" s="1"/>
  <c r="U91" i="4"/>
  <c r="S91" i="4"/>
  <c r="T91" i="4" s="1"/>
  <c r="S90" i="4"/>
  <c r="T90" i="4" s="1"/>
  <c r="U90" i="4" s="1"/>
  <c r="U89" i="4"/>
  <c r="S89" i="4"/>
  <c r="T89" i="4" s="1"/>
  <c r="S88" i="4"/>
  <c r="T88" i="4" s="1"/>
  <c r="U88" i="4" s="1"/>
  <c r="S87" i="4"/>
  <c r="T87" i="4" s="1"/>
  <c r="U87" i="4" s="1"/>
  <c r="S86" i="4"/>
  <c r="T86" i="4" s="1"/>
  <c r="U86" i="4" s="1"/>
  <c r="S85" i="4"/>
  <c r="T85" i="4" s="1"/>
  <c r="U85" i="4" s="1"/>
  <c r="S84" i="4"/>
  <c r="T84" i="4" s="1"/>
  <c r="U84" i="4" s="1"/>
  <c r="S83" i="4"/>
  <c r="T83" i="4" s="1"/>
  <c r="U83" i="4" s="1"/>
  <c r="T82" i="4"/>
  <c r="U82" i="4" s="1"/>
  <c r="S82" i="4"/>
  <c r="S81" i="4"/>
  <c r="T81" i="4" s="1"/>
  <c r="U81" i="4" s="1"/>
  <c r="T80" i="4"/>
  <c r="U80" i="4" s="1"/>
  <c r="S80" i="4"/>
  <c r="S79" i="4"/>
  <c r="T79" i="4" s="1"/>
  <c r="U79" i="4" s="1"/>
  <c r="S78" i="4"/>
  <c r="T78" i="4" s="1"/>
  <c r="U78" i="4" s="1"/>
  <c r="S77" i="4"/>
  <c r="T77" i="4" s="1"/>
  <c r="U77" i="4" s="1"/>
  <c r="S76" i="4"/>
  <c r="T76" i="4" s="1"/>
  <c r="U76" i="4" s="1"/>
  <c r="S75" i="4"/>
  <c r="T75" i="4" s="1"/>
  <c r="U75" i="4" s="1"/>
  <c r="T74" i="4"/>
  <c r="U74" i="4" s="1"/>
  <c r="S74" i="4"/>
  <c r="S73" i="4"/>
  <c r="T73" i="4" s="1"/>
  <c r="U73" i="4" s="1"/>
  <c r="T72" i="4"/>
  <c r="U72" i="4" s="1"/>
  <c r="S72" i="4"/>
  <c r="S71" i="4"/>
  <c r="T71" i="4" s="1"/>
  <c r="U71" i="4" s="1"/>
  <c r="S70" i="4"/>
  <c r="T70" i="4" s="1"/>
  <c r="U70" i="4" s="1"/>
  <c r="T69" i="4"/>
  <c r="U69" i="4" s="1"/>
  <c r="S69" i="4"/>
  <c r="S68" i="4"/>
  <c r="T68" i="4" s="1"/>
  <c r="U68" i="4" s="1"/>
  <c r="U67" i="4"/>
  <c r="T67" i="4"/>
  <c r="S67" i="4"/>
  <c r="U66" i="4"/>
  <c r="T66" i="4"/>
  <c r="S66" i="4"/>
  <c r="S65" i="4"/>
  <c r="T65" i="4" s="1"/>
  <c r="U65" i="4" s="1"/>
  <c r="T64" i="4"/>
  <c r="U64" i="4" s="1"/>
  <c r="S64" i="4"/>
  <c r="S63" i="4"/>
  <c r="T63" i="4" s="1"/>
  <c r="U63" i="4" s="1"/>
  <c r="S62" i="4"/>
  <c r="T62" i="4" s="1"/>
  <c r="U62" i="4" s="1"/>
  <c r="T61" i="4"/>
  <c r="U61" i="4" s="1"/>
  <c r="S61" i="4"/>
  <c r="S60" i="4"/>
  <c r="T60" i="4" s="1"/>
  <c r="U60" i="4" s="1"/>
  <c r="U59" i="4"/>
  <c r="T59" i="4"/>
  <c r="S59" i="4"/>
  <c r="S58" i="4"/>
  <c r="T58" i="4" s="1"/>
  <c r="U58" i="4" s="1"/>
  <c r="S57" i="4"/>
  <c r="T57" i="4" s="1"/>
  <c r="U57" i="4" s="1"/>
  <c r="S56" i="4"/>
  <c r="T56" i="4" s="1"/>
  <c r="U56" i="4" s="1"/>
  <c r="S55" i="4"/>
  <c r="T55" i="4" s="1"/>
  <c r="U55" i="4" s="1"/>
  <c r="U54" i="4"/>
  <c r="T54" i="4"/>
  <c r="S54" i="4"/>
  <c r="T53" i="4"/>
  <c r="U53" i="4" s="1"/>
  <c r="S53" i="4"/>
  <c r="T52" i="4"/>
  <c r="U52" i="4" s="1"/>
  <c r="S52" i="4"/>
  <c r="T51" i="4"/>
  <c r="U51" i="4" s="1"/>
  <c r="S51" i="4"/>
  <c r="T50" i="4"/>
  <c r="U50" i="4" s="1"/>
  <c r="S50" i="4"/>
  <c r="S49" i="4"/>
  <c r="T49" i="4" s="1"/>
  <c r="U49" i="4" s="1"/>
  <c r="S48" i="4"/>
  <c r="T48" i="4" s="1"/>
  <c r="U48" i="4" s="1"/>
  <c r="S47" i="4"/>
  <c r="T47" i="4" s="1"/>
  <c r="U47" i="4" s="1"/>
  <c r="T46" i="4"/>
  <c r="U46" i="4" s="1"/>
  <c r="S46" i="4"/>
  <c r="T45" i="4"/>
  <c r="U45" i="4" s="1"/>
  <c r="S45" i="4"/>
  <c r="T44" i="4"/>
  <c r="U44" i="4" s="1"/>
  <c r="S44" i="4"/>
  <c r="S43" i="4"/>
  <c r="T43" i="4" s="1"/>
  <c r="U43" i="4" s="1"/>
  <c r="T42" i="4"/>
  <c r="U42" i="4" s="1"/>
  <c r="S42" i="4"/>
  <c r="S41" i="4"/>
  <c r="T41" i="4" s="1"/>
  <c r="U41" i="4" s="1"/>
  <c r="T40" i="4"/>
  <c r="U40" i="4" s="1"/>
  <c r="S40" i="4"/>
  <c r="T39" i="4"/>
  <c r="U39" i="4" s="1"/>
  <c r="S39" i="4"/>
  <c r="U38" i="4"/>
  <c r="T38" i="4"/>
  <c r="S38" i="4"/>
  <c r="S37" i="4"/>
  <c r="T37" i="4" s="1"/>
  <c r="U37" i="4" s="1"/>
  <c r="S36" i="4"/>
  <c r="T36" i="4" s="1"/>
  <c r="U36" i="4" s="1"/>
  <c r="U35" i="4"/>
  <c r="S35" i="4"/>
  <c r="T35" i="4" s="1"/>
  <c r="S34" i="4"/>
  <c r="T34" i="4" s="1"/>
  <c r="U34" i="4" s="1"/>
  <c r="U33" i="4"/>
  <c r="T33" i="4"/>
  <c r="S33" i="4"/>
  <c r="T32" i="4"/>
  <c r="U32" i="4" s="1"/>
  <c r="S32" i="4"/>
  <c r="U31" i="4"/>
  <c r="T31" i="4"/>
  <c r="S31" i="4"/>
  <c r="U30" i="4"/>
  <c r="S30" i="4"/>
  <c r="T30" i="4" s="1"/>
  <c r="S29" i="4"/>
  <c r="T29" i="4" s="1"/>
  <c r="U29" i="4" s="1"/>
  <c r="T28" i="4"/>
  <c r="U28" i="4" s="1"/>
  <c r="S28" i="4"/>
  <c r="S27" i="4"/>
  <c r="T27" i="4" s="1"/>
  <c r="U27" i="4" s="1"/>
  <c r="T26" i="4"/>
  <c r="U26" i="4" s="1"/>
  <c r="S26" i="4"/>
  <c r="U25" i="4"/>
  <c r="T25" i="4"/>
  <c r="S25" i="4"/>
  <c r="S24" i="4"/>
  <c r="T24" i="4" s="1"/>
  <c r="U24" i="4" s="1"/>
  <c r="U23" i="4"/>
  <c r="S23" i="4"/>
  <c r="T23" i="4" s="1"/>
  <c r="S22" i="4"/>
  <c r="T22" i="4" s="1"/>
  <c r="U22" i="4" s="1"/>
  <c r="S21" i="4"/>
  <c r="T21" i="4" s="1"/>
  <c r="U21" i="4" s="1"/>
  <c r="T20" i="4"/>
  <c r="U20" i="4" s="1"/>
  <c r="S20" i="4"/>
  <c r="S19" i="4"/>
  <c r="T19" i="4" s="1"/>
  <c r="U19" i="4" s="1"/>
  <c r="U18" i="4"/>
  <c r="T18" i="4"/>
  <c r="S18" i="4"/>
  <c r="S17" i="4"/>
  <c r="T17" i="4" s="1"/>
  <c r="U17" i="4" s="1"/>
  <c r="S16" i="4"/>
  <c r="T16" i="4" s="1"/>
  <c r="U16" i="4" s="1"/>
  <c r="U15" i="4"/>
  <c r="T15" i="4"/>
  <c r="S15" i="4"/>
  <c r="S14" i="4"/>
  <c r="T14" i="4" s="1"/>
  <c r="U14" i="4" s="1"/>
  <c r="T13" i="4"/>
  <c r="U13" i="4" s="1"/>
  <c r="S13" i="4"/>
  <c r="T12" i="4"/>
  <c r="U12" i="4" s="1"/>
  <c r="S12" i="4"/>
  <c r="T11" i="4"/>
  <c r="U11" i="4" s="1"/>
  <c r="S11" i="4"/>
  <c r="S10" i="4"/>
  <c r="T10" i="4" s="1"/>
  <c r="U10" i="4" s="1"/>
  <c r="T9" i="4"/>
  <c r="U9" i="4" s="1"/>
  <c r="S9" i="4"/>
  <c r="S8" i="4"/>
  <c r="T8" i="4" s="1"/>
  <c r="U8" i="4" s="1"/>
  <c r="S7" i="4"/>
  <c r="T7" i="4" s="1"/>
  <c r="U7" i="4" s="1"/>
  <c r="S6" i="4"/>
  <c r="T6" i="4" s="1"/>
  <c r="U6" i="4" s="1"/>
  <c r="T5" i="4"/>
  <c r="U5" i="4" s="1"/>
  <c r="S5" i="4"/>
  <c r="T4" i="4"/>
  <c r="U4" i="4" s="1"/>
  <c r="S4" i="4"/>
  <c r="S3" i="4"/>
  <c r="T3" i="4" s="1"/>
  <c r="U3" i="4" s="1"/>
  <c r="F3" i="4"/>
  <c r="E3" i="4"/>
  <c r="C3" i="4"/>
  <c r="T2" i="4"/>
  <c r="U2" i="4" s="1"/>
  <c r="S2" i="4"/>
  <c r="E2" i="4"/>
  <c r="D2" i="4"/>
  <c r="C2" i="4"/>
  <c r="T130" i="3"/>
  <c r="U130" i="3" s="1"/>
  <c r="S130" i="3"/>
  <c r="T129" i="3"/>
  <c r="U129" i="3" s="1"/>
  <c r="S129" i="3"/>
  <c r="T128" i="3"/>
  <c r="U128" i="3" s="1"/>
  <c r="S128" i="3"/>
  <c r="U127" i="3"/>
  <c r="T127" i="3"/>
  <c r="S127" i="3"/>
  <c r="S126" i="3"/>
  <c r="T126" i="3" s="1"/>
  <c r="U126" i="3" s="1"/>
  <c r="S125" i="3"/>
  <c r="T125" i="3" s="1"/>
  <c r="U125" i="3" s="1"/>
  <c r="T124" i="3"/>
  <c r="U124" i="3" s="1"/>
  <c r="S124" i="3"/>
  <c r="T123" i="3"/>
  <c r="U123" i="3" s="1"/>
  <c r="S123" i="3"/>
  <c r="T122" i="3"/>
  <c r="U122" i="3" s="1"/>
  <c r="S122" i="3"/>
  <c r="S121" i="3"/>
  <c r="T121" i="3" s="1"/>
  <c r="U121" i="3" s="1"/>
  <c r="T120" i="3"/>
  <c r="U120" i="3" s="1"/>
  <c r="S120" i="3"/>
  <c r="S119" i="3"/>
  <c r="T119" i="3" s="1"/>
  <c r="U119" i="3" s="1"/>
  <c r="S118" i="3"/>
  <c r="T118" i="3" s="1"/>
  <c r="U118" i="3" s="1"/>
  <c r="T117" i="3"/>
  <c r="U117" i="3" s="1"/>
  <c r="S117" i="3"/>
  <c r="T116" i="3"/>
  <c r="U116" i="3" s="1"/>
  <c r="S116" i="3"/>
  <c r="S115" i="3"/>
  <c r="T115" i="3" s="1"/>
  <c r="U115" i="3" s="1"/>
  <c r="T114" i="3"/>
  <c r="U114" i="3" s="1"/>
  <c r="S114" i="3"/>
  <c r="S113" i="3"/>
  <c r="T113" i="3" s="1"/>
  <c r="U113" i="3" s="1"/>
  <c r="T112" i="3"/>
  <c r="U112" i="3" s="1"/>
  <c r="S112" i="3"/>
  <c r="U111" i="3"/>
  <c r="T111" i="3"/>
  <c r="S111" i="3"/>
  <c r="T110" i="3"/>
  <c r="U110" i="3" s="1"/>
  <c r="S110" i="3"/>
  <c r="T109" i="3"/>
  <c r="U109" i="3" s="1"/>
  <c r="S109" i="3"/>
  <c r="T108" i="3"/>
  <c r="U108" i="3" s="1"/>
  <c r="S108" i="3"/>
  <c r="T107" i="3"/>
  <c r="U107" i="3" s="1"/>
  <c r="S107" i="3"/>
  <c r="S106" i="3"/>
  <c r="T106" i="3" s="1"/>
  <c r="U106" i="3" s="1"/>
  <c r="U105" i="3"/>
  <c r="S105" i="3"/>
  <c r="T105" i="3" s="1"/>
  <c r="T104" i="3"/>
  <c r="U104" i="3" s="1"/>
  <c r="S104" i="3"/>
  <c r="S103" i="3"/>
  <c r="T103" i="3" s="1"/>
  <c r="U103" i="3" s="1"/>
  <c r="S102" i="3"/>
  <c r="T102" i="3" s="1"/>
  <c r="U102" i="3" s="1"/>
  <c r="T101" i="3"/>
  <c r="U101" i="3" s="1"/>
  <c r="S101" i="3"/>
  <c r="T100" i="3"/>
  <c r="U100" i="3" s="1"/>
  <c r="S100" i="3"/>
  <c r="S99" i="3"/>
  <c r="T99" i="3" s="1"/>
  <c r="U99" i="3" s="1"/>
  <c r="U98" i="3"/>
  <c r="T98" i="3"/>
  <c r="S98" i="3"/>
  <c r="T97" i="3"/>
  <c r="U97" i="3" s="1"/>
  <c r="S97" i="3"/>
  <c r="T96" i="3"/>
  <c r="U96" i="3" s="1"/>
  <c r="S96" i="3"/>
  <c r="T95" i="3"/>
  <c r="U95" i="3" s="1"/>
  <c r="S95" i="3"/>
  <c r="T94" i="3"/>
  <c r="U94" i="3" s="1"/>
  <c r="S94" i="3"/>
  <c r="S93" i="3"/>
  <c r="T93" i="3" s="1"/>
  <c r="U93" i="3" s="1"/>
  <c r="T92" i="3"/>
  <c r="U92" i="3" s="1"/>
  <c r="S92" i="3"/>
  <c r="S91" i="3"/>
  <c r="T91" i="3" s="1"/>
  <c r="U91" i="3" s="1"/>
  <c r="S90" i="3"/>
  <c r="T90" i="3" s="1"/>
  <c r="U90" i="3" s="1"/>
  <c r="S89" i="3"/>
  <c r="T89" i="3" s="1"/>
  <c r="U89" i="3" s="1"/>
  <c r="T88" i="3"/>
  <c r="U88" i="3" s="1"/>
  <c r="S88" i="3"/>
  <c r="T87" i="3"/>
  <c r="U87" i="3" s="1"/>
  <c r="S87" i="3"/>
  <c r="S86" i="3"/>
  <c r="T86" i="3" s="1"/>
  <c r="U86" i="3" s="1"/>
  <c r="U85" i="3"/>
  <c r="T85" i="3"/>
  <c r="S85" i="3"/>
  <c r="T84" i="3"/>
  <c r="U84" i="3" s="1"/>
  <c r="S84" i="3"/>
  <c r="U83" i="3"/>
  <c r="S83" i="3"/>
  <c r="T83" i="3" s="1"/>
  <c r="T82" i="3"/>
  <c r="U82" i="3" s="1"/>
  <c r="S82" i="3"/>
  <c r="T81" i="3"/>
  <c r="U81" i="3" s="1"/>
  <c r="S81" i="3"/>
  <c r="T80" i="3"/>
  <c r="U80" i="3" s="1"/>
  <c r="S80" i="3"/>
  <c r="T79" i="3"/>
  <c r="U79" i="3" s="1"/>
  <c r="S79" i="3"/>
  <c r="S78" i="3"/>
  <c r="T78" i="3" s="1"/>
  <c r="U78" i="3" s="1"/>
  <c r="S77" i="3"/>
  <c r="T77" i="3" s="1"/>
  <c r="U77" i="3" s="1"/>
  <c r="T76" i="3"/>
  <c r="U76" i="3" s="1"/>
  <c r="S76" i="3"/>
  <c r="S75" i="3"/>
  <c r="T75" i="3" s="1"/>
  <c r="U75" i="3" s="1"/>
  <c r="T74" i="3"/>
  <c r="U74" i="3" s="1"/>
  <c r="S74" i="3"/>
  <c r="S73" i="3"/>
  <c r="T73" i="3" s="1"/>
  <c r="U73" i="3" s="1"/>
  <c r="T72" i="3"/>
  <c r="U72" i="3" s="1"/>
  <c r="S72" i="3"/>
  <c r="S71" i="3"/>
  <c r="T71" i="3" s="1"/>
  <c r="U71" i="3" s="1"/>
  <c r="S70" i="3"/>
  <c r="T70" i="3" s="1"/>
  <c r="U70" i="3" s="1"/>
  <c r="T69" i="3"/>
  <c r="U69" i="3" s="1"/>
  <c r="S69" i="3"/>
  <c r="T68" i="3"/>
  <c r="U68" i="3" s="1"/>
  <c r="S68" i="3"/>
  <c r="S67" i="3"/>
  <c r="T67" i="3" s="1"/>
  <c r="U67" i="3" s="1"/>
  <c r="U66" i="3"/>
  <c r="T66" i="3"/>
  <c r="S66" i="3"/>
  <c r="S65" i="3"/>
  <c r="T65" i="3" s="1"/>
  <c r="U65" i="3" s="1"/>
  <c r="T64" i="3"/>
  <c r="U64" i="3" s="1"/>
  <c r="S64" i="3"/>
  <c r="U63" i="3"/>
  <c r="T63" i="3"/>
  <c r="S63" i="3"/>
  <c r="S62" i="3"/>
  <c r="T62" i="3" s="1"/>
  <c r="U62" i="3" s="1"/>
  <c r="T61" i="3"/>
  <c r="U61" i="3" s="1"/>
  <c r="S61" i="3"/>
  <c r="T60" i="3"/>
  <c r="U60" i="3" s="1"/>
  <c r="S60" i="3"/>
  <c r="T59" i="3"/>
  <c r="U59" i="3" s="1"/>
  <c r="S59" i="3"/>
  <c r="S58" i="3"/>
  <c r="T58" i="3" s="1"/>
  <c r="U58" i="3" s="1"/>
  <c r="U57" i="3"/>
  <c r="S57" i="3"/>
  <c r="T57" i="3" s="1"/>
  <c r="S56" i="3"/>
  <c r="T56" i="3" s="1"/>
  <c r="U56" i="3" s="1"/>
  <c r="S55" i="3"/>
  <c r="T55" i="3" s="1"/>
  <c r="U55" i="3" s="1"/>
  <c r="S54" i="3"/>
  <c r="T54" i="3" s="1"/>
  <c r="U54" i="3" s="1"/>
  <c r="U53" i="3"/>
  <c r="T53" i="3"/>
  <c r="S53" i="3"/>
  <c r="T52" i="3"/>
  <c r="U52" i="3" s="1"/>
  <c r="S52" i="3"/>
  <c r="S51" i="3"/>
  <c r="T51" i="3" s="1"/>
  <c r="U51" i="3" s="1"/>
  <c r="U50" i="3"/>
  <c r="T50" i="3"/>
  <c r="S50" i="3"/>
  <c r="S49" i="3"/>
  <c r="T49" i="3" s="1"/>
  <c r="U49" i="3" s="1"/>
  <c r="S48" i="3"/>
  <c r="T48" i="3" s="1"/>
  <c r="U48" i="3" s="1"/>
  <c r="T47" i="3"/>
  <c r="U47" i="3" s="1"/>
  <c r="S47" i="3"/>
  <c r="T46" i="3"/>
  <c r="U46" i="3" s="1"/>
  <c r="S46" i="3"/>
  <c r="S45" i="3"/>
  <c r="T45" i="3" s="1"/>
  <c r="U45" i="3" s="1"/>
  <c r="T44" i="3"/>
  <c r="U44" i="3" s="1"/>
  <c r="S44" i="3"/>
  <c r="S43" i="3"/>
  <c r="T43" i="3" s="1"/>
  <c r="U43" i="3" s="1"/>
  <c r="S42" i="3"/>
  <c r="T42" i="3" s="1"/>
  <c r="U42" i="3" s="1"/>
  <c r="S41" i="3"/>
  <c r="T41" i="3" s="1"/>
  <c r="U41" i="3" s="1"/>
  <c r="S40" i="3"/>
  <c r="T40" i="3" s="1"/>
  <c r="U40" i="3" s="1"/>
  <c r="T39" i="3"/>
  <c r="U39" i="3" s="1"/>
  <c r="S39" i="3"/>
  <c r="S38" i="3"/>
  <c r="T38" i="3" s="1"/>
  <c r="U38" i="3" s="1"/>
  <c r="U37" i="3"/>
  <c r="T37" i="3"/>
  <c r="S37" i="3"/>
  <c r="S36" i="3"/>
  <c r="T36" i="3" s="1"/>
  <c r="U36" i="3" s="1"/>
  <c r="U35" i="3"/>
  <c r="S35" i="3"/>
  <c r="T35" i="3" s="1"/>
  <c r="T34" i="3"/>
  <c r="U34" i="3" s="1"/>
  <c r="S34" i="3"/>
  <c r="T33" i="3"/>
  <c r="U33" i="3" s="1"/>
  <c r="S33" i="3"/>
  <c r="S32" i="3"/>
  <c r="T32" i="3" s="1"/>
  <c r="U32" i="3" s="1"/>
  <c r="T31" i="3"/>
  <c r="U31" i="3" s="1"/>
  <c r="S31" i="3"/>
  <c r="S30" i="3"/>
  <c r="T30" i="3" s="1"/>
  <c r="U30" i="3" s="1"/>
  <c r="S29" i="3"/>
  <c r="T29" i="3" s="1"/>
  <c r="U29" i="3" s="1"/>
  <c r="T28" i="3"/>
  <c r="U28" i="3" s="1"/>
  <c r="S28" i="3"/>
  <c r="S27" i="3"/>
  <c r="T27" i="3" s="1"/>
  <c r="U27" i="3" s="1"/>
  <c r="T26" i="3"/>
  <c r="U26" i="3" s="1"/>
  <c r="S26" i="3"/>
  <c r="S25" i="3"/>
  <c r="T25" i="3" s="1"/>
  <c r="U25" i="3" s="1"/>
  <c r="T24" i="3"/>
  <c r="U24" i="3" s="1"/>
  <c r="S24" i="3"/>
  <c r="S23" i="3"/>
  <c r="T23" i="3" s="1"/>
  <c r="U23" i="3" s="1"/>
  <c r="S22" i="3"/>
  <c r="T22" i="3" s="1"/>
  <c r="U22" i="3" s="1"/>
  <c r="T21" i="3"/>
  <c r="U21" i="3" s="1"/>
  <c r="S21" i="3"/>
  <c r="S20" i="3"/>
  <c r="T20" i="3" s="1"/>
  <c r="U20" i="3" s="1"/>
  <c r="S19" i="3"/>
  <c r="T19" i="3" s="1"/>
  <c r="U19" i="3" s="1"/>
  <c r="T18" i="3"/>
  <c r="U18" i="3" s="1"/>
  <c r="S18" i="3"/>
  <c r="S17" i="3"/>
  <c r="T17" i="3" s="1"/>
  <c r="U17" i="3" s="1"/>
  <c r="S16" i="3"/>
  <c r="T16" i="3" s="1"/>
  <c r="U16" i="3" s="1"/>
  <c r="U15" i="3"/>
  <c r="T15" i="3"/>
  <c r="S15" i="3"/>
  <c r="T14" i="3"/>
  <c r="U14" i="3" s="1"/>
  <c r="S14" i="3"/>
  <c r="T13" i="3"/>
  <c r="U13" i="3" s="1"/>
  <c r="S13" i="3"/>
  <c r="T12" i="3"/>
  <c r="U12" i="3" s="1"/>
  <c r="S12" i="3"/>
  <c r="T11" i="3"/>
  <c r="U11" i="3" s="1"/>
  <c r="S11" i="3"/>
  <c r="S10" i="3"/>
  <c r="T10" i="3" s="1"/>
  <c r="U10" i="3" s="1"/>
  <c r="U9" i="3"/>
  <c r="S9" i="3"/>
  <c r="T9" i="3" s="1"/>
  <c r="S8" i="3"/>
  <c r="T8" i="3" s="1"/>
  <c r="U8" i="3" s="1"/>
  <c r="S7" i="3"/>
  <c r="T7" i="3" s="1"/>
  <c r="U7" i="3" s="1"/>
  <c r="S6" i="3"/>
  <c r="T6" i="3" s="1"/>
  <c r="U6" i="3" s="1"/>
  <c r="T5" i="3"/>
  <c r="U5" i="3" s="1"/>
  <c r="S5" i="3"/>
  <c r="T4" i="3"/>
  <c r="U4" i="3" s="1"/>
  <c r="S4" i="3"/>
  <c r="S3" i="3"/>
  <c r="T3" i="3" s="1"/>
  <c r="U3" i="3" s="1"/>
  <c r="U2" i="3"/>
  <c r="T2" i="3"/>
  <c r="S2" i="3"/>
  <c r="E2" i="3"/>
  <c r="D2" i="3"/>
  <c r="C2" i="3"/>
  <c r="S130" i="2"/>
  <c r="T130" i="2" s="1"/>
  <c r="U130" i="2" s="1"/>
  <c r="T129" i="2"/>
  <c r="U129" i="2" s="1"/>
  <c r="S129" i="2"/>
  <c r="T128" i="2"/>
  <c r="U128" i="2" s="1"/>
  <c r="S128" i="2"/>
  <c r="S127" i="2"/>
  <c r="T127" i="2" s="1"/>
  <c r="U127" i="2" s="1"/>
  <c r="T126" i="2"/>
  <c r="U126" i="2" s="1"/>
  <c r="S126" i="2"/>
  <c r="S125" i="2"/>
  <c r="T125" i="2" s="1"/>
  <c r="U125" i="2" s="1"/>
  <c r="S124" i="2"/>
  <c r="T124" i="2" s="1"/>
  <c r="U124" i="2" s="1"/>
  <c r="S123" i="2"/>
  <c r="T123" i="2" s="1"/>
  <c r="U123" i="2" s="1"/>
  <c r="S122" i="2"/>
  <c r="T122" i="2" s="1"/>
  <c r="U122" i="2" s="1"/>
  <c r="T121" i="2"/>
  <c r="U121" i="2" s="1"/>
  <c r="S121" i="2"/>
  <c r="S120" i="2"/>
  <c r="T120" i="2" s="1"/>
  <c r="U120" i="2" s="1"/>
  <c r="U119" i="2"/>
  <c r="T119" i="2"/>
  <c r="S119" i="2"/>
  <c r="S118" i="2"/>
  <c r="T118" i="2" s="1"/>
  <c r="U118" i="2" s="1"/>
  <c r="S117" i="2"/>
  <c r="T117" i="2" s="1"/>
  <c r="U117" i="2" s="1"/>
  <c r="T116" i="2"/>
  <c r="U116" i="2" s="1"/>
  <c r="S116" i="2"/>
  <c r="T115" i="2"/>
  <c r="U115" i="2" s="1"/>
  <c r="S115" i="2"/>
  <c r="S114" i="2"/>
  <c r="T114" i="2" s="1"/>
  <c r="U114" i="2" s="1"/>
  <c r="U113" i="2"/>
  <c r="T113" i="2"/>
  <c r="S113" i="2"/>
  <c r="S112" i="2"/>
  <c r="T112" i="2" s="1"/>
  <c r="U112" i="2" s="1"/>
  <c r="S111" i="2"/>
  <c r="T111" i="2" s="1"/>
  <c r="U111" i="2" s="1"/>
  <c r="T110" i="2"/>
  <c r="U110" i="2" s="1"/>
  <c r="S110" i="2"/>
  <c r="T109" i="2"/>
  <c r="U109" i="2" s="1"/>
  <c r="S109" i="2"/>
  <c r="T108" i="2"/>
  <c r="U108" i="2" s="1"/>
  <c r="S108" i="2"/>
  <c r="S107" i="2"/>
  <c r="T107" i="2" s="1"/>
  <c r="U107" i="2" s="1"/>
  <c r="T106" i="2"/>
  <c r="U106" i="2" s="1"/>
  <c r="S106" i="2"/>
  <c r="S105" i="2"/>
  <c r="T105" i="2" s="1"/>
  <c r="U105" i="2" s="1"/>
  <c r="U104" i="2"/>
  <c r="S104" i="2"/>
  <c r="T104" i="2" s="1"/>
  <c r="T103" i="2"/>
  <c r="U103" i="2" s="1"/>
  <c r="S103" i="2"/>
  <c r="S102" i="2"/>
  <c r="T102" i="2" s="1"/>
  <c r="U102" i="2" s="1"/>
  <c r="S101" i="2"/>
  <c r="T101" i="2" s="1"/>
  <c r="U101" i="2" s="1"/>
  <c r="T100" i="2"/>
  <c r="U100" i="2" s="1"/>
  <c r="S100" i="2"/>
  <c r="S99" i="2"/>
  <c r="T99" i="2" s="1"/>
  <c r="U99" i="2" s="1"/>
  <c r="S98" i="2"/>
  <c r="T98" i="2" s="1"/>
  <c r="U98" i="2" s="1"/>
  <c r="T97" i="2"/>
  <c r="U97" i="2" s="1"/>
  <c r="S97" i="2"/>
  <c r="S96" i="2"/>
  <c r="T96" i="2" s="1"/>
  <c r="U96" i="2" s="1"/>
  <c r="T95" i="2"/>
  <c r="U95" i="2" s="1"/>
  <c r="S95" i="2"/>
  <c r="U94" i="2"/>
  <c r="S94" i="2"/>
  <c r="T94" i="2" s="1"/>
  <c r="T93" i="2"/>
  <c r="U93" i="2" s="1"/>
  <c r="S93" i="2"/>
  <c r="S92" i="2"/>
  <c r="T92" i="2" s="1"/>
  <c r="U92" i="2" s="1"/>
  <c r="T91" i="2"/>
  <c r="U91" i="2" s="1"/>
  <c r="S91" i="2"/>
  <c r="S90" i="2"/>
  <c r="T90" i="2" s="1"/>
  <c r="U90" i="2" s="1"/>
  <c r="T89" i="2"/>
  <c r="U89" i="2" s="1"/>
  <c r="S89" i="2"/>
  <c r="S88" i="2"/>
  <c r="T88" i="2" s="1"/>
  <c r="U88" i="2" s="1"/>
  <c r="T87" i="2"/>
  <c r="U87" i="2" s="1"/>
  <c r="S87" i="2"/>
  <c r="S86" i="2"/>
  <c r="T86" i="2" s="1"/>
  <c r="U86" i="2" s="1"/>
  <c r="T85" i="2"/>
  <c r="U85" i="2" s="1"/>
  <c r="S85" i="2"/>
  <c r="S84" i="2"/>
  <c r="T84" i="2" s="1"/>
  <c r="U84" i="2" s="1"/>
  <c r="T83" i="2"/>
  <c r="U83" i="2" s="1"/>
  <c r="S83" i="2"/>
  <c r="S82" i="2"/>
  <c r="T82" i="2" s="1"/>
  <c r="U82" i="2" s="1"/>
  <c r="T81" i="2"/>
  <c r="U81" i="2" s="1"/>
  <c r="S81" i="2"/>
  <c r="S80" i="2"/>
  <c r="T80" i="2" s="1"/>
  <c r="U80" i="2" s="1"/>
  <c r="T79" i="2"/>
  <c r="U79" i="2" s="1"/>
  <c r="S79" i="2"/>
  <c r="U78" i="2"/>
  <c r="S78" i="2"/>
  <c r="T78" i="2" s="1"/>
  <c r="T77" i="2"/>
  <c r="U77" i="2" s="1"/>
  <c r="S77" i="2"/>
  <c r="S76" i="2"/>
  <c r="T76" i="2" s="1"/>
  <c r="U76" i="2" s="1"/>
  <c r="T75" i="2"/>
  <c r="U75" i="2" s="1"/>
  <c r="S75" i="2"/>
  <c r="S74" i="2"/>
  <c r="T74" i="2" s="1"/>
  <c r="U74" i="2" s="1"/>
  <c r="T73" i="2"/>
  <c r="U73" i="2" s="1"/>
  <c r="S73" i="2"/>
  <c r="S72" i="2"/>
  <c r="T72" i="2" s="1"/>
  <c r="U72" i="2" s="1"/>
  <c r="T71" i="2"/>
  <c r="U71" i="2" s="1"/>
  <c r="S71" i="2"/>
  <c r="S70" i="2"/>
  <c r="T70" i="2" s="1"/>
  <c r="U70" i="2" s="1"/>
  <c r="T69" i="2"/>
  <c r="U69" i="2" s="1"/>
  <c r="S69" i="2"/>
  <c r="S68" i="2"/>
  <c r="T68" i="2" s="1"/>
  <c r="U68" i="2" s="1"/>
  <c r="T67" i="2"/>
  <c r="U67" i="2" s="1"/>
  <c r="S67" i="2"/>
  <c r="S66" i="2"/>
  <c r="T66" i="2" s="1"/>
  <c r="U66" i="2" s="1"/>
  <c r="T65" i="2"/>
  <c r="U65" i="2" s="1"/>
  <c r="S65" i="2"/>
  <c r="S64" i="2"/>
  <c r="T64" i="2" s="1"/>
  <c r="U64" i="2" s="1"/>
  <c r="T63" i="2"/>
  <c r="U63" i="2" s="1"/>
  <c r="S63" i="2"/>
  <c r="U62" i="2"/>
  <c r="S62" i="2"/>
  <c r="T62" i="2" s="1"/>
  <c r="T61" i="2"/>
  <c r="U61" i="2" s="1"/>
  <c r="S61" i="2"/>
  <c r="S60" i="2"/>
  <c r="T60" i="2" s="1"/>
  <c r="U60" i="2" s="1"/>
  <c r="T59" i="2"/>
  <c r="U59" i="2" s="1"/>
  <c r="S59" i="2"/>
  <c r="S58" i="2"/>
  <c r="T58" i="2" s="1"/>
  <c r="U58" i="2" s="1"/>
  <c r="T57" i="2"/>
  <c r="U57" i="2" s="1"/>
  <c r="S57" i="2"/>
  <c r="S56" i="2"/>
  <c r="T56" i="2" s="1"/>
  <c r="U56" i="2" s="1"/>
  <c r="T55" i="2"/>
  <c r="U55" i="2" s="1"/>
  <c r="S55" i="2"/>
  <c r="S54" i="2"/>
  <c r="T54" i="2" s="1"/>
  <c r="U54" i="2" s="1"/>
  <c r="T53" i="2"/>
  <c r="U53" i="2" s="1"/>
  <c r="S53" i="2"/>
  <c r="S52" i="2"/>
  <c r="T52" i="2" s="1"/>
  <c r="U52" i="2" s="1"/>
  <c r="T51" i="2"/>
  <c r="U51" i="2" s="1"/>
  <c r="S51" i="2"/>
  <c r="S50" i="2"/>
  <c r="T50" i="2" s="1"/>
  <c r="U50" i="2" s="1"/>
  <c r="T49" i="2"/>
  <c r="U49" i="2" s="1"/>
  <c r="S49" i="2"/>
  <c r="S48" i="2"/>
  <c r="T48" i="2" s="1"/>
  <c r="U48" i="2" s="1"/>
  <c r="T47" i="2"/>
  <c r="U47" i="2" s="1"/>
  <c r="S47" i="2"/>
  <c r="U46" i="2"/>
  <c r="S46" i="2"/>
  <c r="T46" i="2" s="1"/>
  <c r="T45" i="2"/>
  <c r="U45" i="2" s="1"/>
  <c r="S45" i="2"/>
  <c r="S44" i="2"/>
  <c r="T44" i="2" s="1"/>
  <c r="U44" i="2" s="1"/>
  <c r="T43" i="2"/>
  <c r="U43" i="2" s="1"/>
  <c r="S43" i="2"/>
  <c r="S42" i="2"/>
  <c r="T42" i="2" s="1"/>
  <c r="U42" i="2" s="1"/>
  <c r="T41" i="2"/>
  <c r="U41" i="2" s="1"/>
  <c r="S41" i="2"/>
  <c r="S40" i="2"/>
  <c r="T40" i="2" s="1"/>
  <c r="U40" i="2" s="1"/>
  <c r="T39" i="2"/>
  <c r="U39" i="2" s="1"/>
  <c r="S39" i="2"/>
  <c r="S38" i="2"/>
  <c r="T38" i="2" s="1"/>
  <c r="U38" i="2" s="1"/>
  <c r="T37" i="2"/>
  <c r="U37" i="2" s="1"/>
  <c r="S37" i="2"/>
  <c r="S36" i="2"/>
  <c r="T36" i="2" s="1"/>
  <c r="U36" i="2" s="1"/>
  <c r="T35" i="2"/>
  <c r="U35" i="2" s="1"/>
  <c r="S35" i="2"/>
  <c r="S34" i="2"/>
  <c r="T34" i="2" s="1"/>
  <c r="U34" i="2" s="1"/>
  <c r="T33" i="2"/>
  <c r="U33" i="2" s="1"/>
  <c r="S33" i="2"/>
  <c r="S32" i="2"/>
  <c r="T32" i="2" s="1"/>
  <c r="U32" i="2" s="1"/>
  <c r="T31" i="2"/>
  <c r="U31" i="2" s="1"/>
  <c r="S31" i="2"/>
  <c r="U30" i="2"/>
  <c r="S30" i="2"/>
  <c r="T30" i="2" s="1"/>
  <c r="T29" i="2"/>
  <c r="U29" i="2" s="1"/>
  <c r="S29" i="2"/>
  <c r="S28" i="2"/>
  <c r="T28" i="2" s="1"/>
  <c r="U28" i="2" s="1"/>
  <c r="T27" i="2"/>
  <c r="U27" i="2" s="1"/>
  <c r="S27" i="2"/>
  <c r="S26" i="2"/>
  <c r="T26" i="2" s="1"/>
  <c r="U26" i="2" s="1"/>
  <c r="T25" i="2"/>
  <c r="U25" i="2" s="1"/>
  <c r="S25" i="2"/>
  <c r="S24" i="2"/>
  <c r="T24" i="2" s="1"/>
  <c r="U24" i="2" s="1"/>
  <c r="T23" i="2"/>
  <c r="U23" i="2" s="1"/>
  <c r="S23" i="2"/>
  <c r="S22" i="2"/>
  <c r="T22" i="2" s="1"/>
  <c r="U22" i="2" s="1"/>
  <c r="T21" i="2"/>
  <c r="U21" i="2" s="1"/>
  <c r="S21" i="2"/>
  <c r="S20" i="2"/>
  <c r="T20" i="2" s="1"/>
  <c r="U20" i="2" s="1"/>
  <c r="T19" i="2"/>
  <c r="U19" i="2" s="1"/>
  <c r="S19" i="2"/>
  <c r="S18" i="2"/>
  <c r="T18" i="2" s="1"/>
  <c r="U18" i="2" s="1"/>
  <c r="T17" i="2"/>
  <c r="U17" i="2" s="1"/>
  <c r="S17" i="2"/>
  <c r="S16" i="2"/>
  <c r="T16" i="2" s="1"/>
  <c r="U16" i="2" s="1"/>
  <c r="T15" i="2"/>
  <c r="U15" i="2" s="1"/>
  <c r="S15" i="2"/>
  <c r="U14" i="2"/>
  <c r="T14" i="2"/>
  <c r="S14" i="2"/>
  <c r="T13" i="2"/>
  <c r="U13" i="2" s="1"/>
  <c r="S13" i="2"/>
  <c r="S12" i="2"/>
  <c r="T12" i="2" s="1"/>
  <c r="U12" i="2" s="1"/>
  <c r="T11" i="2"/>
  <c r="U11" i="2" s="1"/>
  <c r="S11" i="2"/>
  <c r="S10" i="2"/>
  <c r="T10" i="2" s="1"/>
  <c r="U10" i="2" s="1"/>
  <c r="S9" i="2"/>
  <c r="T9" i="2" s="1"/>
  <c r="U9" i="2" s="1"/>
  <c r="T8" i="2"/>
  <c r="U8" i="2" s="1"/>
  <c r="S8" i="2"/>
  <c r="T7" i="2"/>
  <c r="U7" i="2" s="1"/>
  <c r="S7" i="2"/>
  <c r="S6" i="2"/>
  <c r="T6" i="2" s="1"/>
  <c r="U6" i="2" s="1"/>
  <c r="T5" i="2"/>
  <c r="U5" i="2" s="1"/>
  <c r="S5" i="2"/>
  <c r="S4" i="2"/>
  <c r="T4" i="2" s="1"/>
  <c r="U4" i="2" s="1"/>
  <c r="T3" i="2"/>
  <c r="U3" i="2" s="1"/>
  <c r="S3" i="2"/>
  <c r="F3" i="2"/>
  <c r="E3" i="2"/>
  <c r="C3" i="2"/>
  <c r="S2" i="2"/>
  <c r="T2" i="2" s="1"/>
  <c r="U2" i="2" s="1"/>
  <c r="E2" i="2"/>
  <c r="D2" i="2"/>
  <c r="C2" i="2"/>
  <c r="T130" i="1"/>
  <c r="U130" i="1" s="1"/>
  <c r="S130" i="1"/>
  <c r="S129" i="1"/>
  <c r="T129" i="1" s="1"/>
  <c r="U129" i="1" s="1"/>
  <c r="S128" i="1"/>
  <c r="T128" i="1" s="1"/>
  <c r="U128" i="1" s="1"/>
  <c r="S127" i="1"/>
  <c r="T127" i="1" s="1"/>
  <c r="U127" i="1" s="1"/>
  <c r="T126" i="1"/>
  <c r="U126" i="1" s="1"/>
  <c r="S126" i="1"/>
  <c r="T125" i="1"/>
  <c r="U125" i="1" s="1"/>
  <c r="S125" i="1"/>
  <c r="T124" i="1"/>
  <c r="U124" i="1" s="1"/>
  <c r="S124" i="1"/>
  <c r="S123" i="1"/>
  <c r="T123" i="1" s="1"/>
  <c r="U123" i="1" s="1"/>
  <c r="S122" i="1"/>
  <c r="T122" i="1" s="1"/>
  <c r="U122" i="1" s="1"/>
  <c r="S121" i="1"/>
  <c r="T121" i="1" s="1"/>
  <c r="U121" i="1" s="1"/>
  <c r="S120" i="1"/>
  <c r="T120" i="1" s="1"/>
  <c r="U120" i="1" s="1"/>
  <c r="T119" i="1"/>
  <c r="U119" i="1" s="1"/>
  <c r="S119" i="1"/>
  <c r="S118" i="1"/>
  <c r="T118" i="1" s="1"/>
  <c r="U118" i="1" s="1"/>
  <c r="T117" i="1"/>
  <c r="U117" i="1" s="1"/>
  <c r="S117" i="1"/>
  <c r="S116" i="1"/>
  <c r="T116" i="1" s="1"/>
  <c r="U116" i="1" s="1"/>
  <c r="S115" i="1"/>
  <c r="T115" i="1" s="1"/>
  <c r="U115" i="1" s="1"/>
  <c r="T114" i="1"/>
  <c r="U114" i="1" s="1"/>
  <c r="S114" i="1"/>
  <c r="S113" i="1"/>
  <c r="T113" i="1" s="1"/>
  <c r="U113" i="1" s="1"/>
  <c r="U112" i="1"/>
  <c r="T112" i="1"/>
  <c r="S112" i="1"/>
  <c r="S111" i="1"/>
  <c r="T111" i="1" s="1"/>
  <c r="U111" i="1" s="1"/>
  <c r="S110" i="1"/>
  <c r="T110" i="1" s="1"/>
  <c r="U110" i="1" s="1"/>
  <c r="S109" i="1"/>
  <c r="T109" i="1" s="1"/>
  <c r="U109" i="1" s="1"/>
  <c r="S108" i="1"/>
  <c r="T108" i="1" s="1"/>
  <c r="U108" i="1" s="1"/>
  <c r="T107" i="1"/>
  <c r="U107" i="1" s="1"/>
  <c r="S107" i="1"/>
  <c r="S106" i="1"/>
  <c r="T106" i="1" s="1"/>
  <c r="U106" i="1" s="1"/>
  <c r="S105" i="1"/>
  <c r="T105" i="1" s="1"/>
  <c r="U105" i="1" s="1"/>
  <c r="S104" i="1"/>
  <c r="T104" i="1" s="1"/>
  <c r="U104" i="1" s="1"/>
  <c r="S103" i="1"/>
  <c r="T103" i="1" s="1"/>
  <c r="U103" i="1" s="1"/>
  <c r="T102" i="1"/>
  <c r="U102" i="1" s="1"/>
  <c r="S102" i="1"/>
  <c r="T101" i="1"/>
  <c r="U101" i="1" s="1"/>
  <c r="S101" i="1"/>
  <c r="T100" i="1"/>
  <c r="U100" i="1" s="1"/>
  <c r="S100" i="1"/>
  <c r="S99" i="1"/>
  <c r="T99" i="1" s="1"/>
  <c r="U99" i="1" s="1"/>
  <c r="S98" i="1"/>
  <c r="T98" i="1" s="1"/>
  <c r="U98" i="1" s="1"/>
  <c r="S97" i="1"/>
  <c r="T97" i="1" s="1"/>
  <c r="U97" i="1" s="1"/>
  <c r="S96" i="1"/>
  <c r="T96" i="1" s="1"/>
  <c r="U96" i="1" s="1"/>
  <c r="T95" i="1"/>
  <c r="U95" i="1" s="1"/>
  <c r="S95" i="1"/>
  <c r="S94" i="1"/>
  <c r="T94" i="1" s="1"/>
  <c r="U94" i="1" s="1"/>
  <c r="T93" i="1"/>
  <c r="U93" i="1" s="1"/>
  <c r="S93" i="1"/>
  <c r="S92" i="1"/>
  <c r="T92" i="1" s="1"/>
  <c r="U92" i="1" s="1"/>
  <c r="S91" i="1"/>
  <c r="T91" i="1" s="1"/>
  <c r="U91" i="1" s="1"/>
  <c r="T90" i="1"/>
  <c r="U90" i="1" s="1"/>
  <c r="S90" i="1"/>
  <c r="S89" i="1"/>
  <c r="T89" i="1" s="1"/>
  <c r="U89" i="1" s="1"/>
  <c r="U88" i="1"/>
  <c r="T88" i="1"/>
  <c r="S88" i="1"/>
  <c r="S87" i="1"/>
  <c r="T87" i="1" s="1"/>
  <c r="U87" i="1" s="1"/>
  <c r="S86" i="1"/>
  <c r="T86" i="1" s="1"/>
  <c r="U86" i="1" s="1"/>
  <c r="S85" i="1"/>
  <c r="T85" i="1" s="1"/>
  <c r="U85" i="1" s="1"/>
  <c r="S84" i="1"/>
  <c r="T84" i="1" s="1"/>
  <c r="U84" i="1" s="1"/>
  <c r="T83" i="1"/>
  <c r="U83" i="1" s="1"/>
  <c r="S83" i="1"/>
  <c r="S82" i="1"/>
  <c r="T82" i="1" s="1"/>
  <c r="U82" i="1" s="1"/>
  <c r="S81" i="1"/>
  <c r="T81" i="1" s="1"/>
  <c r="U81" i="1" s="1"/>
  <c r="S80" i="1"/>
  <c r="T80" i="1" s="1"/>
  <c r="U80" i="1" s="1"/>
  <c r="S79" i="1"/>
  <c r="T79" i="1" s="1"/>
  <c r="U79" i="1" s="1"/>
  <c r="T78" i="1"/>
  <c r="U78" i="1" s="1"/>
  <c r="S78" i="1"/>
  <c r="T77" i="1"/>
  <c r="U77" i="1" s="1"/>
  <c r="S77" i="1"/>
  <c r="T76" i="1"/>
  <c r="U76" i="1" s="1"/>
  <c r="S76" i="1"/>
  <c r="S75" i="1"/>
  <c r="T75" i="1" s="1"/>
  <c r="U75" i="1" s="1"/>
  <c r="S74" i="1"/>
  <c r="T74" i="1" s="1"/>
  <c r="U74" i="1" s="1"/>
  <c r="S73" i="1"/>
  <c r="T73" i="1" s="1"/>
  <c r="U73" i="1" s="1"/>
  <c r="S72" i="1"/>
  <c r="T72" i="1" s="1"/>
  <c r="U72" i="1" s="1"/>
  <c r="T71" i="1"/>
  <c r="U71" i="1" s="1"/>
  <c r="S71" i="1"/>
  <c r="S70" i="1"/>
  <c r="T70" i="1" s="1"/>
  <c r="U70" i="1" s="1"/>
  <c r="T69" i="1"/>
  <c r="U69" i="1" s="1"/>
  <c r="S69" i="1"/>
  <c r="S68" i="1"/>
  <c r="T68" i="1" s="1"/>
  <c r="U68" i="1" s="1"/>
  <c r="S67" i="1"/>
  <c r="T67" i="1" s="1"/>
  <c r="U67" i="1" s="1"/>
  <c r="T66" i="1"/>
  <c r="U66" i="1" s="1"/>
  <c r="S66" i="1"/>
  <c r="S65" i="1"/>
  <c r="T65" i="1" s="1"/>
  <c r="U65" i="1" s="1"/>
  <c r="U64" i="1"/>
  <c r="T64" i="1"/>
  <c r="S64" i="1"/>
  <c r="S63" i="1"/>
  <c r="T63" i="1" s="1"/>
  <c r="U63" i="1" s="1"/>
  <c r="S62" i="1"/>
  <c r="T62" i="1" s="1"/>
  <c r="U62" i="1" s="1"/>
  <c r="S61" i="1"/>
  <c r="T61" i="1" s="1"/>
  <c r="U61" i="1" s="1"/>
  <c r="S60" i="1"/>
  <c r="T60" i="1" s="1"/>
  <c r="U60" i="1" s="1"/>
  <c r="T59" i="1"/>
  <c r="U59" i="1" s="1"/>
  <c r="S59" i="1"/>
  <c r="S58" i="1"/>
  <c r="T58" i="1" s="1"/>
  <c r="U58" i="1" s="1"/>
  <c r="S57" i="1"/>
  <c r="T57" i="1" s="1"/>
  <c r="U57" i="1" s="1"/>
  <c r="S56" i="1"/>
  <c r="T56" i="1" s="1"/>
  <c r="U56" i="1" s="1"/>
  <c r="S55" i="1"/>
  <c r="T55" i="1" s="1"/>
  <c r="U55" i="1" s="1"/>
  <c r="S54" i="1"/>
  <c r="T54" i="1" s="1"/>
  <c r="U54" i="1" s="1"/>
  <c r="S53" i="1"/>
  <c r="T53" i="1" s="1"/>
  <c r="U53" i="1" s="1"/>
  <c r="S52" i="1"/>
  <c r="T52" i="1" s="1"/>
  <c r="U52" i="1" s="1"/>
  <c r="S51" i="1"/>
  <c r="T51" i="1" s="1"/>
  <c r="U51" i="1" s="1"/>
  <c r="U50" i="1"/>
  <c r="T50" i="1"/>
  <c r="S50" i="1"/>
  <c r="T49" i="1"/>
  <c r="U49" i="1" s="1"/>
  <c r="S49" i="1"/>
  <c r="T48" i="1"/>
  <c r="U48" i="1" s="1"/>
  <c r="S48" i="1"/>
  <c r="S47" i="1"/>
  <c r="T47" i="1" s="1"/>
  <c r="U47" i="1" s="1"/>
  <c r="T46" i="1"/>
  <c r="U46" i="1" s="1"/>
  <c r="S46" i="1"/>
  <c r="S45" i="1"/>
  <c r="T45" i="1" s="1"/>
  <c r="U45" i="1" s="1"/>
  <c r="S44" i="1"/>
  <c r="T44" i="1" s="1"/>
  <c r="U44" i="1" s="1"/>
  <c r="S43" i="1"/>
  <c r="T43" i="1" s="1"/>
  <c r="U43" i="1" s="1"/>
  <c r="S42" i="1"/>
  <c r="T42" i="1" s="1"/>
  <c r="U42" i="1" s="1"/>
  <c r="S41" i="1"/>
  <c r="T41" i="1" s="1"/>
  <c r="U41" i="1" s="1"/>
  <c r="S40" i="1"/>
  <c r="T40" i="1" s="1"/>
  <c r="U40" i="1" s="1"/>
  <c r="T39" i="1"/>
  <c r="U39" i="1" s="1"/>
  <c r="S39" i="1"/>
  <c r="S38" i="1"/>
  <c r="T38" i="1" s="1"/>
  <c r="U38" i="1" s="1"/>
  <c r="U37" i="1"/>
  <c r="T37" i="1"/>
  <c r="S37" i="1"/>
  <c r="T36" i="1"/>
  <c r="U36" i="1" s="1"/>
  <c r="S36" i="1"/>
  <c r="S35" i="1"/>
  <c r="T35" i="1" s="1"/>
  <c r="U35" i="1" s="1"/>
  <c r="S34" i="1"/>
  <c r="T34" i="1" s="1"/>
  <c r="U34" i="1" s="1"/>
  <c r="T33" i="1"/>
  <c r="U33" i="1" s="1"/>
  <c r="S33" i="1"/>
  <c r="S32" i="1"/>
  <c r="T32" i="1" s="1"/>
  <c r="U32" i="1" s="1"/>
  <c r="S31" i="1"/>
  <c r="T31" i="1" s="1"/>
  <c r="U31" i="1" s="1"/>
  <c r="S30" i="1"/>
  <c r="T30" i="1" s="1"/>
  <c r="U30" i="1" s="1"/>
  <c r="S29" i="1"/>
  <c r="T29" i="1" s="1"/>
  <c r="U29" i="1" s="1"/>
  <c r="S28" i="1"/>
  <c r="T28" i="1" s="1"/>
  <c r="U28" i="1" s="1"/>
  <c r="T27" i="1"/>
  <c r="U27" i="1" s="1"/>
  <c r="S27" i="1"/>
  <c r="T26" i="1"/>
  <c r="U26" i="1" s="1"/>
  <c r="S26" i="1"/>
  <c r="S25" i="1"/>
  <c r="T25" i="1" s="1"/>
  <c r="U25" i="1" s="1"/>
  <c r="U24" i="1"/>
  <c r="T24" i="1"/>
  <c r="S24" i="1"/>
  <c r="S23" i="1"/>
  <c r="T23" i="1" s="1"/>
  <c r="U23" i="1" s="1"/>
  <c r="S22" i="1"/>
  <c r="T22" i="1" s="1"/>
  <c r="U22" i="1" s="1"/>
  <c r="S21" i="1"/>
  <c r="T21" i="1" s="1"/>
  <c r="U21" i="1" s="1"/>
  <c r="T20" i="1"/>
  <c r="U20" i="1" s="1"/>
  <c r="S20" i="1"/>
  <c r="S19" i="1"/>
  <c r="T19" i="1" s="1"/>
  <c r="U19" i="1" s="1"/>
  <c r="S18" i="1"/>
  <c r="T18" i="1" s="1"/>
  <c r="U18" i="1" s="1"/>
  <c r="S17" i="1"/>
  <c r="T17" i="1" s="1"/>
  <c r="U17" i="1" s="1"/>
  <c r="T16" i="1"/>
  <c r="U16" i="1" s="1"/>
  <c r="S16" i="1"/>
  <c r="S15" i="1"/>
  <c r="T15" i="1" s="1"/>
  <c r="U15" i="1" s="1"/>
  <c r="S14" i="1"/>
  <c r="T14" i="1" s="1"/>
  <c r="U14" i="1" s="1"/>
  <c r="S13" i="1"/>
  <c r="T13" i="1" s="1"/>
  <c r="U13" i="1" s="1"/>
  <c r="T12" i="1"/>
  <c r="U12" i="1" s="1"/>
  <c r="S12" i="1"/>
  <c r="S11" i="1"/>
  <c r="T11" i="1" s="1"/>
  <c r="U11" i="1" s="1"/>
  <c r="S10" i="1"/>
  <c r="T10" i="1" s="1"/>
  <c r="U10" i="1" s="1"/>
  <c r="S9" i="1"/>
  <c r="T9" i="1" s="1"/>
  <c r="U9" i="1" s="1"/>
  <c r="T8" i="1"/>
  <c r="U8" i="1" s="1"/>
  <c r="S8" i="1"/>
  <c r="S7" i="1"/>
  <c r="T7" i="1" s="1"/>
  <c r="U7" i="1" s="1"/>
  <c r="S6" i="1"/>
  <c r="T6" i="1" s="1"/>
  <c r="U6" i="1" s="1"/>
  <c r="S5" i="1"/>
  <c r="T5" i="1" s="1"/>
  <c r="U5" i="1" s="1"/>
  <c r="U4" i="1"/>
  <c r="T4" i="1"/>
  <c r="S4" i="1"/>
  <c r="S3" i="1"/>
  <c r="T3" i="1" s="1"/>
  <c r="U3" i="1" s="1"/>
  <c r="S2" i="1"/>
  <c r="T2" i="1" s="1"/>
  <c r="U2" i="1" s="1"/>
</calcChain>
</file>

<file path=xl/sharedStrings.xml><?xml version="1.0" encoding="utf-8"?>
<sst xmlns="http://schemas.openxmlformats.org/spreadsheetml/2006/main" count="276" uniqueCount="24">
  <si>
    <t>#</t>
  </si>
  <si>
    <t>β</t>
  </si>
  <si>
    <t>T0</t>
  </si>
  <si>
    <t>p</t>
  </si>
  <si>
    <t>c</t>
  </si>
  <si>
    <t>xi</t>
  </si>
  <si>
    <t>a</t>
  </si>
  <si>
    <t>tau</t>
  </si>
  <si>
    <t>d_E</t>
  </si>
  <si>
    <t>delta_E</t>
  </si>
  <si>
    <t>K_delta_E</t>
  </si>
  <si>
    <t>DOF</t>
  </si>
  <si>
    <t>n(V)</t>
  </si>
  <si>
    <t>n(CD8)</t>
  </si>
  <si>
    <t>n</t>
  </si>
  <si>
    <t>Vsse</t>
  </si>
  <si>
    <t>CDsse</t>
  </si>
  <si>
    <t>SSE</t>
  </si>
  <si>
    <t>AIC</t>
  </si>
  <si>
    <t>AICc</t>
  </si>
  <si>
    <t>MP</t>
  </si>
  <si>
    <t>β/p/c</t>
  </si>
  <si>
    <t>β/T0/c</t>
  </si>
  <si>
    <t>MP+δ/CD0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</si>
</sst>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opLeftCell="C1" workbookViewId="0">
      <selection activeCell="J18" sqref="J18"/>
    </sheetView>
  </sheetViews>
  <sheetFormatPr defaultRowHeight="15" x14ac:dyDescent="0.25"/>
  <cols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2.0872744499999998</v>
      </c>
      <c r="R2">
        <v>0.69880832999999998</v>
      </c>
      <c r="S2">
        <f t="shared" ref="S2:S33" si="0">IF(AND(ISNUMBER(Q2), ISNUMBER(R2)), Q2 + R2, NA())</f>
        <v>2.7860827799999996</v>
      </c>
      <c r="T2">
        <f t="shared" ref="T2:T33" si="1">P$2*LN(S2/P$2)+2*M2</f>
        <v>-30.745804856930953</v>
      </c>
      <c r="U2">
        <f t="shared" ref="U2:U33" si="2">T2+(2*M2^2+2*M2)/(P2-M2-1)</f>
        <v>-30.745804856930953</v>
      </c>
    </row>
    <row r="3" spans="1:21" ht="15.75" customHeight="1" x14ac:dyDescent="0.25">
      <c r="A3" t="s">
        <v>21</v>
      </c>
      <c r="B3">
        <v>0</v>
      </c>
      <c r="C3">
        <v>1.17789000717546E-4</v>
      </c>
      <c r="E3">
        <v>2.8378320833860798E-2</v>
      </c>
      <c r="F3">
        <v>10.4784263405547</v>
      </c>
      <c r="M3">
        <v>0</v>
      </c>
      <c r="N3">
        <v>9</v>
      </c>
      <c r="O3">
        <v>8</v>
      </c>
      <c r="P3">
        <v>17</v>
      </c>
      <c r="Q3">
        <v>1.8516144999999999</v>
      </c>
      <c r="R3">
        <v>0.71061235</v>
      </c>
      <c r="S3">
        <f t="shared" si="0"/>
        <v>2.5622268500000001</v>
      </c>
      <c r="T3">
        <f t="shared" si="1"/>
        <v>-32.169722206720174</v>
      </c>
      <c r="U3">
        <f t="shared" si="2"/>
        <v>-32.169722206720174</v>
      </c>
    </row>
    <row r="4" spans="1:21" ht="15.75" customHeight="1" x14ac:dyDescent="0.25">
      <c r="B4">
        <v>1</v>
      </c>
      <c r="M4">
        <v>1</v>
      </c>
      <c r="N4">
        <v>9</v>
      </c>
      <c r="O4">
        <v>8</v>
      </c>
      <c r="P4">
        <v>17</v>
      </c>
      <c r="S4" t="e">
        <f t="shared" si="0"/>
        <v>#N/A</v>
      </c>
      <c r="T4" t="e">
        <f t="shared" si="1"/>
        <v>#N/A</v>
      </c>
      <c r="U4" t="e">
        <f t="shared" si="2"/>
        <v>#N/A</v>
      </c>
    </row>
    <row r="5" spans="1:21" ht="15.75" customHeight="1" thickBot="1" x14ac:dyDescent="0.3">
      <c r="B5">
        <v>2</v>
      </c>
      <c r="M5">
        <v>1</v>
      </c>
      <c r="N5">
        <v>9</v>
      </c>
      <c r="O5">
        <v>8</v>
      </c>
      <c r="P5">
        <v>17</v>
      </c>
      <c r="S5" t="e">
        <f t="shared" si="0"/>
        <v>#N/A</v>
      </c>
      <c r="T5" t="e">
        <f t="shared" si="1"/>
        <v>#N/A</v>
      </c>
      <c r="U5" t="e">
        <f t="shared" si="2"/>
        <v>#N/A</v>
      </c>
    </row>
    <row r="6" spans="1:21" ht="15.75" customHeight="1" thickBot="1" x14ac:dyDescent="0.3">
      <c r="B6">
        <v>3</v>
      </c>
      <c r="M6">
        <v>1</v>
      </c>
      <c r="N6">
        <v>9</v>
      </c>
      <c r="O6">
        <v>8</v>
      </c>
      <c r="P6">
        <v>17</v>
      </c>
      <c r="S6" t="e">
        <f t="shared" si="0"/>
        <v>#N/A</v>
      </c>
      <c r="T6" t="e">
        <f t="shared" si="1"/>
        <v>#N/A</v>
      </c>
      <c r="U6" t="e">
        <f t="shared" si="2"/>
        <v>#N/A</v>
      </c>
    </row>
    <row r="7" spans="1:21" ht="15.75" customHeight="1" thickBot="1" x14ac:dyDescent="0.3">
      <c r="B7">
        <v>4</v>
      </c>
      <c r="M7">
        <v>1</v>
      </c>
      <c r="N7">
        <v>9</v>
      </c>
      <c r="O7">
        <v>8</v>
      </c>
      <c r="P7">
        <v>17</v>
      </c>
      <c r="S7" t="e">
        <f t="shared" si="0"/>
        <v>#N/A</v>
      </c>
      <c r="T7" t="e">
        <f t="shared" si="1"/>
        <v>#N/A</v>
      </c>
      <c r="U7" t="e">
        <f t="shared" si="2"/>
        <v>#N/A</v>
      </c>
    </row>
    <row r="8" spans="1:21" ht="15.75" customHeight="1" thickBot="1" x14ac:dyDescent="0.3">
      <c r="B8">
        <v>5</v>
      </c>
      <c r="M8">
        <v>1</v>
      </c>
      <c r="N8">
        <v>9</v>
      </c>
      <c r="O8">
        <v>8</v>
      </c>
      <c r="P8">
        <v>17</v>
      </c>
      <c r="S8" t="e">
        <f t="shared" si="0"/>
        <v>#N/A</v>
      </c>
      <c r="T8" t="e">
        <f t="shared" si="1"/>
        <v>#N/A</v>
      </c>
      <c r="U8" t="e">
        <f t="shared" si="2"/>
        <v>#N/A</v>
      </c>
    </row>
    <row r="9" spans="1:21" ht="15.75" customHeight="1" thickBot="1" x14ac:dyDescent="0.3">
      <c r="B9">
        <v>6</v>
      </c>
      <c r="M9">
        <v>1</v>
      </c>
      <c r="N9">
        <v>9</v>
      </c>
      <c r="O9">
        <v>8</v>
      </c>
      <c r="P9">
        <v>17</v>
      </c>
      <c r="S9" t="e">
        <f t="shared" si="0"/>
        <v>#N/A</v>
      </c>
      <c r="T9" t="e">
        <f t="shared" si="1"/>
        <v>#N/A</v>
      </c>
      <c r="U9" t="e">
        <f t="shared" si="2"/>
        <v>#N/A</v>
      </c>
    </row>
    <row r="10" spans="1:21" ht="15.75" customHeight="1" thickBot="1" x14ac:dyDescent="0.3">
      <c r="B10">
        <v>7</v>
      </c>
      <c r="M10">
        <v>2</v>
      </c>
      <c r="N10">
        <v>9</v>
      </c>
      <c r="O10">
        <v>8</v>
      </c>
      <c r="P10">
        <v>17</v>
      </c>
      <c r="S10" t="e">
        <f t="shared" si="0"/>
        <v>#N/A</v>
      </c>
      <c r="T10" t="e">
        <f t="shared" si="1"/>
        <v>#N/A</v>
      </c>
      <c r="U10" t="e">
        <f t="shared" si="2"/>
        <v>#N/A</v>
      </c>
    </row>
    <row r="11" spans="1:21" ht="15.75" customHeight="1" thickBot="1" x14ac:dyDescent="0.3">
      <c r="B11">
        <v>8</v>
      </c>
      <c r="M11">
        <v>2</v>
      </c>
      <c r="N11">
        <v>9</v>
      </c>
      <c r="O11">
        <v>8</v>
      </c>
      <c r="P11">
        <v>17</v>
      </c>
      <c r="S11" t="e">
        <f t="shared" si="0"/>
        <v>#N/A</v>
      </c>
      <c r="T11" t="e">
        <f t="shared" si="1"/>
        <v>#N/A</v>
      </c>
      <c r="U11" t="e">
        <f t="shared" si="2"/>
        <v>#N/A</v>
      </c>
    </row>
    <row r="12" spans="1:21" ht="15.75" customHeight="1" thickBot="1" x14ac:dyDescent="0.3">
      <c r="B12">
        <v>9</v>
      </c>
      <c r="M12">
        <v>2</v>
      </c>
      <c r="N12">
        <v>9</v>
      </c>
      <c r="O12">
        <v>8</v>
      </c>
      <c r="P12">
        <v>17</v>
      </c>
      <c r="S12" t="e">
        <f t="shared" si="0"/>
        <v>#N/A</v>
      </c>
      <c r="T12" t="e">
        <f t="shared" si="1"/>
        <v>#N/A</v>
      </c>
      <c r="U12" t="e">
        <f t="shared" si="2"/>
        <v>#N/A</v>
      </c>
    </row>
    <row r="13" spans="1:21" ht="15.75" customHeight="1" thickBot="1" x14ac:dyDescent="0.3">
      <c r="B13">
        <v>10</v>
      </c>
      <c r="M13">
        <v>2</v>
      </c>
      <c r="N13">
        <v>9</v>
      </c>
      <c r="O13">
        <v>8</v>
      </c>
      <c r="P13">
        <v>17</v>
      </c>
      <c r="S13" t="e">
        <f t="shared" si="0"/>
        <v>#N/A</v>
      </c>
      <c r="T13" t="e">
        <f t="shared" si="1"/>
        <v>#N/A</v>
      </c>
      <c r="U13" t="e">
        <f t="shared" si="2"/>
        <v>#N/A</v>
      </c>
    </row>
    <row r="14" spans="1:21" ht="15.75" customHeight="1" thickBot="1" x14ac:dyDescent="0.3">
      <c r="B14">
        <v>11</v>
      </c>
      <c r="M14">
        <v>2</v>
      </c>
      <c r="N14">
        <v>9</v>
      </c>
      <c r="O14">
        <v>8</v>
      </c>
      <c r="P14">
        <v>17</v>
      </c>
      <c r="S14" t="e">
        <f t="shared" si="0"/>
        <v>#N/A</v>
      </c>
      <c r="T14" t="e">
        <f t="shared" si="1"/>
        <v>#N/A</v>
      </c>
      <c r="U14" t="e">
        <f t="shared" si="2"/>
        <v>#N/A</v>
      </c>
    </row>
    <row r="15" spans="1:21" ht="15.75" customHeight="1" thickBot="1" x14ac:dyDescent="0.3">
      <c r="B15">
        <v>12</v>
      </c>
      <c r="M15">
        <v>2</v>
      </c>
      <c r="N15">
        <v>9</v>
      </c>
      <c r="O15">
        <v>8</v>
      </c>
      <c r="P15">
        <v>17</v>
      </c>
      <c r="S15" t="e">
        <f t="shared" si="0"/>
        <v>#N/A</v>
      </c>
      <c r="T15" t="e">
        <f t="shared" si="1"/>
        <v>#N/A</v>
      </c>
      <c r="U15" t="e">
        <f t="shared" si="2"/>
        <v>#N/A</v>
      </c>
    </row>
    <row r="16" spans="1:21" ht="15.75" customHeight="1" thickBot="1" x14ac:dyDescent="0.3">
      <c r="B16">
        <v>13</v>
      </c>
      <c r="M16">
        <v>2</v>
      </c>
      <c r="N16">
        <v>9</v>
      </c>
      <c r="O16">
        <v>8</v>
      </c>
      <c r="P16">
        <v>17</v>
      </c>
      <c r="S16" t="e">
        <f t="shared" si="0"/>
        <v>#N/A</v>
      </c>
      <c r="T16" t="e">
        <f t="shared" si="1"/>
        <v>#N/A</v>
      </c>
      <c r="U16" t="e">
        <f t="shared" si="2"/>
        <v>#N/A</v>
      </c>
    </row>
    <row r="17" spans="2:21" ht="15.75" customHeight="1" thickBot="1" x14ac:dyDescent="0.3">
      <c r="B17">
        <v>14</v>
      </c>
      <c r="M17">
        <v>2</v>
      </c>
      <c r="N17">
        <v>9</v>
      </c>
      <c r="O17">
        <v>8</v>
      </c>
      <c r="P17">
        <v>17</v>
      </c>
      <c r="S17" t="e">
        <f t="shared" si="0"/>
        <v>#N/A</v>
      </c>
      <c r="T17" t="e">
        <f t="shared" si="1"/>
        <v>#N/A</v>
      </c>
      <c r="U17" t="e">
        <f t="shared" si="2"/>
        <v>#N/A</v>
      </c>
    </row>
    <row r="18" spans="2:21" ht="15.75" customHeight="1" thickBot="1" x14ac:dyDescent="0.3">
      <c r="B18">
        <v>15</v>
      </c>
      <c r="M18">
        <v>2</v>
      </c>
      <c r="N18">
        <v>9</v>
      </c>
      <c r="O18">
        <v>8</v>
      </c>
      <c r="P18">
        <v>17</v>
      </c>
      <c r="S18" t="e">
        <f t="shared" si="0"/>
        <v>#N/A</v>
      </c>
      <c r="T18" t="e">
        <f t="shared" si="1"/>
        <v>#N/A</v>
      </c>
      <c r="U18" t="e">
        <f t="shared" si="2"/>
        <v>#N/A</v>
      </c>
    </row>
    <row r="19" spans="2:21" ht="15.75" customHeight="1" thickBot="1" x14ac:dyDescent="0.3">
      <c r="B19">
        <v>16</v>
      </c>
      <c r="M19">
        <v>2</v>
      </c>
      <c r="N19">
        <v>9</v>
      </c>
      <c r="O19">
        <v>8</v>
      </c>
      <c r="P19">
        <v>17</v>
      </c>
      <c r="S19" t="e">
        <f t="shared" si="0"/>
        <v>#N/A</v>
      </c>
      <c r="T19" t="e">
        <f t="shared" si="1"/>
        <v>#N/A</v>
      </c>
      <c r="U19" t="e">
        <f t="shared" si="2"/>
        <v>#N/A</v>
      </c>
    </row>
    <row r="20" spans="2:21" ht="15.75" customHeight="1" thickBot="1" x14ac:dyDescent="0.3">
      <c r="B20">
        <v>17</v>
      </c>
      <c r="M20">
        <v>2</v>
      </c>
      <c r="N20">
        <v>9</v>
      </c>
      <c r="O20">
        <v>8</v>
      </c>
      <c r="P20">
        <v>17</v>
      </c>
      <c r="S20" t="e">
        <f t="shared" si="0"/>
        <v>#N/A</v>
      </c>
      <c r="T20" t="e">
        <f t="shared" si="1"/>
        <v>#N/A</v>
      </c>
      <c r="U20" t="e">
        <f t="shared" si="2"/>
        <v>#N/A</v>
      </c>
    </row>
    <row r="21" spans="2:21" ht="15.75" customHeight="1" thickBot="1" x14ac:dyDescent="0.3">
      <c r="B21">
        <v>18</v>
      </c>
      <c r="M21">
        <v>2</v>
      </c>
      <c r="N21">
        <v>9</v>
      </c>
      <c r="O21">
        <v>8</v>
      </c>
      <c r="P21">
        <v>17</v>
      </c>
      <c r="S21" t="e">
        <f t="shared" si="0"/>
        <v>#N/A</v>
      </c>
      <c r="T21" t="e">
        <f t="shared" si="1"/>
        <v>#N/A</v>
      </c>
      <c r="U21" t="e">
        <f t="shared" si="2"/>
        <v>#N/A</v>
      </c>
    </row>
    <row r="22" spans="2:21" ht="15.75" customHeight="1" thickBot="1" x14ac:dyDescent="0.3">
      <c r="B22">
        <v>19</v>
      </c>
      <c r="M22">
        <v>2</v>
      </c>
      <c r="N22">
        <v>9</v>
      </c>
      <c r="O22">
        <v>8</v>
      </c>
      <c r="P22">
        <v>17</v>
      </c>
      <c r="S22" t="e">
        <f t="shared" si="0"/>
        <v>#N/A</v>
      </c>
      <c r="T22" t="e">
        <f t="shared" si="1"/>
        <v>#N/A</v>
      </c>
      <c r="U22" t="e">
        <f t="shared" si="2"/>
        <v>#N/A</v>
      </c>
    </row>
    <row r="23" spans="2:21" ht="15.75" customHeight="1" thickBot="1" x14ac:dyDescent="0.3">
      <c r="B23">
        <v>20</v>
      </c>
      <c r="M23">
        <v>2</v>
      </c>
      <c r="N23">
        <v>9</v>
      </c>
      <c r="O23">
        <v>8</v>
      </c>
      <c r="P23">
        <v>17</v>
      </c>
      <c r="S23" t="e">
        <f t="shared" si="0"/>
        <v>#N/A</v>
      </c>
      <c r="T23" t="e">
        <f t="shared" si="1"/>
        <v>#N/A</v>
      </c>
      <c r="U23" t="e">
        <f t="shared" si="2"/>
        <v>#N/A</v>
      </c>
    </row>
    <row r="24" spans="2:21" ht="15.75" customHeight="1" thickBot="1" x14ac:dyDescent="0.3">
      <c r="B24">
        <v>21</v>
      </c>
      <c r="M24">
        <v>2</v>
      </c>
      <c r="N24">
        <v>9</v>
      </c>
      <c r="O24">
        <v>8</v>
      </c>
      <c r="P24">
        <v>17</v>
      </c>
      <c r="S24" t="e">
        <f t="shared" si="0"/>
        <v>#N/A</v>
      </c>
      <c r="T24" t="e">
        <f t="shared" si="1"/>
        <v>#N/A</v>
      </c>
      <c r="U24" t="e">
        <f t="shared" si="2"/>
        <v>#N/A</v>
      </c>
    </row>
    <row r="25" spans="2:21" ht="15.75" customHeight="1" thickBot="1" x14ac:dyDescent="0.3">
      <c r="B25">
        <v>22</v>
      </c>
      <c r="M25">
        <v>3</v>
      </c>
      <c r="N25">
        <v>9</v>
      </c>
      <c r="O25">
        <v>8</v>
      </c>
      <c r="P25">
        <v>17</v>
      </c>
      <c r="S25" t="e">
        <f t="shared" si="0"/>
        <v>#N/A</v>
      </c>
      <c r="T25" t="e">
        <f t="shared" si="1"/>
        <v>#N/A</v>
      </c>
      <c r="U25" t="e">
        <f t="shared" si="2"/>
        <v>#N/A</v>
      </c>
    </row>
    <row r="26" spans="2:21" ht="15.75" customHeight="1" thickBot="1" x14ac:dyDescent="0.3">
      <c r="B26">
        <v>23</v>
      </c>
      <c r="M26">
        <v>3</v>
      </c>
      <c r="N26">
        <v>9</v>
      </c>
      <c r="O26">
        <v>8</v>
      </c>
      <c r="P26">
        <v>17</v>
      </c>
      <c r="S26" t="e">
        <f t="shared" si="0"/>
        <v>#N/A</v>
      </c>
      <c r="T26" t="e">
        <f t="shared" si="1"/>
        <v>#N/A</v>
      </c>
      <c r="U26" t="e">
        <f t="shared" si="2"/>
        <v>#N/A</v>
      </c>
    </row>
    <row r="27" spans="2:21" ht="15.75" customHeight="1" thickBot="1" x14ac:dyDescent="0.3">
      <c r="B27">
        <v>24</v>
      </c>
      <c r="M27">
        <v>3</v>
      </c>
      <c r="N27">
        <v>9</v>
      </c>
      <c r="O27">
        <v>8</v>
      </c>
      <c r="P27">
        <v>17</v>
      </c>
      <c r="S27" t="e">
        <f t="shared" si="0"/>
        <v>#N/A</v>
      </c>
      <c r="T27" t="e">
        <f t="shared" si="1"/>
        <v>#N/A</v>
      </c>
      <c r="U27" t="e">
        <f t="shared" si="2"/>
        <v>#N/A</v>
      </c>
    </row>
    <row r="28" spans="2:21" ht="15.75" customHeight="1" thickBot="1" x14ac:dyDescent="0.3">
      <c r="B28">
        <v>25</v>
      </c>
      <c r="M28">
        <v>3</v>
      </c>
      <c r="N28">
        <v>9</v>
      </c>
      <c r="O28">
        <v>8</v>
      </c>
      <c r="P28">
        <v>17</v>
      </c>
      <c r="S28" t="e">
        <f t="shared" si="0"/>
        <v>#N/A</v>
      </c>
      <c r="T28" t="e">
        <f t="shared" si="1"/>
        <v>#N/A</v>
      </c>
      <c r="U28" t="e">
        <f t="shared" si="2"/>
        <v>#N/A</v>
      </c>
    </row>
    <row r="29" spans="2:21" ht="15.75" customHeight="1" thickBot="1" x14ac:dyDescent="0.3">
      <c r="B29">
        <v>26</v>
      </c>
      <c r="M29">
        <v>3</v>
      </c>
      <c r="N29">
        <v>9</v>
      </c>
      <c r="O29">
        <v>8</v>
      </c>
      <c r="P29">
        <v>17</v>
      </c>
      <c r="S29" t="e">
        <f t="shared" si="0"/>
        <v>#N/A</v>
      </c>
      <c r="T29" t="e">
        <f t="shared" si="1"/>
        <v>#N/A</v>
      </c>
      <c r="U29" t="e">
        <f t="shared" si="2"/>
        <v>#N/A</v>
      </c>
    </row>
    <row r="30" spans="2:21" ht="15.75" customHeight="1" thickBot="1" x14ac:dyDescent="0.3">
      <c r="B30">
        <v>27</v>
      </c>
      <c r="M30">
        <v>3</v>
      </c>
      <c r="N30">
        <v>9</v>
      </c>
      <c r="O30">
        <v>8</v>
      </c>
      <c r="P30">
        <v>17</v>
      </c>
      <c r="S30" t="e">
        <f t="shared" si="0"/>
        <v>#N/A</v>
      </c>
      <c r="T30" t="e">
        <f t="shared" si="1"/>
        <v>#N/A</v>
      </c>
      <c r="U30" t="e">
        <f t="shared" si="2"/>
        <v>#N/A</v>
      </c>
    </row>
    <row r="31" spans="2:21" ht="15.75" customHeight="1" thickBot="1" x14ac:dyDescent="0.3">
      <c r="B31">
        <v>28</v>
      </c>
      <c r="M31">
        <v>3</v>
      </c>
      <c r="N31">
        <v>9</v>
      </c>
      <c r="O31">
        <v>8</v>
      </c>
      <c r="P31">
        <v>17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9</v>
      </c>
      <c r="O32">
        <v>8</v>
      </c>
      <c r="P32">
        <v>17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9</v>
      </c>
      <c r="O33">
        <v>8</v>
      </c>
      <c r="P33">
        <v>17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9</v>
      </c>
      <c r="O34">
        <v>8</v>
      </c>
      <c r="P34">
        <v>17</v>
      </c>
      <c r="S34" t="e">
        <f t="shared" ref="S34:S65" si="3">IF(AND(ISNUMBER(Q34), ISNUMBER(R34)), Q34 + R34, NA())</f>
        <v>#N/A</v>
      </c>
      <c r="T34" t="e">
        <f t="shared" ref="T34:T65" si="4">P$2*LN(S34/P$2)+2*M34</f>
        <v>#N/A</v>
      </c>
      <c r="U34" t="e">
        <f t="shared" ref="U34:U65" si="5">T34+(2*M34^2+2*M34)/(P34-M34-1)</f>
        <v>#N/A</v>
      </c>
    </row>
    <row r="35" spans="2:21" ht="15.75" customHeight="1" thickBot="1" x14ac:dyDescent="0.3">
      <c r="B35">
        <v>32</v>
      </c>
      <c r="M35">
        <v>3</v>
      </c>
      <c r="N35">
        <v>9</v>
      </c>
      <c r="O35">
        <v>8</v>
      </c>
      <c r="P35">
        <v>17</v>
      </c>
      <c r="S35" t="e">
        <f t="shared" si="3"/>
        <v>#N/A</v>
      </c>
      <c r="T35" t="e">
        <f t="shared" si="4"/>
        <v>#N/A</v>
      </c>
      <c r="U35" t="e">
        <f t="shared" si="5"/>
        <v>#N/A</v>
      </c>
    </row>
    <row r="36" spans="2:21" ht="15.75" customHeight="1" thickBot="1" x14ac:dyDescent="0.3">
      <c r="B36">
        <v>33</v>
      </c>
      <c r="M36">
        <v>3</v>
      </c>
      <c r="N36">
        <v>9</v>
      </c>
      <c r="O36">
        <v>8</v>
      </c>
      <c r="P36">
        <v>17</v>
      </c>
      <c r="S36" t="e">
        <f t="shared" si="3"/>
        <v>#N/A</v>
      </c>
      <c r="T36" t="e">
        <f t="shared" si="4"/>
        <v>#N/A</v>
      </c>
      <c r="U36" t="e">
        <f t="shared" si="5"/>
        <v>#N/A</v>
      </c>
    </row>
    <row r="37" spans="2:21" ht="15.75" customHeight="1" thickBot="1" x14ac:dyDescent="0.3">
      <c r="B37">
        <v>34</v>
      </c>
      <c r="M37">
        <v>3</v>
      </c>
      <c r="N37">
        <v>9</v>
      </c>
      <c r="O37">
        <v>8</v>
      </c>
      <c r="P37">
        <v>17</v>
      </c>
      <c r="S37" t="e">
        <f t="shared" si="3"/>
        <v>#N/A</v>
      </c>
      <c r="T37" t="e">
        <f t="shared" si="4"/>
        <v>#N/A</v>
      </c>
      <c r="U37" t="e">
        <f t="shared" si="5"/>
        <v>#N/A</v>
      </c>
    </row>
    <row r="38" spans="2:21" ht="15.75" customHeight="1" thickBot="1" x14ac:dyDescent="0.3">
      <c r="B38">
        <v>35</v>
      </c>
      <c r="M38">
        <v>3</v>
      </c>
      <c r="N38">
        <v>9</v>
      </c>
      <c r="O38">
        <v>8</v>
      </c>
      <c r="P38">
        <v>17</v>
      </c>
      <c r="S38" t="e">
        <f t="shared" si="3"/>
        <v>#N/A</v>
      </c>
      <c r="T38" t="e">
        <f t="shared" si="4"/>
        <v>#N/A</v>
      </c>
      <c r="U38" t="e">
        <f t="shared" si="5"/>
        <v>#N/A</v>
      </c>
    </row>
    <row r="39" spans="2:21" ht="15.75" customHeight="1" thickBot="1" x14ac:dyDescent="0.3">
      <c r="B39">
        <v>36</v>
      </c>
      <c r="M39">
        <v>3</v>
      </c>
      <c r="N39">
        <v>9</v>
      </c>
      <c r="O39">
        <v>8</v>
      </c>
      <c r="P39">
        <v>17</v>
      </c>
      <c r="S39" t="e">
        <f t="shared" si="3"/>
        <v>#N/A</v>
      </c>
      <c r="T39" t="e">
        <f t="shared" si="4"/>
        <v>#N/A</v>
      </c>
      <c r="U39" t="e">
        <f t="shared" si="5"/>
        <v>#N/A</v>
      </c>
    </row>
    <row r="40" spans="2:21" ht="15.75" customHeight="1" thickBot="1" x14ac:dyDescent="0.3">
      <c r="B40">
        <v>37</v>
      </c>
      <c r="M40">
        <v>3</v>
      </c>
      <c r="N40">
        <v>9</v>
      </c>
      <c r="O40">
        <v>8</v>
      </c>
      <c r="P40">
        <v>17</v>
      </c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2:21" ht="15.75" customHeight="1" thickBot="1" x14ac:dyDescent="0.3">
      <c r="B41">
        <v>38</v>
      </c>
      <c r="M41">
        <v>3</v>
      </c>
      <c r="N41">
        <v>9</v>
      </c>
      <c r="O41">
        <v>8</v>
      </c>
      <c r="P41">
        <v>17</v>
      </c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2:21" ht="15.75" customHeight="1" thickBot="1" x14ac:dyDescent="0.3">
      <c r="B42">
        <v>39</v>
      </c>
      <c r="M42">
        <v>3</v>
      </c>
      <c r="N42">
        <v>9</v>
      </c>
      <c r="O42">
        <v>8</v>
      </c>
      <c r="P42">
        <v>17</v>
      </c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2:21" ht="15.75" customHeight="1" thickBot="1" x14ac:dyDescent="0.3">
      <c r="B43">
        <v>40</v>
      </c>
      <c r="M43">
        <v>3</v>
      </c>
      <c r="N43">
        <v>9</v>
      </c>
      <c r="O43">
        <v>8</v>
      </c>
      <c r="P43">
        <v>17</v>
      </c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2:21" ht="15.75" customHeight="1" thickBot="1" x14ac:dyDescent="0.3">
      <c r="B44">
        <v>41</v>
      </c>
      <c r="M44">
        <v>3</v>
      </c>
      <c r="N44">
        <v>9</v>
      </c>
      <c r="O44">
        <v>8</v>
      </c>
      <c r="P44">
        <v>17</v>
      </c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2:21" ht="15.75" customHeight="1" thickBot="1" x14ac:dyDescent="0.3">
      <c r="B45">
        <v>42</v>
      </c>
      <c r="M45">
        <v>4</v>
      </c>
      <c r="N45">
        <v>9</v>
      </c>
      <c r="O45">
        <v>8</v>
      </c>
      <c r="P45">
        <v>17</v>
      </c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2:21" ht="15.75" customHeight="1" thickBot="1" x14ac:dyDescent="0.3">
      <c r="B46">
        <v>43</v>
      </c>
      <c r="M46">
        <v>4</v>
      </c>
      <c r="N46">
        <v>9</v>
      </c>
      <c r="O46">
        <v>8</v>
      </c>
      <c r="P46">
        <v>17</v>
      </c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2:21" ht="15.75" customHeight="1" thickBot="1" x14ac:dyDescent="0.3">
      <c r="B47">
        <v>44</v>
      </c>
      <c r="M47">
        <v>4</v>
      </c>
      <c r="N47">
        <v>9</v>
      </c>
      <c r="O47">
        <v>8</v>
      </c>
      <c r="P47">
        <v>17</v>
      </c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2:21" ht="15.75" customHeight="1" thickBot="1" x14ac:dyDescent="0.3">
      <c r="B48">
        <v>45</v>
      </c>
      <c r="M48">
        <v>4</v>
      </c>
      <c r="N48">
        <v>9</v>
      </c>
      <c r="O48">
        <v>8</v>
      </c>
      <c r="P48">
        <v>17</v>
      </c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2:21" ht="15.75" customHeight="1" thickBot="1" x14ac:dyDescent="0.3">
      <c r="B49">
        <v>46</v>
      </c>
      <c r="M49">
        <v>4</v>
      </c>
      <c r="N49">
        <v>9</v>
      </c>
      <c r="O49">
        <v>8</v>
      </c>
      <c r="P49">
        <v>17</v>
      </c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2:21" ht="15.75" customHeight="1" thickBot="1" x14ac:dyDescent="0.3">
      <c r="B50">
        <v>47</v>
      </c>
      <c r="M50">
        <v>4</v>
      </c>
      <c r="N50">
        <v>9</v>
      </c>
      <c r="O50">
        <v>8</v>
      </c>
      <c r="P50">
        <v>17</v>
      </c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2:21" ht="15.75" customHeight="1" thickBot="1" x14ac:dyDescent="0.3">
      <c r="B51">
        <v>48</v>
      </c>
      <c r="M51">
        <v>4</v>
      </c>
      <c r="N51">
        <v>9</v>
      </c>
      <c r="O51">
        <v>8</v>
      </c>
      <c r="P51">
        <v>17</v>
      </c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2:21" ht="15.75" customHeight="1" thickBot="1" x14ac:dyDescent="0.3">
      <c r="B52">
        <v>49</v>
      </c>
      <c r="M52">
        <v>4</v>
      </c>
      <c r="N52">
        <v>9</v>
      </c>
      <c r="O52">
        <v>8</v>
      </c>
      <c r="P52">
        <v>17</v>
      </c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2:21" ht="15.75" customHeight="1" thickBot="1" x14ac:dyDescent="0.3">
      <c r="B53">
        <v>50</v>
      </c>
      <c r="M53">
        <v>4</v>
      </c>
      <c r="N53">
        <v>9</v>
      </c>
      <c r="O53">
        <v>8</v>
      </c>
      <c r="P53">
        <v>17</v>
      </c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2:21" ht="15.75" customHeight="1" thickBot="1" x14ac:dyDescent="0.3">
      <c r="B54">
        <v>51</v>
      </c>
      <c r="M54">
        <v>4</v>
      </c>
      <c r="N54">
        <v>9</v>
      </c>
      <c r="O54">
        <v>8</v>
      </c>
      <c r="P54">
        <v>17</v>
      </c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2:21" ht="15.75" customHeight="1" thickBot="1" x14ac:dyDescent="0.3">
      <c r="B55">
        <v>52</v>
      </c>
      <c r="M55">
        <v>4</v>
      </c>
      <c r="N55">
        <v>9</v>
      </c>
      <c r="O55">
        <v>8</v>
      </c>
      <c r="P55">
        <v>17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9</v>
      </c>
      <c r="O56">
        <v>8</v>
      </c>
      <c r="P56">
        <v>17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9</v>
      </c>
      <c r="O57">
        <v>8</v>
      </c>
      <c r="P57">
        <v>17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9</v>
      </c>
      <c r="O58">
        <v>8</v>
      </c>
      <c r="P58">
        <v>17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9</v>
      </c>
      <c r="O59">
        <v>8</v>
      </c>
      <c r="P59">
        <v>17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9</v>
      </c>
      <c r="O60">
        <v>8</v>
      </c>
      <c r="P60">
        <v>17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9</v>
      </c>
      <c r="O61">
        <v>8</v>
      </c>
      <c r="P61">
        <v>17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9</v>
      </c>
      <c r="O62">
        <v>8</v>
      </c>
      <c r="P62">
        <v>17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9</v>
      </c>
      <c r="O63">
        <v>8</v>
      </c>
      <c r="P63">
        <v>17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9</v>
      </c>
      <c r="O64">
        <v>8</v>
      </c>
      <c r="P64">
        <v>17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9</v>
      </c>
      <c r="O65">
        <v>8</v>
      </c>
      <c r="P65">
        <v>17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9</v>
      </c>
      <c r="O66">
        <v>8</v>
      </c>
      <c r="P66">
        <v>17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9</v>
      </c>
      <c r="O67">
        <v>8</v>
      </c>
      <c r="P67">
        <v>17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9</v>
      </c>
      <c r="O68">
        <v>8</v>
      </c>
      <c r="P68">
        <v>17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9</v>
      </c>
      <c r="O69">
        <v>8</v>
      </c>
      <c r="P69">
        <v>17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9</v>
      </c>
      <c r="O70">
        <v>8</v>
      </c>
      <c r="P70">
        <v>17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9</v>
      </c>
      <c r="O71">
        <v>8</v>
      </c>
      <c r="P71">
        <v>17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9</v>
      </c>
      <c r="O72">
        <v>8</v>
      </c>
      <c r="P72">
        <v>17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9</v>
      </c>
      <c r="O73">
        <v>8</v>
      </c>
      <c r="P73">
        <v>17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9</v>
      </c>
      <c r="O74">
        <v>8</v>
      </c>
      <c r="P74">
        <v>17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9</v>
      </c>
      <c r="O75">
        <v>8</v>
      </c>
      <c r="P75">
        <v>17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9</v>
      </c>
      <c r="O76">
        <v>8</v>
      </c>
      <c r="P76">
        <v>17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9</v>
      </c>
      <c r="O77">
        <v>8</v>
      </c>
      <c r="P77">
        <v>17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9</v>
      </c>
      <c r="O78">
        <v>8</v>
      </c>
      <c r="P78">
        <v>17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9</v>
      </c>
      <c r="O79">
        <v>8</v>
      </c>
      <c r="P79">
        <v>17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9</v>
      </c>
      <c r="O80">
        <v>8</v>
      </c>
      <c r="P80">
        <v>17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9</v>
      </c>
      <c r="O81">
        <v>8</v>
      </c>
      <c r="P81">
        <v>17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9</v>
      </c>
      <c r="O82">
        <v>8</v>
      </c>
      <c r="P82">
        <v>17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9</v>
      </c>
      <c r="O83">
        <v>8</v>
      </c>
      <c r="P83">
        <v>17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9</v>
      </c>
      <c r="O84">
        <v>8</v>
      </c>
      <c r="P84">
        <v>17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9</v>
      </c>
      <c r="O85">
        <v>8</v>
      </c>
      <c r="P85">
        <v>17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9</v>
      </c>
      <c r="O86">
        <v>8</v>
      </c>
      <c r="P86">
        <v>17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9</v>
      </c>
      <c r="O87">
        <v>8</v>
      </c>
      <c r="P87">
        <v>17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9</v>
      </c>
      <c r="O88">
        <v>8</v>
      </c>
      <c r="P88">
        <v>17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9</v>
      </c>
      <c r="O89">
        <v>8</v>
      </c>
      <c r="P89">
        <v>17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9</v>
      </c>
      <c r="O90">
        <v>8</v>
      </c>
      <c r="P90">
        <v>17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9</v>
      </c>
      <c r="O91">
        <v>8</v>
      </c>
      <c r="P91">
        <v>17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9</v>
      </c>
      <c r="O92">
        <v>8</v>
      </c>
      <c r="P92">
        <v>17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9</v>
      </c>
      <c r="O93">
        <v>8</v>
      </c>
      <c r="P93">
        <v>17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9</v>
      </c>
      <c r="O94">
        <v>8</v>
      </c>
      <c r="P94">
        <v>17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9</v>
      </c>
      <c r="O95">
        <v>8</v>
      </c>
      <c r="P95">
        <v>17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9</v>
      </c>
      <c r="O96">
        <v>8</v>
      </c>
      <c r="P96">
        <v>17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9</v>
      </c>
      <c r="O97">
        <v>8</v>
      </c>
      <c r="P97">
        <v>17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9</v>
      </c>
      <c r="O98">
        <v>8</v>
      </c>
      <c r="P98">
        <v>17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9</v>
      </c>
      <c r="O99">
        <v>8</v>
      </c>
      <c r="P99">
        <v>17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9</v>
      </c>
      <c r="O100">
        <v>8</v>
      </c>
      <c r="P100">
        <v>17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9</v>
      </c>
      <c r="O101">
        <v>8</v>
      </c>
      <c r="P101">
        <v>17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9</v>
      </c>
      <c r="O102">
        <v>8</v>
      </c>
      <c r="P102">
        <v>17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9</v>
      </c>
      <c r="O103">
        <v>8</v>
      </c>
      <c r="P103">
        <v>17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9</v>
      </c>
      <c r="O104">
        <v>8</v>
      </c>
      <c r="P104">
        <v>17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9</v>
      </c>
      <c r="O105">
        <v>8</v>
      </c>
      <c r="P105">
        <v>17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9</v>
      </c>
      <c r="O106">
        <v>8</v>
      </c>
      <c r="P106">
        <v>17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9</v>
      </c>
      <c r="O107">
        <v>8</v>
      </c>
      <c r="P107">
        <v>17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9</v>
      </c>
      <c r="O108">
        <v>8</v>
      </c>
      <c r="P108">
        <v>17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9</v>
      </c>
      <c r="O109">
        <v>8</v>
      </c>
      <c r="P109">
        <v>17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9</v>
      </c>
      <c r="O110">
        <v>8</v>
      </c>
      <c r="P110">
        <v>17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9</v>
      </c>
      <c r="O111">
        <v>8</v>
      </c>
      <c r="P111">
        <v>17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9</v>
      </c>
      <c r="O112">
        <v>8</v>
      </c>
      <c r="P112">
        <v>17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9</v>
      </c>
      <c r="O113">
        <v>8</v>
      </c>
      <c r="P113">
        <v>17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9</v>
      </c>
      <c r="O114">
        <v>8</v>
      </c>
      <c r="P114">
        <v>17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9</v>
      </c>
      <c r="O115">
        <v>8</v>
      </c>
      <c r="P115">
        <v>17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9</v>
      </c>
      <c r="O116">
        <v>8</v>
      </c>
      <c r="P116">
        <v>17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9</v>
      </c>
      <c r="O117">
        <v>8</v>
      </c>
      <c r="P117">
        <v>17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9</v>
      </c>
      <c r="O118">
        <v>8</v>
      </c>
      <c r="P118">
        <v>17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9</v>
      </c>
      <c r="O119">
        <v>8</v>
      </c>
      <c r="P119">
        <v>17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9</v>
      </c>
      <c r="O120">
        <v>8</v>
      </c>
      <c r="P120">
        <v>17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9</v>
      </c>
      <c r="O121">
        <v>8</v>
      </c>
      <c r="P121">
        <v>17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9</v>
      </c>
      <c r="O122">
        <v>8</v>
      </c>
      <c r="P122">
        <v>17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9</v>
      </c>
      <c r="O123">
        <v>8</v>
      </c>
      <c r="P123">
        <v>17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9</v>
      </c>
      <c r="O124">
        <v>8</v>
      </c>
      <c r="P124">
        <v>17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9</v>
      </c>
      <c r="O125">
        <v>8</v>
      </c>
      <c r="P125">
        <v>17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9</v>
      </c>
      <c r="O126">
        <v>8</v>
      </c>
      <c r="P126">
        <v>17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9</v>
      </c>
      <c r="O127">
        <v>8</v>
      </c>
      <c r="P127">
        <v>17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9</v>
      </c>
      <c r="O128">
        <v>8</v>
      </c>
      <c r="P128">
        <v>17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9</v>
      </c>
      <c r="O129">
        <v>8</v>
      </c>
      <c r="P129">
        <v>17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9</v>
      </c>
      <c r="O130">
        <v>8</v>
      </c>
      <c r="P130">
        <v>17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1:Q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34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33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32" priority="6" bottom="1" rank="1"/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0"/>
  <sheetViews>
    <sheetView topLeftCell="E1" zoomScaleNormal="100" workbookViewId="0">
      <selection activeCell="R26" sqref="R26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7.5846804399999996</v>
      </c>
      <c r="R2">
        <v>1.3326882099999999</v>
      </c>
      <c r="S2">
        <f t="shared" ref="S2:S65" si="0">IF(AND(ISNUMBER(Q2), ISNUMBER(R2)), Q2 + R2, NA())</f>
        <v>8.9173686500000002</v>
      </c>
      <c r="T2">
        <f t="shared" ref="T2:T65" si="1">P$2*LN(S2/P$2)+2*M2</f>
        <v>-9.3534050169901981</v>
      </c>
      <c r="U2">
        <f t="shared" ref="U2:U65" si="2">T2+(2*M2^2+2*M2)/(P2-M2-1)</f>
        <v>-9.3534050169901981</v>
      </c>
    </row>
    <row r="3" spans="1:21" ht="15.75" customHeight="1" x14ac:dyDescent="0.25">
      <c r="A3" t="s">
        <v>21</v>
      </c>
      <c r="B3">
        <v>0</v>
      </c>
      <c r="C3">
        <f>0.0000592092638998717</f>
        <v>5.9209263899871697E-5</v>
      </c>
      <c r="E3">
        <f>0.981933428879351</f>
        <v>0.98193342887935098</v>
      </c>
      <c r="F3">
        <f>471.301127982293</f>
        <v>471.301127982293</v>
      </c>
      <c r="M3">
        <v>0</v>
      </c>
      <c r="N3">
        <v>8</v>
      </c>
      <c r="O3">
        <v>8</v>
      </c>
      <c r="P3">
        <v>16</v>
      </c>
      <c r="Q3">
        <f>1.81792312</f>
        <v>1.8179231199999999</v>
      </c>
      <c r="R3">
        <f>1.31562108</f>
        <v>1.3156210800000001</v>
      </c>
      <c r="S3">
        <f t="shared" si="0"/>
        <v>3.1335442000000002</v>
      </c>
      <c r="T3">
        <f t="shared" si="1"/>
        <v>-26.086784416383878</v>
      </c>
      <c r="U3">
        <f t="shared" si="2"/>
        <v>-26.086784416383878</v>
      </c>
    </row>
    <row r="4" spans="1:21" ht="15.75" customHeight="1" x14ac:dyDescent="0.25">
      <c r="B4">
        <v>1</v>
      </c>
      <c r="G4">
        <v>0.1032090213990742</v>
      </c>
      <c r="M4">
        <v>1</v>
      </c>
      <c r="N4">
        <v>8</v>
      </c>
      <c r="O4">
        <v>8</v>
      </c>
      <c r="P4">
        <v>16</v>
      </c>
      <c r="Q4">
        <v>1.94933695</v>
      </c>
      <c r="R4">
        <v>0.97088344999999998</v>
      </c>
      <c r="S4">
        <f t="shared" si="0"/>
        <v>2.9202203999999998</v>
      </c>
      <c r="T4">
        <f t="shared" si="1"/>
        <v>-25.214874069695465</v>
      </c>
      <c r="U4">
        <f t="shared" si="2"/>
        <v>-24.929159783981181</v>
      </c>
    </row>
    <row r="5" spans="1:21" ht="15.75" customHeight="1" thickBot="1" x14ac:dyDescent="0.3">
      <c r="B5">
        <v>2</v>
      </c>
      <c r="H5">
        <v>0.31334165172324718</v>
      </c>
      <c r="M5">
        <v>1</v>
      </c>
      <c r="N5">
        <v>8</v>
      </c>
      <c r="O5">
        <v>8</v>
      </c>
      <c r="P5">
        <v>16</v>
      </c>
      <c r="Q5">
        <v>1.8637219899999999</v>
      </c>
      <c r="R5">
        <v>0.96452172000000003</v>
      </c>
      <c r="S5">
        <f t="shared" si="0"/>
        <v>2.8282437099999997</v>
      </c>
      <c r="T5">
        <f t="shared" si="1"/>
        <v>-25.726924806526643</v>
      </c>
      <c r="U5">
        <f t="shared" si="2"/>
        <v>-25.441210520812358</v>
      </c>
    </row>
    <row r="6" spans="1:21" ht="15.75" customHeight="1" thickBot="1" x14ac:dyDescent="0.3">
      <c r="B6">
        <v>3</v>
      </c>
      <c r="I6">
        <v>1.5037708297241259</v>
      </c>
      <c r="M6">
        <v>1</v>
      </c>
      <c r="N6">
        <v>8</v>
      </c>
      <c r="O6">
        <v>8</v>
      </c>
      <c r="P6">
        <v>16</v>
      </c>
      <c r="Q6">
        <v>1.91539992</v>
      </c>
      <c r="R6">
        <v>0.89053435000000003</v>
      </c>
      <c r="S6">
        <f t="shared" si="0"/>
        <v>2.8059342699999998</v>
      </c>
      <c r="T6">
        <f t="shared" si="1"/>
        <v>-25.853634650205898</v>
      </c>
      <c r="U6">
        <f t="shared" si="2"/>
        <v>-25.567920364491613</v>
      </c>
    </row>
    <row r="7" spans="1:21" ht="15.75" customHeight="1" thickBot="1" x14ac:dyDescent="0.3">
      <c r="B7">
        <v>4</v>
      </c>
      <c r="J7">
        <v>1.5050115476777319</v>
      </c>
      <c r="M7">
        <v>1</v>
      </c>
      <c r="N7">
        <v>8</v>
      </c>
      <c r="O7">
        <v>8</v>
      </c>
      <c r="P7">
        <v>16</v>
      </c>
      <c r="Q7">
        <v>1.84438411</v>
      </c>
      <c r="R7">
        <v>0.97511590999999997</v>
      </c>
      <c r="S7">
        <f t="shared" si="0"/>
        <v>2.81950002</v>
      </c>
      <c r="T7">
        <f t="shared" si="1"/>
        <v>-25.776466414099602</v>
      </c>
      <c r="U7">
        <f t="shared" si="2"/>
        <v>-25.490752128385317</v>
      </c>
    </row>
    <row r="8" spans="1:21" ht="15.75" customHeight="1" thickBot="1" x14ac:dyDescent="0.3">
      <c r="B8">
        <v>5</v>
      </c>
      <c r="K8">
        <v>9.3096722996539967</v>
      </c>
      <c r="M8">
        <v>1</v>
      </c>
      <c r="N8">
        <v>8</v>
      </c>
      <c r="O8">
        <v>8</v>
      </c>
      <c r="P8">
        <v>16</v>
      </c>
      <c r="Q8">
        <v>1.89020481</v>
      </c>
      <c r="R8">
        <v>1.1526533800000001</v>
      </c>
      <c r="S8">
        <f t="shared" si="0"/>
        <v>3.04285819</v>
      </c>
      <c r="T8">
        <f t="shared" si="1"/>
        <v>-24.556663271173104</v>
      </c>
      <c r="U8">
        <f t="shared" si="2"/>
        <v>-24.270948985458819</v>
      </c>
    </row>
    <row r="9" spans="1:21" ht="15.75" customHeight="1" thickBot="1" x14ac:dyDescent="0.3">
      <c r="B9">
        <v>6</v>
      </c>
      <c r="L9">
        <v>235976.91894251239</v>
      </c>
      <c r="M9">
        <v>1</v>
      </c>
      <c r="N9">
        <v>8</v>
      </c>
      <c r="O9">
        <v>8</v>
      </c>
      <c r="P9">
        <v>16</v>
      </c>
      <c r="Q9">
        <v>1.97915201</v>
      </c>
      <c r="R9">
        <v>1.1911548300000001</v>
      </c>
      <c r="S9">
        <f t="shared" si="0"/>
        <v>3.1703068400000003</v>
      </c>
      <c r="T9">
        <f t="shared" si="1"/>
        <v>-23.900165505315833</v>
      </c>
      <c r="U9">
        <f t="shared" si="2"/>
        <v>-23.614451219601548</v>
      </c>
    </row>
    <row r="10" spans="1:21" ht="15.75" customHeight="1" thickBot="1" x14ac:dyDescent="0.3">
      <c r="B10">
        <v>7</v>
      </c>
      <c r="G10">
        <v>5.8104782622827138E-2</v>
      </c>
      <c r="H10">
        <v>0.6093318318973493</v>
      </c>
      <c r="M10">
        <v>2</v>
      </c>
      <c r="N10">
        <v>8</v>
      </c>
      <c r="O10">
        <v>8</v>
      </c>
      <c r="P10">
        <v>16</v>
      </c>
      <c r="Q10">
        <v>1.88159612</v>
      </c>
      <c r="R10">
        <v>0.90719092000000001</v>
      </c>
      <c r="S10">
        <f t="shared" si="0"/>
        <v>2.7887870399999999</v>
      </c>
      <c r="T10">
        <f t="shared" si="1"/>
        <v>-23.951711578032462</v>
      </c>
      <c r="U10">
        <f t="shared" si="2"/>
        <v>-23.028634654955539</v>
      </c>
    </row>
    <row r="11" spans="1:21" ht="15.75" customHeight="1" thickBot="1" x14ac:dyDescent="0.3">
      <c r="B11">
        <v>8</v>
      </c>
      <c r="G11">
        <v>3.4604773540217479</v>
      </c>
      <c r="I11">
        <v>4.9486603575846981</v>
      </c>
      <c r="M11">
        <v>2</v>
      </c>
      <c r="N11">
        <v>8</v>
      </c>
      <c r="O11">
        <v>8</v>
      </c>
      <c r="P11">
        <v>16</v>
      </c>
      <c r="Q11">
        <v>1.9184165200000001</v>
      </c>
      <c r="R11">
        <v>0.67425833000000002</v>
      </c>
      <c r="S11">
        <f t="shared" si="0"/>
        <v>2.5926748499999999</v>
      </c>
      <c r="T11">
        <f t="shared" si="1"/>
        <v>-25.118377901454821</v>
      </c>
      <c r="U11">
        <f t="shared" si="2"/>
        <v>-24.195300978377897</v>
      </c>
    </row>
    <row r="12" spans="1:21" ht="15.75" customHeight="1" thickBot="1" x14ac:dyDescent="0.3">
      <c r="B12">
        <v>9</v>
      </c>
      <c r="G12">
        <v>6.428861224297691</v>
      </c>
      <c r="J12">
        <v>91.903222819111562</v>
      </c>
      <c r="M12">
        <v>2</v>
      </c>
      <c r="N12">
        <v>8</v>
      </c>
      <c r="O12">
        <v>8</v>
      </c>
      <c r="P12">
        <v>16</v>
      </c>
      <c r="Q12">
        <v>1.9126030300000001</v>
      </c>
      <c r="R12">
        <v>1.2994469799999999</v>
      </c>
      <c r="S12">
        <f t="shared" si="0"/>
        <v>3.21205001</v>
      </c>
      <c r="T12">
        <f t="shared" si="1"/>
        <v>-21.690869704607877</v>
      </c>
      <c r="U12">
        <f t="shared" si="2"/>
        <v>-20.767792781530954</v>
      </c>
    </row>
    <row r="13" spans="1:21" ht="15.75" customHeight="1" thickBot="1" x14ac:dyDescent="0.3">
      <c r="B13">
        <v>10</v>
      </c>
      <c r="G13">
        <v>3.5928148495763423E-2</v>
      </c>
      <c r="K13">
        <v>25.09651093329963</v>
      </c>
      <c r="M13">
        <v>2</v>
      </c>
      <c r="N13">
        <v>8</v>
      </c>
      <c r="O13">
        <v>8</v>
      </c>
      <c r="P13">
        <v>16</v>
      </c>
      <c r="Q13">
        <v>1.9336497699999999</v>
      </c>
      <c r="R13">
        <v>0.27971098999999999</v>
      </c>
      <c r="S13">
        <f t="shared" si="0"/>
        <v>2.21336076</v>
      </c>
      <c r="T13">
        <f t="shared" si="1"/>
        <v>-27.649226494880931</v>
      </c>
      <c r="U13">
        <f t="shared" si="2"/>
        <v>-26.726149571804008</v>
      </c>
    </row>
    <row r="14" spans="1:21" ht="15.75" customHeight="1" thickBot="1" x14ac:dyDescent="0.3">
      <c r="B14">
        <v>11</v>
      </c>
      <c r="G14">
        <v>9.9658101782075903E-2</v>
      </c>
      <c r="L14">
        <v>15872.55129681906</v>
      </c>
      <c r="M14">
        <v>2</v>
      </c>
      <c r="N14">
        <v>8</v>
      </c>
      <c r="O14">
        <v>8</v>
      </c>
      <c r="P14">
        <v>16</v>
      </c>
      <c r="Q14">
        <v>1.97273532</v>
      </c>
      <c r="R14">
        <v>0.93902271000000004</v>
      </c>
      <c r="S14">
        <f t="shared" si="0"/>
        <v>2.9117580300000001</v>
      </c>
      <c r="T14">
        <f t="shared" si="1"/>
        <v>-23.26130703122006</v>
      </c>
      <c r="U14">
        <f t="shared" si="2"/>
        <v>-22.338230108143136</v>
      </c>
    </row>
    <row r="15" spans="1:21" ht="15.75" customHeight="1" thickBot="1" x14ac:dyDescent="0.3">
      <c r="B15">
        <v>12</v>
      </c>
      <c r="H15">
        <v>9.7962301604740105</v>
      </c>
      <c r="I15">
        <v>4.8442779211131466</v>
      </c>
      <c r="M15">
        <v>2</v>
      </c>
      <c r="N15">
        <v>8</v>
      </c>
      <c r="O15">
        <v>8</v>
      </c>
      <c r="P15">
        <v>16</v>
      </c>
      <c r="Q15">
        <v>1.7692205599999999</v>
      </c>
      <c r="R15">
        <v>0.67890746000000002</v>
      </c>
      <c r="S15">
        <f t="shared" si="0"/>
        <v>2.44812802</v>
      </c>
      <c r="T15">
        <f t="shared" si="1"/>
        <v>-26.036241011287085</v>
      </c>
      <c r="U15">
        <f t="shared" si="2"/>
        <v>-25.113164088210162</v>
      </c>
    </row>
    <row r="16" spans="1:21" ht="15.75" customHeight="1" thickBot="1" x14ac:dyDescent="0.3">
      <c r="B16">
        <v>13</v>
      </c>
      <c r="H16">
        <v>8.1368900763140797</v>
      </c>
      <c r="J16">
        <v>37.795660547761123</v>
      </c>
      <c r="M16">
        <v>2</v>
      </c>
      <c r="N16">
        <v>8</v>
      </c>
      <c r="O16">
        <v>8</v>
      </c>
      <c r="P16">
        <v>16</v>
      </c>
      <c r="Q16">
        <v>1.84736802</v>
      </c>
      <c r="R16">
        <v>1.29556209</v>
      </c>
      <c r="S16">
        <f t="shared" si="0"/>
        <v>3.14293011</v>
      </c>
      <c r="T16">
        <f t="shared" si="1"/>
        <v>-22.038931222209648</v>
      </c>
      <c r="U16">
        <f t="shared" si="2"/>
        <v>-21.115854299132724</v>
      </c>
    </row>
    <row r="17" spans="2:21" ht="15.75" customHeight="1" thickBot="1" x14ac:dyDescent="0.3">
      <c r="B17">
        <v>14</v>
      </c>
      <c r="H17">
        <v>8.5599314405613747E-2</v>
      </c>
      <c r="K17">
        <v>40.754292167364348</v>
      </c>
      <c r="M17">
        <v>2</v>
      </c>
      <c r="N17">
        <v>8</v>
      </c>
      <c r="O17">
        <v>8</v>
      </c>
      <c r="P17">
        <v>16</v>
      </c>
      <c r="Q17">
        <v>1.9875486099999999</v>
      </c>
      <c r="R17">
        <v>0.27691490000000002</v>
      </c>
      <c r="S17">
        <f t="shared" si="0"/>
        <v>2.2644635100000001</v>
      </c>
      <c r="T17">
        <f t="shared" si="1"/>
        <v>-27.284013636606655</v>
      </c>
      <c r="U17">
        <f t="shared" si="2"/>
        <v>-26.360936713529732</v>
      </c>
    </row>
    <row r="18" spans="2:21" ht="15.75" customHeight="1" thickBot="1" x14ac:dyDescent="0.3">
      <c r="B18">
        <v>15</v>
      </c>
      <c r="H18">
        <v>0.32330602068902081</v>
      </c>
      <c r="L18">
        <v>203662.58586407971</v>
      </c>
      <c r="M18">
        <v>2</v>
      </c>
      <c r="N18">
        <v>8</v>
      </c>
      <c r="O18">
        <v>8</v>
      </c>
      <c r="P18">
        <v>16</v>
      </c>
      <c r="Q18">
        <v>1.9143152800000001</v>
      </c>
      <c r="R18">
        <v>1.0179406600000001</v>
      </c>
      <c r="S18">
        <f t="shared" si="0"/>
        <v>2.9322559400000001</v>
      </c>
      <c r="T18">
        <f t="shared" si="1"/>
        <v>-23.149066401187362</v>
      </c>
      <c r="U18">
        <f t="shared" si="2"/>
        <v>-22.225989478110439</v>
      </c>
    </row>
    <row r="19" spans="2:21" ht="15.75" customHeight="1" thickBot="1" x14ac:dyDescent="0.3">
      <c r="B19">
        <v>16</v>
      </c>
      <c r="I19">
        <v>1.6148743215703261</v>
      </c>
      <c r="J19">
        <v>0.99798745544693901</v>
      </c>
      <c r="M19">
        <v>2</v>
      </c>
      <c r="N19">
        <v>8</v>
      </c>
      <c r="O19">
        <v>8</v>
      </c>
      <c r="P19">
        <v>16</v>
      </c>
      <c r="Q19">
        <v>1.85493007</v>
      </c>
      <c r="R19">
        <v>0.83307573999999995</v>
      </c>
      <c r="S19">
        <f t="shared" si="0"/>
        <v>2.6880058099999999</v>
      </c>
      <c r="T19">
        <f t="shared" si="1"/>
        <v>-24.540626209966092</v>
      </c>
      <c r="U19">
        <f t="shared" si="2"/>
        <v>-23.617549286889169</v>
      </c>
    </row>
    <row r="20" spans="2:21" ht="15.75" customHeight="1" thickBot="1" x14ac:dyDescent="0.3">
      <c r="B20">
        <v>17</v>
      </c>
      <c r="I20">
        <v>2.2046308154251339</v>
      </c>
      <c r="K20">
        <v>32.954927400870929</v>
      </c>
      <c r="M20">
        <v>2</v>
      </c>
      <c r="N20">
        <v>8</v>
      </c>
      <c r="O20">
        <v>8</v>
      </c>
      <c r="P20">
        <v>16</v>
      </c>
      <c r="Q20">
        <v>1.9284218500000001</v>
      </c>
      <c r="R20">
        <v>0.23733962</v>
      </c>
      <c r="S20">
        <f t="shared" si="0"/>
        <v>2.1657614700000001</v>
      </c>
      <c r="T20">
        <f t="shared" si="1"/>
        <v>-27.997067270062189</v>
      </c>
      <c r="U20">
        <f t="shared" si="2"/>
        <v>-27.073990346985266</v>
      </c>
    </row>
    <row r="21" spans="2:21" ht="15.75" customHeight="1" thickBot="1" x14ac:dyDescent="0.3">
      <c r="B21">
        <v>18</v>
      </c>
      <c r="I21">
        <v>1.489508335524605</v>
      </c>
      <c r="L21">
        <v>32193.078510435069</v>
      </c>
      <c r="M21">
        <v>2</v>
      </c>
      <c r="N21">
        <v>8</v>
      </c>
      <c r="O21">
        <v>8</v>
      </c>
      <c r="P21">
        <v>16</v>
      </c>
      <c r="Q21">
        <v>1.8581286699999999</v>
      </c>
      <c r="R21">
        <v>0.907833</v>
      </c>
      <c r="S21">
        <f t="shared" si="0"/>
        <v>2.7659616699999998</v>
      </c>
      <c r="T21">
        <f t="shared" si="1"/>
        <v>-24.083205546388307</v>
      </c>
      <c r="U21">
        <f t="shared" si="2"/>
        <v>-23.160128623311383</v>
      </c>
    </row>
    <row r="22" spans="2:21" ht="15.75" customHeight="1" thickBot="1" x14ac:dyDescent="0.3">
      <c r="B22">
        <v>19</v>
      </c>
      <c r="M22">
        <v>2</v>
      </c>
      <c r="N22">
        <v>8</v>
      </c>
      <c r="O22">
        <v>8</v>
      </c>
      <c r="P22">
        <v>16</v>
      </c>
      <c r="S22" t="e">
        <f t="shared" si="0"/>
        <v>#N/A</v>
      </c>
      <c r="T22" t="e">
        <f t="shared" si="1"/>
        <v>#N/A</v>
      </c>
      <c r="U22" t="e">
        <f t="shared" si="2"/>
        <v>#N/A</v>
      </c>
    </row>
    <row r="23" spans="2:21" ht="15.75" customHeight="1" thickBot="1" x14ac:dyDescent="0.3">
      <c r="B23">
        <v>20</v>
      </c>
      <c r="M23">
        <v>2</v>
      </c>
      <c r="N23">
        <v>8</v>
      </c>
      <c r="O23">
        <v>8</v>
      </c>
      <c r="P23">
        <v>16</v>
      </c>
      <c r="S23" t="e">
        <f t="shared" si="0"/>
        <v>#N/A</v>
      </c>
      <c r="T23" t="e">
        <f t="shared" si="1"/>
        <v>#N/A</v>
      </c>
      <c r="U23" t="e">
        <f t="shared" si="2"/>
        <v>#N/A</v>
      </c>
    </row>
    <row r="24" spans="2:21" ht="15.75" customHeight="1" thickBot="1" x14ac:dyDescent="0.3">
      <c r="B24">
        <v>21</v>
      </c>
      <c r="M24">
        <v>2</v>
      </c>
      <c r="N24">
        <v>8</v>
      </c>
      <c r="O24">
        <v>8</v>
      </c>
      <c r="P24">
        <v>16</v>
      </c>
      <c r="S24" t="e">
        <f t="shared" si="0"/>
        <v>#N/A</v>
      </c>
      <c r="T24" t="e">
        <f t="shared" si="1"/>
        <v>#N/A</v>
      </c>
      <c r="U24" t="e">
        <f t="shared" si="2"/>
        <v>#N/A</v>
      </c>
    </row>
    <row r="25" spans="2:21" ht="15.75" customHeight="1" thickBot="1" x14ac:dyDescent="0.3">
      <c r="B25">
        <v>22</v>
      </c>
      <c r="M25">
        <v>3</v>
      </c>
      <c r="N25">
        <v>8</v>
      </c>
      <c r="O25">
        <v>8</v>
      </c>
      <c r="P25">
        <v>16</v>
      </c>
      <c r="S25" t="e">
        <f t="shared" si="0"/>
        <v>#N/A</v>
      </c>
      <c r="T25" t="e">
        <f t="shared" si="1"/>
        <v>#N/A</v>
      </c>
      <c r="U25" t="e">
        <f t="shared" si="2"/>
        <v>#N/A</v>
      </c>
    </row>
    <row r="26" spans="2:21" ht="15.75" customHeight="1" thickBot="1" x14ac:dyDescent="0.3">
      <c r="B26">
        <v>23</v>
      </c>
      <c r="M26">
        <v>3</v>
      </c>
      <c r="N26">
        <v>8</v>
      </c>
      <c r="O26">
        <v>8</v>
      </c>
      <c r="P26">
        <v>16</v>
      </c>
      <c r="S26" t="e">
        <f t="shared" si="0"/>
        <v>#N/A</v>
      </c>
      <c r="T26" t="e">
        <f t="shared" si="1"/>
        <v>#N/A</v>
      </c>
      <c r="U26" t="e">
        <f t="shared" si="2"/>
        <v>#N/A</v>
      </c>
    </row>
    <row r="27" spans="2:21" ht="15.75" customHeight="1" thickBot="1" x14ac:dyDescent="0.3">
      <c r="B27">
        <v>24</v>
      </c>
      <c r="M27">
        <v>3</v>
      </c>
      <c r="N27">
        <v>8</v>
      </c>
      <c r="O27">
        <v>8</v>
      </c>
      <c r="P27">
        <v>16</v>
      </c>
      <c r="S27" t="e">
        <f t="shared" si="0"/>
        <v>#N/A</v>
      </c>
      <c r="T27" t="e">
        <f t="shared" si="1"/>
        <v>#N/A</v>
      </c>
      <c r="U27" t="e">
        <f t="shared" si="2"/>
        <v>#N/A</v>
      </c>
    </row>
    <row r="28" spans="2:21" ht="15.75" customHeight="1" thickBot="1" x14ac:dyDescent="0.3">
      <c r="B28">
        <v>25</v>
      </c>
      <c r="M28">
        <v>3</v>
      </c>
      <c r="N28">
        <v>8</v>
      </c>
      <c r="O28">
        <v>8</v>
      </c>
      <c r="P28">
        <v>16</v>
      </c>
      <c r="S28" t="e">
        <f t="shared" si="0"/>
        <v>#N/A</v>
      </c>
      <c r="T28" t="e">
        <f t="shared" si="1"/>
        <v>#N/A</v>
      </c>
      <c r="U28" t="e">
        <f t="shared" si="2"/>
        <v>#N/A</v>
      </c>
    </row>
    <row r="29" spans="2:21" ht="15.75" customHeight="1" thickBot="1" x14ac:dyDescent="0.3">
      <c r="B29">
        <v>26</v>
      </c>
      <c r="M29">
        <v>3</v>
      </c>
      <c r="N29">
        <v>8</v>
      </c>
      <c r="O29">
        <v>8</v>
      </c>
      <c r="P29">
        <v>16</v>
      </c>
      <c r="S29" t="e">
        <f t="shared" si="0"/>
        <v>#N/A</v>
      </c>
      <c r="T29" t="e">
        <f t="shared" si="1"/>
        <v>#N/A</v>
      </c>
      <c r="U29" t="e">
        <f t="shared" si="2"/>
        <v>#N/A</v>
      </c>
    </row>
    <row r="30" spans="2:21" ht="15.75" customHeight="1" thickBot="1" x14ac:dyDescent="0.3">
      <c r="B30">
        <v>27</v>
      </c>
      <c r="M30">
        <v>3</v>
      </c>
      <c r="N30">
        <v>8</v>
      </c>
      <c r="O30">
        <v>8</v>
      </c>
      <c r="P30">
        <v>16</v>
      </c>
      <c r="S30" t="e">
        <f t="shared" si="0"/>
        <v>#N/A</v>
      </c>
      <c r="T30" t="e">
        <f t="shared" si="1"/>
        <v>#N/A</v>
      </c>
      <c r="U30" t="e">
        <f t="shared" si="2"/>
        <v>#N/A</v>
      </c>
    </row>
    <row r="31" spans="2:21" ht="15.75" customHeight="1" thickBot="1" x14ac:dyDescent="0.3">
      <c r="B31">
        <v>28</v>
      </c>
      <c r="M31">
        <v>3</v>
      </c>
      <c r="N31">
        <v>8</v>
      </c>
      <c r="O31">
        <v>8</v>
      </c>
      <c r="P31">
        <v>16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8</v>
      </c>
      <c r="O32">
        <v>8</v>
      </c>
      <c r="P32">
        <v>16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8</v>
      </c>
      <c r="O33">
        <v>8</v>
      </c>
      <c r="P33">
        <v>16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8</v>
      </c>
      <c r="O34">
        <v>8</v>
      </c>
      <c r="P34">
        <v>16</v>
      </c>
      <c r="S34" t="e">
        <f t="shared" si="0"/>
        <v>#N/A</v>
      </c>
      <c r="T34" t="e">
        <f t="shared" si="1"/>
        <v>#N/A</v>
      </c>
      <c r="U34" t="e">
        <f t="shared" si="2"/>
        <v>#N/A</v>
      </c>
    </row>
    <row r="35" spans="2:21" ht="15.75" customHeight="1" thickBot="1" x14ac:dyDescent="0.3">
      <c r="B35">
        <v>32</v>
      </c>
      <c r="M35">
        <v>3</v>
      </c>
      <c r="N35">
        <v>8</v>
      </c>
      <c r="O35">
        <v>8</v>
      </c>
      <c r="P35">
        <v>16</v>
      </c>
      <c r="S35" t="e">
        <f t="shared" si="0"/>
        <v>#N/A</v>
      </c>
      <c r="T35" t="e">
        <f t="shared" si="1"/>
        <v>#N/A</v>
      </c>
      <c r="U35" t="e">
        <f t="shared" si="2"/>
        <v>#N/A</v>
      </c>
    </row>
    <row r="36" spans="2:21" ht="15.75" customHeight="1" thickBot="1" x14ac:dyDescent="0.3">
      <c r="B36">
        <v>33</v>
      </c>
      <c r="M36">
        <v>3</v>
      </c>
      <c r="N36">
        <v>8</v>
      </c>
      <c r="O36">
        <v>8</v>
      </c>
      <c r="P36">
        <v>16</v>
      </c>
      <c r="S36" t="e">
        <f t="shared" si="0"/>
        <v>#N/A</v>
      </c>
      <c r="T36" t="e">
        <f t="shared" si="1"/>
        <v>#N/A</v>
      </c>
      <c r="U36" t="e">
        <f t="shared" si="2"/>
        <v>#N/A</v>
      </c>
    </row>
    <row r="37" spans="2:21" ht="15.75" customHeight="1" thickBot="1" x14ac:dyDescent="0.3">
      <c r="B37">
        <v>34</v>
      </c>
      <c r="M37">
        <v>3</v>
      </c>
      <c r="N37">
        <v>8</v>
      </c>
      <c r="O37">
        <v>8</v>
      </c>
      <c r="P37">
        <v>16</v>
      </c>
      <c r="S37" t="e">
        <f t="shared" si="0"/>
        <v>#N/A</v>
      </c>
      <c r="T37" t="e">
        <f t="shared" si="1"/>
        <v>#N/A</v>
      </c>
      <c r="U37" t="e">
        <f t="shared" si="2"/>
        <v>#N/A</v>
      </c>
    </row>
    <row r="38" spans="2:21" ht="15.75" customHeight="1" thickBot="1" x14ac:dyDescent="0.3">
      <c r="B38">
        <v>35</v>
      </c>
      <c r="M38">
        <v>3</v>
      </c>
      <c r="N38">
        <v>8</v>
      </c>
      <c r="O38">
        <v>8</v>
      </c>
      <c r="P38">
        <v>16</v>
      </c>
      <c r="S38" t="e">
        <f t="shared" si="0"/>
        <v>#N/A</v>
      </c>
      <c r="T38" t="e">
        <f t="shared" si="1"/>
        <v>#N/A</v>
      </c>
      <c r="U38" t="e">
        <f t="shared" si="2"/>
        <v>#N/A</v>
      </c>
    </row>
    <row r="39" spans="2:21" ht="15.75" customHeight="1" thickBot="1" x14ac:dyDescent="0.3">
      <c r="B39">
        <v>36</v>
      </c>
      <c r="M39">
        <v>3</v>
      </c>
      <c r="N39">
        <v>8</v>
      </c>
      <c r="O39">
        <v>8</v>
      </c>
      <c r="P39">
        <v>16</v>
      </c>
      <c r="S39" t="e">
        <f t="shared" si="0"/>
        <v>#N/A</v>
      </c>
      <c r="T39" t="e">
        <f t="shared" si="1"/>
        <v>#N/A</v>
      </c>
      <c r="U39" t="e">
        <f t="shared" si="2"/>
        <v>#N/A</v>
      </c>
    </row>
    <row r="40" spans="2:21" ht="15.75" customHeight="1" thickBot="1" x14ac:dyDescent="0.3">
      <c r="B40">
        <v>37</v>
      </c>
      <c r="M40">
        <v>3</v>
      </c>
      <c r="N40">
        <v>8</v>
      </c>
      <c r="O40">
        <v>8</v>
      </c>
      <c r="P40">
        <v>16</v>
      </c>
      <c r="S40" t="e">
        <f t="shared" si="0"/>
        <v>#N/A</v>
      </c>
      <c r="T40" t="e">
        <f t="shared" si="1"/>
        <v>#N/A</v>
      </c>
      <c r="U40" t="e">
        <f t="shared" si="2"/>
        <v>#N/A</v>
      </c>
    </row>
    <row r="41" spans="2:21" ht="15.75" customHeight="1" thickBot="1" x14ac:dyDescent="0.3">
      <c r="B41">
        <v>38</v>
      </c>
      <c r="M41">
        <v>3</v>
      </c>
      <c r="N41">
        <v>8</v>
      </c>
      <c r="O41">
        <v>8</v>
      </c>
      <c r="P41">
        <v>16</v>
      </c>
      <c r="S41" t="e">
        <f t="shared" si="0"/>
        <v>#N/A</v>
      </c>
      <c r="T41" t="e">
        <f t="shared" si="1"/>
        <v>#N/A</v>
      </c>
      <c r="U41" t="e">
        <f t="shared" si="2"/>
        <v>#N/A</v>
      </c>
    </row>
    <row r="42" spans="2:21" ht="15.75" customHeight="1" thickBot="1" x14ac:dyDescent="0.3">
      <c r="B42">
        <v>39</v>
      </c>
      <c r="M42">
        <v>3</v>
      </c>
      <c r="N42">
        <v>8</v>
      </c>
      <c r="O42">
        <v>8</v>
      </c>
      <c r="P42">
        <v>16</v>
      </c>
      <c r="S42" t="e">
        <f t="shared" si="0"/>
        <v>#N/A</v>
      </c>
      <c r="T42" t="e">
        <f t="shared" si="1"/>
        <v>#N/A</v>
      </c>
      <c r="U42" t="e">
        <f t="shared" si="2"/>
        <v>#N/A</v>
      </c>
    </row>
    <row r="43" spans="2:21" ht="15.75" customHeight="1" thickBot="1" x14ac:dyDescent="0.3">
      <c r="B43">
        <v>40</v>
      </c>
      <c r="M43">
        <v>3</v>
      </c>
      <c r="N43">
        <v>8</v>
      </c>
      <c r="O43">
        <v>8</v>
      </c>
      <c r="P43">
        <v>16</v>
      </c>
      <c r="S43" t="e">
        <f t="shared" si="0"/>
        <v>#N/A</v>
      </c>
      <c r="T43" t="e">
        <f t="shared" si="1"/>
        <v>#N/A</v>
      </c>
      <c r="U43" t="e">
        <f t="shared" si="2"/>
        <v>#N/A</v>
      </c>
    </row>
    <row r="44" spans="2:21" ht="15.75" customHeight="1" thickBot="1" x14ac:dyDescent="0.3">
      <c r="B44">
        <v>41</v>
      </c>
      <c r="M44">
        <v>3</v>
      </c>
      <c r="N44">
        <v>8</v>
      </c>
      <c r="O44">
        <v>8</v>
      </c>
      <c r="P44">
        <v>16</v>
      </c>
      <c r="S44" t="e">
        <f t="shared" si="0"/>
        <v>#N/A</v>
      </c>
      <c r="T44" t="e">
        <f t="shared" si="1"/>
        <v>#N/A</v>
      </c>
      <c r="U44" t="e">
        <f t="shared" si="2"/>
        <v>#N/A</v>
      </c>
    </row>
    <row r="45" spans="2:21" ht="15.75" customHeight="1" thickBot="1" x14ac:dyDescent="0.3">
      <c r="B45">
        <v>42</v>
      </c>
      <c r="M45">
        <v>4</v>
      </c>
      <c r="N45">
        <v>8</v>
      </c>
      <c r="O45">
        <v>8</v>
      </c>
      <c r="P45">
        <v>16</v>
      </c>
      <c r="S45" t="e">
        <f t="shared" si="0"/>
        <v>#N/A</v>
      </c>
      <c r="T45" t="e">
        <f t="shared" si="1"/>
        <v>#N/A</v>
      </c>
      <c r="U45" t="e">
        <f t="shared" si="2"/>
        <v>#N/A</v>
      </c>
    </row>
    <row r="46" spans="2:21" ht="15.75" customHeight="1" thickBot="1" x14ac:dyDescent="0.3">
      <c r="B46">
        <v>43</v>
      </c>
      <c r="M46">
        <v>4</v>
      </c>
      <c r="N46">
        <v>8</v>
      </c>
      <c r="O46">
        <v>8</v>
      </c>
      <c r="P46">
        <v>16</v>
      </c>
      <c r="S46" t="e">
        <f t="shared" si="0"/>
        <v>#N/A</v>
      </c>
      <c r="T46" t="e">
        <f t="shared" si="1"/>
        <v>#N/A</v>
      </c>
      <c r="U46" t="e">
        <f t="shared" si="2"/>
        <v>#N/A</v>
      </c>
    </row>
    <row r="47" spans="2:21" ht="15.75" customHeight="1" thickBot="1" x14ac:dyDescent="0.3">
      <c r="B47">
        <v>44</v>
      </c>
      <c r="M47">
        <v>4</v>
      </c>
      <c r="N47">
        <v>8</v>
      </c>
      <c r="O47">
        <v>8</v>
      </c>
      <c r="P47">
        <v>16</v>
      </c>
      <c r="S47" t="e">
        <f t="shared" si="0"/>
        <v>#N/A</v>
      </c>
      <c r="T47" t="e">
        <f t="shared" si="1"/>
        <v>#N/A</v>
      </c>
      <c r="U47" t="e">
        <f t="shared" si="2"/>
        <v>#N/A</v>
      </c>
    </row>
    <row r="48" spans="2:21" ht="15.75" customHeight="1" thickBot="1" x14ac:dyDescent="0.3">
      <c r="B48">
        <v>45</v>
      </c>
      <c r="M48">
        <v>4</v>
      </c>
      <c r="N48">
        <v>8</v>
      </c>
      <c r="O48">
        <v>8</v>
      </c>
      <c r="P48">
        <v>16</v>
      </c>
      <c r="S48" t="e">
        <f t="shared" si="0"/>
        <v>#N/A</v>
      </c>
      <c r="T48" t="e">
        <f t="shared" si="1"/>
        <v>#N/A</v>
      </c>
      <c r="U48" t="e">
        <f t="shared" si="2"/>
        <v>#N/A</v>
      </c>
    </row>
    <row r="49" spans="2:21" ht="15.75" customHeight="1" thickBot="1" x14ac:dyDescent="0.3">
      <c r="B49">
        <v>46</v>
      </c>
      <c r="M49">
        <v>4</v>
      </c>
      <c r="N49">
        <v>8</v>
      </c>
      <c r="O49">
        <v>8</v>
      </c>
      <c r="P49">
        <v>16</v>
      </c>
      <c r="S49" t="e">
        <f t="shared" si="0"/>
        <v>#N/A</v>
      </c>
      <c r="T49" t="e">
        <f t="shared" si="1"/>
        <v>#N/A</v>
      </c>
      <c r="U49" t="e">
        <f t="shared" si="2"/>
        <v>#N/A</v>
      </c>
    </row>
    <row r="50" spans="2:21" ht="15.75" customHeight="1" thickBot="1" x14ac:dyDescent="0.3">
      <c r="B50">
        <v>47</v>
      </c>
      <c r="M50">
        <v>4</v>
      </c>
      <c r="N50">
        <v>8</v>
      </c>
      <c r="O50">
        <v>8</v>
      </c>
      <c r="P50">
        <v>16</v>
      </c>
      <c r="S50" t="e">
        <f t="shared" si="0"/>
        <v>#N/A</v>
      </c>
      <c r="T50" t="e">
        <f t="shared" si="1"/>
        <v>#N/A</v>
      </c>
      <c r="U50" t="e">
        <f t="shared" si="2"/>
        <v>#N/A</v>
      </c>
    </row>
    <row r="51" spans="2:21" ht="15.75" customHeight="1" thickBot="1" x14ac:dyDescent="0.3">
      <c r="B51">
        <v>48</v>
      </c>
      <c r="M51">
        <v>4</v>
      </c>
      <c r="N51">
        <v>8</v>
      </c>
      <c r="O51">
        <v>8</v>
      </c>
      <c r="P51">
        <v>16</v>
      </c>
      <c r="S51" t="e">
        <f t="shared" si="0"/>
        <v>#N/A</v>
      </c>
      <c r="T51" t="e">
        <f t="shared" si="1"/>
        <v>#N/A</v>
      </c>
      <c r="U51" t="e">
        <f t="shared" si="2"/>
        <v>#N/A</v>
      </c>
    </row>
    <row r="52" spans="2:21" ht="15.75" customHeight="1" thickBot="1" x14ac:dyDescent="0.3">
      <c r="B52">
        <v>49</v>
      </c>
      <c r="M52">
        <v>4</v>
      </c>
      <c r="N52">
        <v>8</v>
      </c>
      <c r="O52">
        <v>8</v>
      </c>
      <c r="P52">
        <v>16</v>
      </c>
      <c r="S52" t="e">
        <f t="shared" si="0"/>
        <v>#N/A</v>
      </c>
      <c r="T52" t="e">
        <f t="shared" si="1"/>
        <v>#N/A</v>
      </c>
      <c r="U52" t="e">
        <f t="shared" si="2"/>
        <v>#N/A</v>
      </c>
    </row>
    <row r="53" spans="2:21" ht="15.75" customHeight="1" thickBot="1" x14ac:dyDescent="0.3">
      <c r="B53">
        <v>50</v>
      </c>
      <c r="M53">
        <v>4</v>
      </c>
      <c r="N53">
        <v>8</v>
      </c>
      <c r="O53">
        <v>8</v>
      </c>
      <c r="P53">
        <v>16</v>
      </c>
      <c r="S53" t="e">
        <f t="shared" si="0"/>
        <v>#N/A</v>
      </c>
      <c r="T53" t="e">
        <f t="shared" si="1"/>
        <v>#N/A</v>
      </c>
      <c r="U53" t="e">
        <f t="shared" si="2"/>
        <v>#N/A</v>
      </c>
    </row>
    <row r="54" spans="2:21" ht="15.75" customHeight="1" thickBot="1" x14ac:dyDescent="0.3">
      <c r="B54">
        <v>51</v>
      </c>
      <c r="M54">
        <v>4</v>
      </c>
      <c r="N54">
        <v>8</v>
      </c>
      <c r="O54">
        <v>8</v>
      </c>
      <c r="P54">
        <v>16</v>
      </c>
      <c r="S54" t="e">
        <f t="shared" si="0"/>
        <v>#N/A</v>
      </c>
      <c r="T54" t="e">
        <f t="shared" si="1"/>
        <v>#N/A</v>
      </c>
      <c r="U54" t="e">
        <f t="shared" si="2"/>
        <v>#N/A</v>
      </c>
    </row>
    <row r="55" spans="2:21" ht="15.75" customHeight="1" thickBot="1" x14ac:dyDescent="0.3">
      <c r="B55">
        <v>52</v>
      </c>
      <c r="M55">
        <v>4</v>
      </c>
      <c r="N55">
        <v>8</v>
      </c>
      <c r="O55">
        <v>8</v>
      </c>
      <c r="P55">
        <v>16</v>
      </c>
      <c r="S55" t="e">
        <f t="shared" si="0"/>
        <v>#N/A</v>
      </c>
      <c r="T55" t="e">
        <f t="shared" si="1"/>
        <v>#N/A</v>
      </c>
      <c r="U55" t="e">
        <f t="shared" si="2"/>
        <v>#N/A</v>
      </c>
    </row>
    <row r="56" spans="2:21" ht="15.75" customHeight="1" thickBot="1" x14ac:dyDescent="0.3">
      <c r="B56">
        <v>53</v>
      </c>
      <c r="M56">
        <v>4</v>
      </c>
      <c r="N56">
        <v>8</v>
      </c>
      <c r="O56">
        <v>8</v>
      </c>
      <c r="P56">
        <v>16</v>
      </c>
      <c r="S56" t="e">
        <f t="shared" si="0"/>
        <v>#N/A</v>
      </c>
      <c r="T56" t="e">
        <f t="shared" si="1"/>
        <v>#N/A</v>
      </c>
      <c r="U56" t="e">
        <f t="shared" si="2"/>
        <v>#N/A</v>
      </c>
    </row>
    <row r="57" spans="2:21" ht="15.75" customHeight="1" thickBot="1" x14ac:dyDescent="0.3">
      <c r="B57">
        <v>54</v>
      </c>
      <c r="M57">
        <v>4</v>
      </c>
      <c r="N57">
        <v>8</v>
      </c>
      <c r="O57">
        <v>8</v>
      </c>
      <c r="P57">
        <v>16</v>
      </c>
      <c r="S57" t="e">
        <f t="shared" si="0"/>
        <v>#N/A</v>
      </c>
      <c r="T57" t="e">
        <f t="shared" si="1"/>
        <v>#N/A</v>
      </c>
      <c r="U57" t="e">
        <f t="shared" si="2"/>
        <v>#N/A</v>
      </c>
    </row>
    <row r="58" spans="2:21" ht="15.75" customHeight="1" thickBot="1" x14ac:dyDescent="0.3">
      <c r="B58">
        <v>55</v>
      </c>
      <c r="M58">
        <v>4</v>
      </c>
      <c r="N58">
        <v>8</v>
      </c>
      <c r="O58">
        <v>8</v>
      </c>
      <c r="P58">
        <v>16</v>
      </c>
      <c r="S58" t="e">
        <f t="shared" si="0"/>
        <v>#N/A</v>
      </c>
      <c r="T58" t="e">
        <f t="shared" si="1"/>
        <v>#N/A</v>
      </c>
      <c r="U58" t="e">
        <f t="shared" si="2"/>
        <v>#N/A</v>
      </c>
    </row>
    <row r="59" spans="2:21" ht="15.75" customHeight="1" thickBot="1" x14ac:dyDescent="0.3">
      <c r="B59">
        <v>56</v>
      </c>
      <c r="M59">
        <v>4</v>
      </c>
      <c r="N59">
        <v>8</v>
      </c>
      <c r="O59">
        <v>8</v>
      </c>
      <c r="P59">
        <v>16</v>
      </c>
      <c r="S59" t="e">
        <f t="shared" si="0"/>
        <v>#N/A</v>
      </c>
      <c r="T59" t="e">
        <f t="shared" si="1"/>
        <v>#N/A</v>
      </c>
      <c r="U59" t="e">
        <f t="shared" si="2"/>
        <v>#N/A</v>
      </c>
    </row>
    <row r="60" spans="2:21" ht="15.75" customHeight="1" thickBot="1" x14ac:dyDescent="0.3">
      <c r="B60">
        <v>57</v>
      </c>
      <c r="M60">
        <v>5</v>
      </c>
      <c r="N60">
        <v>8</v>
      </c>
      <c r="O60">
        <v>8</v>
      </c>
      <c r="P60">
        <v>16</v>
      </c>
      <c r="S60" t="e">
        <f t="shared" si="0"/>
        <v>#N/A</v>
      </c>
      <c r="T60" t="e">
        <f t="shared" si="1"/>
        <v>#N/A</v>
      </c>
      <c r="U60" t="e">
        <f t="shared" si="2"/>
        <v>#N/A</v>
      </c>
    </row>
    <row r="61" spans="2:21" ht="15.75" customHeight="1" thickBot="1" x14ac:dyDescent="0.3">
      <c r="B61">
        <v>58</v>
      </c>
      <c r="M61">
        <v>5</v>
      </c>
      <c r="N61">
        <v>8</v>
      </c>
      <c r="O61">
        <v>8</v>
      </c>
      <c r="P61">
        <v>16</v>
      </c>
      <c r="S61" t="e">
        <f t="shared" si="0"/>
        <v>#N/A</v>
      </c>
      <c r="T61" t="e">
        <f t="shared" si="1"/>
        <v>#N/A</v>
      </c>
      <c r="U61" t="e">
        <f t="shared" si="2"/>
        <v>#N/A</v>
      </c>
    </row>
    <row r="62" spans="2:21" ht="15.75" customHeight="1" thickBot="1" x14ac:dyDescent="0.3">
      <c r="B62">
        <v>59</v>
      </c>
      <c r="M62">
        <v>5</v>
      </c>
      <c r="N62">
        <v>8</v>
      </c>
      <c r="O62">
        <v>8</v>
      </c>
      <c r="P62">
        <v>16</v>
      </c>
      <c r="S62" t="e">
        <f t="shared" si="0"/>
        <v>#N/A</v>
      </c>
      <c r="T62" t="e">
        <f t="shared" si="1"/>
        <v>#N/A</v>
      </c>
      <c r="U62" t="e">
        <f t="shared" si="2"/>
        <v>#N/A</v>
      </c>
    </row>
    <row r="63" spans="2:21" ht="15.75" customHeight="1" thickBot="1" x14ac:dyDescent="0.3">
      <c r="B63">
        <v>60</v>
      </c>
      <c r="M63">
        <v>5</v>
      </c>
      <c r="N63">
        <v>8</v>
      </c>
      <c r="O63">
        <v>8</v>
      </c>
      <c r="P63">
        <v>16</v>
      </c>
      <c r="S63" t="e">
        <f t="shared" si="0"/>
        <v>#N/A</v>
      </c>
      <c r="T63" t="e">
        <f t="shared" si="1"/>
        <v>#N/A</v>
      </c>
      <c r="U63" t="e">
        <f t="shared" si="2"/>
        <v>#N/A</v>
      </c>
    </row>
    <row r="64" spans="2:21" ht="15.75" customHeight="1" thickBot="1" x14ac:dyDescent="0.3">
      <c r="B64">
        <v>61</v>
      </c>
      <c r="M64">
        <v>5</v>
      </c>
      <c r="N64">
        <v>8</v>
      </c>
      <c r="O64">
        <v>8</v>
      </c>
      <c r="P64">
        <v>16</v>
      </c>
      <c r="S64" t="e">
        <f t="shared" si="0"/>
        <v>#N/A</v>
      </c>
      <c r="T64" t="e">
        <f t="shared" si="1"/>
        <v>#N/A</v>
      </c>
      <c r="U64" t="e">
        <f t="shared" si="2"/>
        <v>#N/A</v>
      </c>
    </row>
    <row r="65" spans="1:21" ht="15.75" customHeight="1" thickBot="1" x14ac:dyDescent="0.3">
      <c r="B65">
        <v>62</v>
      </c>
      <c r="M65">
        <v>5</v>
      </c>
      <c r="N65">
        <v>8</v>
      </c>
      <c r="O65">
        <v>8</v>
      </c>
      <c r="P65">
        <v>16</v>
      </c>
      <c r="S65" t="e">
        <f t="shared" si="0"/>
        <v>#N/A</v>
      </c>
      <c r="T65" t="e">
        <f t="shared" si="1"/>
        <v>#N/A</v>
      </c>
      <c r="U65" t="e">
        <f t="shared" si="2"/>
        <v>#N/A</v>
      </c>
    </row>
    <row r="66" spans="1:21" ht="15.75" customHeight="1" thickBot="1" x14ac:dyDescent="0.3">
      <c r="B66">
        <v>63</v>
      </c>
      <c r="M66">
        <v>6</v>
      </c>
      <c r="N66">
        <v>8</v>
      </c>
      <c r="O66">
        <v>8</v>
      </c>
      <c r="P66">
        <v>16</v>
      </c>
      <c r="S66" t="e">
        <f t="shared" ref="S66:S129" si="3">IF(AND(ISNUMBER(Q66), ISNUMBER(R66)), Q66 + R66, NA())</f>
        <v>#N/A</v>
      </c>
      <c r="T66" t="e">
        <f t="shared" ref="T66:T129" si="4">P$2*LN(S66/P$2)+2*M66</f>
        <v>#N/A</v>
      </c>
      <c r="U66" t="e">
        <f t="shared" ref="U66:U129" si="5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8</v>
      </c>
      <c r="O67">
        <v>8</v>
      </c>
      <c r="P67">
        <v>16</v>
      </c>
      <c r="S67" t="e">
        <f t="shared" si="3"/>
        <v>#N/A</v>
      </c>
      <c r="T67" t="e">
        <f t="shared" si="4"/>
        <v>#N/A</v>
      </c>
      <c r="U67" t="e">
        <f t="shared" si="5"/>
        <v>#N/A</v>
      </c>
    </row>
    <row r="68" spans="1:21" ht="15.75" customHeight="1" thickBot="1" x14ac:dyDescent="0.3">
      <c r="B68">
        <v>65</v>
      </c>
      <c r="M68">
        <v>1</v>
      </c>
      <c r="N68">
        <v>8</v>
      </c>
      <c r="O68">
        <v>8</v>
      </c>
      <c r="P68">
        <v>16</v>
      </c>
      <c r="S68" t="e">
        <f t="shared" si="3"/>
        <v>#N/A</v>
      </c>
      <c r="T68" t="e">
        <f t="shared" si="4"/>
        <v>#N/A</v>
      </c>
      <c r="U68" t="e">
        <f t="shared" si="5"/>
        <v>#N/A</v>
      </c>
    </row>
    <row r="69" spans="1:21" ht="15.75" customHeight="1" thickBot="1" x14ac:dyDescent="0.3">
      <c r="B69">
        <v>66</v>
      </c>
      <c r="M69">
        <v>1</v>
      </c>
      <c r="N69">
        <v>8</v>
      </c>
      <c r="O69">
        <v>8</v>
      </c>
      <c r="P69">
        <v>16</v>
      </c>
      <c r="S69" t="e">
        <f t="shared" si="3"/>
        <v>#N/A</v>
      </c>
      <c r="T69" t="e">
        <f t="shared" si="4"/>
        <v>#N/A</v>
      </c>
      <c r="U69" t="e">
        <f t="shared" si="5"/>
        <v>#N/A</v>
      </c>
    </row>
    <row r="70" spans="1:21" ht="15.75" customHeight="1" thickBot="1" x14ac:dyDescent="0.3">
      <c r="B70">
        <v>67</v>
      </c>
      <c r="M70">
        <v>1</v>
      </c>
      <c r="N70">
        <v>8</v>
      </c>
      <c r="O70">
        <v>8</v>
      </c>
      <c r="P70">
        <v>16</v>
      </c>
      <c r="S70" t="e">
        <f t="shared" si="3"/>
        <v>#N/A</v>
      </c>
      <c r="T70" t="e">
        <f t="shared" si="4"/>
        <v>#N/A</v>
      </c>
      <c r="U70" t="e">
        <f t="shared" si="5"/>
        <v>#N/A</v>
      </c>
    </row>
    <row r="71" spans="1:21" ht="15.75" customHeight="1" thickBot="1" x14ac:dyDescent="0.3">
      <c r="B71">
        <v>68</v>
      </c>
      <c r="M71">
        <v>1</v>
      </c>
      <c r="N71">
        <v>8</v>
      </c>
      <c r="O71">
        <v>8</v>
      </c>
      <c r="P71">
        <v>16</v>
      </c>
      <c r="S71" t="e">
        <f t="shared" si="3"/>
        <v>#N/A</v>
      </c>
      <c r="T71" t="e">
        <f t="shared" si="4"/>
        <v>#N/A</v>
      </c>
      <c r="U71" t="e">
        <f t="shared" si="5"/>
        <v>#N/A</v>
      </c>
    </row>
    <row r="72" spans="1:21" ht="15.75" customHeight="1" thickBot="1" x14ac:dyDescent="0.3">
      <c r="B72">
        <v>69</v>
      </c>
      <c r="M72">
        <v>1</v>
      </c>
      <c r="N72">
        <v>8</v>
      </c>
      <c r="O72">
        <v>8</v>
      </c>
      <c r="P72">
        <v>16</v>
      </c>
      <c r="S72" t="e">
        <f t="shared" si="3"/>
        <v>#N/A</v>
      </c>
      <c r="T72" t="e">
        <f t="shared" si="4"/>
        <v>#N/A</v>
      </c>
      <c r="U72" t="e">
        <f t="shared" si="5"/>
        <v>#N/A</v>
      </c>
    </row>
    <row r="73" spans="1:21" ht="15.75" customHeight="1" thickBot="1" x14ac:dyDescent="0.3">
      <c r="B73">
        <v>70</v>
      </c>
      <c r="M73">
        <v>1</v>
      </c>
      <c r="N73">
        <v>8</v>
      </c>
      <c r="O73">
        <v>8</v>
      </c>
      <c r="P73">
        <v>16</v>
      </c>
      <c r="S73" t="e">
        <f t="shared" si="3"/>
        <v>#N/A</v>
      </c>
      <c r="T73" t="e">
        <f t="shared" si="4"/>
        <v>#N/A</v>
      </c>
      <c r="U73" t="e">
        <f t="shared" si="5"/>
        <v>#N/A</v>
      </c>
    </row>
    <row r="74" spans="1:21" ht="15.75" customHeight="1" thickBot="1" x14ac:dyDescent="0.3">
      <c r="B74">
        <v>71</v>
      </c>
      <c r="M74">
        <v>2</v>
      </c>
      <c r="N74">
        <v>8</v>
      </c>
      <c r="O74">
        <v>8</v>
      </c>
      <c r="P74">
        <v>16</v>
      </c>
      <c r="S74" t="e">
        <f t="shared" si="3"/>
        <v>#N/A</v>
      </c>
      <c r="T74" t="e">
        <f t="shared" si="4"/>
        <v>#N/A</v>
      </c>
      <c r="U74" t="e">
        <f t="shared" si="5"/>
        <v>#N/A</v>
      </c>
    </row>
    <row r="75" spans="1:21" ht="15.75" customHeight="1" thickBot="1" x14ac:dyDescent="0.3">
      <c r="B75">
        <v>72</v>
      </c>
      <c r="M75">
        <v>2</v>
      </c>
      <c r="N75">
        <v>8</v>
      </c>
      <c r="O75">
        <v>8</v>
      </c>
      <c r="P75">
        <v>16</v>
      </c>
      <c r="S75" t="e">
        <f t="shared" si="3"/>
        <v>#N/A</v>
      </c>
      <c r="T75" t="e">
        <f t="shared" si="4"/>
        <v>#N/A</v>
      </c>
      <c r="U75" t="e">
        <f t="shared" si="5"/>
        <v>#N/A</v>
      </c>
    </row>
    <row r="76" spans="1:21" ht="15.75" customHeight="1" thickBot="1" x14ac:dyDescent="0.3">
      <c r="B76">
        <v>73</v>
      </c>
      <c r="M76">
        <v>2</v>
      </c>
      <c r="N76">
        <v>8</v>
      </c>
      <c r="O76">
        <v>8</v>
      </c>
      <c r="P76">
        <v>16</v>
      </c>
      <c r="S76" t="e">
        <f t="shared" si="3"/>
        <v>#N/A</v>
      </c>
      <c r="T76" t="e">
        <f t="shared" si="4"/>
        <v>#N/A</v>
      </c>
      <c r="U76" t="e">
        <f t="shared" si="5"/>
        <v>#N/A</v>
      </c>
    </row>
    <row r="77" spans="1:21" ht="15.75" customHeight="1" thickBot="1" x14ac:dyDescent="0.3">
      <c r="B77">
        <v>74</v>
      </c>
      <c r="M77">
        <v>2</v>
      </c>
      <c r="N77">
        <v>8</v>
      </c>
      <c r="O77">
        <v>8</v>
      </c>
      <c r="P77">
        <v>16</v>
      </c>
      <c r="S77" t="e">
        <f t="shared" si="3"/>
        <v>#N/A</v>
      </c>
      <c r="T77" t="e">
        <f t="shared" si="4"/>
        <v>#N/A</v>
      </c>
      <c r="U77" t="e">
        <f t="shared" si="5"/>
        <v>#N/A</v>
      </c>
    </row>
    <row r="78" spans="1:21" ht="15.75" customHeight="1" thickBot="1" x14ac:dyDescent="0.3">
      <c r="B78">
        <v>75</v>
      </c>
      <c r="M78">
        <v>2</v>
      </c>
      <c r="N78">
        <v>8</v>
      </c>
      <c r="O78">
        <v>8</v>
      </c>
      <c r="P78">
        <v>16</v>
      </c>
      <c r="S78" t="e">
        <f t="shared" si="3"/>
        <v>#N/A</v>
      </c>
      <c r="T78" t="e">
        <f t="shared" si="4"/>
        <v>#N/A</v>
      </c>
      <c r="U78" t="e">
        <f t="shared" si="5"/>
        <v>#N/A</v>
      </c>
    </row>
    <row r="79" spans="1:21" ht="15.75" customHeight="1" thickBot="1" x14ac:dyDescent="0.3">
      <c r="B79">
        <v>76</v>
      </c>
      <c r="M79">
        <v>2</v>
      </c>
      <c r="N79">
        <v>8</v>
      </c>
      <c r="O79">
        <v>8</v>
      </c>
      <c r="P79">
        <v>16</v>
      </c>
      <c r="S79" t="e">
        <f t="shared" si="3"/>
        <v>#N/A</v>
      </c>
      <c r="T79" t="e">
        <f t="shared" si="4"/>
        <v>#N/A</v>
      </c>
      <c r="U79" t="e">
        <f t="shared" si="5"/>
        <v>#N/A</v>
      </c>
    </row>
    <row r="80" spans="1:21" ht="15.75" customHeight="1" thickBot="1" x14ac:dyDescent="0.3">
      <c r="B80">
        <v>77</v>
      </c>
      <c r="M80">
        <v>2</v>
      </c>
      <c r="N80">
        <v>8</v>
      </c>
      <c r="O80">
        <v>8</v>
      </c>
      <c r="P80">
        <v>16</v>
      </c>
      <c r="S80" t="e">
        <f t="shared" si="3"/>
        <v>#N/A</v>
      </c>
      <c r="T80" t="e">
        <f t="shared" si="4"/>
        <v>#N/A</v>
      </c>
      <c r="U80" t="e">
        <f t="shared" si="5"/>
        <v>#N/A</v>
      </c>
    </row>
    <row r="81" spans="2:21" ht="15.75" customHeight="1" thickBot="1" x14ac:dyDescent="0.3">
      <c r="B81">
        <v>78</v>
      </c>
      <c r="M81">
        <v>2</v>
      </c>
      <c r="N81">
        <v>8</v>
      </c>
      <c r="O81">
        <v>8</v>
      </c>
      <c r="P81">
        <v>16</v>
      </c>
      <c r="S81" t="e">
        <f t="shared" si="3"/>
        <v>#N/A</v>
      </c>
      <c r="T81" t="e">
        <f t="shared" si="4"/>
        <v>#N/A</v>
      </c>
      <c r="U81" t="e">
        <f t="shared" si="5"/>
        <v>#N/A</v>
      </c>
    </row>
    <row r="82" spans="2:21" ht="15.75" customHeight="1" thickBot="1" x14ac:dyDescent="0.3">
      <c r="B82">
        <v>79</v>
      </c>
      <c r="M82">
        <v>2</v>
      </c>
      <c r="N82">
        <v>8</v>
      </c>
      <c r="O82">
        <v>8</v>
      </c>
      <c r="P82">
        <v>16</v>
      </c>
      <c r="S82" t="e">
        <f t="shared" si="3"/>
        <v>#N/A</v>
      </c>
      <c r="T82" t="e">
        <f t="shared" si="4"/>
        <v>#N/A</v>
      </c>
      <c r="U82" t="e">
        <f t="shared" si="5"/>
        <v>#N/A</v>
      </c>
    </row>
    <row r="83" spans="2:21" ht="15.75" customHeight="1" thickBot="1" x14ac:dyDescent="0.3">
      <c r="B83">
        <v>80</v>
      </c>
      <c r="M83">
        <v>2</v>
      </c>
      <c r="N83">
        <v>8</v>
      </c>
      <c r="O83">
        <v>8</v>
      </c>
      <c r="P83">
        <v>16</v>
      </c>
      <c r="S83" t="e">
        <f t="shared" si="3"/>
        <v>#N/A</v>
      </c>
      <c r="T83" t="e">
        <f t="shared" si="4"/>
        <v>#N/A</v>
      </c>
      <c r="U83" t="e">
        <f t="shared" si="5"/>
        <v>#N/A</v>
      </c>
    </row>
    <row r="84" spans="2:21" ht="15.75" customHeight="1" thickBot="1" x14ac:dyDescent="0.3">
      <c r="B84">
        <v>81</v>
      </c>
      <c r="M84">
        <v>2</v>
      </c>
      <c r="N84">
        <v>8</v>
      </c>
      <c r="O84">
        <v>8</v>
      </c>
      <c r="P84">
        <v>16</v>
      </c>
      <c r="S84" t="e">
        <f t="shared" si="3"/>
        <v>#N/A</v>
      </c>
      <c r="T84" t="e">
        <f t="shared" si="4"/>
        <v>#N/A</v>
      </c>
      <c r="U84" t="e">
        <f t="shared" si="5"/>
        <v>#N/A</v>
      </c>
    </row>
    <row r="85" spans="2:21" ht="15.75" customHeight="1" thickBot="1" x14ac:dyDescent="0.3">
      <c r="B85">
        <v>82</v>
      </c>
      <c r="M85">
        <v>2</v>
      </c>
      <c r="N85">
        <v>8</v>
      </c>
      <c r="O85">
        <v>8</v>
      </c>
      <c r="P85">
        <v>16</v>
      </c>
      <c r="S85" t="e">
        <f t="shared" si="3"/>
        <v>#N/A</v>
      </c>
      <c r="T85" t="e">
        <f t="shared" si="4"/>
        <v>#N/A</v>
      </c>
      <c r="U85" t="e">
        <f t="shared" si="5"/>
        <v>#N/A</v>
      </c>
    </row>
    <row r="86" spans="2:21" ht="15.75" customHeight="1" thickBot="1" x14ac:dyDescent="0.3">
      <c r="B86">
        <v>83</v>
      </c>
      <c r="M86">
        <v>2</v>
      </c>
      <c r="N86">
        <v>8</v>
      </c>
      <c r="O86">
        <v>8</v>
      </c>
      <c r="P86">
        <v>16</v>
      </c>
      <c r="S86" t="e">
        <f t="shared" si="3"/>
        <v>#N/A</v>
      </c>
      <c r="T86" t="e">
        <f t="shared" si="4"/>
        <v>#N/A</v>
      </c>
      <c r="U86" t="e">
        <f t="shared" si="5"/>
        <v>#N/A</v>
      </c>
    </row>
    <row r="87" spans="2:21" ht="15.75" customHeight="1" thickBot="1" x14ac:dyDescent="0.3">
      <c r="B87">
        <v>84</v>
      </c>
      <c r="M87">
        <v>2</v>
      </c>
      <c r="N87">
        <v>8</v>
      </c>
      <c r="O87">
        <v>8</v>
      </c>
      <c r="P87">
        <v>16</v>
      </c>
      <c r="S87" t="e">
        <f t="shared" si="3"/>
        <v>#N/A</v>
      </c>
      <c r="T87" t="e">
        <f t="shared" si="4"/>
        <v>#N/A</v>
      </c>
      <c r="U87" t="e">
        <f t="shared" si="5"/>
        <v>#N/A</v>
      </c>
    </row>
    <row r="88" spans="2:21" ht="15.75" customHeight="1" thickBot="1" x14ac:dyDescent="0.3">
      <c r="B88">
        <v>85</v>
      </c>
      <c r="M88">
        <v>2</v>
      </c>
      <c r="N88">
        <v>8</v>
      </c>
      <c r="O88">
        <v>8</v>
      </c>
      <c r="P88">
        <v>16</v>
      </c>
      <c r="S88" t="e">
        <f t="shared" si="3"/>
        <v>#N/A</v>
      </c>
      <c r="T88" t="e">
        <f t="shared" si="4"/>
        <v>#N/A</v>
      </c>
      <c r="U88" t="e">
        <f t="shared" si="5"/>
        <v>#N/A</v>
      </c>
    </row>
    <row r="89" spans="2:21" ht="15.75" customHeight="1" thickBot="1" x14ac:dyDescent="0.3">
      <c r="B89">
        <v>86</v>
      </c>
      <c r="M89">
        <v>3</v>
      </c>
      <c r="N89">
        <v>8</v>
      </c>
      <c r="O89">
        <v>8</v>
      </c>
      <c r="P89">
        <v>16</v>
      </c>
      <c r="S89" t="e">
        <f t="shared" si="3"/>
        <v>#N/A</v>
      </c>
      <c r="T89" t="e">
        <f t="shared" si="4"/>
        <v>#N/A</v>
      </c>
      <c r="U89" t="e">
        <f t="shared" si="5"/>
        <v>#N/A</v>
      </c>
    </row>
    <row r="90" spans="2:21" ht="15.75" customHeight="1" thickBot="1" x14ac:dyDescent="0.3">
      <c r="B90">
        <v>87</v>
      </c>
      <c r="M90">
        <v>3</v>
      </c>
      <c r="N90">
        <v>8</v>
      </c>
      <c r="O90">
        <v>8</v>
      </c>
      <c r="P90">
        <v>16</v>
      </c>
      <c r="S90" t="e">
        <f t="shared" si="3"/>
        <v>#N/A</v>
      </c>
      <c r="T90" t="e">
        <f t="shared" si="4"/>
        <v>#N/A</v>
      </c>
      <c r="U90" t="e">
        <f t="shared" si="5"/>
        <v>#N/A</v>
      </c>
    </row>
    <row r="91" spans="2:21" ht="15.75" customHeight="1" thickBot="1" x14ac:dyDescent="0.3">
      <c r="B91">
        <v>88</v>
      </c>
      <c r="M91">
        <v>3</v>
      </c>
      <c r="N91">
        <v>8</v>
      </c>
      <c r="O91">
        <v>8</v>
      </c>
      <c r="P91">
        <v>16</v>
      </c>
      <c r="S91" t="e">
        <f t="shared" si="3"/>
        <v>#N/A</v>
      </c>
      <c r="T91" t="e">
        <f t="shared" si="4"/>
        <v>#N/A</v>
      </c>
      <c r="U91" t="e">
        <f t="shared" si="5"/>
        <v>#N/A</v>
      </c>
    </row>
    <row r="92" spans="2:21" ht="15.75" customHeight="1" thickBot="1" x14ac:dyDescent="0.3">
      <c r="B92">
        <v>89</v>
      </c>
      <c r="M92">
        <v>3</v>
      </c>
      <c r="N92">
        <v>8</v>
      </c>
      <c r="O92">
        <v>8</v>
      </c>
      <c r="P92">
        <v>16</v>
      </c>
      <c r="S92" t="e">
        <f t="shared" si="3"/>
        <v>#N/A</v>
      </c>
      <c r="T92" t="e">
        <f t="shared" si="4"/>
        <v>#N/A</v>
      </c>
      <c r="U92" t="e">
        <f t="shared" si="5"/>
        <v>#N/A</v>
      </c>
    </row>
    <row r="93" spans="2:21" ht="15.75" customHeight="1" thickBot="1" x14ac:dyDescent="0.3">
      <c r="B93">
        <v>90</v>
      </c>
      <c r="M93">
        <v>3</v>
      </c>
      <c r="N93">
        <v>8</v>
      </c>
      <c r="O93">
        <v>8</v>
      </c>
      <c r="P93">
        <v>16</v>
      </c>
      <c r="S93" t="e">
        <f t="shared" si="3"/>
        <v>#N/A</v>
      </c>
      <c r="T93" t="e">
        <f t="shared" si="4"/>
        <v>#N/A</v>
      </c>
      <c r="U93" t="e">
        <f t="shared" si="5"/>
        <v>#N/A</v>
      </c>
    </row>
    <row r="94" spans="2:21" ht="15.75" customHeight="1" thickBot="1" x14ac:dyDescent="0.3">
      <c r="B94">
        <v>91</v>
      </c>
      <c r="M94">
        <v>3</v>
      </c>
      <c r="N94">
        <v>8</v>
      </c>
      <c r="O94">
        <v>8</v>
      </c>
      <c r="P94">
        <v>16</v>
      </c>
      <c r="S94" t="e">
        <f t="shared" si="3"/>
        <v>#N/A</v>
      </c>
      <c r="T94" t="e">
        <f t="shared" si="4"/>
        <v>#N/A</v>
      </c>
      <c r="U94" t="e">
        <f t="shared" si="5"/>
        <v>#N/A</v>
      </c>
    </row>
    <row r="95" spans="2:21" ht="15.75" customHeight="1" thickBot="1" x14ac:dyDescent="0.3">
      <c r="B95">
        <v>92</v>
      </c>
      <c r="M95">
        <v>3</v>
      </c>
      <c r="N95">
        <v>8</v>
      </c>
      <c r="O95">
        <v>8</v>
      </c>
      <c r="P95">
        <v>16</v>
      </c>
      <c r="S95" t="e">
        <f t="shared" si="3"/>
        <v>#N/A</v>
      </c>
      <c r="T95" t="e">
        <f t="shared" si="4"/>
        <v>#N/A</v>
      </c>
      <c r="U95" t="e">
        <f t="shared" si="5"/>
        <v>#N/A</v>
      </c>
    </row>
    <row r="96" spans="2:21" ht="15.75" customHeight="1" thickBot="1" x14ac:dyDescent="0.3">
      <c r="B96">
        <v>93</v>
      </c>
      <c r="M96">
        <v>3</v>
      </c>
      <c r="N96">
        <v>8</v>
      </c>
      <c r="O96">
        <v>8</v>
      </c>
      <c r="P96">
        <v>16</v>
      </c>
      <c r="S96" t="e">
        <f t="shared" si="3"/>
        <v>#N/A</v>
      </c>
      <c r="T96" t="e">
        <f t="shared" si="4"/>
        <v>#N/A</v>
      </c>
      <c r="U96" t="e">
        <f t="shared" si="5"/>
        <v>#N/A</v>
      </c>
    </row>
    <row r="97" spans="2:21" ht="15.75" customHeight="1" thickBot="1" x14ac:dyDescent="0.3">
      <c r="B97">
        <v>94</v>
      </c>
      <c r="M97">
        <v>3</v>
      </c>
      <c r="N97">
        <v>8</v>
      </c>
      <c r="O97">
        <v>8</v>
      </c>
      <c r="P97">
        <v>16</v>
      </c>
      <c r="S97" t="e">
        <f t="shared" si="3"/>
        <v>#N/A</v>
      </c>
      <c r="T97" t="e">
        <f t="shared" si="4"/>
        <v>#N/A</v>
      </c>
      <c r="U97" t="e">
        <f t="shared" si="5"/>
        <v>#N/A</v>
      </c>
    </row>
    <row r="98" spans="2:21" ht="15.75" customHeight="1" thickBot="1" x14ac:dyDescent="0.3">
      <c r="B98">
        <v>95</v>
      </c>
      <c r="M98">
        <v>3</v>
      </c>
      <c r="N98">
        <v>8</v>
      </c>
      <c r="O98">
        <v>8</v>
      </c>
      <c r="P98">
        <v>16</v>
      </c>
      <c r="S98" t="e">
        <f t="shared" si="3"/>
        <v>#N/A</v>
      </c>
      <c r="T98" t="e">
        <f t="shared" si="4"/>
        <v>#N/A</v>
      </c>
      <c r="U98" t="e">
        <f t="shared" si="5"/>
        <v>#N/A</v>
      </c>
    </row>
    <row r="99" spans="2:21" ht="15.75" customHeight="1" thickBot="1" x14ac:dyDescent="0.3">
      <c r="B99">
        <v>96</v>
      </c>
      <c r="M99">
        <v>3</v>
      </c>
      <c r="N99">
        <v>8</v>
      </c>
      <c r="O99">
        <v>8</v>
      </c>
      <c r="P99">
        <v>16</v>
      </c>
      <c r="S99" t="e">
        <f t="shared" si="3"/>
        <v>#N/A</v>
      </c>
      <c r="T99" t="e">
        <f t="shared" si="4"/>
        <v>#N/A</v>
      </c>
      <c r="U99" t="e">
        <f t="shared" si="5"/>
        <v>#N/A</v>
      </c>
    </row>
    <row r="100" spans="2:21" ht="15.75" customHeight="1" thickBot="1" x14ac:dyDescent="0.3">
      <c r="B100">
        <v>97</v>
      </c>
      <c r="M100">
        <v>3</v>
      </c>
      <c r="N100">
        <v>8</v>
      </c>
      <c r="O100">
        <v>8</v>
      </c>
      <c r="P100">
        <v>16</v>
      </c>
      <c r="S100" t="e">
        <f t="shared" si="3"/>
        <v>#N/A</v>
      </c>
      <c r="T100" t="e">
        <f t="shared" si="4"/>
        <v>#N/A</v>
      </c>
      <c r="U100" t="e">
        <f t="shared" si="5"/>
        <v>#N/A</v>
      </c>
    </row>
    <row r="101" spans="2:21" ht="15.75" customHeight="1" thickBot="1" x14ac:dyDescent="0.3">
      <c r="B101">
        <v>98</v>
      </c>
      <c r="M101">
        <v>3</v>
      </c>
      <c r="N101">
        <v>8</v>
      </c>
      <c r="O101">
        <v>8</v>
      </c>
      <c r="P101">
        <v>16</v>
      </c>
      <c r="S101" t="e">
        <f t="shared" si="3"/>
        <v>#N/A</v>
      </c>
      <c r="T101" t="e">
        <f t="shared" si="4"/>
        <v>#N/A</v>
      </c>
      <c r="U101" t="e">
        <f t="shared" si="5"/>
        <v>#N/A</v>
      </c>
    </row>
    <row r="102" spans="2:21" ht="15.75" customHeight="1" thickBot="1" x14ac:dyDescent="0.3">
      <c r="B102">
        <v>99</v>
      </c>
      <c r="M102">
        <v>3</v>
      </c>
      <c r="N102">
        <v>8</v>
      </c>
      <c r="O102">
        <v>8</v>
      </c>
      <c r="P102">
        <v>16</v>
      </c>
      <c r="S102" t="e">
        <f t="shared" si="3"/>
        <v>#N/A</v>
      </c>
      <c r="T102" t="e">
        <f t="shared" si="4"/>
        <v>#N/A</v>
      </c>
      <c r="U102" t="e">
        <f t="shared" si="5"/>
        <v>#N/A</v>
      </c>
    </row>
    <row r="103" spans="2:21" ht="15.75" customHeight="1" thickBot="1" x14ac:dyDescent="0.3">
      <c r="B103">
        <v>100</v>
      </c>
      <c r="M103">
        <v>3</v>
      </c>
      <c r="N103">
        <v>8</v>
      </c>
      <c r="O103">
        <v>8</v>
      </c>
      <c r="P103">
        <v>16</v>
      </c>
      <c r="S103" t="e">
        <f t="shared" si="3"/>
        <v>#N/A</v>
      </c>
      <c r="T103" t="e">
        <f t="shared" si="4"/>
        <v>#N/A</v>
      </c>
      <c r="U103" t="e">
        <f t="shared" si="5"/>
        <v>#N/A</v>
      </c>
    </row>
    <row r="104" spans="2:21" ht="15.75" customHeight="1" thickBot="1" x14ac:dyDescent="0.3">
      <c r="B104">
        <v>101</v>
      </c>
      <c r="M104">
        <v>3</v>
      </c>
      <c r="N104">
        <v>8</v>
      </c>
      <c r="O104">
        <v>8</v>
      </c>
      <c r="P104">
        <v>16</v>
      </c>
      <c r="S104" t="e">
        <f t="shared" si="3"/>
        <v>#N/A</v>
      </c>
      <c r="T104" t="e">
        <f t="shared" si="4"/>
        <v>#N/A</v>
      </c>
      <c r="U104" t="e">
        <f t="shared" si="5"/>
        <v>#N/A</v>
      </c>
    </row>
    <row r="105" spans="2:21" ht="15.75" customHeight="1" thickBot="1" x14ac:dyDescent="0.3">
      <c r="B105">
        <v>102</v>
      </c>
      <c r="M105">
        <v>3</v>
      </c>
      <c r="N105">
        <v>8</v>
      </c>
      <c r="O105">
        <v>8</v>
      </c>
      <c r="P105">
        <v>16</v>
      </c>
      <c r="S105" t="e">
        <f t="shared" si="3"/>
        <v>#N/A</v>
      </c>
      <c r="T105" t="e">
        <f t="shared" si="4"/>
        <v>#N/A</v>
      </c>
      <c r="U105" t="e">
        <f t="shared" si="5"/>
        <v>#N/A</v>
      </c>
    </row>
    <row r="106" spans="2:21" ht="15.75" customHeight="1" thickBot="1" x14ac:dyDescent="0.3">
      <c r="B106">
        <v>103</v>
      </c>
      <c r="M106">
        <v>3</v>
      </c>
      <c r="N106">
        <v>8</v>
      </c>
      <c r="O106">
        <v>8</v>
      </c>
      <c r="P106">
        <v>16</v>
      </c>
      <c r="S106" t="e">
        <f t="shared" si="3"/>
        <v>#N/A</v>
      </c>
      <c r="T106" t="e">
        <f t="shared" si="4"/>
        <v>#N/A</v>
      </c>
      <c r="U106" t="e">
        <f t="shared" si="5"/>
        <v>#N/A</v>
      </c>
    </row>
    <row r="107" spans="2:21" ht="15.75" customHeight="1" thickBot="1" x14ac:dyDescent="0.3">
      <c r="B107">
        <v>104</v>
      </c>
      <c r="M107">
        <v>3</v>
      </c>
      <c r="N107">
        <v>8</v>
      </c>
      <c r="O107">
        <v>8</v>
      </c>
      <c r="P107">
        <v>16</v>
      </c>
      <c r="S107" t="e">
        <f t="shared" si="3"/>
        <v>#N/A</v>
      </c>
      <c r="T107" t="e">
        <f t="shared" si="4"/>
        <v>#N/A</v>
      </c>
      <c r="U107" t="e">
        <f t="shared" si="5"/>
        <v>#N/A</v>
      </c>
    </row>
    <row r="108" spans="2:21" ht="15.75" customHeight="1" thickBot="1" x14ac:dyDescent="0.3">
      <c r="B108">
        <v>105</v>
      </c>
      <c r="M108">
        <v>3</v>
      </c>
      <c r="N108">
        <v>8</v>
      </c>
      <c r="O108">
        <v>8</v>
      </c>
      <c r="P108">
        <v>16</v>
      </c>
      <c r="S108" t="e">
        <f t="shared" si="3"/>
        <v>#N/A</v>
      </c>
      <c r="T108" t="e">
        <f t="shared" si="4"/>
        <v>#N/A</v>
      </c>
      <c r="U108" t="e">
        <f t="shared" si="5"/>
        <v>#N/A</v>
      </c>
    </row>
    <row r="109" spans="2:21" ht="15.75" customHeight="1" thickBot="1" x14ac:dyDescent="0.3">
      <c r="B109">
        <v>106</v>
      </c>
      <c r="M109">
        <v>4</v>
      </c>
      <c r="N109">
        <v>8</v>
      </c>
      <c r="O109">
        <v>8</v>
      </c>
      <c r="P109">
        <v>16</v>
      </c>
      <c r="S109" t="e">
        <f t="shared" si="3"/>
        <v>#N/A</v>
      </c>
      <c r="T109" t="e">
        <f t="shared" si="4"/>
        <v>#N/A</v>
      </c>
      <c r="U109" t="e">
        <f t="shared" si="5"/>
        <v>#N/A</v>
      </c>
    </row>
    <row r="110" spans="2:21" ht="15.75" customHeight="1" thickBot="1" x14ac:dyDescent="0.3">
      <c r="B110">
        <v>107</v>
      </c>
      <c r="M110">
        <v>4</v>
      </c>
      <c r="N110">
        <v>8</v>
      </c>
      <c r="O110">
        <v>8</v>
      </c>
      <c r="P110">
        <v>16</v>
      </c>
      <c r="S110" t="e">
        <f t="shared" si="3"/>
        <v>#N/A</v>
      </c>
      <c r="T110" t="e">
        <f t="shared" si="4"/>
        <v>#N/A</v>
      </c>
      <c r="U110" t="e">
        <f t="shared" si="5"/>
        <v>#N/A</v>
      </c>
    </row>
    <row r="111" spans="2:21" ht="15.75" customHeight="1" thickBot="1" x14ac:dyDescent="0.3">
      <c r="B111">
        <v>108</v>
      </c>
      <c r="M111">
        <v>4</v>
      </c>
      <c r="N111">
        <v>8</v>
      </c>
      <c r="O111">
        <v>8</v>
      </c>
      <c r="P111">
        <v>16</v>
      </c>
      <c r="S111" t="e">
        <f t="shared" si="3"/>
        <v>#N/A</v>
      </c>
      <c r="T111" t="e">
        <f t="shared" si="4"/>
        <v>#N/A</v>
      </c>
      <c r="U111" t="e">
        <f t="shared" si="5"/>
        <v>#N/A</v>
      </c>
    </row>
    <row r="112" spans="2:21" ht="15.75" customHeight="1" thickBot="1" x14ac:dyDescent="0.3">
      <c r="B112">
        <v>109</v>
      </c>
      <c r="M112">
        <v>4</v>
      </c>
      <c r="N112">
        <v>8</v>
      </c>
      <c r="O112">
        <v>8</v>
      </c>
      <c r="P112">
        <v>16</v>
      </c>
      <c r="S112" t="e">
        <f t="shared" si="3"/>
        <v>#N/A</v>
      </c>
      <c r="T112" t="e">
        <f t="shared" si="4"/>
        <v>#N/A</v>
      </c>
      <c r="U112" t="e">
        <f t="shared" si="5"/>
        <v>#N/A</v>
      </c>
    </row>
    <row r="113" spans="2:21" ht="15.75" customHeight="1" thickBot="1" x14ac:dyDescent="0.3">
      <c r="B113">
        <v>110</v>
      </c>
      <c r="M113">
        <v>4</v>
      </c>
      <c r="N113">
        <v>8</v>
      </c>
      <c r="O113">
        <v>8</v>
      </c>
      <c r="P113">
        <v>16</v>
      </c>
      <c r="S113" t="e">
        <f t="shared" si="3"/>
        <v>#N/A</v>
      </c>
      <c r="T113" t="e">
        <f t="shared" si="4"/>
        <v>#N/A</v>
      </c>
      <c r="U113" t="e">
        <f t="shared" si="5"/>
        <v>#N/A</v>
      </c>
    </row>
    <row r="114" spans="2:21" ht="15.75" customHeight="1" thickBot="1" x14ac:dyDescent="0.3">
      <c r="B114">
        <v>111</v>
      </c>
      <c r="M114">
        <v>4</v>
      </c>
      <c r="N114">
        <v>8</v>
      </c>
      <c r="O114">
        <v>8</v>
      </c>
      <c r="P114">
        <v>16</v>
      </c>
      <c r="S114" t="e">
        <f t="shared" si="3"/>
        <v>#N/A</v>
      </c>
      <c r="T114" t="e">
        <f t="shared" si="4"/>
        <v>#N/A</v>
      </c>
      <c r="U114" t="e">
        <f t="shared" si="5"/>
        <v>#N/A</v>
      </c>
    </row>
    <row r="115" spans="2:21" ht="15.75" customHeight="1" thickBot="1" x14ac:dyDescent="0.3">
      <c r="B115">
        <v>112</v>
      </c>
      <c r="M115">
        <v>4</v>
      </c>
      <c r="N115">
        <v>8</v>
      </c>
      <c r="O115">
        <v>8</v>
      </c>
      <c r="P115">
        <v>16</v>
      </c>
      <c r="S115" t="e">
        <f t="shared" si="3"/>
        <v>#N/A</v>
      </c>
      <c r="T115" t="e">
        <f t="shared" si="4"/>
        <v>#N/A</v>
      </c>
      <c r="U115" t="e">
        <f t="shared" si="5"/>
        <v>#N/A</v>
      </c>
    </row>
    <row r="116" spans="2:21" ht="15.75" customHeight="1" thickBot="1" x14ac:dyDescent="0.3">
      <c r="B116">
        <v>113</v>
      </c>
      <c r="M116">
        <v>4</v>
      </c>
      <c r="N116">
        <v>8</v>
      </c>
      <c r="O116">
        <v>8</v>
      </c>
      <c r="P116">
        <v>16</v>
      </c>
      <c r="S116" t="e">
        <f t="shared" si="3"/>
        <v>#N/A</v>
      </c>
      <c r="T116" t="e">
        <f t="shared" si="4"/>
        <v>#N/A</v>
      </c>
      <c r="U116" t="e">
        <f t="shared" si="5"/>
        <v>#N/A</v>
      </c>
    </row>
    <row r="117" spans="2:21" ht="15.75" customHeight="1" thickBot="1" x14ac:dyDescent="0.3">
      <c r="B117">
        <v>114</v>
      </c>
      <c r="M117">
        <v>4</v>
      </c>
      <c r="N117">
        <v>8</v>
      </c>
      <c r="O117">
        <v>8</v>
      </c>
      <c r="P117">
        <v>16</v>
      </c>
      <c r="S117" t="e">
        <f t="shared" si="3"/>
        <v>#N/A</v>
      </c>
      <c r="T117" t="e">
        <f t="shared" si="4"/>
        <v>#N/A</v>
      </c>
      <c r="U117" t="e">
        <f t="shared" si="5"/>
        <v>#N/A</v>
      </c>
    </row>
    <row r="118" spans="2:21" ht="15.75" customHeight="1" thickBot="1" x14ac:dyDescent="0.3">
      <c r="B118">
        <v>115</v>
      </c>
      <c r="M118">
        <v>4</v>
      </c>
      <c r="N118">
        <v>8</v>
      </c>
      <c r="O118">
        <v>8</v>
      </c>
      <c r="P118">
        <v>16</v>
      </c>
      <c r="S118" t="e">
        <f t="shared" si="3"/>
        <v>#N/A</v>
      </c>
      <c r="T118" t="e">
        <f t="shared" si="4"/>
        <v>#N/A</v>
      </c>
      <c r="U118" t="e">
        <f t="shared" si="5"/>
        <v>#N/A</v>
      </c>
    </row>
    <row r="119" spans="2:21" ht="15.75" customHeight="1" thickBot="1" x14ac:dyDescent="0.3">
      <c r="B119">
        <v>116</v>
      </c>
      <c r="M119">
        <v>4</v>
      </c>
      <c r="N119">
        <v>8</v>
      </c>
      <c r="O119">
        <v>8</v>
      </c>
      <c r="P119">
        <v>16</v>
      </c>
      <c r="S119" t="e">
        <f t="shared" si="3"/>
        <v>#N/A</v>
      </c>
      <c r="T119" t="e">
        <f t="shared" si="4"/>
        <v>#N/A</v>
      </c>
      <c r="U119" t="e">
        <f t="shared" si="5"/>
        <v>#N/A</v>
      </c>
    </row>
    <row r="120" spans="2:21" ht="15.75" customHeight="1" thickBot="1" x14ac:dyDescent="0.3">
      <c r="B120">
        <v>117</v>
      </c>
      <c r="M120">
        <v>4</v>
      </c>
      <c r="N120">
        <v>8</v>
      </c>
      <c r="O120">
        <v>8</v>
      </c>
      <c r="P120">
        <v>16</v>
      </c>
      <c r="S120" t="e">
        <f t="shared" si="3"/>
        <v>#N/A</v>
      </c>
      <c r="T120" t="e">
        <f t="shared" si="4"/>
        <v>#N/A</v>
      </c>
      <c r="U120" t="e">
        <f t="shared" si="5"/>
        <v>#N/A</v>
      </c>
    </row>
    <row r="121" spans="2:21" ht="15.75" customHeight="1" thickBot="1" x14ac:dyDescent="0.3">
      <c r="B121">
        <v>118</v>
      </c>
      <c r="M121">
        <v>4</v>
      </c>
      <c r="N121">
        <v>8</v>
      </c>
      <c r="O121">
        <v>8</v>
      </c>
      <c r="P121">
        <v>16</v>
      </c>
      <c r="S121" t="e">
        <f t="shared" si="3"/>
        <v>#N/A</v>
      </c>
      <c r="T121" t="e">
        <f t="shared" si="4"/>
        <v>#N/A</v>
      </c>
      <c r="U121" t="e">
        <f t="shared" si="5"/>
        <v>#N/A</v>
      </c>
    </row>
    <row r="122" spans="2:21" ht="15.75" customHeight="1" thickBot="1" x14ac:dyDescent="0.3">
      <c r="B122">
        <v>119</v>
      </c>
      <c r="M122">
        <v>4</v>
      </c>
      <c r="N122">
        <v>8</v>
      </c>
      <c r="O122">
        <v>8</v>
      </c>
      <c r="P122">
        <v>16</v>
      </c>
      <c r="S122" t="e">
        <f t="shared" si="3"/>
        <v>#N/A</v>
      </c>
      <c r="T122" t="e">
        <f t="shared" si="4"/>
        <v>#N/A</v>
      </c>
      <c r="U122" t="e">
        <f t="shared" si="5"/>
        <v>#N/A</v>
      </c>
    </row>
    <row r="123" spans="2:21" ht="15.75" customHeight="1" thickBot="1" x14ac:dyDescent="0.3">
      <c r="B123">
        <v>120</v>
      </c>
      <c r="M123">
        <v>4</v>
      </c>
      <c r="N123">
        <v>8</v>
      </c>
      <c r="O123">
        <v>8</v>
      </c>
      <c r="P123">
        <v>16</v>
      </c>
      <c r="S123" t="e">
        <f t="shared" si="3"/>
        <v>#N/A</v>
      </c>
      <c r="T123" t="e">
        <f t="shared" si="4"/>
        <v>#N/A</v>
      </c>
      <c r="U123" t="e">
        <f t="shared" si="5"/>
        <v>#N/A</v>
      </c>
    </row>
    <row r="124" spans="2:21" ht="15.75" customHeight="1" thickBot="1" x14ac:dyDescent="0.3">
      <c r="B124">
        <v>121</v>
      </c>
      <c r="M124">
        <v>5</v>
      </c>
      <c r="N124">
        <v>8</v>
      </c>
      <c r="O124">
        <v>8</v>
      </c>
      <c r="P124">
        <v>16</v>
      </c>
      <c r="S124" t="e">
        <f t="shared" si="3"/>
        <v>#N/A</v>
      </c>
      <c r="T124" t="e">
        <f t="shared" si="4"/>
        <v>#N/A</v>
      </c>
      <c r="U124" t="e">
        <f t="shared" si="5"/>
        <v>#N/A</v>
      </c>
    </row>
    <row r="125" spans="2:21" ht="15.75" customHeight="1" thickBot="1" x14ac:dyDescent="0.3">
      <c r="B125">
        <v>122</v>
      </c>
      <c r="M125">
        <v>5</v>
      </c>
      <c r="N125">
        <v>8</v>
      </c>
      <c r="O125">
        <v>8</v>
      </c>
      <c r="P125">
        <v>16</v>
      </c>
      <c r="S125" t="e">
        <f t="shared" si="3"/>
        <v>#N/A</v>
      </c>
      <c r="T125" t="e">
        <f t="shared" si="4"/>
        <v>#N/A</v>
      </c>
      <c r="U125" t="e">
        <f t="shared" si="5"/>
        <v>#N/A</v>
      </c>
    </row>
    <row r="126" spans="2:21" ht="15.75" customHeight="1" thickBot="1" x14ac:dyDescent="0.3">
      <c r="B126">
        <v>123</v>
      </c>
      <c r="M126">
        <v>5</v>
      </c>
      <c r="N126">
        <v>8</v>
      </c>
      <c r="O126">
        <v>8</v>
      </c>
      <c r="P126">
        <v>16</v>
      </c>
      <c r="S126" t="e">
        <f t="shared" si="3"/>
        <v>#N/A</v>
      </c>
      <c r="T126" t="e">
        <f t="shared" si="4"/>
        <v>#N/A</v>
      </c>
      <c r="U126" t="e">
        <f t="shared" si="5"/>
        <v>#N/A</v>
      </c>
    </row>
    <row r="127" spans="2:21" ht="15.75" customHeight="1" thickBot="1" x14ac:dyDescent="0.3">
      <c r="B127">
        <v>124</v>
      </c>
      <c r="M127">
        <v>5</v>
      </c>
      <c r="N127">
        <v>8</v>
      </c>
      <c r="O127">
        <v>8</v>
      </c>
      <c r="P127">
        <v>16</v>
      </c>
      <c r="S127" t="e">
        <f t="shared" si="3"/>
        <v>#N/A</v>
      </c>
      <c r="T127" t="e">
        <f t="shared" si="4"/>
        <v>#N/A</v>
      </c>
      <c r="U127" t="e">
        <f t="shared" si="5"/>
        <v>#N/A</v>
      </c>
    </row>
    <row r="128" spans="2:21" ht="15.75" customHeight="1" thickBot="1" x14ac:dyDescent="0.3">
      <c r="B128">
        <v>125</v>
      </c>
      <c r="M128">
        <v>5</v>
      </c>
      <c r="N128">
        <v>8</v>
      </c>
      <c r="O128">
        <v>8</v>
      </c>
      <c r="P128">
        <v>16</v>
      </c>
      <c r="S128" t="e">
        <f t="shared" si="3"/>
        <v>#N/A</v>
      </c>
      <c r="T128" t="e">
        <f t="shared" si="4"/>
        <v>#N/A</v>
      </c>
      <c r="U128" t="e">
        <f t="shared" si="5"/>
        <v>#N/A</v>
      </c>
    </row>
    <row r="129" spans="2:21" ht="15.75" customHeight="1" thickBot="1" x14ac:dyDescent="0.3">
      <c r="B129">
        <v>126</v>
      </c>
      <c r="M129">
        <v>5</v>
      </c>
      <c r="N129">
        <v>8</v>
      </c>
      <c r="O129">
        <v>8</v>
      </c>
      <c r="P129">
        <v>16</v>
      </c>
      <c r="S129" t="e">
        <f t="shared" si="3"/>
        <v>#N/A</v>
      </c>
      <c r="T129" t="e">
        <f t="shared" si="4"/>
        <v>#N/A</v>
      </c>
      <c r="U129" t="e">
        <f t="shared" si="5"/>
        <v>#N/A</v>
      </c>
    </row>
    <row r="130" spans="2:21" ht="15.75" customHeight="1" thickBot="1" x14ac:dyDescent="0.3">
      <c r="B130">
        <v>127</v>
      </c>
      <c r="M130">
        <v>6</v>
      </c>
      <c r="N130">
        <v>8</v>
      </c>
      <c r="O130">
        <v>8</v>
      </c>
      <c r="P130">
        <v>16</v>
      </c>
      <c r="S130" t="e">
        <f t="shared" ref="S130" si="6">IF(AND(ISNUMBER(Q130), ISNUMBER(R130)), Q130 + R130, NA())</f>
        <v>#N/A</v>
      </c>
      <c r="T130" t="e">
        <f t="shared" ref="T130" si="7">P$2*LN(S130/P$2)+2*M130</f>
        <v>#N/A</v>
      </c>
      <c r="U130" t="e">
        <f t="shared" ref="U130" si="8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7" priority="6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1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0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30"/>
  <sheetViews>
    <sheetView topLeftCell="D1" zoomScaleNormal="100" workbookViewId="0">
      <selection activeCell="S4" sqref="S4"/>
    </sheetView>
  </sheetViews>
  <sheetFormatPr defaultRowHeight="15" x14ac:dyDescent="0.25"/>
  <cols>
    <col min="1" max="1" width="10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23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3.50367965</v>
      </c>
      <c r="R2">
        <v>0.94913113000000005</v>
      </c>
      <c r="S2">
        <f t="shared" ref="S2:S33" si="0">IF(AND(ISNUMBER(Q2), ISNUMBER(R2)), Q2 + R2, NA())</f>
        <v>4.4528107800000001</v>
      </c>
      <c r="T2">
        <f t="shared" ref="T2:T33" si="1">P$2*LN(S2/P$2)+2*M2</f>
        <v>-20.464851032073692</v>
      </c>
      <c r="U2">
        <f t="shared" ref="U2:U33" si="2">T2+(2*M2^2+2*M2)/(P2-M2-1)</f>
        <v>-20.464851032073692</v>
      </c>
    </row>
    <row r="3" spans="1:21" ht="15.75" customHeight="1" x14ac:dyDescent="0.25">
      <c r="A3" t="s">
        <v>21</v>
      </c>
      <c r="B3">
        <v>0</v>
      </c>
      <c r="C3">
        <f>0.000087496252585056</f>
        <v>8.7496252585055997E-5</v>
      </c>
      <c r="E3">
        <f>0.408727254391692</f>
        <v>0.408727254391692</v>
      </c>
      <c r="F3">
        <f>181.11289556412</f>
        <v>181.11289556412001</v>
      </c>
      <c r="M3">
        <v>0</v>
      </c>
      <c r="N3">
        <v>8</v>
      </c>
      <c r="O3">
        <v>8</v>
      </c>
      <c r="P3">
        <v>16</v>
      </c>
      <c r="Q3">
        <f>0.329325679139358</f>
        <v>0.32932567913935801</v>
      </c>
      <c r="R3">
        <f>0.758884924562774</f>
        <v>0.75888492456277401</v>
      </c>
      <c r="S3">
        <f t="shared" si="0"/>
        <v>1.088210603702132</v>
      </c>
      <c r="T3">
        <f t="shared" si="1"/>
        <v>-43.008864367344621</v>
      </c>
      <c r="U3">
        <f t="shared" si="2"/>
        <v>-43.008864367344621</v>
      </c>
    </row>
    <row r="4" spans="1:21" ht="15.75" customHeight="1" x14ac:dyDescent="0.25">
      <c r="B4">
        <v>1</v>
      </c>
      <c r="G4">
        <v>0.14709907034868761</v>
      </c>
      <c r="M4">
        <v>1</v>
      </c>
      <c r="N4">
        <v>8</v>
      </c>
      <c r="O4">
        <v>8</v>
      </c>
      <c r="P4">
        <v>16</v>
      </c>
      <c r="Q4">
        <v>0.58642886999999999</v>
      </c>
      <c r="R4">
        <v>0.57157382000000001</v>
      </c>
      <c r="S4">
        <f t="shared" si="0"/>
        <v>1.15800269</v>
      </c>
      <c r="T4">
        <f t="shared" si="1"/>
        <v>-40.014272321936588</v>
      </c>
      <c r="U4">
        <f t="shared" si="2"/>
        <v>-39.728558036222303</v>
      </c>
    </row>
    <row r="5" spans="1:21" ht="15.75" customHeight="1" thickBot="1" x14ac:dyDescent="0.3">
      <c r="B5">
        <v>2</v>
      </c>
      <c r="H5">
        <v>0.49898152934664092</v>
      </c>
      <c r="M5">
        <v>1</v>
      </c>
      <c r="N5">
        <v>8</v>
      </c>
      <c r="O5">
        <v>8</v>
      </c>
      <c r="P5">
        <v>16</v>
      </c>
      <c r="Q5">
        <v>0.59401676000000003</v>
      </c>
      <c r="R5">
        <v>0.51428545000000003</v>
      </c>
      <c r="S5">
        <f t="shared" si="0"/>
        <v>1.1083022100000002</v>
      </c>
      <c r="T5">
        <f t="shared" si="1"/>
        <v>-40.716150694357843</v>
      </c>
      <c r="U5">
        <f t="shared" si="2"/>
        <v>-40.430436408643558</v>
      </c>
    </row>
    <row r="6" spans="1:21" ht="15.75" customHeight="1" thickBot="1" x14ac:dyDescent="0.3">
      <c r="B6">
        <v>3</v>
      </c>
      <c r="I6">
        <v>1.168842855306045</v>
      </c>
      <c r="M6">
        <v>1</v>
      </c>
      <c r="N6">
        <v>8</v>
      </c>
      <c r="O6">
        <v>8</v>
      </c>
      <c r="P6">
        <v>16</v>
      </c>
      <c r="Q6">
        <v>0.62090469999999998</v>
      </c>
      <c r="R6">
        <v>0.47378752000000002</v>
      </c>
      <c r="S6">
        <f t="shared" si="0"/>
        <v>1.09469222</v>
      </c>
      <c r="T6">
        <f t="shared" si="1"/>
        <v>-40.91384761770572</v>
      </c>
      <c r="U6">
        <f t="shared" si="2"/>
        <v>-40.628133331991435</v>
      </c>
    </row>
    <row r="7" spans="1:21" ht="15.75" customHeight="1" thickBot="1" x14ac:dyDescent="0.3">
      <c r="B7">
        <v>4</v>
      </c>
      <c r="J7">
        <v>1.031252132063635</v>
      </c>
      <c r="M7">
        <v>1</v>
      </c>
      <c r="N7">
        <v>8</v>
      </c>
      <c r="O7">
        <v>8</v>
      </c>
      <c r="P7">
        <v>16</v>
      </c>
      <c r="Q7">
        <v>0.59554618999999998</v>
      </c>
      <c r="R7">
        <v>0.62563732000000005</v>
      </c>
      <c r="S7">
        <f t="shared" si="0"/>
        <v>1.2211835099999999</v>
      </c>
      <c r="T7">
        <f t="shared" si="1"/>
        <v>-39.16429189702491</v>
      </c>
      <c r="U7">
        <f t="shared" si="2"/>
        <v>-38.878577611310625</v>
      </c>
    </row>
    <row r="8" spans="1:21" ht="15.75" customHeight="1" thickBot="1" x14ac:dyDescent="0.3">
      <c r="B8">
        <v>5</v>
      </c>
      <c r="K8">
        <v>22.732142903459799</v>
      </c>
      <c r="M8">
        <v>1</v>
      </c>
      <c r="N8">
        <v>8</v>
      </c>
      <c r="O8">
        <v>8</v>
      </c>
      <c r="P8">
        <v>16</v>
      </c>
      <c r="Q8">
        <v>0.56493815000000003</v>
      </c>
      <c r="R8">
        <v>0.70887089000000003</v>
      </c>
      <c r="S8">
        <f t="shared" si="0"/>
        <v>1.2738090400000002</v>
      </c>
      <c r="T8">
        <f t="shared" si="1"/>
        <v>-38.489233062949516</v>
      </c>
      <c r="U8">
        <f t="shared" si="2"/>
        <v>-38.203518777235232</v>
      </c>
    </row>
    <row r="9" spans="1:21" ht="15.75" customHeight="1" thickBot="1" x14ac:dyDescent="0.3">
      <c r="B9">
        <v>6</v>
      </c>
      <c r="L9">
        <v>12140.193945292331</v>
      </c>
      <c r="M9">
        <v>1</v>
      </c>
      <c r="N9">
        <v>8</v>
      </c>
      <c r="O9">
        <v>8</v>
      </c>
      <c r="P9">
        <v>16</v>
      </c>
      <c r="Q9">
        <v>0.59545376000000005</v>
      </c>
      <c r="R9">
        <v>0.70764815000000003</v>
      </c>
      <c r="S9">
        <f t="shared" si="0"/>
        <v>1.3031019100000001</v>
      </c>
      <c r="T9">
        <f t="shared" si="1"/>
        <v>-38.125459445385253</v>
      </c>
      <c r="U9">
        <f t="shared" si="2"/>
        <v>-37.839745159670969</v>
      </c>
    </row>
    <row r="10" spans="1:21" ht="15.75" customHeight="1" thickBot="1" x14ac:dyDescent="0.3">
      <c r="B10">
        <v>7</v>
      </c>
      <c r="G10">
        <v>4.4746045367119791E-2</v>
      </c>
      <c r="H10">
        <v>1.4057264817172821</v>
      </c>
      <c r="M10">
        <v>2</v>
      </c>
      <c r="N10">
        <v>8</v>
      </c>
      <c r="O10">
        <v>8</v>
      </c>
      <c r="P10">
        <v>16</v>
      </c>
      <c r="Q10">
        <v>0.67179023999999998</v>
      </c>
      <c r="R10">
        <v>0.48589725</v>
      </c>
      <c r="S10">
        <f t="shared" si="0"/>
        <v>1.15768749</v>
      </c>
      <c r="T10">
        <f t="shared" si="1"/>
        <v>-38.018627999630176</v>
      </c>
      <c r="U10">
        <f t="shared" si="2"/>
        <v>-37.095551076553257</v>
      </c>
    </row>
    <row r="11" spans="1:21" ht="15.75" customHeight="1" thickBot="1" x14ac:dyDescent="0.3">
      <c r="B11">
        <v>8</v>
      </c>
      <c r="G11">
        <v>0.12611819929414739</v>
      </c>
      <c r="I11">
        <v>1.1607540807275329</v>
      </c>
      <c r="M11">
        <v>2</v>
      </c>
      <c r="N11">
        <v>8</v>
      </c>
      <c r="O11">
        <v>8</v>
      </c>
      <c r="P11">
        <v>16</v>
      </c>
      <c r="Q11">
        <v>0.61416791999999998</v>
      </c>
      <c r="R11">
        <v>0.44073834000000001</v>
      </c>
      <c r="S11">
        <f t="shared" si="0"/>
        <v>1.0549062600000001</v>
      </c>
      <c r="T11">
        <f t="shared" si="1"/>
        <v>-39.506188997439821</v>
      </c>
      <c r="U11">
        <f t="shared" si="2"/>
        <v>-38.583112074362901</v>
      </c>
    </row>
    <row r="12" spans="1:21" ht="15.75" customHeight="1" thickBot="1" x14ac:dyDescent="0.3">
      <c r="B12">
        <v>9</v>
      </c>
      <c r="G12">
        <v>11.350608294761949</v>
      </c>
      <c r="J12">
        <v>86.150539310473917</v>
      </c>
      <c r="M12">
        <v>2</v>
      </c>
      <c r="N12">
        <v>8</v>
      </c>
      <c r="O12">
        <v>8</v>
      </c>
      <c r="P12">
        <v>16</v>
      </c>
      <c r="Q12">
        <v>0.52364065000000004</v>
      </c>
      <c r="R12">
        <v>0.28584712000000001</v>
      </c>
      <c r="S12">
        <f t="shared" si="0"/>
        <v>0.80948777000000005</v>
      </c>
      <c r="T12">
        <f t="shared" si="1"/>
        <v>-43.743077380956336</v>
      </c>
      <c r="U12">
        <f t="shared" si="2"/>
        <v>-42.820000457879416</v>
      </c>
    </row>
    <row r="13" spans="1:21" ht="15.75" customHeight="1" thickBot="1" x14ac:dyDescent="0.3">
      <c r="B13">
        <v>10</v>
      </c>
      <c r="G13">
        <v>7.0748057093119598E-2</v>
      </c>
      <c r="K13">
        <v>75.658821920369149</v>
      </c>
      <c r="M13">
        <v>2</v>
      </c>
      <c r="N13">
        <v>8</v>
      </c>
      <c r="O13">
        <v>8</v>
      </c>
      <c r="P13">
        <v>16</v>
      </c>
      <c r="Q13">
        <v>0.73120890999999999</v>
      </c>
      <c r="R13">
        <v>1.23799569</v>
      </c>
      <c r="S13">
        <f t="shared" si="0"/>
        <v>1.9692045999999999</v>
      </c>
      <c r="T13">
        <f t="shared" si="1"/>
        <v>-29.519344277865628</v>
      </c>
      <c r="U13">
        <f t="shared" si="2"/>
        <v>-28.596267354788704</v>
      </c>
    </row>
    <row r="14" spans="1:21" ht="15.75" customHeight="1" thickBot="1" x14ac:dyDescent="0.3">
      <c r="B14">
        <v>11</v>
      </c>
      <c r="G14">
        <v>0.1890849514091002</v>
      </c>
      <c r="L14">
        <v>718525.74533494003</v>
      </c>
      <c r="M14">
        <v>2</v>
      </c>
      <c r="N14">
        <v>8</v>
      </c>
      <c r="O14">
        <v>8</v>
      </c>
      <c r="P14">
        <v>16</v>
      </c>
      <c r="Q14">
        <v>1.2495352</v>
      </c>
      <c r="R14">
        <v>0.47232088999999999</v>
      </c>
      <c r="S14">
        <f t="shared" si="0"/>
        <v>1.72185609</v>
      </c>
      <c r="T14">
        <f t="shared" si="1"/>
        <v>-31.666974258481602</v>
      </c>
      <c r="U14">
        <f t="shared" si="2"/>
        <v>-30.743897335404679</v>
      </c>
    </row>
    <row r="15" spans="1:21" ht="15.75" customHeight="1" thickBot="1" x14ac:dyDescent="0.3">
      <c r="B15">
        <v>12</v>
      </c>
      <c r="H15">
        <v>0.34628491014222978</v>
      </c>
      <c r="I15">
        <v>1.157538395118493</v>
      </c>
      <c r="M15">
        <v>2</v>
      </c>
      <c r="N15">
        <v>8</v>
      </c>
      <c r="O15">
        <v>8</v>
      </c>
      <c r="P15">
        <v>16</v>
      </c>
      <c r="Q15">
        <v>0.61462742000000004</v>
      </c>
      <c r="R15">
        <v>0.48505118000000003</v>
      </c>
      <c r="S15">
        <f t="shared" si="0"/>
        <v>1.0996786000000001</v>
      </c>
      <c r="T15">
        <f t="shared" si="1"/>
        <v>-38.841132271152993</v>
      </c>
      <c r="U15">
        <f t="shared" si="2"/>
        <v>-37.918055348076074</v>
      </c>
    </row>
    <row r="16" spans="1:21" ht="15.75" customHeight="1" thickBot="1" x14ac:dyDescent="0.3">
      <c r="B16">
        <v>13</v>
      </c>
      <c r="H16">
        <v>6.765847902306878</v>
      </c>
      <c r="J16">
        <v>19.87087144641389</v>
      </c>
      <c r="M16">
        <v>2</v>
      </c>
      <c r="N16">
        <v>8</v>
      </c>
      <c r="O16">
        <v>8</v>
      </c>
      <c r="P16">
        <v>16</v>
      </c>
      <c r="Q16">
        <v>0.46868616000000002</v>
      </c>
      <c r="R16">
        <v>0.36888272999999999</v>
      </c>
      <c r="S16">
        <f t="shared" si="0"/>
        <v>0.83756889000000001</v>
      </c>
      <c r="T16">
        <f t="shared" si="1"/>
        <v>-43.197447747026835</v>
      </c>
      <c r="U16">
        <f t="shared" si="2"/>
        <v>-42.274370823949916</v>
      </c>
    </row>
    <row r="17" spans="2:21" ht="15.75" customHeight="1" thickBot="1" x14ac:dyDescent="0.3">
      <c r="B17">
        <v>14</v>
      </c>
      <c r="H17">
        <v>0.46928285144086512</v>
      </c>
      <c r="K17">
        <v>8.9721398289852061</v>
      </c>
      <c r="M17">
        <v>2</v>
      </c>
      <c r="N17">
        <v>8</v>
      </c>
      <c r="O17">
        <v>8</v>
      </c>
      <c r="P17">
        <v>16</v>
      </c>
      <c r="Q17">
        <v>0.62503012999999996</v>
      </c>
      <c r="R17">
        <v>0.53974367999999995</v>
      </c>
      <c r="S17">
        <f t="shared" si="0"/>
        <v>1.1647738099999998</v>
      </c>
      <c r="T17">
        <f t="shared" si="1"/>
        <v>-37.920988937263701</v>
      </c>
      <c r="U17">
        <f t="shared" si="2"/>
        <v>-36.997912014186781</v>
      </c>
    </row>
    <row r="18" spans="2:21" ht="15.75" customHeight="1" thickBot="1" x14ac:dyDescent="0.3">
      <c r="B18">
        <v>15</v>
      </c>
      <c r="H18">
        <v>0.46843417745298938</v>
      </c>
      <c r="L18">
        <v>49747.019826336938</v>
      </c>
      <c r="M18">
        <v>2</v>
      </c>
      <c r="N18">
        <v>8</v>
      </c>
      <c r="O18">
        <v>8</v>
      </c>
      <c r="P18">
        <v>16</v>
      </c>
      <c r="Q18">
        <v>0.57588055000000005</v>
      </c>
      <c r="R18">
        <v>0.54545188</v>
      </c>
      <c r="S18">
        <f t="shared" si="0"/>
        <v>1.12133243</v>
      </c>
      <c r="T18">
        <f t="shared" si="1"/>
        <v>-38.529137190177579</v>
      </c>
      <c r="U18">
        <f t="shared" si="2"/>
        <v>-37.606060267100659</v>
      </c>
    </row>
    <row r="19" spans="2:21" ht="15.75" customHeight="1" thickBot="1" x14ac:dyDescent="0.3">
      <c r="B19">
        <v>16</v>
      </c>
      <c r="I19">
        <v>1.194271068501084</v>
      </c>
      <c r="J19">
        <v>1.4786071987893981</v>
      </c>
      <c r="M19">
        <v>2</v>
      </c>
      <c r="N19">
        <v>8</v>
      </c>
      <c r="O19">
        <v>8</v>
      </c>
      <c r="P19">
        <v>16</v>
      </c>
      <c r="Q19">
        <v>0.69788640000000002</v>
      </c>
      <c r="R19">
        <v>0.57209785000000002</v>
      </c>
      <c r="S19">
        <f t="shared" si="0"/>
        <v>1.26998425</v>
      </c>
      <c r="T19">
        <f t="shared" si="1"/>
        <v>-36.537347574735755</v>
      </c>
      <c r="U19">
        <f t="shared" si="2"/>
        <v>-35.614270651658835</v>
      </c>
    </row>
    <row r="20" spans="2:21" ht="15.75" customHeight="1" thickBot="1" x14ac:dyDescent="0.3">
      <c r="B20">
        <v>17</v>
      </c>
      <c r="I20">
        <v>1.231554771663196</v>
      </c>
      <c r="K20">
        <v>6.3272497173006457</v>
      </c>
      <c r="M20">
        <v>2</v>
      </c>
      <c r="N20">
        <v>8</v>
      </c>
      <c r="O20">
        <v>8</v>
      </c>
      <c r="P20">
        <v>16</v>
      </c>
      <c r="Q20">
        <v>0.59973577</v>
      </c>
      <c r="R20">
        <v>0.53625977000000002</v>
      </c>
      <c r="S20">
        <f t="shared" si="0"/>
        <v>1.1359955400000001</v>
      </c>
      <c r="T20">
        <f t="shared" si="1"/>
        <v>-38.321269248077861</v>
      </c>
      <c r="U20">
        <f t="shared" si="2"/>
        <v>-37.398192325000942</v>
      </c>
    </row>
    <row r="21" spans="2:21" ht="15.75" customHeight="1" thickBot="1" x14ac:dyDescent="0.3">
      <c r="B21">
        <v>18</v>
      </c>
      <c r="I21">
        <v>1.197694890782286</v>
      </c>
      <c r="L21">
        <v>10302.610996597159</v>
      </c>
      <c r="M21">
        <v>2</v>
      </c>
      <c r="N21">
        <v>8</v>
      </c>
      <c r="O21">
        <v>8</v>
      </c>
      <c r="P21">
        <v>16</v>
      </c>
      <c r="Q21">
        <v>0.61726157000000004</v>
      </c>
      <c r="R21">
        <v>0.49842289000000001</v>
      </c>
      <c r="S21">
        <f t="shared" si="0"/>
        <v>1.11568446</v>
      </c>
      <c r="T21">
        <f t="shared" si="1"/>
        <v>-38.609930243122925</v>
      </c>
      <c r="U21">
        <f t="shared" si="2"/>
        <v>-37.686853320046005</v>
      </c>
    </row>
    <row r="22" spans="2:21" ht="15.75" customHeight="1" thickBot="1" x14ac:dyDescent="0.3">
      <c r="B22">
        <v>19</v>
      </c>
      <c r="J22">
        <v>1.048530260140232</v>
      </c>
      <c r="K22">
        <v>24.624976745485181</v>
      </c>
      <c r="M22">
        <v>2</v>
      </c>
      <c r="N22">
        <v>8</v>
      </c>
      <c r="O22">
        <v>8</v>
      </c>
      <c r="P22">
        <v>16</v>
      </c>
      <c r="Q22">
        <v>0.57737579000000006</v>
      </c>
      <c r="R22">
        <v>0.62960384000000003</v>
      </c>
      <c r="S22">
        <f t="shared" si="0"/>
        <v>1.2069796300000002</v>
      </c>
      <c r="T22">
        <f t="shared" si="1"/>
        <v>-37.35148250912377</v>
      </c>
      <c r="U22">
        <f t="shared" si="2"/>
        <v>-36.42840558604685</v>
      </c>
    </row>
    <row r="23" spans="2:21" ht="15.75" customHeight="1" thickBot="1" x14ac:dyDescent="0.3">
      <c r="B23">
        <v>20</v>
      </c>
      <c r="J23">
        <v>1.047117154688529</v>
      </c>
      <c r="L23">
        <v>18112.70884204446</v>
      </c>
      <c r="M23">
        <v>2</v>
      </c>
      <c r="N23">
        <v>8</v>
      </c>
      <c r="O23">
        <v>8</v>
      </c>
      <c r="P23">
        <v>16</v>
      </c>
      <c r="Q23">
        <v>0.59314153999999997</v>
      </c>
      <c r="R23">
        <v>0.62940914000000003</v>
      </c>
      <c r="S23">
        <f t="shared" si="0"/>
        <v>1.2225506799999999</v>
      </c>
      <c r="T23">
        <f t="shared" si="1"/>
        <v>-37.146389195191183</v>
      </c>
      <c r="U23">
        <f t="shared" si="2"/>
        <v>-36.223312272114264</v>
      </c>
    </row>
    <row r="24" spans="2:21" ht="15.75" customHeight="1" thickBot="1" x14ac:dyDescent="0.3">
      <c r="B24">
        <v>21</v>
      </c>
      <c r="K24">
        <v>19.85146564775728</v>
      </c>
      <c r="L24">
        <v>67913.819414706726</v>
      </c>
      <c r="M24">
        <v>2</v>
      </c>
      <c r="N24">
        <v>8</v>
      </c>
      <c r="O24">
        <v>8</v>
      </c>
      <c r="P24">
        <v>16</v>
      </c>
      <c r="Q24">
        <v>0.56752645000000002</v>
      </c>
      <c r="R24">
        <v>0.70826301999999997</v>
      </c>
      <c r="S24">
        <f t="shared" si="0"/>
        <v>1.2757894699999999</v>
      </c>
      <c r="T24">
        <f t="shared" si="1"/>
        <v>-36.46437668948635</v>
      </c>
      <c r="U24">
        <f t="shared" si="2"/>
        <v>-35.541299766409431</v>
      </c>
    </row>
    <row r="25" spans="2:21" ht="15.75" customHeight="1" thickBot="1" x14ac:dyDescent="0.3">
      <c r="B25">
        <v>22</v>
      </c>
      <c r="G25">
        <v>2.3925173338192E-2</v>
      </c>
      <c r="H25">
        <v>1.9362089246342331</v>
      </c>
      <c r="I25">
        <v>1.2127813113264649</v>
      </c>
      <c r="M25">
        <v>3</v>
      </c>
      <c r="N25">
        <v>8</v>
      </c>
      <c r="O25">
        <v>8</v>
      </c>
      <c r="P25">
        <v>16</v>
      </c>
      <c r="Q25">
        <v>0.53796368000000006</v>
      </c>
      <c r="R25">
        <v>0.48655810999999999</v>
      </c>
      <c r="S25">
        <f t="shared" si="0"/>
        <v>1.0245217900000001</v>
      </c>
      <c r="T25">
        <f t="shared" si="1"/>
        <v>-37.973804237719676</v>
      </c>
      <c r="U25">
        <f t="shared" si="2"/>
        <v>-35.973804237719676</v>
      </c>
    </row>
    <row r="26" spans="2:21" ht="15.75" customHeight="1" thickBot="1" x14ac:dyDescent="0.3">
      <c r="B26">
        <v>23</v>
      </c>
      <c r="G26">
        <v>13.863386723355561</v>
      </c>
      <c r="H26">
        <v>0.31807354387236048</v>
      </c>
      <c r="J26">
        <v>98.622622236759568</v>
      </c>
      <c r="M26">
        <v>3</v>
      </c>
      <c r="N26">
        <v>8</v>
      </c>
      <c r="O26">
        <v>8</v>
      </c>
      <c r="P26">
        <v>16</v>
      </c>
      <c r="Q26">
        <v>0.50119917999999997</v>
      </c>
      <c r="R26">
        <v>0.30143829999999999</v>
      </c>
      <c r="S26">
        <f t="shared" si="0"/>
        <v>0.80263748000000001</v>
      </c>
      <c r="T26">
        <f t="shared" si="1"/>
        <v>-41.879053539978884</v>
      </c>
      <c r="U26">
        <f t="shared" si="2"/>
        <v>-39.879053539978884</v>
      </c>
    </row>
    <row r="27" spans="2:21" ht="15.75" customHeight="1" thickBot="1" x14ac:dyDescent="0.3">
      <c r="B27">
        <v>24</v>
      </c>
      <c r="G27">
        <v>1.4095253733861881</v>
      </c>
      <c r="H27">
        <v>4.0844439731278832E-2</v>
      </c>
      <c r="K27">
        <v>18.88367629945947</v>
      </c>
      <c r="M27">
        <v>3</v>
      </c>
      <c r="N27">
        <v>8</v>
      </c>
      <c r="O27">
        <v>8</v>
      </c>
      <c r="P27">
        <v>16</v>
      </c>
      <c r="Q27">
        <v>0.57648818999999996</v>
      </c>
      <c r="R27">
        <v>0.53124391000000004</v>
      </c>
      <c r="S27">
        <f t="shared" si="0"/>
        <v>1.1077321</v>
      </c>
      <c r="T27">
        <f t="shared" si="1"/>
        <v>-36.724383202455833</v>
      </c>
      <c r="U27">
        <f t="shared" si="2"/>
        <v>-34.724383202455833</v>
      </c>
    </row>
    <row r="28" spans="2:21" ht="15.75" customHeight="1" thickBot="1" x14ac:dyDescent="0.3">
      <c r="B28">
        <v>25</v>
      </c>
      <c r="G28">
        <v>0.39975253953235068</v>
      </c>
      <c r="H28">
        <v>0.14355381159509489</v>
      </c>
      <c r="L28">
        <v>56852.879939129627</v>
      </c>
      <c r="M28">
        <v>3</v>
      </c>
      <c r="N28">
        <v>8</v>
      </c>
      <c r="O28">
        <v>8</v>
      </c>
      <c r="P28">
        <v>16</v>
      </c>
      <c r="Q28">
        <v>0.59494515999999997</v>
      </c>
      <c r="R28">
        <v>0.53205106999999996</v>
      </c>
      <c r="S28">
        <f t="shared" si="0"/>
        <v>1.12699623</v>
      </c>
      <c r="T28">
        <f t="shared" si="1"/>
        <v>-36.448525317630235</v>
      </c>
      <c r="U28">
        <f t="shared" si="2"/>
        <v>-34.448525317630235</v>
      </c>
    </row>
    <row r="29" spans="2:21" ht="15.75" customHeight="1" thickBot="1" x14ac:dyDescent="0.3">
      <c r="B29">
        <v>26</v>
      </c>
      <c r="G29">
        <v>8.6738829532374737</v>
      </c>
      <c r="I29">
        <v>1.463445215513381</v>
      </c>
      <c r="J29">
        <v>62.27960975479084</v>
      </c>
      <c r="M29">
        <v>3</v>
      </c>
      <c r="N29">
        <v>8</v>
      </c>
      <c r="O29">
        <v>8</v>
      </c>
      <c r="P29">
        <v>16</v>
      </c>
      <c r="Q29">
        <v>0.68549477000000003</v>
      </c>
      <c r="R29">
        <v>0.30204655000000002</v>
      </c>
      <c r="S29">
        <f t="shared" si="0"/>
        <v>0.98754132000000006</v>
      </c>
      <c r="T29">
        <f t="shared" si="1"/>
        <v>-38.562010596544994</v>
      </c>
      <c r="U29">
        <f t="shared" si="2"/>
        <v>-36.562010596544994</v>
      </c>
    </row>
    <row r="30" spans="2:21" ht="15.75" customHeight="1" thickBot="1" x14ac:dyDescent="0.3">
      <c r="B30">
        <v>27</v>
      </c>
      <c r="G30">
        <v>0.14307950605177669</v>
      </c>
      <c r="I30">
        <v>1.3640937759687031</v>
      </c>
      <c r="K30">
        <v>37.043056870293057</v>
      </c>
      <c r="M30">
        <v>3</v>
      </c>
      <c r="N30">
        <v>8</v>
      </c>
      <c r="O30">
        <v>8</v>
      </c>
      <c r="P30">
        <v>16</v>
      </c>
      <c r="Q30">
        <v>0.53112033999999997</v>
      </c>
      <c r="R30">
        <v>0.58303877000000004</v>
      </c>
      <c r="S30">
        <f t="shared" si="0"/>
        <v>1.1141591100000001</v>
      </c>
      <c r="T30">
        <f t="shared" si="1"/>
        <v>-36.63182021256754</v>
      </c>
      <c r="U30">
        <f t="shared" si="2"/>
        <v>-34.63182021256754</v>
      </c>
    </row>
    <row r="31" spans="2:21" ht="15.75" customHeight="1" thickBot="1" x14ac:dyDescent="0.3">
      <c r="B31">
        <v>28</v>
      </c>
      <c r="G31">
        <v>0.15472496797766411</v>
      </c>
      <c r="I31">
        <v>1.245394242829847</v>
      </c>
      <c r="L31">
        <v>1043.116639996995</v>
      </c>
      <c r="M31">
        <v>3</v>
      </c>
      <c r="N31">
        <v>8</v>
      </c>
      <c r="O31">
        <v>8</v>
      </c>
      <c r="P31">
        <v>16</v>
      </c>
      <c r="Q31">
        <v>0.48755809999999999</v>
      </c>
      <c r="R31">
        <v>0.43749912000000002</v>
      </c>
      <c r="S31">
        <f t="shared" si="0"/>
        <v>0.92505722000000001</v>
      </c>
      <c r="T31">
        <f t="shared" si="1"/>
        <v>-39.607814498612015</v>
      </c>
      <c r="U31">
        <f t="shared" si="2"/>
        <v>-37.607814498612015</v>
      </c>
    </row>
    <row r="32" spans="2:21" ht="15.75" customHeight="1" thickBot="1" x14ac:dyDescent="0.3">
      <c r="B32">
        <v>29</v>
      </c>
      <c r="G32">
        <v>10.31212794585552</v>
      </c>
      <c r="J32">
        <v>79.998786600763509</v>
      </c>
      <c r="K32">
        <v>7.0485722182400607</v>
      </c>
      <c r="M32">
        <v>3</v>
      </c>
      <c r="N32">
        <v>8</v>
      </c>
      <c r="O32">
        <v>8</v>
      </c>
      <c r="P32">
        <v>16</v>
      </c>
      <c r="Q32">
        <v>0.52340883999999999</v>
      </c>
      <c r="R32">
        <v>0.29283053999999997</v>
      </c>
      <c r="S32">
        <f t="shared" si="0"/>
        <v>0.81623937999999996</v>
      </c>
      <c r="T32">
        <f t="shared" si="1"/>
        <v>-41.610181302970766</v>
      </c>
      <c r="U32">
        <f t="shared" si="2"/>
        <v>-39.610181302970766</v>
      </c>
    </row>
    <row r="33" spans="2:21" ht="15.75" customHeight="1" thickBot="1" x14ac:dyDescent="0.3">
      <c r="B33">
        <v>30</v>
      </c>
      <c r="G33">
        <v>12.24530858871633</v>
      </c>
      <c r="J33">
        <v>92.876371927865208</v>
      </c>
      <c r="L33">
        <v>69898.726802848687</v>
      </c>
      <c r="M33">
        <v>3</v>
      </c>
      <c r="N33">
        <v>8</v>
      </c>
      <c r="O33">
        <v>8</v>
      </c>
      <c r="P33">
        <v>16</v>
      </c>
      <c r="Q33">
        <v>0.51773939999999996</v>
      </c>
      <c r="R33">
        <v>0.28475352999999998</v>
      </c>
      <c r="S33">
        <f t="shared" si="0"/>
        <v>0.80249292999999988</v>
      </c>
      <c r="T33">
        <f t="shared" si="1"/>
        <v>-41.881935299606447</v>
      </c>
      <c r="U33">
        <f t="shared" si="2"/>
        <v>-39.881935299606447</v>
      </c>
    </row>
    <row r="34" spans="2:21" ht="15.75" customHeight="1" thickBot="1" x14ac:dyDescent="0.3">
      <c r="B34">
        <v>31</v>
      </c>
      <c r="G34">
        <v>0.1557883122150443</v>
      </c>
      <c r="K34">
        <v>57.071130204433423</v>
      </c>
      <c r="L34">
        <v>438484.56641351042</v>
      </c>
      <c r="M34">
        <v>3</v>
      </c>
      <c r="N34">
        <v>8</v>
      </c>
      <c r="O34">
        <v>8</v>
      </c>
      <c r="P34">
        <v>16</v>
      </c>
      <c r="Q34">
        <v>0.92297191999999995</v>
      </c>
      <c r="R34">
        <v>0.54485684999999995</v>
      </c>
      <c r="S34">
        <f t="shared" ref="S34:S65" si="3">IF(AND(ISNUMBER(Q34), ISNUMBER(R34)), Q34 + R34, NA())</f>
        <v>1.4678287699999999</v>
      </c>
      <c r="T34">
        <f t="shared" ref="T34:T65" si="4">P$2*LN(S34/P$2)+2*M34</f>
        <v>-32.220871048640028</v>
      </c>
      <c r="U34">
        <f t="shared" ref="U34:U65" si="5">T34+(2*M34^2+2*M34)/(P34-M34-1)</f>
        <v>-30.220871048640028</v>
      </c>
    </row>
    <row r="35" spans="2:21" ht="15.75" customHeight="1" thickBot="1" x14ac:dyDescent="0.3">
      <c r="B35">
        <v>32</v>
      </c>
      <c r="H35">
        <v>6.2986243100623387</v>
      </c>
      <c r="I35">
        <v>1.3823158522414949</v>
      </c>
      <c r="J35">
        <v>17.027937092778352</v>
      </c>
      <c r="M35">
        <v>3</v>
      </c>
      <c r="N35">
        <v>8</v>
      </c>
      <c r="O35">
        <v>8</v>
      </c>
      <c r="P35">
        <v>16</v>
      </c>
      <c r="Q35">
        <v>0.48192174999999998</v>
      </c>
      <c r="R35">
        <v>0.33537109999999998</v>
      </c>
      <c r="S35">
        <f t="shared" si="3"/>
        <v>0.81729284999999996</v>
      </c>
      <c r="T35">
        <f t="shared" si="4"/>
        <v>-41.589544400891718</v>
      </c>
      <c r="U35">
        <f t="shared" si="5"/>
        <v>-39.589544400891718</v>
      </c>
    </row>
    <row r="36" spans="2:21" ht="15.75" customHeight="1" thickBot="1" x14ac:dyDescent="0.3">
      <c r="B36">
        <v>33</v>
      </c>
      <c r="H36">
        <v>0.49608336856070329</v>
      </c>
      <c r="I36">
        <v>1.3643275004208371</v>
      </c>
      <c r="K36">
        <v>8.7249801666404991</v>
      </c>
      <c r="M36">
        <v>3</v>
      </c>
      <c r="N36">
        <v>8</v>
      </c>
      <c r="O36">
        <v>8</v>
      </c>
      <c r="P36">
        <v>16</v>
      </c>
      <c r="Q36">
        <v>0.66905605999999995</v>
      </c>
      <c r="R36">
        <v>0.50130014000000001</v>
      </c>
      <c r="S36">
        <f t="shared" si="3"/>
        <v>1.1703562000000001</v>
      </c>
      <c r="T36">
        <f t="shared" si="4"/>
        <v>-35.84448920511165</v>
      </c>
      <c r="U36">
        <f t="shared" si="5"/>
        <v>-33.84448920511165</v>
      </c>
    </row>
    <row r="37" spans="2:21" ht="15.75" customHeight="1" thickBot="1" x14ac:dyDescent="0.3">
      <c r="B37">
        <v>34</v>
      </c>
      <c r="H37">
        <v>0.3789471016678263</v>
      </c>
      <c r="I37">
        <v>1.1742946799989209</v>
      </c>
      <c r="L37">
        <v>5492.7499990605284</v>
      </c>
      <c r="M37">
        <v>3</v>
      </c>
      <c r="N37">
        <v>8</v>
      </c>
      <c r="O37">
        <v>8</v>
      </c>
      <c r="P37">
        <v>16</v>
      </c>
      <c r="Q37">
        <v>0.58082160000000005</v>
      </c>
      <c r="R37">
        <v>0.45967886000000002</v>
      </c>
      <c r="S37">
        <f t="shared" si="3"/>
        <v>1.0405004600000001</v>
      </c>
      <c r="T37">
        <f t="shared" si="4"/>
        <v>-37.726190612690885</v>
      </c>
      <c r="U37">
        <f t="shared" si="5"/>
        <v>-35.726190612690885</v>
      </c>
    </row>
    <row r="38" spans="2:21" ht="15.75" customHeight="1" thickBot="1" x14ac:dyDescent="0.3">
      <c r="B38">
        <v>35</v>
      </c>
      <c r="H38">
        <v>7.8184310903689136</v>
      </c>
      <c r="J38">
        <v>22.640329031477481</v>
      </c>
      <c r="K38">
        <v>26.087621212156311</v>
      </c>
      <c r="M38">
        <v>3</v>
      </c>
      <c r="N38">
        <v>8</v>
      </c>
      <c r="O38">
        <v>8</v>
      </c>
      <c r="P38">
        <v>16</v>
      </c>
      <c r="Q38">
        <v>0.30534324000000002</v>
      </c>
      <c r="R38">
        <v>0.37189011</v>
      </c>
      <c r="S38">
        <f t="shared" si="3"/>
        <v>0.67723335000000007</v>
      </c>
      <c r="T38">
        <f t="shared" si="4"/>
        <v>-44.59724968442449</v>
      </c>
      <c r="U38">
        <f t="shared" si="5"/>
        <v>-42.59724968442449</v>
      </c>
    </row>
    <row r="39" spans="2:21" ht="15.75" customHeight="1" thickBot="1" x14ac:dyDescent="0.3">
      <c r="B39">
        <v>36</v>
      </c>
      <c r="H39">
        <v>9.7912887347113742</v>
      </c>
      <c r="J39">
        <v>25.407130113072419</v>
      </c>
      <c r="L39">
        <v>46805.227813849691</v>
      </c>
      <c r="M39">
        <v>3</v>
      </c>
      <c r="N39">
        <v>8</v>
      </c>
      <c r="O39">
        <v>8</v>
      </c>
      <c r="P39">
        <v>16</v>
      </c>
      <c r="Q39">
        <v>0.46614800000000001</v>
      </c>
      <c r="R39">
        <v>0.31000237000000003</v>
      </c>
      <c r="S39">
        <f t="shared" si="3"/>
        <v>0.77615037000000009</v>
      </c>
      <c r="T39">
        <f t="shared" si="4"/>
        <v>-42.415963584601656</v>
      </c>
      <c r="U39">
        <f t="shared" si="5"/>
        <v>-40.415963584601656</v>
      </c>
    </row>
    <row r="40" spans="2:21" ht="15.75" customHeight="1" thickBot="1" x14ac:dyDescent="0.3">
      <c r="B40">
        <v>37</v>
      </c>
      <c r="H40">
        <v>0.45710634102899661</v>
      </c>
      <c r="K40">
        <v>16.358522902303239</v>
      </c>
      <c r="L40">
        <v>59306.536378195968</v>
      </c>
      <c r="M40">
        <v>3</v>
      </c>
      <c r="N40">
        <v>8</v>
      </c>
      <c r="O40">
        <v>8</v>
      </c>
      <c r="P40">
        <v>16</v>
      </c>
      <c r="Q40">
        <v>0.57327707999999999</v>
      </c>
      <c r="R40">
        <v>0.55467348999999999</v>
      </c>
      <c r="S40">
        <f t="shared" si="3"/>
        <v>1.1279505699999999</v>
      </c>
      <c r="T40">
        <f t="shared" si="4"/>
        <v>-36.434982256737037</v>
      </c>
      <c r="U40">
        <f t="shared" si="5"/>
        <v>-34.434982256737037</v>
      </c>
    </row>
    <row r="41" spans="2:21" ht="15.75" customHeight="1" thickBot="1" x14ac:dyDescent="0.3">
      <c r="B41">
        <v>38</v>
      </c>
      <c r="I41">
        <v>1.1615978843680861</v>
      </c>
      <c r="J41">
        <v>1.435207126601028</v>
      </c>
      <c r="K41">
        <v>12.507179757784289</v>
      </c>
      <c r="M41">
        <v>3</v>
      </c>
      <c r="N41">
        <v>8</v>
      </c>
      <c r="O41">
        <v>8</v>
      </c>
      <c r="P41">
        <v>16</v>
      </c>
      <c r="Q41">
        <v>0.56907666000000001</v>
      </c>
      <c r="R41">
        <v>0.52613418999999995</v>
      </c>
      <c r="S41">
        <f t="shared" si="3"/>
        <v>1.09521085</v>
      </c>
      <c r="T41">
        <f t="shared" si="4"/>
        <v>-36.906269126886819</v>
      </c>
      <c r="U41">
        <f t="shared" si="5"/>
        <v>-34.906269126886819</v>
      </c>
    </row>
    <row r="42" spans="2:21" ht="15.75" customHeight="1" thickBot="1" x14ac:dyDescent="0.3">
      <c r="B42">
        <v>39</v>
      </c>
      <c r="I42">
        <v>1.194975821708897</v>
      </c>
      <c r="J42">
        <v>1.2312797761550771</v>
      </c>
      <c r="L42">
        <v>14021.238739188289</v>
      </c>
      <c r="M42">
        <v>3</v>
      </c>
      <c r="N42">
        <v>8</v>
      </c>
      <c r="O42">
        <v>8</v>
      </c>
      <c r="P42">
        <v>16</v>
      </c>
      <c r="Q42">
        <v>0.77123509999999995</v>
      </c>
      <c r="R42">
        <v>0.47845267000000002</v>
      </c>
      <c r="S42">
        <f t="shared" si="3"/>
        <v>1.24968777</v>
      </c>
      <c r="T42">
        <f t="shared" si="4"/>
        <v>-34.795119778028649</v>
      </c>
      <c r="U42">
        <f t="shared" si="5"/>
        <v>-32.795119778028649</v>
      </c>
    </row>
    <row r="43" spans="2:21" ht="15.75" customHeight="1" thickBot="1" x14ac:dyDescent="0.3">
      <c r="B43">
        <v>40</v>
      </c>
      <c r="I43">
        <v>1.1693394370202299</v>
      </c>
      <c r="K43">
        <v>10.452825002354979</v>
      </c>
      <c r="L43">
        <v>54381.964312430937</v>
      </c>
      <c r="M43">
        <v>3</v>
      </c>
      <c r="N43">
        <v>8</v>
      </c>
      <c r="O43">
        <v>8</v>
      </c>
      <c r="P43">
        <v>16</v>
      </c>
      <c r="Q43">
        <v>0.64475305999999999</v>
      </c>
      <c r="R43">
        <v>0.47167927999999998</v>
      </c>
      <c r="S43">
        <f t="shared" si="3"/>
        <v>1.11643234</v>
      </c>
      <c r="T43">
        <f t="shared" si="4"/>
        <v>-36.599208509880498</v>
      </c>
      <c r="U43">
        <f t="shared" si="5"/>
        <v>-34.599208509880498</v>
      </c>
    </row>
    <row r="44" spans="2:21" ht="15.75" customHeight="1" thickBot="1" x14ac:dyDescent="0.3">
      <c r="B44">
        <v>41</v>
      </c>
      <c r="J44">
        <v>1.054288603197463</v>
      </c>
      <c r="K44">
        <v>99.260505406700503</v>
      </c>
      <c r="L44">
        <v>628796.78181631514</v>
      </c>
      <c r="M44">
        <v>3</v>
      </c>
      <c r="N44">
        <v>8</v>
      </c>
      <c r="O44">
        <v>8</v>
      </c>
      <c r="P44">
        <v>16</v>
      </c>
      <c r="Q44">
        <v>1.00896162</v>
      </c>
      <c r="R44">
        <v>0.63376496000000004</v>
      </c>
      <c r="S44">
        <f t="shared" si="3"/>
        <v>1.6427265800000002</v>
      </c>
      <c r="T44">
        <f t="shared" si="4"/>
        <v>-30.419700994040291</v>
      </c>
      <c r="U44">
        <f t="shared" si="5"/>
        <v>-28.419700994040291</v>
      </c>
    </row>
    <row r="45" spans="2:21" ht="15.75" customHeight="1" thickBot="1" x14ac:dyDescent="0.3">
      <c r="B45">
        <v>42</v>
      </c>
      <c r="G45">
        <v>30.641470078767611</v>
      </c>
      <c r="H45">
        <v>0.1040870550183302</v>
      </c>
      <c r="I45">
        <v>1.470726717940732</v>
      </c>
      <c r="J45">
        <v>62.243839628192248</v>
      </c>
      <c r="M45">
        <v>4</v>
      </c>
      <c r="N45">
        <v>8</v>
      </c>
      <c r="O45">
        <v>8</v>
      </c>
      <c r="P45">
        <v>16</v>
      </c>
      <c r="Q45">
        <v>0.52295800000000003</v>
      </c>
      <c r="R45">
        <v>0.30520724999999999</v>
      </c>
      <c r="S45">
        <f t="shared" si="3"/>
        <v>0.82816525000000007</v>
      </c>
      <c r="T45">
        <f t="shared" si="4"/>
        <v>-39.378100631277945</v>
      </c>
      <c r="U45">
        <f t="shared" si="5"/>
        <v>-35.741736994914312</v>
      </c>
    </row>
    <row r="46" spans="2:21" ht="15.75" customHeight="1" thickBot="1" x14ac:dyDescent="0.3">
      <c r="B46">
        <v>43</v>
      </c>
      <c r="G46">
        <v>0.32023597387798469</v>
      </c>
      <c r="H46">
        <v>0.13474620717431479</v>
      </c>
      <c r="I46">
        <v>1.147606471816071</v>
      </c>
      <c r="K46">
        <v>11.069320029008839</v>
      </c>
      <c r="M46">
        <v>4</v>
      </c>
      <c r="N46">
        <v>8</v>
      </c>
      <c r="O46">
        <v>8</v>
      </c>
      <c r="P46">
        <v>16</v>
      </c>
      <c r="Q46">
        <v>0.57016809999999996</v>
      </c>
      <c r="R46">
        <v>0.45977209000000002</v>
      </c>
      <c r="S46">
        <f t="shared" si="3"/>
        <v>1.02994019</v>
      </c>
      <c r="T46">
        <f t="shared" si="4"/>
        <v>-35.889407834326576</v>
      </c>
      <c r="U46">
        <f t="shared" si="5"/>
        <v>-32.253044197962943</v>
      </c>
    </row>
    <row r="47" spans="2:21" ht="15.75" customHeight="1" thickBot="1" x14ac:dyDescent="0.3">
      <c r="B47">
        <v>44</v>
      </c>
      <c r="G47">
        <v>2.9503895603888001E-2</v>
      </c>
      <c r="H47">
        <v>1.4457288528282519</v>
      </c>
      <c r="I47">
        <v>1.1864620703216979</v>
      </c>
      <c r="L47">
        <v>25656.505795242789</v>
      </c>
      <c r="M47">
        <v>4</v>
      </c>
      <c r="N47">
        <v>8</v>
      </c>
      <c r="O47">
        <v>8</v>
      </c>
      <c r="P47">
        <v>16</v>
      </c>
      <c r="Q47">
        <v>0.53923146</v>
      </c>
      <c r="R47">
        <v>0.50324899000000001</v>
      </c>
      <c r="S47">
        <f t="shared" si="3"/>
        <v>1.04248045</v>
      </c>
      <c r="T47">
        <f t="shared" si="4"/>
        <v>-35.695772811558456</v>
      </c>
      <c r="U47">
        <f t="shared" si="5"/>
        <v>-32.059409175194823</v>
      </c>
    </row>
    <row r="48" spans="2:21" ht="15.75" customHeight="1" thickBot="1" x14ac:dyDescent="0.3">
      <c r="B48">
        <v>45</v>
      </c>
      <c r="G48">
        <v>5.5762945352768938</v>
      </c>
      <c r="H48">
        <v>0.67755941469482206</v>
      </c>
      <c r="J48">
        <v>79.718630446145653</v>
      </c>
      <c r="K48">
        <v>9.4485691671304153</v>
      </c>
      <c r="M48">
        <v>4</v>
      </c>
      <c r="N48">
        <v>8</v>
      </c>
      <c r="O48">
        <v>8</v>
      </c>
      <c r="P48">
        <v>16</v>
      </c>
      <c r="Q48">
        <v>0.53364648000000003</v>
      </c>
      <c r="R48">
        <v>0.28648952999999999</v>
      </c>
      <c r="S48">
        <f t="shared" si="3"/>
        <v>0.82013601000000003</v>
      </c>
      <c r="T48">
        <f t="shared" si="4"/>
        <v>-39.53398094182689</v>
      </c>
      <c r="U48">
        <f t="shared" si="5"/>
        <v>-35.897617305463257</v>
      </c>
    </row>
    <row r="49" spans="2:21" ht="15.75" customHeight="1" thickBot="1" x14ac:dyDescent="0.3">
      <c r="B49">
        <v>46</v>
      </c>
      <c r="G49">
        <v>5.0660217323295527</v>
      </c>
      <c r="H49">
        <v>0.80118268445757046</v>
      </c>
      <c r="J49">
        <v>84.103188968878996</v>
      </c>
      <c r="L49">
        <v>60364.340121897811</v>
      </c>
      <c r="M49">
        <v>4</v>
      </c>
      <c r="N49">
        <v>8</v>
      </c>
      <c r="O49">
        <v>8</v>
      </c>
      <c r="P49">
        <v>16</v>
      </c>
      <c r="Q49">
        <v>0.59508501999999996</v>
      </c>
      <c r="R49">
        <v>0.28032111999999998</v>
      </c>
      <c r="S49">
        <f t="shared" si="3"/>
        <v>0.87540613999999994</v>
      </c>
      <c r="T49">
        <f t="shared" si="4"/>
        <v>-38.490497000851754</v>
      </c>
      <c r="U49">
        <f t="shared" si="5"/>
        <v>-34.854133364488121</v>
      </c>
    </row>
    <row r="50" spans="2:21" ht="15.75" customHeight="1" thickBot="1" x14ac:dyDescent="0.3">
      <c r="B50">
        <v>47</v>
      </c>
      <c r="G50">
        <v>5.023228310997645</v>
      </c>
      <c r="H50">
        <v>1.0253560791293029E-2</v>
      </c>
      <c r="K50">
        <v>29.429778010666581</v>
      </c>
      <c r="L50">
        <v>134609.47190541981</v>
      </c>
      <c r="M50">
        <v>4</v>
      </c>
      <c r="N50">
        <v>8</v>
      </c>
      <c r="O50">
        <v>8</v>
      </c>
      <c r="P50">
        <v>16</v>
      </c>
      <c r="Q50">
        <v>0.57355084000000001</v>
      </c>
      <c r="R50">
        <v>0.58879923000000001</v>
      </c>
      <c r="S50">
        <f t="shared" si="3"/>
        <v>1.16235007</v>
      </c>
      <c r="T50">
        <f t="shared" si="4"/>
        <v>-33.95431750593643</v>
      </c>
      <c r="U50">
        <f t="shared" si="5"/>
        <v>-30.317953869572793</v>
      </c>
    </row>
    <row r="51" spans="2:21" ht="15.75" customHeight="1" thickBot="1" x14ac:dyDescent="0.3">
      <c r="B51">
        <v>48</v>
      </c>
      <c r="G51">
        <v>7.0292978930934069</v>
      </c>
      <c r="I51">
        <v>1.402500618028246</v>
      </c>
      <c r="J51">
        <v>54.694293854066977</v>
      </c>
      <c r="K51">
        <v>7.1114897870841176</v>
      </c>
      <c r="M51">
        <v>4</v>
      </c>
      <c r="N51">
        <v>8</v>
      </c>
      <c r="O51">
        <v>8</v>
      </c>
      <c r="P51">
        <v>16</v>
      </c>
      <c r="Q51">
        <v>0.56073706000000001</v>
      </c>
      <c r="R51">
        <v>0.30498544999999999</v>
      </c>
      <c r="S51">
        <f t="shared" si="3"/>
        <v>0.86572251</v>
      </c>
      <c r="T51">
        <f t="shared" si="4"/>
        <v>-38.668473140143938</v>
      </c>
      <c r="U51">
        <f t="shared" si="5"/>
        <v>-35.032109503780305</v>
      </c>
    </row>
    <row r="52" spans="2:21" ht="15.75" customHeight="1" thickBot="1" x14ac:dyDescent="0.3">
      <c r="B52">
        <v>49</v>
      </c>
      <c r="G52">
        <v>13.025569423691611</v>
      </c>
      <c r="I52">
        <v>1.4734699739160559</v>
      </c>
      <c r="J52">
        <v>85.100115382657265</v>
      </c>
      <c r="L52">
        <v>6424.6040213330416</v>
      </c>
      <c r="M52">
        <v>4</v>
      </c>
      <c r="N52">
        <v>8</v>
      </c>
      <c r="O52">
        <v>8</v>
      </c>
      <c r="P52">
        <v>16</v>
      </c>
      <c r="Q52">
        <v>0.57059223999999997</v>
      </c>
      <c r="R52">
        <v>0.28135366000000001</v>
      </c>
      <c r="S52">
        <f t="shared" si="3"/>
        <v>0.85194590000000003</v>
      </c>
      <c r="T52">
        <f t="shared" si="4"/>
        <v>-38.925135584979934</v>
      </c>
      <c r="U52">
        <f t="shared" si="5"/>
        <v>-35.288771948616301</v>
      </c>
    </row>
    <row r="53" spans="2:21" ht="15.75" customHeight="1" thickBot="1" x14ac:dyDescent="0.3">
      <c r="B53">
        <v>50</v>
      </c>
      <c r="G53">
        <v>0.121670147383206</v>
      </c>
      <c r="I53">
        <v>1.268379620511479</v>
      </c>
      <c r="K53">
        <v>30.061399437212149</v>
      </c>
      <c r="L53">
        <v>154844.84985353489</v>
      </c>
      <c r="M53">
        <v>4</v>
      </c>
      <c r="N53">
        <v>8</v>
      </c>
      <c r="O53">
        <v>8</v>
      </c>
      <c r="P53">
        <v>16</v>
      </c>
      <c r="Q53">
        <v>0.60330437999999997</v>
      </c>
      <c r="R53">
        <v>0.56724127999999996</v>
      </c>
      <c r="S53">
        <f t="shared" si="3"/>
        <v>1.1705456599999999</v>
      </c>
      <c r="T53">
        <f t="shared" si="4"/>
        <v>-33.841899297300124</v>
      </c>
      <c r="U53">
        <f t="shared" si="5"/>
        <v>-30.205535660936487</v>
      </c>
    </row>
    <row r="54" spans="2:21" ht="15.75" customHeight="1" thickBot="1" x14ac:dyDescent="0.3">
      <c r="B54">
        <v>51</v>
      </c>
      <c r="G54">
        <v>11.795357080020461</v>
      </c>
      <c r="J54">
        <v>93.814791902790773</v>
      </c>
      <c r="K54">
        <v>88.436289499679674</v>
      </c>
      <c r="L54">
        <v>795147.11409294978</v>
      </c>
      <c r="M54">
        <v>4</v>
      </c>
      <c r="N54">
        <v>8</v>
      </c>
      <c r="O54">
        <v>8</v>
      </c>
      <c r="P54">
        <v>16</v>
      </c>
      <c r="Q54">
        <v>1.4665903199999999</v>
      </c>
      <c r="R54">
        <v>0.30623368000000001</v>
      </c>
      <c r="S54">
        <f t="shared" si="3"/>
        <v>1.772824</v>
      </c>
      <c r="T54">
        <f t="shared" si="4"/>
        <v>-27.200239469671253</v>
      </c>
      <c r="U54">
        <f t="shared" si="5"/>
        <v>-23.563875833307616</v>
      </c>
    </row>
    <row r="55" spans="2:21" ht="15.75" customHeight="1" thickBot="1" x14ac:dyDescent="0.3">
      <c r="B55">
        <v>52</v>
      </c>
      <c r="M55">
        <v>4</v>
      </c>
      <c r="N55">
        <v>8</v>
      </c>
      <c r="O55">
        <v>8</v>
      </c>
      <c r="P55">
        <v>16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8</v>
      </c>
      <c r="O56">
        <v>8</v>
      </c>
      <c r="P56">
        <v>16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8</v>
      </c>
      <c r="O57">
        <v>8</v>
      </c>
      <c r="P57">
        <v>16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8</v>
      </c>
      <c r="O58">
        <v>8</v>
      </c>
      <c r="P58">
        <v>16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8</v>
      </c>
      <c r="O59">
        <v>8</v>
      </c>
      <c r="P59">
        <v>16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8</v>
      </c>
      <c r="O60">
        <v>8</v>
      </c>
      <c r="P60">
        <v>16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8</v>
      </c>
      <c r="O61">
        <v>8</v>
      </c>
      <c r="P61">
        <v>16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8</v>
      </c>
      <c r="O62">
        <v>8</v>
      </c>
      <c r="P62">
        <v>16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8</v>
      </c>
      <c r="O63">
        <v>8</v>
      </c>
      <c r="P63">
        <v>16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8</v>
      </c>
      <c r="O64">
        <v>8</v>
      </c>
      <c r="P64">
        <v>16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8</v>
      </c>
      <c r="O65">
        <v>8</v>
      </c>
      <c r="P65">
        <v>16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8</v>
      </c>
      <c r="O66">
        <v>8</v>
      </c>
      <c r="P66">
        <v>16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8</v>
      </c>
      <c r="O67">
        <v>8</v>
      </c>
      <c r="P67">
        <v>16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8</v>
      </c>
      <c r="O68">
        <v>8</v>
      </c>
      <c r="P68">
        <v>16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8</v>
      </c>
      <c r="O69">
        <v>8</v>
      </c>
      <c r="P69">
        <v>16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8</v>
      </c>
      <c r="O70">
        <v>8</v>
      </c>
      <c r="P70">
        <v>16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8</v>
      </c>
      <c r="O71">
        <v>8</v>
      </c>
      <c r="P71">
        <v>16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8</v>
      </c>
      <c r="O72">
        <v>8</v>
      </c>
      <c r="P72">
        <v>16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8</v>
      </c>
      <c r="O73">
        <v>8</v>
      </c>
      <c r="P73">
        <v>16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8</v>
      </c>
      <c r="O74">
        <v>8</v>
      </c>
      <c r="P74">
        <v>16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8</v>
      </c>
      <c r="O75">
        <v>8</v>
      </c>
      <c r="P75">
        <v>16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8</v>
      </c>
      <c r="O76">
        <v>8</v>
      </c>
      <c r="P76">
        <v>16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8</v>
      </c>
      <c r="O77">
        <v>8</v>
      </c>
      <c r="P77">
        <v>16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8</v>
      </c>
      <c r="O78">
        <v>8</v>
      </c>
      <c r="P78">
        <v>16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8</v>
      </c>
      <c r="O79">
        <v>8</v>
      </c>
      <c r="P79">
        <v>16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8</v>
      </c>
      <c r="O80">
        <v>8</v>
      </c>
      <c r="P80">
        <v>16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8</v>
      </c>
      <c r="O81">
        <v>8</v>
      </c>
      <c r="P81">
        <v>16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8</v>
      </c>
      <c r="O82">
        <v>8</v>
      </c>
      <c r="P82">
        <v>16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8</v>
      </c>
      <c r="O83">
        <v>8</v>
      </c>
      <c r="P83">
        <v>16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8</v>
      </c>
      <c r="O84">
        <v>8</v>
      </c>
      <c r="P84">
        <v>16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8</v>
      </c>
      <c r="O85">
        <v>8</v>
      </c>
      <c r="P85">
        <v>16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8</v>
      </c>
      <c r="O86">
        <v>8</v>
      </c>
      <c r="P86">
        <v>16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8</v>
      </c>
      <c r="O87">
        <v>8</v>
      </c>
      <c r="P87">
        <v>16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8</v>
      </c>
      <c r="O88">
        <v>8</v>
      </c>
      <c r="P88">
        <v>16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8</v>
      </c>
      <c r="O89">
        <v>8</v>
      </c>
      <c r="P89">
        <v>16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8</v>
      </c>
      <c r="O90">
        <v>8</v>
      </c>
      <c r="P90">
        <v>16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8</v>
      </c>
      <c r="O91">
        <v>8</v>
      </c>
      <c r="P91">
        <v>16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8</v>
      </c>
      <c r="O92">
        <v>8</v>
      </c>
      <c r="P92">
        <v>16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8</v>
      </c>
      <c r="O93">
        <v>8</v>
      </c>
      <c r="P93">
        <v>16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8</v>
      </c>
      <c r="O94">
        <v>8</v>
      </c>
      <c r="P94">
        <v>16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8</v>
      </c>
      <c r="O95">
        <v>8</v>
      </c>
      <c r="P95">
        <v>16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8</v>
      </c>
      <c r="O96">
        <v>8</v>
      </c>
      <c r="P96">
        <v>16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8</v>
      </c>
      <c r="O97">
        <v>8</v>
      </c>
      <c r="P97">
        <v>16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8</v>
      </c>
      <c r="O98">
        <v>8</v>
      </c>
      <c r="P98">
        <v>16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8</v>
      </c>
      <c r="O99">
        <v>8</v>
      </c>
      <c r="P99">
        <v>16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8</v>
      </c>
      <c r="O100">
        <v>8</v>
      </c>
      <c r="P100">
        <v>16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8</v>
      </c>
      <c r="O101">
        <v>8</v>
      </c>
      <c r="P101">
        <v>16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8</v>
      </c>
      <c r="O102">
        <v>8</v>
      </c>
      <c r="P102">
        <v>16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8</v>
      </c>
      <c r="O103">
        <v>8</v>
      </c>
      <c r="P103">
        <v>16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8</v>
      </c>
      <c r="O104">
        <v>8</v>
      </c>
      <c r="P104">
        <v>16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8</v>
      </c>
      <c r="O105">
        <v>8</v>
      </c>
      <c r="P105">
        <v>16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8</v>
      </c>
      <c r="O106">
        <v>8</v>
      </c>
      <c r="P106">
        <v>16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8</v>
      </c>
      <c r="O107">
        <v>8</v>
      </c>
      <c r="P107">
        <v>16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8</v>
      </c>
      <c r="O108">
        <v>8</v>
      </c>
      <c r="P108">
        <v>16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8</v>
      </c>
      <c r="O109">
        <v>8</v>
      </c>
      <c r="P109">
        <v>16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8</v>
      </c>
      <c r="O110">
        <v>8</v>
      </c>
      <c r="P110">
        <v>16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8</v>
      </c>
      <c r="O111">
        <v>8</v>
      </c>
      <c r="P111">
        <v>16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8</v>
      </c>
      <c r="O112">
        <v>8</v>
      </c>
      <c r="P112">
        <v>16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8</v>
      </c>
      <c r="O113">
        <v>8</v>
      </c>
      <c r="P113">
        <v>16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8</v>
      </c>
      <c r="O114">
        <v>8</v>
      </c>
      <c r="P114">
        <v>16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8</v>
      </c>
      <c r="O115">
        <v>8</v>
      </c>
      <c r="P115">
        <v>16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8</v>
      </c>
      <c r="O116">
        <v>8</v>
      </c>
      <c r="P116">
        <v>16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8</v>
      </c>
      <c r="O117">
        <v>8</v>
      </c>
      <c r="P117">
        <v>16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8</v>
      </c>
      <c r="O118">
        <v>8</v>
      </c>
      <c r="P118">
        <v>16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8</v>
      </c>
      <c r="O119">
        <v>8</v>
      </c>
      <c r="P119">
        <v>16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8</v>
      </c>
      <c r="O120">
        <v>8</v>
      </c>
      <c r="P120">
        <v>16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8</v>
      </c>
      <c r="O121">
        <v>8</v>
      </c>
      <c r="P121">
        <v>16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8</v>
      </c>
      <c r="O122">
        <v>8</v>
      </c>
      <c r="P122">
        <v>16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8</v>
      </c>
      <c r="O123">
        <v>8</v>
      </c>
      <c r="P123">
        <v>16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8</v>
      </c>
      <c r="O124">
        <v>8</v>
      </c>
      <c r="P124">
        <v>16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8</v>
      </c>
      <c r="O125">
        <v>8</v>
      </c>
      <c r="P125">
        <v>16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8</v>
      </c>
      <c r="O126">
        <v>8</v>
      </c>
      <c r="P126">
        <v>16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8</v>
      </c>
      <c r="O127">
        <v>8</v>
      </c>
      <c r="P127">
        <v>16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8</v>
      </c>
      <c r="O128">
        <v>8</v>
      </c>
      <c r="P128">
        <v>16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8</v>
      </c>
      <c r="O129">
        <v>8</v>
      </c>
      <c r="P129">
        <v>16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8</v>
      </c>
      <c r="O130">
        <v>8</v>
      </c>
      <c r="P130">
        <v>16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6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5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4" priority="6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30"/>
  <sheetViews>
    <sheetView tabSelected="1" zoomScaleNormal="100" workbookViewId="0">
      <pane ySplit="1" topLeftCell="A2" activePane="bottomLeft" state="frozen"/>
      <selection activeCell="F1" sqref="F1"/>
      <selection pane="bottomLeft" activeCell="F19" sqref="F19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7</v>
      </c>
      <c r="P2">
        <v>15</v>
      </c>
      <c r="Q2">
        <v>46.931465975346299</v>
      </c>
      <c r="R2">
        <v>0.338536231551541</v>
      </c>
      <c r="S2">
        <f t="shared" ref="S2:S33" si="0">IF(AND(ISNUMBER(Q2), ISNUMBER(R2)), Q2 + R2, NA())</f>
        <v>47.270002206897843</v>
      </c>
      <c r="T2">
        <f t="shared" ref="T2:T33" si="1">P$2*LN(S2/P$2)+2*M2</f>
        <v>17.217385355850073</v>
      </c>
      <c r="U2">
        <f t="shared" ref="U2:U33" si="2">T2+(2*M2^2+2*M2)/(P2-M2-1)</f>
        <v>17.217385355850073</v>
      </c>
    </row>
    <row r="3" spans="1:21" ht="15.75" customHeight="1" x14ac:dyDescent="0.25">
      <c r="A3" t="s">
        <v>21</v>
      </c>
      <c r="B3">
        <v>0</v>
      </c>
      <c r="C3">
        <f>0.00000181107</f>
        <v>1.8110699999999999E-6</v>
      </c>
      <c r="E3">
        <f>5.81773664563863</f>
        <v>5.8177366456386297</v>
      </c>
      <c r="F3">
        <f>344.671068695985</f>
        <v>344.67106869598501</v>
      </c>
      <c r="M3">
        <v>0</v>
      </c>
      <c r="N3">
        <v>8</v>
      </c>
      <c r="O3">
        <v>7</v>
      </c>
      <c r="P3">
        <v>15</v>
      </c>
      <c r="Q3">
        <f>3.32852453146205</f>
        <v>3.3285245314620502</v>
      </c>
      <c r="R3">
        <f>0.426089412749716</f>
        <v>0.42608941274971601</v>
      </c>
      <c r="S3">
        <f t="shared" si="0"/>
        <v>3.7546139442117661</v>
      </c>
      <c r="T3">
        <f t="shared" si="1"/>
        <v>-20.775970984503438</v>
      </c>
      <c r="U3">
        <f t="shared" si="2"/>
        <v>-20.775970984503438</v>
      </c>
    </row>
    <row r="4" spans="1:21" ht="15.75" customHeight="1" x14ac:dyDescent="0.25">
      <c r="B4">
        <v>1</v>
      </c>
      <c r="G4">
        <v>0.58309363867097375</v>
      </c>
      <c r="M4">
        <v>1</v>
      </c>
      <c r="N4">
        <v>8</v>
      </c>
      <c r="O4">
        <v>7</v>
      </c>
      <c r="P4">
        <v>15</v>
      </c>
      <c r="Q4">
        <v>3.16668561</v>
      </c>
      <c r="R4">
        <v>0.22026245</v>
      </c>
      <c r="S4">
        <f t="shared" si="0"/>
        <v>3.3869480599999999</v>
      </c>
      <c r="T4">
        <f t="shared" si="1"/>
        <v>-20.321814437334581</v>
      </c>
      <c r="U4">
        <f t="shared" si="2"/>
        <v>-20.014122129642274</v>
      </c>
    </row>
    <row r="5" spans="1:21" ht="15.75" customHeight="1" x14ac:dyDescent="0.25">
      <c r="B5">
        <v>2</v>
      </c>
      <c r="H5">
        <v>1.376489426139641</v>
      </c>
      <c r="M5">
        <v>1</v>
      </c>
      <c r="N5">
        <v>8</v>
      </c>
      <c r="O5">
        <v>7</v>
      </c>
      <c r="P5">
        <v>15</v>
      </c>
      <c r="Q5">
        <v>3.1731944599999999</v>
      </c>
      <c r="R5">
        <v>0.19020537000000001</v>
      </c>
      <c r="S5">
        <f t="shared" si="0"/>
        <v>3.3633998300000001</v>
      </c>
      <c r="T5">
        <f t="shared" si="1"/>
        <v>-20.426468268096865</v>
      </c>
      <c r="U5">
        <f t="shared" si="2"/>
        <v>-20.118775960404559</v>
      </c>
    </row>
    <row r="6" spans="1:21" ht="15.75" customHeight="1" x14ac:dyDescent="0.25">
      <c r="B6">
        <v>3</v>
      </c>
      <c r="I6">
        <v>0.66686511731386444</v>
      </c>
      <c r="M6">
        <v>1</v>
      </c>
      <c r="N6">
        <v>8</v>
      </c>
      <c r="O6">
        <v>7</v>
      </c>
      <c r="P6">
        <v>15</v>
      </c>
      <c r="Q6">
        <v>3.0483149300000001</v>
      </c>
      <c r="R6">
        <v>0.18760144000000001</v>
      </c>
      <c r="S6">
        <f t="shared" si="0"/>
        <v>3.23591637</v>
      </c>
      <c r="T6">
        <f t="shared" si="1"/>
        <v>-21.006070688110501</v>
      </c>
      <c r="U6">
        <f t="shared" si="2"/>
        <v>-20.698378380418195</v>
      </c>
    </row>
    <row r="7" spans="1:21" ht="15.75" customHeight="1" x14ac:dyDescent="0.25">
      <c r="B7">
        <v>4</v>
      </c>
      <c r="J7">
        <v>0.42468779377792032</v>
      </c>
      <c r="M7">
        <v>1</v>
      </c>
      <c r="N7">
        <v>8</v>
      </c>
      <c r="O7">
        <v>7</v>
      </c>
      <c r="P7">
        <v>15</v>
      </c>
      <c r="Q7">
        <v>3.3137181600000001</v>
      </c>
      <c r="R7">
        <v>0.31143936999999999</v>
      </c>
      <c r="S7">
        <f t="shared" si="0"/>
        <v>3.6251575300000001</v>
      </c>
      <c r="T7">
        <f t="shared" si="1"/>
        <v>-19.302286857820846</v>
      </c>
      <c r="U7">
        <f t="shared" si="2"/>
        <v>-18.994594550128539</v>
      </c>
    </row>
    <row r="8" spans="1:21" ht="15.75" customHeight="1" x14ac:dyDescent="0.25">
      <c r="B8">
        <v>5</v>
      </c>
      <c r="K8">
        <v>83.179806837992928</v>
      </c>
      <c r="M8">
        <v>1</v>
      </c>
      <c r="N8">
        <v>8</v>
      </c>
      <c r="O8">
        <v>7</v>
      </c>
      <c r="P8">
        <v>15</v>
      </c>
      <c r="Q8">
        <v>3.0535648000000002</v>
      </c>
      <c r="R8">
        <v>0.42362174000000002</v>
      </c>
      <c r="S8">
        <f t="shared" si="0"/>
        <v>3.4771865400000004</v>
      </c>
      <c r="T8">
        <f t="shared" si="1"/>
        <v>-19.927400497263452</v>
      </c>
      <c r="U8">
        <f t="shared" si="2"/>
        <v>-19.619708189571146</v>
      </c>
    </row>
    <row r="9" spans="1:21" ht="15.75" customHeight="1" x14ac:dyDescent="0.25">
      <c r="B9">
        <v>6</v>
      </c>
      <c r="L9">
        <v>18558.246303983091</v>
      </c>
      <c r="M9">
        <v>1</v>
      </c>
      <c r="N9">
        <v>8</v>
      </c>
      <c r="O9">
        <v>7</v>
      </c>
      <c r="P9">
        <v>15</v>
      </c>
      <c r="Q9">
        <v>3.3270393</v>
      </c>
      <c r="R9">
        <v>0.42040831000000001</v>
      </c>
      <c r="S9">
        <f t="shared" si="0"/>
        <v>3.74744761</v>
      </c>
      <c r="T9">
        <f t="shared" si="1"/>
        <v>-18.804628452879598</v>
      </c>
      <c r="U9">
        <f t="shared" si="2"/>
        <v>-18.496936145187291</v>
      </c>
    </row>
    <row r="10" spans="1:21" ht="15.75" customHeight="1" x14ac:dyDescent="0.25">
      <c r="B10">
        <v>7</v>
      </c>
      <c r="G10">
        <v>2.1042624549412068</v>
      </c>
      <c r="H10">
        <v>8.4642313166620298E-2</v>
      </c>
      <c r="M10">
        <v>2</v>
      </c>
      <c r="N10">
        <v>8</v>
      </c>
      <c r="O10">
        <v>7</v>
      </c>
      <c r="P10">
        <v>15</v>
      </c>
      <c r="Q10">
        <v>3.23669479</v>
      </c>
      <c r="R10">
        <v>0.19535146</v>
      </c>
      <c r="S10">
        <f t="shared" si="0"/>
        <v>3.43204625</v>
      </c>
      <c r="T10">
        <f t="shared" si="1"/>
        <v>-18.123403151901051</v>
      </c>
      <c r="U10">
        <f t="shared" si="2"/>
        <v>-17.123403151901051</v>
      </c>
    </row>
    <row r="11" spans="1:21" ht="15.75" customHeight="1" x14ac:dyDescent="0.25">
      <c r="B11">
        <v>8</v>
      </c>
      <c r="G11">
        <v>5.5589831958464231E-2</v>
      </c>
      <c r="I11">
        <v>0.50243968713812492</v>
      </c>
      <c r="M11">
        <v>2</v>
      </c>
      <c r="N11">
        <v>8</v>
      </c>
      <c r="O11">
        <v>7</v>
      </c>
      <c r="P11">
        <v>15</v>
      </c>
      <c r="Q11">
        <v>3.07778442</v>
      </c>
      <c r="R11">
        <v>0.13381697000000001</v>
      </c>
      <c r="S11">
        <f t="shared" si="0"/>
        <v>3.2116013899999998</v>
      </c>
      <c r="T11">
        <f t="shared" si="1"/>
        <v>-19.11920769451751</v>
      </c>
      <c r="U11">
        <f t="shared" si="2"/>
        <v>-18.11920769451751</v>
      </c>
    </row>
    <row r="12" spans="1:21" ht="15.75" customHeight="1" x14ac:dyDescent="0.25">
      <c r="B12">
        <v>9</v>
      </c>
      <c r="G12">
        <v>24.975290660688511</v>
      </c>
      <c r="J12">
        <v>93.374630888563217</v>
      </c>
      <c r="M12">
        <v>2</v>
      </c>
      <c r="N12">
        <v>8</v>
      </c>
      <c r="O12">
        <v>7</v>
      </c>
      <c r="P12">
        <v>15</v>
      </c>
      <c r="Q12">
        <v>3.15228222</v>
      </c>
      <c r="R12">
        <v>0.15700342</v>
      </c>
      <c r="S12">
        <f t="shared" si="0"/>
        <v>3.3092856400000001</v>
      </c>
      <c r="T12">
        <f t="shared" si="1"/>
        <v>-18.669767806048547</v>
      </c>
      <c r="U12">
        <f t="shared" si="2"/>
        <v>-17.669767806048547</v>
      </c>
    </row>
    <row r="13" spans="1:21" ht="15.75" customHeight="1" x14ac:dyDescent="0.25">
      <c r="B13">
        <v>10</v>
      </c>
      <c r="G13">
        <v>0.46377550129200529</v>
      </c>
      <c r="K13">
        <v>21.875397382581159</v>
      </c>
      <c r="M13">
        <v>2</v>
      </c>
      <c r="N13">
        <v>8</v>
      </c>
      <c r="O13">
        <v>7</v>
      </c>
      <c r="P13">
        <v>15</v>
      </c>
      <c r="Q13">
        <v>3.0560802699999998</v>
      </c>
      <c r="R13">
        <v>0.18909864000000001</v>
      </c>
      <c r="S13">
        <f t="shared" si="0"/>
        <v>3.2451789099999999</v>
      </c>
      <c r="T13">
        <f t="shared" si="1"/>
        <v>-18.963195776203918</v>
      </c>
      <c r="U13">
        <f t="shared" si="2"/>
        <v>-17.963195776203918</v>
      </c>
    </row>
    <row r="14" spans="1:21" ht="15.75" customHeight="1" x14ac:dyDescent="0.25">
      <c r="B14">
        <v>11</v>
      </c>
      <c r="G14">
        <v>0.49067738111213538</v>
      </c>
      <c r="L14">
        <v>599080.52020916506</v>
      </c>
      <c r="M14">
        <v>2</v>
      </c>
      <c r="N14">
        <v>8</v>
      </c>
      <c r="O14">
        <v>7</v>
      </c>
      <c r="P14">
        <v>15</v>
      </c>
      <c r="Q14">
        <v>3.1963082200000001</v>
      </c>
      <c r="R14">
        <v>0.19722814</v>
      </c>
      <c r="S14">
        <f t="shared" si="0"/>
        <v>3.3935363600000001</v>
      </c>
      <c r="T14">
        <f t="shared" si="1"/>
        <v>-18.292664740947366</v>
      </c>
      <c r="U14">
        <f t="shared" si="2"/>
        <v>-17.292664740947366</v>
      </c>
    </row>
    <row r="15" spans="1:21" ht="15.75" customHeight="1" x14ac:dyDescent="0.25">
      <c r="B15">
        <v>12</v>
      </c>
      <c r="H15">
        <v>0.15893048290358711</v>
      </c>
      <c r="I15">
        <v>0.48514061421948901</v>
      </c>
      <c r="M15">
        <v>2</v>
      </c>
      <c r="N15">
        <v>8</v>
      </c>
      <c r="O15">
        <v>7</v>
      </c>
      <c r="P15">
        <v>15</v>
      </c>
      <c r="Q15">
        <v>3.07872916</v>
      </c>
      <c r="R15">
        <v>0.13495831999999999</v>
      </c>
      <c r="S15">
        <f t="shared" si="0"/>
        <v>3.2136874799999999</v>
      </c>
      <c r="T15">
        <f t="shared" si="1"/>
        <v>-19.109467634036935</v>
      </c>
      <c r="U15">
        <f t="shared" si="2"/>
        <v>-18.109467634036935</v>
      </c>
    </row>
    <row r="16" spans="1:21" ht="15.75" customHeight="1" x14ac:dyDescent="0.25">
      <c r="B16">
        <v>13</v>
      </c>
      <c r="H16">
        <v>9.5991601065466838</v>
      </c>
      <c r="J16">
        <v>11.378623064705261</v>
      </c>
      <c r="M16">
        <v>2</v>
      </c>
      <c r="N16">
        <v>8</v>
      </c>
      <c r="O16">
        <v>7</v>
      </c>
      <c r="P16">
        <v>15</v>
      </c>
      <c r="Q16">
        <v>3.0925224299999998</v>
      </c>
      <c r="R16">
        <v>0.16136586999999999</v>
      </c>
      <c r="S16">
        <f t="shared" si="0"/>
        <v>3.2538882999999998</v>
      </c>
      <c r="T16">
        <f t="shared" si="1"/>
        <v>-18.922992798150862</v>
      </c>
      <c r="U16">
        <f t="shared" si="2"/>
        <v>-17.922992798150862</v>
      </c>
    </row>
    <row r="17" spans="2:21" ht="15.75" customHeight="1" x14ac:dyDescent="0.25">
      <c r="B17">
        <v>14</v>
      </c>
      <c r="H17">
        <v>1.390029793338577</v>
      </c>
      <c r="K17">
        <v>21.34512738337375</v>
      </c>
      <c r="M17">
        <v>2</v>
      </c>
      <c r="N17">
        <v>8</v>
      </c>
      <c r="O17">
        <v>7</v>
      </c>
      <c r="P17">
        <v>15</v>
      </c>
      <c r="Q17">
        <v>3.00240332</v>
      </c>
      <c r="R17">
        <v>0.18924783000000001</v>
      </c>
      <c r="S17">
        <f t="shared" si="0"/>
        <v>3.1916511500000002</v>
      </c>
      <c r="T17">
        <f t="shared" si="1"/>
        <v>-19.212677245013403</v>
      </c>
      <c r="U17">
        <f t="shared" si="2"/>
        <v>-18.212677245013403</v>
      </c>
    </row>
    <row r="18" spans="2:21" ht="15.75" customHeight="1" x14ac:dyDescent="0.25">
      <c r="B18">
        <v>15</v>
      </c>
      <c r="H18">
        <v>1.408698607252409</v>
      </c>
      <c r="L18">
        <v>175603.3990004634</v>
      </c>
      <c r="M18">
        <v>2</v>
      </c>
      <c r="N18">
        <v>8</v>
      </c>
      <c r="O18">
        <v>7</v>
      </c>
      <c r="P18">
        <v>15</v>
      </c>
      <c r="Q18">
        <v>3.1682218099999999</v>
      </c>
      <c r="R18">
        <v>0.19168835000000001</v>
      </c>
      <c r="S18">
        <f t="shared" si="0"/>
        <v>3.3599101600000001</v>
      </c>
      <c r="T18">
        <f t="shared" si="1"/>
        <v>-18.442039483697069</v>
      </c>
      <c r="U18">
        <f t="shared" si="2"/>
        <v>-17.442039483697069</v>
      </c>
    </row>
    <row r="19" spans="2:21" ht="15.75" customHeight="1" x14ac:dyDescent="0.25">
      <c r="B19">
        <v>16</v>
      </c>
      <c r="I19">
        <v>0.59542607076334719</v>
      </c>
      <c r="J19">
        <v>2.2910083273893491</v>
      </c>
      <c r="M19">
        <v>2</v>
      </c>
      <c r="N19">
        <v>8</v>
      </c>
      <c r="O19">
        <v>7</v>
      </c>
      <c r="P19">
        <v>15</v>
      </c>
      <c r="Q19">
        <v>3.0699692299999999</v>
      </c>
      <c r="R19">
        <v>0.13643667000000001</v>
      </c>
      <c r="S19">
        <f t="shared" si="0"/>
        <v>3.2064059</v>
      </c>
      <c r="T19">
        <f t="shared" si="1"/>
        <v>-19.143493228485333</v>
      </c>
      <c r="U19">
        <f t="shared" si="2"/>
        <v>-18.143493228485333</v>
      </c>
    </row>
    <row r="20" spans="2:21" ht="15.75" customHeight="1" x14ac:dyDescent="0.25">
      <c r="B20">
        <v>17</v>
      </c>
      <c r="I20">
        <v>0.66657205018040355</v>
      </c>
      <c r="K20">
        <v>12.014701218427261</v>
      </c>
      <c r="M20">
        <v>2</v>
      </c>
      <c r="N20">
        <v>8</v>
      </c>
      <c r="O20">
        <v>7</v>
      </c>
      <c r="P20">
        <v>15</v>
      </c>
      <c r="Q20">
        <v>3.0125940299999998</v>
      </c>
      <c r="R20">
        <v>0.18647986</v>
      </c>
      <c r="S20">
        <f t="shared" si="0"/>
        <v>3.1990738899999998</v>
      </c>
      <c r="T20">
        <f t="shared" si="1"/>
        <v>-19.177832638377566</v>
      </c>
      <c r="U20">
        <f t="shared" si="2"/>
        <v>-18.177832638377566</v>
      </c>
    </row>
    <row r="21" spans="2:21" ht="15.75" customHeight="1" x14ac:dyDescent="0.25">
      <c r="B21">
        <v>18</v>
      </c>
      <c r="I21">
        <v>0.67246511114072072</v>
      </c>
      <c r="L21">
        <v>42950.755651634769</v>
      </c>
      <c r="M21">
        <v>2</v>
      </c>
      <c r="N21">
        <v>8</v>
      </c>
      <c r="O21">
        <v>7</v>
      </c>
      <c r="P21">
        <v>15</v>
      </c>
      <c r="Q21">
        <v>3.04940597</v>
      </c>
      <c r="R21">
        <v>0.18476171999999999</v>
      </c>
      <c r="S21">
        <f t="shared" si="0"/>
        <v>3.23416769</v>
      </c>
      <c r="T21">
        <f t="shared" si="1"/>
        <v>-19.014178836442248</v>
      </c>
      <c r="U21">
        <f t="shared" si="2"/>
        <v>-18.014178836442248</v>
      </c>
    </row>
    <row r="22" spans="2:21" ht="15.75" customHeight="1" x14ac:dyDescent="0.25">
      <c r="B22">
        <v>19</v>
      </c>
      <c r="J22">
        <v>0.4338360311300562</v>
      </c>
      <c r="K22">
        <v>52.779601149301577</v>
      </c>
      <c r="M22">
        <v>2</v>
      </c>
      <c r="N22">
        <v>8</v>
      </c>
      <c r="O22">
        <v>7</v>
      </c>
      <c r="P22">
        <v>15</v>
      </c>
      <c r="Q22">
        <v>3.0589213100000001</v>
      </c>
      <c r="R22">
        <v>0.31361749999999999</v>
      </c>
      <c r="S22">
        <f t="shared" si="0"/>
        <v>3.37253881</v>
      </c>
      <c r="T22">
        <f t="shared" si="1"/>
        <v>-18.385765764276602</v>
      </c>
      <c r="U22">
        <f t="shared" si="2"/>
        <v>-17.385765764276602</v>
      </c>
    </row>
    <row r="23" spans="2:21" ht="15.75" customHeight="1" x14ac:dyDescent="0.25">
      <c r="B23">
        <v>20</v>
      </c>
      <c r="J23">
        <v>0.38812597491389772</v>
      </c>
      <c r="L23">
        <v>14818.698031251261</v>
      </c>
      <c r="M23">
        <v>2</v>
      </c>
      <c r="N23">
        <v>8</v>
      </c>
      <c r="O23">
        <v>7</v>
      </c>
      <c r="P23">
        <v>15</v>
      </c>
      <c r="Q23">
        <v>3.2984524199999998</v>
      </c>
      <c r="R23">
        <v>0.30504984000000002</v>
      </c>
      <c r="S23">
        <f t="shared" si="0"/>
        <v>3.60350226</v>
      </c>
      <c r="T23">
        <f t="shared" si="1"/>
        <v>-17.392159678280255</v>
      </c>
      <c r="U23">
        <f t="shared" si="2"/>
        <v>-16.392159678280255</v>
      </c>
    </row>
    <row r="24" spans="2:21" ht="15.75" customHeight="1" x14ac:dyDescent="0.25">
      <c r="B24">
        <v>21</v>
      </c>
      <c r="K24">
        <v>86.045810712548899</v>
      </c>
      <c r="L24">
        <v>104550.85769113481</v>
      </c>
      <c r="M24">
        <v>2</v>
      </c>
      <c r="N24">
        <v>8</v>
      </c>
      <c r="O24">
        <v>7</v>
      </c>
      <c r="P24">
        <v>15</v>
      </c>
      <c r="Q24">
        <v>3.05779282</v>
      </c>
      <c r="R24">
        <v>0.42365068</v>
      </c>
      <c r="S24">
        <f t="shared" si="0"/>
        <v>3.4814435000000001</v>
      </c>
      <c r="T24">
        <f t="shared" si="1"/>
        <v>-17.909047917057698</v>
      </c>
      <c r="U24">
        <f t="shared" si="2"/>
        <v>-16.909047917057698</v>
      </c>
    </row>
    <row r="25" spans="2:21" ht="15.75" customHeight="1" x14ac:dyDescent="0.25">
      <c r="B25">
        <v>22</v>
      </c>
      <c r="G25">
        <v>1.361442466200451</v>
      </c>
      <c r="H25">
        <v>1.4367931741262829E-2</v>
      </c>
      <c r="I25">
        <v>0.50084628317420332</v>
      </c>
      <c r="M25">
        <v>3</v>
      </c>
      <c r="N25">
        <v>8</v>
      </c>
      <c r="O25">
        <v>7</v>
      </c>
      <c r="P25">
        <v>15</v>
      </c>
      <c r="Q25">
        <v>3.1258855300000001</v>
      </c>
      <c r="R25">
        <v>0.13255765</v>
      </c>
      <c r="S25">
        <f t="shared" si="0"/>
        <v>3.25844318</v>
      </c>
      <c r="T25">
        <f t="shared" si="1"/>
        <v>-16.902010079027633</v>
      </c>
      <c r="U25">
        <f t="shared" si="2"/>
        <v>-14.720191897209451</v>
      </c>
    </row>
    <row r="26" spans="2:21" ht="15.75" customHeight="1" x14ac:dyDescent="0.25">
      <c r="B26">
        <v>23</v>
      </c>
      <c r="G26">
        <v>0.8814174404795807</v>
      </c>
      <c r="H26">
        <v>9.7909245823395423</v>
      </c>
      <c r="J26">
        <v>90.467656924190521</v>
      </c>
      <c r="M26">
        <v>3</v>
      </c>
      <c r="N26">
        <v>8</v>
      </c>
      <c r="O26">
        <v>7</v>
      </c>
      <c r="P26">
        <v>15</v>
      </c>
      <c r="Q26">
        <v>3.0876821099999998</v>
      </c>
      <c r="R26">
        <v>0.15505021999999999</v>
      </c>
      <c r="S26">
        <f t="shared" si="0"/>
        <v>3.2427323299999999</v>
      </c>
      <c r="T26">
        <f t="shared" si="1"/>
        <v>-16.974508724356873</v>
      </c>
      <c r="U26">
        <f t="shared" si="2"/>
        <v>-14.792690542538692</v>
      </c>
    </row>
    <row r="27" spans="2:21" ht="15.75" customHeight="1" x14ac:dyDescent="0.25">
      <c r="B27">
        <v>24</v>
      </c>
      <c r="G27">
        <v>2.0847083149341469E-2</v>
      </c>
      <c r="H27">
        <v>8.2395860682975535</v>
      </c>
      <c r="K27">
        <v>21.976429015155471</v>
      </c>
      <c r="M27">
        <v>3</v>
      </c>
      <c r="N27">
        <v>8</v>
      </c>
      <c r="O27">
        <v>7</v>
      </c>
      <c r="P27">
        <v>15</v>
      </c>
      <c r="Q27">
        <v>2.9848855900000002</v>
      </c>
      <c r="R27">
        <v>0.19130864</v>
      </c>
      <c r="S27">
        <f t="shared" si="0"/>
        <v>3.1761942300000001</v>
      </c>
      <c r="T27">
        <f t="shared" si="1"/>
        <v>-17.285497560685243</v>
      </c>
      <c r="U27">
        <f t="shared" si="2"/>
        <v>-15.103679378867062</v>
      </c>
    </row>
    <row r="28" spans="2:21" ht="15.75" customHeight="1" x14ac:dyDescent="0.25">
      <c r="B28">
        <v>25</v>
      </c>
      <c r="G28">
        <v>7.0082402605512044</v>
      </c>
      <c r="H28">
        <v>2.6214546464186309E-2</v>
      </c>
      <c r="L28">
        <v>29143.87698267214</v>
      </c>
      <c r="M28">
        <v>3</v>
      </c>
      <c r="N28">
        <v>8</v>
      </c>
      <c r="O28">
        <v>7</v>
      </c>
      <c r="P28">
        <v>15</v>
      </c>
      <c r="Q28">
        <v>3.2318196600000002</v>
      </c>
      <c r="R28">
        <v>0.19868504000000001</v>
      </c>
      <c r="S28">
        <f t="shared" si="0"/>
        <v>3.4305047000000002</v>
      </c>
      <c r="T28">
        <f t="shared" si="1"/>
        <v>-16.130142118375005</v>
      </c>
      <c r="U28">
        <f t="shared" si="2"/>
        <v>-13.948323936556823</v>
      </c>
    </row>
    <row r="29" spans="2:21" ht="15.75" customHeight="1" x14ac:dyDescent="0.25">
      <c r="B29">
        <v>26</v>
      </c>
      <c r="G29">
        <v>1.9278298321056579</v>
      </c>
      <c r="I29">
        <v>0.83722178025588168</v>
      </c>
      <c r="J29">
        <v>25.226402940550368</v>
      </c>
      <c r="M29">
        <v>3</v>
      </c>
      <c r="N29">
        <v>8</v>
      </c>
      <c r="O29">
        <v>7</v>
      </c>
      <c r="P29">
        <v>15</v>
      </c>
      <c r="Q29">
        <v>3.1130191599999999</v>
      </c>
      <c r="R29">
        <v>0.13223103999999999</v>
      </c>
      <c r="S29">
        <f t="shared" si="0"/>
        <v>3.2452502000000001</v>
      </c>
      <c r="T29">
        <f t="shared" si="1"/>
        <v>-16.962866260240666</v>
      </c>
      <c r="U29">
        <f t="shared" si="2"/>
        <v>-14.781048078422485</v>
      </c>
    </row>
    <row r="30" spans="2:21" ht="15.75" customHeight="1" x14ac:dyDescent="0.25">
      <c r="B30">
        <v>27</v>
      </c>
      <c r="G30">
        <v>16.597009515545931</v>
      </c>
      <c r="I30">
        <v>4.4771518864192679</v>
      </c>
      <c r="K30">
        <v>33.668396448501333</v>
      </c>
      <c r="M30">
        <v>3</v>
      </c>
      <c r="N30">
        <v>8</v>
      </c>
      <c r="O30">
        <v>7</v>
      </c>
      <c r="P30">
        <v>15</v>
      </c>
      <c r="Q30">
        <v>3.0574527599999999</v>
      </c>
      <c r="R30">
        <v>0.24759833000000001</v>
      </c>
      <c r="S30">
        <f t="shared" si="0"/>
        <v>3.3050510900000001</v>
      </c>
      <c r="T30">
        <f t="shared" si="1"/>
        <v>-16.688974042825066</v>
      </c>
      <c r="U30">
        <f t="shared" si="2"/>
        <v>-14.507155861006884</v>
      </c>
    </row>
    <row r="31" spans="2:21" ht="15.75" customHeight="1" x14ac:dyDescent="0.25">
      <c r="B31">
        <v>28</v>
      </c>
      <c r="G31">
        <v>5.5258010157913873E-2</v>
      </c>
      <c r="I31">
        <v>0.49892813937238861</v>
      </c>
      <c r="L31">
        <v>9208.3804730685079</v>
      </c>
      <c r="M31">
        <v>3</v>
      </c>
      <c r="N31">
        <v>8</v>
      </c>
      <c r="O31">
        <v>7</v>
      </c>
      <c r="P31">
        <v>15</v>
      </c>
      <c r="Q31">
        <v>3.0750107400000002</v>
      </c>
      <c r="R31">
        <v>0.13434314999999999</v>
      </c>
      <c r="S31">
        <f t="shared" si="0"/>
        <v>3.20935389</v>
      </c>
      <c r="T31">
        <f t="shared" si="1"/>
        <v>-17.129708468905957</v>
      </c>
      <c r="U31">
        <f t="shared" si="2"/>
        <v>-14.947890287087775</v>
      </c>
    </row>
    <row r="32" spans="2:21" ht="15.75" customHeight="1" x14ac:dyDescent="0.25">
      <c r="B32">
        <v>29</v>
      </c>
      <c r="G32">
        <v>19.696354049554269</v>
      </c>
      <c r="J32">
        <v>75.130837279067123</v>
      </c>
      <c r="K32">
        <v>12.597407809038019</v>
      </c>
      <c r="M32">
        <v>3</v>
      </c>
      <c r="N32">
        <v>8</v>
      </c>
      <c r="O32">
        <v>7</v>
      </c>
      <c r="P32">
        <v>15</v>
      </c>
      <c r="Q32">
        <v>3.0801442099999998</v>
      </c>
      <c r="R32">
        <v>0.15353558</v>
      </c>
      <c r="S32">
        <f t="shared" si="0"/>
        <v>3.2336797900000001</v>
      </c>
      <c r="T32">
        <f t="shared" si="1"/>
        <v>-17.016441876823613</v>
      </c>
      <c r="U32">
        <f t="shared" si="2"/>
        <v>-14.834623695005432</v>
      </c>
    </row>
    <row r="33" spans="2:21" ht="15.75" customHeight="1" x14ac:dyDescent="0.25">
      <c r="B33">
        <v>30</v>
      </c>
      <c r="G33">
        <v>6.8280862095800288</v>
      </c>
      <c r="J33">
        <v>24.8403364503007</v>
      </c>
      <c r="L33">
        <v>30035.36591449106</v>
      </c>
      <c r="M33">
        <v>3</v>
      </c>
      <c r="N33">
        <v>8</v>
      </c>
      <c r="O33">
        <v>7</v>
      </c>
      <c r="P33">
        <v>15</v>
      </c>
      <c r="Q33">
        <v>3.15033531</v>
      </c>
      <c r="R33">
        <v>0.15968136999999999</v>
      </c>
      <c r="S33">
        <f t="shared" si="0"/>
        <v>3.3100166799999999</v>
      </c>
      <c r="T33">
        <f t="shared" si="1"/>
        <v>-16.666454586765166</v>
      </c>
      <c r="U33">
        <f t="shared" si="2"/>
        <v>-14.484636404946984</v>
      </c>
    </row>
    <row r="34" spans="2:21" ht="15.75" customHeight="1" x14ac:dyDescent="0.25">
      <c r="B34">
        <v>31</v>
      </c>
      <c r="G34">
        <v>0.42591071785515311</v>
      </c>
      <c r="K34">
        <v>24.510213423132381</v>
      </c>
      <c r="L34">
        <v>65156.317352121812</v>
      </c>
      <c r="M34">
        <v>3</v>
      </c>
      <c r="N34">
        <v>8</v>
      </c>
      <c r="O34">
        <v>7</v>
      </c>
      <c r="P34">
        <v>15</v>
      </c>
      <c r="Q34">
        <v>3.0619682400000001</v>
      </c>
      <c r="R34">
        <v>0.18552081000000001</v>
      </c>
      <c r="S34">
        <f t="shared" ref="S34:S65" si="3">IF(AND(ISNUMBER(Q34), ISNUMBER(R34)), Q34 + R34, NA())</f>
        <v>3.24748905</v>
      </c>
      <c r="T34">
        <f t="shared" ref="T34:T65" si="4">P$2*LN(S34/P$2)+2*M34</f>
        <v>-16.952521550546365</v>
      </c>
      <c r="U34">
        <f t="shared" ref="U34:U65" si="5">T34+(2*M34^2+2*M34)/(P34-M34-1)</f>
        <v>-14.770703368728183</v>
      </c>
    </row>
    <row r="35" spans="2:21" ht="15.75" customHeight="1" x14ac:dyDescent="0.25">
      <c r="B35">
        <v>32</v>
      </c>
      <c r="H35">
        <v>6.3887083822458006</v>
      </c>
      <c r="I35">
        <v>0.86564083403921965</v>
      </c>
      <c r="J35">
        <v>23.968055051832359</v>
      </c>
      <c r="M35">
        <v>3</v>
      </c>
      <c r="N35">
        <v>8</v>
      </c>
      <c r="O35">
        <v>7</v>
      </c>
      <c r="P35">
        <v>15</v>
      </c>
      <c r="Q35">
        <v>3.0512225499999999</v>
      </c>
      <c r="R35">
        <v>0.13725903</v>
      </c>
      <c r="S35">
        <f t="shared" si="3"/>
        <v>3.1884815799999999</v>
      </c>
      <c r="T35">
        <f t="shared" si="4"/>
        <v>-17.227580870352625</v>
      </c>
      <c r="U35">
        <f t="shared" si="5"/>
        <v>-15.045762688534444</v>
      </c>
    </row>
    <row r="36" spans="2:21" ht="15.75" customHeight="1" x14ac:dyDescent="0.25">
      <c r="B36">
        <v>33</v>
      </c>
      <c r="H36">
        <v>0.1585026723374936</v>
      </c>
      <c r="I36">
        <v>0.49404265163472832</v>
      </c>
      <c r="K36">
        <v>12.56477978176868</v>
      </c>
      <c r="M36">
        <v>3</v>
      </c>
      <c r="N36">
        <v>8</v>
      </c>
      <c r="O36">
        <v>7</v>
      </c>
      <c r="P36">
        <v>15</v>
      </c>
      <c r="Q36">
        <v>3.02221801</v>
      </c>
      <c r="R36">
        <v>0.13188136</v>
      </c>
      <c r="S36">
        <f t="shared" si="3"/>
        <v>3.15409937</v>
      </c>
      <c r="T36">
        <f t="shared" si="4"/>
        <v>-17.390208105503572</v>
      </c>
      <c r="U36">
        <f t="shared" si="5"/>
        <v>-15.20838992368539</v>
      </c>
    </row>
    <row r="37" spans="2:21" ht="15.75" customHeight="1" x14ac:dyDescent="0.25">
      <c r="B37">
        <v>34</v>
      </c>
      <c r="H37">
        <v>0.1650975724227717</v>
      </c>
      <c r="I37">
        <v>0.50134369680138802</v>
      </c>
      <c r="L37">
        <v>20362.048946432649</v>
      </c>
      <c r="M37">
        <v>3</v>
      </c>
      <c r="N37">
        <v>8</v>
      </c>
      <c r="O37">
        <v>7</v>
      </c>
      <c r="P37">
        <v>15</v>
      </c>
      <c r="Q37">
        <v>3.0954750799999999</v>
      </c>
      <c r="R37">
        <v>0.13305723</v>
      </c>
      <c r="S37">
        <f t="shared" si="3"/>
        <v>3.2285323099999998</v>
      </c>
      <c r="T37">
        <f t="shared" si="4"/>
        <v>-17.040338404865526</v>
      </c>
      <c r="U37">
        <f t="shared" si="5"/>
        <v>-14.858520223047345</v>
      </c>
    </row>
    <row r="38" spans="2:21" ht="15.75" customHeight="1" x14ac:dyDescent="0.25">
      <c r="B38">
        <v>35</v>
      </c>
      <c r="H38">
        <v>9.6240860068818677</v>
      </c>
      <c r="J38">
        <v>12.123019431851541</v>
      </c>
      <c r="K38">
        <v>16.38060294013836</v>
      </c>
      <c r="M38">
        <v>3</v>
      </c>
      <c r="N38">
        <v>8</v>
      </c>
      <c r="O38">
        <v>7</v>
      </c>
      <c r="P38">
        <v>15</v>
      </c>
      <c r="Q38">
        <v>2.9803169299999999</v>
      </c>
      <c r="R38">
        <v>0.15333577000000001</v>
      </c>
      <c r="S38">
        <f t="shared" si="3"/>
        <v>3.1336526999999998</v>
      </c>
      <c r="T38">
        <f t="shared" si="4"/>
        <v>-17.487763202347512</v>
      </c>
      <c r="U38">
        <f t="shared" si="5"/>
        <v>-15.305945020529331</v>
      </c>
    </row>
    <row r="39" spans="2:21" ht="15.75" customHeight="1" x14ac:dyDescent="0.25">
      <c r="B39">
        <v>36</v>
      </c>
      <c r="H39">
        <v>9.6524592698102012</v>
      </c>
      <c r="J39">
        <v>11.821269003242181</v>
      </c>
      <c r="L39">
        <v>2982.221038197225</v>
      </c>
      <c r="M39">
        <v>3</v>
      </c>
      <c r="N39">
        <v>8</v>
      </c>
      <c r="O39">
        <v>7</v>
      </c>
      <c r="P39">
        <v>15</v>
      </c>
      <c r="Q39">
        <v>3.06660428</v>
      </c>
      <c r="R39">
        <v>0.15891503000000001</v>
      </c>
      <c r="S39">
        <f t="shared" si="3"/>
        <v>3.2255193100000001</v>
      </c>
      <c r="T39">
        <f t="shared" si="4"/>
        <v>-17.054343561918557</v>
      </c>
      <c r="U39">
        <f t="shared" si="5"/>
        <v>-14.872525380100376</v>
      </c>
    </row>
    <row r="40" spans="2:21" ht="15.75" customHeight="1" x14ac:dyDescent="0.25">
      <c r="B40">
        <v>37</v>
      </c>
      <c r="H40">
        <v>1.434869651741943</v>
      </c>
      <c r="K40">
        <v>20.96947994516491</v>
      </c>
      <c r="L40">
        <v>54350.240933924557</v>
      </c>
      <c r="M40">
        <v>3</v>
      </c>
      <c r="N40">
        <v>8</v>
      </c>
      <c r="O40">
        <v>7</v>
      </c>
      <c r="P40">
        <v>15</v>
      </c>
      <c r="Q40">
        <v>3.00199032</v>
      </c>
      <c r="R40">
        <v>0.19153029999999999</v>
      </c>
      <c r="S40">
        <f t="shared" si="3"/>
        <v>3.1935206200000001</v>
      </c>
      <c r="T40">
        <f t="shared" si="4"/>
        <v>-17.203893753570611</v>
      </c>
      <c r="U40">
        <f t="shared" si="5"/>
        <v>-15.022075571752429</v>
      </c>
    </row>
    <row r="41" spans="2:21" ht="15.75" customHeight="1" x14ac:dyDescent="0.25">
      <c r="B41">
        <v>38</v>
      </c>
      <c r="I41">
        <v>0.83463897239100349</v>
      </c>
      <c r="J41">
        <v>4.2604537266153528</v>
      </c>
      <c r="K41">
        <v>56.916750980429619</v>
      </c>
      <c r="M41">
        <v>3</v>
      </c>
      <c r="N41">
        <v>8</v>
      </c>
      <c r="O41">
        <v>7</v>
      </c>
      <c r="P41">
        <v>15</v>
      </c>
      <c r="Q41">
        <v>3.3107591900000002</v>
      </c>
      <c r="R41">
        <v>0.32948475999999999</v>
      </c>
      <c r="S41">
        <f t="shared" si="3"/>
        <v>3.6402439500000003</v>
      </c>
      <c r="T41">
        <f t="shared" si="4"/>
        <v>-15.239992537027195</v>
      </c>
      <c r="U41">
        <f t="shared" si="5"/>
        <v>-13.058174355209013</v>
      </c>
    </row>
    <row r="42" spans="2:21" ht="15.75" customHeight="1" x14ac:dyDescent="0.25">
      <c r="B42">
        <v>39</v>
      </c>
      <c r="I42">
        <v>0.60477798753856815</v>
      </c>
      <c r="J42">
        <v>2.2697331597250989</v>
      </c>
      <c r="L42">
        <v>323212.40779289429</v>
      </c>
      <c r="M42">
        <v>3</v>
      </c>
      <c r="N42">
        <v>8</v>
      </c>
      <c r="O42">
        <v>7</v>
      </c>
      <c r="P42">
        <v>15</v>
      </c>
      <c r="Q42">
        <v>3.08381916</v>
      </c>
      <c r="R42">
        <v>0.13460274</v>
      </c>
      <c r="S42">
        <f t="shared" si="3"/>
        <v>3.2184219000000001</v>
      </c>
      <c r="T42">
        <f t="shared" si="4"/>
        <v>-17.087385822727569</v>
      </c>
      <c r="U42">
        <f t="shared" si="5"/>
        <v>-14.905567640909387</v>
      </c>
    </row>
    <row r="43" spans="2:21" ht="15.75" customHeight="1" x14ac:dyDescent="0.25">
      <c r="B43">
        <v>40</v>
      </c>
      <c r="I43">
        <v>0.68662402208701678</v>
      </c>
      <c r="K43">
        <v>13.200999311553581</v>
      </c>
      <c r="L43">
        <v>19262.756951411429</v>
      </c>
      <c r="M43">
        <v>3</v>
      </c>
      <c r="N43">
        <v>8</v>
      </c>
      <c r="O43">
        <v>7</v>
      </c>
      <c r="P43">
        <v>15</v>
      </c>
      <c r="Q43">
        <v>3.0129799500000001</v>
      </c>
      <c r="R43">
        <v>0.17258934000000001</v>
      </c>
      <c r="S43">
        <f t="shared" si="3"/>
        <v>3.1855692900000001</v>
      </c>
      <c r="T43">
        <f t="shared" si="4"/>
        <v>-17.241287806155533</v>
      </c>
      <c r="U43">
        <f t="shared" si="5"/>
        <v>-15.059469624337352</v>
      </c>
    </row>
    <row r="44" spans="2:21" ht="15.75" customHeight="1" x14ac:dyDescent="0.25">
      <c r="B44">
        <v>41</v>
      </c>
      <c r="J44">
        <v>0.45192025246426942</v>
      </c>
      <c r="K44">
        <v>64.455642807977128</v>
      </c>
      <c r="L44">
        <v>726285.54783020332</v>
      </c>
      <c r="M44">
        <v>3</v>
      </c>
      <c r="N44">
        <v>8</v>
      </c>
      <c r="O44">
        <v>7</v>
      </c>
      <c r="P44">
        <v>15</v>
      </c>
      <c r="Q44">
        <v>3.0552448700000001</v>
      </c>
      <c r="R44">
        <v>0.31623174999999998</v>
      </c>
      <c r="S44">
        <f t="shared" si="3"/>
        <v>3.3714766200000001</v>
      </c>
      <c r="T44">
        <f t="shared" si="4"/>
        <v>-16.390490797988971</v>
      </c>
      <c r="U44">
        <f t="shared" si="5"/>
        <v>-14.208672616170789</v>
      </c>
    </row>
    <row r="45" spans="2:21" ht="15.75" customHeight="1" x14ac:dyDescent="0.25">
      <c r="B45">
        <v>42</v>
      </c>
      <c r="G45">
        <v>8.0023355190761762</v>
      </c>
      <c r="H45">
        <v>0.30815670133283829</v>
      </c>
      <c r="I45">
        <v>0.85987054972941124</v>
      </c>
      <c r="J45">
        <v>84.88958581966142</v>
      </c>
      <c r="M45">
        <v>4</v>
      </c>
      <c r="N45">
        <v>8</v>
      </c>
      <c r="O45">
        <v>7</v>
      </c>
      <c r="P45">
        <v>15</v>
      </c>
      <c r="Q45">
        <v>3.1220728200000001</v>
      </c>
      <c r="R45">
        <v>0.13300329999999999</v>
      </c>
      <c r="S45">
        <f t="shared" si="3"/>
        <v>3.25507612</v>
      </c>
      <c r="T45">
        <f t="shared" si="4"/>
        <v>-14.917518102316592</v>
      </c>
      <c r="U45">
        <f t="shared" si="5"/>
        <v>-10.917518102316592</v>
      </c>
    </row>
    <row r="46" spans="2:21" ht="15.75" customHeight="1" x14ac:dyDescent="0.25">
      <c r="B46">
        <v>43</v>
      </c>
      <c r="G46">
        <v>0.14524884650653291</v>
      </c>
      <c r="H46">
        <v>0.14022360626643679</v>
      </c>
      <c r="I46">
        <v>0.51418148079051784</v>
      </c>
      <c r="K46">
        <v>13.49311255858947</v>
      </c>
      <c r="M46">
        <v>4</v>
      </c>
      <c r="N46">
        <v>8</v>
      </c>
      <c r="O46">
        <v>7</v>
      </c>
      <c r="P46">
        <v>15</v>
      </c>
      <c r="Q46">
        <v>3.0288448400000001</v>
      </c>
      <c r="R46">
        <v>0.13124870999999999</v>
      </c>
      <c r="S46">
        <f t="shared" si="3"/>
        <v>3.16009355</v>
      </c>
      <c r="T46">
        <f t="shared" si="4"/>
        <v>-15.361728542668182</v>
      </c>
      <c r="U46">
        <f t="shared" si="5"/>
        <v>-11.361728542668182</v>
      </c>
    </row>
    <row r="47" spans="2:21" ht="15.75" customHeight="1" x14ac:dyDescent="0.25">
      <c r="B47">
        <v>44</v>
      </c>
      <c r="G47">
        <v>3.0825897527228321</v>
      </c>
      <c r="H47">
        <v>0.68489817201446979</v>
      </c>
      <c r="I47">
        <v>3.114410438957929</v>
      </c>
      <c r="L47">
        <v>693716.29780630139</v>
      </c>
      <c r="M47">
        <v>4</v>
      </c>
      <c r="N47">
        <v>8</v>
      </c>
      <c r="O47">
        <v>7</v>
      </c>
      <c r="P47">
        <v>15</v>
      </c>
      <c r="Q47">
        <v>3.2408043599999998</v>
      </c>
      <c r="R47">
        <v>0.24442254999999999</v>
      </c>
      <c r="S47">
        <f t="shared" si="3"/>
        <v>3.4852269099999997</v>
      </c>
      <c r="T47">
        <f t="shared" si="4"/>
        <v>-13.892755728037901</v>
      </c>
      <c r="U47">
        <f t="shared" si="5"/>
        <v>-9.8927557280379013</v>
      </c>
    </row>
    <row r="48" spans="2:21" ht="15.75" customHeight="1" x14ac:dyDescent="0.25">
      <c r="B48">
        <v>45</v>
      </c>
      <c r="G48">
        <v>6.8643250358116319</v>
      </c>
      <c r="H48">
        <v>1.295892770150755</v>
      </c>
      <c r="J48">
        <v>99.017976203089731</v>
      </c>
      <c r="K48">
        <v>17.084352861359118</v>
      </c>
      <c r="M48">
        <v>4</v>
      </c>
      <c r="N48">
        <v>8</v>
      </c>
      <c r="O48">
        <v>7</v>
      </c>
      <c r="P48">
        <v>15</v>
      </c>
      <c r="Q48">
        <v>3.00520553</v>
      </c>
      <c r="R48">
        <v>0.14688475000000001</v>
      </c>
      <c r="S48">
        <f t="shared" si="3"/>
        <v>3.1520902799999999</v>
      </c>
      <c r="T48">
        <f t="shared" si="4"/>
        <v>-15.399765810771633</v>
      </c>
      <c r="U48">
        <f t="shared" si="5"/>
        <v>-11.399765810771633</v>
      </c>
    </row>
    <row r="49" spans="2:21" ht="15.75" customHeight="1" x14ac:dyDescent="0.25">
      <c r="B49">
        <v>46</v>
      </c>
      <c r="G49">
        <v>65.529670254934118</v>
      </c>
      <c r="H49">
        <v>0.14568145924502041</v>
      </c>
      <c r="J49">
        <v>92.165165471121043</v>
      </c>
      <c r="L49">
        <v>46539.401941045013</v>
      </c>
      <c r="M49">
        <v>4</v>
      </c>
      <c r="N49">
        <v>8</v>
      </c>
      <c r="O49">
        <v>7</v>
      </c>
      <c r="P49">
        <v>15</v>
      </c>
      <c r="Q49">
        <v>3.13887859</v>
      </c>
      <c r="R49">
        <v>0.16779363</v>
      </c>
      <c r="S49">
        <f t="shared" si="3"/>
        <v>3.3066722199999998</v>
      </c>
      <c r="T49">
        <f t="shared" si="4"/>
        <v>-14.68161833559197</v>
      </c>
      <c r="U49">
        <f t="shared" si="5"/>
        <v>-10.68161833559197</v>
      </c>
    </row>
    <row r="50" spans="2:21" ht="15.75" customHeight="1" x14ac:dyDescent="0.25">
      <c r="B50">
        <v>47</v>
      </c>
      <c r="G50">
        <v>3.327379426222933</v>
      </c>
      <c r="H50">
        <v>5.4586573372438003E-2</v>
      </c>
      <c r="K50">
        <v>17.689888741758612</v>
      </c>
      <c r="L50">
        <v>130226.0917819181</v>
      </c>
      <c r="M50">
        <v>4</v>
      </c>
      <c r="N50">
        <v>8</v>
      </c>
      <c r="O50">
        <v>7</v>
      </c>
      <c r="P50">
        <v>15</v>
      </c>
      <c r="Q50">
        <v>3.06119341</v>
      </c>
      <c r="R50">
        <v>0.19626927</v>
      </c>
      <c r="S50">
        <f t="shared" si="3"/>
        <v>3.2574626800000002</v>
      </c>
      <c r="T50">
        <f t="shared" si="4"/>
        <v>-14.906524416842515</v>
      </c>
      <c r="U50">
        <f t="shared" si="5"/>
        <v>-10.906524416842515</v>
      </c>
    </row>
    <row r="51" spans="2:21" ht="15.75" customHeight="1" x14ac:dyDescent="0.25">
      <c r="B51">
        <v>48</v>
      </c>
      <c r="G51">
        <v>3.991813298139554</v>
      </c>
      <c r="I51">
        <v>0.90049150573169467</v>
      </c>
      <c r="J51">
        <v>44.020104862835453</v>
      </c>
      <c r="K51">
        <v>12.74243696582448</v>
      </c>
      <c r="M51">
        <v>4</v>
      </c>
      <c r="N51">
        <v>8</v>
      </c>
      <c r="O51">
        <v>7</v>
      </c>
      <c r="P51">
        <v>15</v>
      </c>
      <c r="Q51">
        <v>3.0348830200000001</v>
      </c>
      <c r="R51">
        <v>0.13339504999999999</v>
      </c>
      <c r="S51">
        <f t="shared" si="3"/>
        <v>3.1682780699999999</v>
      </c>
      <c r="T51">
        <f t="shared" si="4"/>
        <v>-15.322929345711778</v>
      </c>
      <c r="U51">
        <f t="shared" si="5"/>
        <v>-11.322929345711778</v>
      </c>
    </row>
    <row r="52" spans="2:21" ht="15.75" customHeight="1" x14ac:dyDescent="0.25">
      <c r="B52">
        <v>49</v>
      </c>
      <c r="G52">
        <v>6.6299219583717317</v>
      </c>
      <c r="I52">
        <v>0.86287281251526404</v>
      </c>
      <c r="J52">
        <v>76.326044619726858</v>
      </c>
      <c r="L52">
        <v>18812.329765030529</v>
      </c>
      <c r="M52">
        <v>4</v>
      </c>
      <c r="N52">
        <v>8</v>
      </c>
      <c r="O52">
        <v>7</v>
      </c>
      <c r="P52">
        <v>15</v>
      </c>
      <c r="Q52">
        <v>3.0978016199999998</v>
      </c>
      <c r="R52">
        <v>0.13891923</v>
      </c>
      <c r="S52">
        <f t="shared" si="3"/>
        <v>3.2367208499999998</v>
      </c>
      <c r="T52">
        <f t="shared" si="4"/>
        <v>-15.002342007002021</v>
      </c>
      <c r="U52">
        <f t="shared" si="5"/>
        <v>-11.002342007002021</v>
      </c>
    </row>
    <row r="53" spans="2:21" ht="15.75" customHeight="1" x14ac:dyDescent="0.25">
      <c r="B53">
        <v>50</v>
      </c>
      <c r="G53">
        <v>5.4131488920006632E-2</v>
      </c>
      <c r="I53">
        <v>0.49811621740992301</v>
      </c>
      <c r="K53">
        <v>13.305543140439481</v>
      </c>
      <c r="L53">
        <v>30459.692014816279</v>
      </c>
      <c r="M53">
        <v>4</v>
      </c>
      <c r="N53">
        <v>8</v>
      </c>
      <c r="O53">
        <v>7</v>
      </c>
      <c r="P53">
        <v>15</v>
      </c>
      <c r="Q53">
        <v>2.9988606500000001</v>
      </c>
      <c r="R53">
        <v>0.13238568000000001</v>
      </c>
      <c r="S53">
        <f t="shared" si="3"/>
        <v>3.1312463300000002</v>
      </c>
      <c r="T53">
        <f t="shared" si="4"/>
        <v>-15.49928630961621</v>
      </c>
      <c r="U53">
        <f t="shared" si="5"/>
        <v>-11.49928630961621</v>
      </c>
    </row>
    <row r="54" spans="2:21" ht="15.75" customHeight="1" x14ac:dyDescent="0.25">
      <c r="B54">
        <v>51</v>
      </c>
      <c r="G54">
        <v>10.776775051200181</v>
      </c>
      <c r="J54">
        <v>41.461889329682613</v>
      </c>
      <c r="K54">
        <v>16.218687947792208</v>
      </c>
      <c r="L54">
        <v>75145.866784973419</v>
      </c>
      <c r="M54">
        <v>4</v>
      </c>
      <c r="N54">
        <v>8</v>
      </c>
      <c r="O54">
        <v>7</v>
      </c>
      <c r="P54">
        <v>15</v>
      </c>
      <c r="Q54">
        <v>3.05267489</v>
      </c>
      <c r="R54">
        <v>0.15133653</v>
      </c>
      <c r="S54">
        <f t="shared" si="3"/>
        <v>3.2040114200000001</v>
      </c>
      <c r="T54">
        <f t="shared" si="4"/>
        <v>-15.154699114117264</v>
      </c>
      <c r="U54">
        <f t="shared" si="5"/>
        <v>-11.154699114117264</v>
      </c>
    </row>
    <row r="55" spans="2:21" ht="15.75" customHeight="1" x14ac:dyDescent="0.25">
      <c r="B55">
        <v>52</v>
      </c>
      <c r="H55">
        <v>3.946055576388817</v>
      </c>
      <c r="I55">
        <v>0.83522001054930772</v>
      </c>
      <c r="J55">
        <v>17.22334071369767</v>
      </c>
      <c r="K55">
        <v>15.46688392072687</v>
      </c>
      <c r="M55">
        <v>4</v>
      </c>
      <c r="N55">
        <v>8</v>
      </c>
      <c r="O55">
        <v>7</v>
      </c>
      <c r="P55">
        <v>15</v>
      </c>
      <c r="Q55">
        <v>2.9810504199999999</v>
      </c>
      <c r="R55">
        <v>0.13048435999999999</v>
      </c>
      <c r="S55">
        <f t="shared" si="3"/>
        <v>3.1115347799999999</v>
      </c>
      <c r="T55">
        <f t="shared" si="4"/>
        <v>-15.594011473736028</v>
      </c>
      <c r="U55">
        <f t="shared" si="5"/>
        <v>-11.594011473736028</v>
      </c>
    </row>
    <row r="56" spans="2:21" ht="15.75" customHeight="1" x14ac:dyDescent="0.25">
      <c r="B56">
        <v>53</v>
      </c>
      <c r="H56">
        <v>4.1316232646288622</v>
      </c>
      <c r="I56">
        <v>0.85553997610869059</v>
      </c>
      <c r="J56">
        <v>15.739325651511191</v>
      </c>
      <c r="L56">
        <v>2933.7834212052398</v>
      </c>
      <c r="M56">
        <v>4</v>
      </c>
      <c r="N56">
        <v>8</v>
      </c>
      <c r="O56">
        <v>7</v>
      </c>
      <c r="P56">
        <v>15</v>
      </c>
      <c r="Q56">
        <v>3.0645411999999999</v>
      </c>
      <c r="R56">
        <v>0.13580903</v>
      </c>
      <c r="S56">
        <f t="shared" si="3"/>
        <v>3.2003502299999997</v>
      </c>
      <c r="T56">
        <f t="shared" si="4"/>
        <v>-15.171849256156023</v>
      </c>
      <c r="U56">
        <f t="shared" si="5"/>
        <v>-11.171849256156023</v>
      </c>
    </row>
    <row r="57" spans="2:21" ht="15.75" customHeight="1" x14ac:dyDescent="0.25">
      <c r="B57">
        <v>54</v>
      </c>
      <c r="H57">
        <v>0.16131084313424629</v>
      </c>
      <c r="I57">
        <v>0.49704571456517771</v>
      </c>
      <c r="K57">
        <v>12.51022333984444</v>
      </c>
      <c r="L57">
        <v>35846.238850813708</v>
      </c>
      <c r="M57">
        <v>4</v>
      </c>
      <c r="N57">
        <v>8</v>
      </c>
      <c r="O57">
        <v>7</v>
      </c>
      <c r="P57">
        <v>15</v>
      </c>
      <c r="Q57">
        <v>3.02293404</v>
      </c>
      <c r="R57">
        <v>0.13230471999999999</v>
      </c>
      <c r="S57">
        <f t="shared" si="3"/>
        <v>3.15523876</v>
      </c>
      <c r="T57">
        <f t="shared" si="4"/>
        <v>-15.384790469030886</v>
      </c>
      <c r="U57">
        <f t="shared" si="5"/>
        <v>-11.384790469030886</v>
      </c>
    </row>
    <row r="58" spans="2:21" ht="15.75" customHeight="1" x14ac:dyDescent="0.25">
      <c r="B58">
        <v>55</v>
      </c>
      <c r="H58">
        <v>8.9077522708698229</v>
      </c>
      <c r="J58">
        <v>11.52553572223527</v>
      </c>
      <c r="K58">
        <v>17.9311163936089</v>
      </c>
      <c r="L58">
        <v>523674.70627860219</v>
      </c>
      <c r="M58">
        <v>4</v>
      </c>
      <c r="N58">
        <v>8</v>
      </c>
      <c r="O58">
        <v>7</v>
      </c>
      <c r="P58">
        <v>15</v>
      </c>
      <c r="Q58">
        <v>2.9813543</v>
      </c>
      <c r="R58">
        <v>0.1509711</v>
      </c>
      <c r="S58">
        <f t="shared" si="3"/>
        <v>3.1323254</v>
      </c>
      <c r="T58">
        <f t="shared" si="4"/>
        <v>-15.494117996437133</v>
      </c>
      <c r="U58">
        <f t="shared" si="5"/>
        <v>-11.494117996437133</v>
      </c>
    </row>
    <row r="59" spans="2:21" ht="15.75" customHeight="1" x14ac:dyDescent="0.25">
      <c r="B59">
        <v>56</v>
      </c>
      <c r="I59">
        <v>0.60957708253001996</v>
      </c>
      <c r="J59">
        <v>2.3200104387670919</v>
      </c>
      <c r="K59">
        <v>13.85149266082338</v>
      </c>
      <c r="L59">
        <v>316148.36523800832</v>
      </c>
      <c r="M59">
        <v>4</v>
      </c>
      <c r="N59">
        <v>8</v>
      </c>
      <c r="O59">
        <v>7</v>
      </c>
      <c r="P59">
        <v>15</v>
      </c>
      <c r="Q59">
        <v>3.0060191299999999</v>
      </c>
      <c r="R59">
        <v>0.13164538000000001</v>
      </c>
      <c r="S59">
        <f t="shared" si="3"/>
        <v>3.13766451</v>
      </c>
      <c r="T59">
        <f t="shared" si="4"/>
        <v>-15.468571968291375</v>
      </c>
      <c r="U59">
        <f t="shared" si="5"/>
        <v>-11.468571968291375</v>
      </c>
    </row>
    <row r="60" spans="2:21" ht="15.75" customHeight="1" x14ac:dyDescent="0.25">
      <c r="B60">
        <v>57</v>
      </c>
      <c r="M60">
        <v>5</v>
      </c>
      <c r="N60">
        <v>8</v>
      </c>
      <c r="O60">
        <v>7</v>
      </c>
      <c r="P60">
        <v>15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x14ac:dyDescent="0.25">
      <c r="B61">
        <v>58</v>
      </c>
      <c r="M61">
        <v>5</v>
      </c>
      <c r="N61">
        <v>8</v>
      </c>
      <c r="O61">
        <v>7</v>
      </c>
      <c r="P61">
        <v>15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x14ac:dyDescent="0.25">
      <c r="B62">
        <v>59</v>
      </c>
      <c r="M62">
        <v>5</v>
      </c>
      <c r="N62">
        <v>8</v>
      </c>
      <c r="O62">
        <v>7</v>
      </c>
      <c r="P62">
        <v>15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x14ac:dyDescent="0.25">
      <c r="B63">
        <v>60</v>
      </c>
      <c r="M63">
        <v>5</v>
      </c>
      <c r="N63">
        <v>8</v>
      </c>
      <c r="O63">
        <v>7</v>
      </c>
      <c r="P63">
        <v>15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x14ac:dyDescent="0.25">
      <c r="B64">
        <v>61</v>
      </c>
      <c r="M64">
        <v>5</v>
      </c>
      <c r="N64">
        <v>8</v>
      </c>
      <c r="O64">
        <v>7</v>
      </c>
      <c r="P64">
        <v>15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x14ac:dyDescent="0.25">
      <c r="B65">
        <v>62</v>
      </c>
      <c r="M65">
        <v>5</v>
      </c>
      <c r="N65">
        <v>8</v>
      </c>
      <c r="O65">
        <v>7</v>
      </c>
      <c r="P65">
        <v>15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x14ac:dyDescent="0.25">
      <c r="B66">
        <v>63</v>
      </c>
      <c r="M66">
        <v>6</v>
      </c>
      <c r="N66">
        <v>8</v>
      </c>
      <c r="O66">
        <v>7</v>
      </c>
      <c r="P66">
        <v>15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x14ac:dyDescent="0.25">
      <c r="A67" t="s">
        <v>22</v>
      </c>
      <c r="B67">
        <v>64</v>
      </c>
      <c r="M67">
        <v>0</v>
      </c>
      <c r="N67">
        <v>8</v>
      </c>
      <c r="O67">
        <v>7</v>
      </c>
      <c r="P67">
        <v>15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7</v>
      </c>
      <c r="P68">
        <v>15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7</v>
      </c>
      <c r="P69">
        <v>15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7</v>
      </c>
      <c r="P70">
        <v>15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7</v>
      </c>
      <c r="P71">
        <v>15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7</v>
      </c>
      <c r="P72">
        <v>15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7</v>
      </c>
      <c r="P73">
        <v>15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7</v>
      </c>
      <c r="P74">
        <v>15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7</v>
      </c>
      <c r="P75">
        <v>15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7</v>
      </c>
      <c r="P76">
        <v>15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7</v>
      </c>
      <c r="P77">
        <v>15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7</v>
      </c>
      <c r="P78">
        <v>15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7</v>
      </c>
      <c r="P79">
        <v>15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7</v>
      </c>
      <c r="P80">
        <v>15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7</v>
      </c>
      <c r="P81">
        <v>15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7</v>
      </c>
      <c r="P82">
        <v>15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7</v>
      </c>
      <c r="P83">
        <v>15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7</v>
      </c>
      <c r="P84">
        <v>15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7</v>
      </c>
      <c r="P85">
        <v>15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7</v>
      </c>
      <c r="P86">
        <v>15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7</v>
      </c>
      <c r="P87">
        <v>15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7</v>
      </c>
      <c r="P88">
        <v>15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7</v>
      </c>
      <c r="P89">
        <v>15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7</v>
      </c>
      <c r="P90">
        <v>15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7</v>
      </c>
      <c r="P91">
        <v>15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7</v>
      </c>
      <c r="P92">
        <v>15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7</v>
      </c>
      <c r="P93">
        <v>15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7</v>
      </c>
      <c r="P94">
        <v>15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7</v>
      </c>
      <c r="P95">
        <v>15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7</v>
      </c>
      <c r="P96">
        <v>15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7</v>
      </c>
      <c r="P97">
        <v>15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7</v>
      </c>
      <c r="P98">
        <v>15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7</v>
      </c>
      <c r="P99">
        <v>15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7</v>
      </c>
      <c r="P100">
        <v>15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7</v>
      </c>
      <c r="P101">
        <v>15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7</v>
      </c>
      <c r="P102">
        <v>15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7</v>
      </c>
      <c r="P103">
        <v>15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7</v>
      </c>
      <c r="P104">
        <v>15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7</v>
      </c>
      <c r="P105">
        <v>15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7</v>
      </c>
      <c r="P106">
        <v>15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7</v>
      </c>
      <c r="P107">
        <v>15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7</v>
      </c>
      <c r="P108">
        <v>15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7</v>
      </c>
      <c r="P109">
        <v>15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7</v>
      </c>
      <c r="P110">
        <v>15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7</v>
      </c>
      <c r="P111">
        <v>15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7</v>
      </c>
      <c r="P112">
        <v>15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7</v>
      </c>
      <c r="P113">
        <v>15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7</v>
      </c>
      <c r="P114">
        <v>15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7</v>
      </c>
      <c r="P115">
        <v>15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7</v>
      </c>
      <c r="P116">
        <v>15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7</v>
      </c>
      <c r="P117">
        <v>15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7</v>
      </c>
      <c r="P118">
        <v>15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7</v>
      </c>
      <c r="P119">
        <v>15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7</v>
      </c>
      <c r="P120">
        <v>15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7</v>
      </c>
      <c r="P121">
        <v>15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7</v>
      </c>
      <c r="P122">
        <v>15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7</v>
      </c>
      <c r="P123">
        <v>15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7</v>
      </c>
      <c r="P124">
        <v>15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7</v>
      </c>
      <c r="P125">
        <v>15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7</v>
      </c>
      <c r="P126">
        <v>15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7</v>
      </c>
      <c r="P127">
        <v>15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7</v>
      </c>
      <c r="P128">
        <v>15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7</v>
      </c>
      <c r="P129">
        <v>15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7</v>
      </c>
      <c r="P130">
        <v>15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048576">
    <cfRule type="top10" dxfId="3" priority="3" bottom="1" rank="1"/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2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0"/>
  <sheetViews>
    <sheetView zoomScaleNormal="100" workbookViewId="0">
      <selection activeCell="S1" sqref="S1:U130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4</v>
      </c>
      <c r="P2">
        <v>12</v>
      </c>
      <c r="Q2">
        <v>19.701990110000001</v>
      </c>
      <c r="R2">
        <v>0.75573469000000004</v>
      </c>
      <c r="S2">
        <f t="shared" ref="S2:S33" si="0">IF(AND(ISNUMBER(Q2), ISNUMBER(R2)), Q2 + R2, NA())</f>
        <v>20.457724800000001</v>
      </c>
      <c r="T2">
        <f t="shared" ref="T2:T33" si="1">P$2*LN(S2/P$2)+2*M2</f>
        <v>6.4014468264719984</v>
      </c>
      <c r="U2">
        <f t="shared" ref="U2:U33" si="2">T2+(2*M2^2+2*M2)/(P2-M2-1)</f>
        <v>6.4014468264719984</v>
      </c>
    </row>
    <row r="3" spans="1:21" ht="15.75" customHeight="1" x14ac:dyDescent="0.25">
      <c r="A3" t="s">
        <v>21</v>
      </c>
      <c r="B3">
        <v>0</v>
      </c>
      <c r="C3">
        <f>0.0000065899535816109</f>
        <v>6.5899535816109001E-6</v>
      </c>
      <c r="E3">
        <f>6.14241384429657</f>
        <v>6.1424138442965699</v>
      </c>
      <c r="F3">
        <f>709.894795247269</f>
        <v>709.89479524726903</v>
      </c>
      <c r="M3">
        <v>0</v>
      </c>
      <c r="N3">
        <v>8</v>
      </c>
      <c r="O3">
        <v>4</v>
      </c>
      <c r="P3">
        <v>12</v>
      </c>
      <c r="Q3">
        <v>2.4770455600000001</v>
      </c>
      <c r="R3">
        <v>0.53281334000000002</v>
      </c>
      <c r="S3">
        <f t="shared" si="0"/>
        <v>3.0098589000000002</v>
      </c>
      <c r="T3">
        <f t="shared" si="1"/>
        <v>-16.596161390428705</v>
      </c>
      <c r="U3">
        <f t="shared" si="2"/>
        <v>-16.596161390428705</v>
      </c>
    </row>
    <row r="4" spans="1:21" ht="15.75" customHeight="1" x14ac:dyDescent="0.25">
      <c r="B4">
        <v>1</v>
      </c>
      <c r="M4">
        <v>1</v>
      </c>
      <c r="N4">
        <v>8</v>
      </c>
      <c r="O4">
        <v>4</v>
      </c>
      <c r="P4">
        <v>12</v>
      </c>
      <c r="S4" t="e">
        <f t="shared" si="0"/>
        <v>#N/A</v>
      </c>
      <c r="T4" t="e">
        <f t="shared" si="1"/>
        <v>#N/A</v>
      </c>
      <c r="U4" t="e">
        <f t="shared" si="2"/>
        <v>#N/A</v>
      </c>
    </row>
    <row r="5" spans="1:21" ht="15.75" customHeight="1" thickBot="1" x14ac:dyDescent="0.3">
      <c r="B5">
        <v>2</v>
      </c>
      <c r="M5">
        <v>1</v>
      </c>
      <c r="N5">
        <v>8</v>
      </c>
      <c r="O5">
        <v>4</v>
      </c>
      <c r="P5">
        <v>12</v>
      </c>
      <c r="S5" t="e">
        <f t="shared" si="0"/>
        <v>#N/A</v>
      </c>
      <c r="T5" t="e">
        <f t="shared" si="1"/>
        <v>#N/A</v>
      </c>
      <c r="U5" t="e">
        <f t="shared" si="2"/>
        <v>#N/A</v>
      </c>
    </row>
    <row r="6" spans="1:21" ht="15.75" customHeight="1" thickBot="1" x14ac:dyDescent="0.3">
      <c r="B6">
        <v>3</v>
      </c>
      <c r="M6">
        <v>1</v>
      </c>
      <c r="N6">
        <v>8</v>
      </c>
      <c r="O6">
        <v>4</v>
      </c>
      <c r="P6">
        <v>12</v>
      </c>
      <c r="S6" t="e">
        <f t="shared" si="0"/>
        <v>#N/A</v>
      </c>
      <c r="T6" t="e">
        <f t="shared" si="1"/>
        <v>#N/A</v>
      </c>
      <c r="U6" t="e">
        <f t="shared" si="2"/>
        <v>#N/A</v>
      </c>
    </row>
    <row r="7" spans="1:21" ht="15.75" customHeight="1" thickBot="1" x14ac:dyDescent="0.3">
      <c r="B7">
        <v>4</v>
      </c>
      <c r="M7">
        <v>1</v>
      </c>
      <c r="N7">
        <v>8</v>
      </c>
      <c r="O7">
        <v>4</v>
      </c>
      <c r="P7">
        <v>12</v>
      </c>
      <c r="S7" t="e">
        <f t="shared" si="0"/>
        <v>#N/A</v>
      </c>
      <c r="T7" t="e">
        <f t="shared" si="1"/>
        <v>#N/A</v>
      </c>
      <c r="U7" t="e">
        <f t="shared" si="2"/>
        <v>#N/A</v>
      </c>
    </row>
    <row r="8" spans="1:21" ht="15.75" customHeight="1" thickBot="1" x14ac:dyDescent="0.3">
      <c r="B8">
        <v>5</v>
      </c>
      <c r="M8">
        <v>1</v>
      </c>
      <c r="N8">
        <v>8</v>
      </c>
      <c r="O8">
        <v>4</v>
      </c>
      <c r="P8">
        <v>12</v>
      </c>
      <c r="S8" t="e">
        <f t="shared" si="0"/>
        <v>#N/A</v>
      </c>
      <c r="T8" t="e">
        <f t="shared" si="1"/>
        <v>#N/A</v>
      </c>
      <c r="U8" t="e">
        <f t="shared" si="2"/>
        <v>#N/A</v>
      </c>
    </row>
    <row r="9" spans="1:21" ht="15.75" customHeight="1" thickBot="1" x14ac:dyDescent="0.3">
      <c r="B9">
        <v>6</v>
      </c>
      <c r="M9">
        <v>1</v>
      </c>
      <c r="N9">
        <v>8</v>
      </c>
      <c r="O9">
        <v>4</v>
      </c>
      <c r="P9">
        <v>12</v>
      </c>
      <c r="S9" t="e">
        <f t="shared" si="0"/>
        <v>#N/A</v>
      </c>
      <c r="T9" t="e">
        <f t="shared" si="1"/>
        <v>#N/A</v>
      </c>
      <c r="U9" t="e">
        <f t="shared" si="2"/>
        <v>#N/A</v>
      </c>
    </row>
    <row r="10" spans="1:21" ht="15.75" customHeight="1" thickBot="1" x14ac:dyDescent="0.3">
      <c r="B10">
        <v>7</v>
      </c>
      <c r="M10">
        <v>2</v>
      </c>
      <c r="N10">
        <v>8</v>
      </c>
      <c r="O10">
        <v>4</v>
      </c>
      <c r="P10">
        <v>12</v>
      </c>
      <c r="S10" t="e">
        <f t="shared" si="0"/>
        <v>#N/A</v>
      </c>
      <c r="T10" t="e">
        <f t="shared" si="1"/>
        <v>#N/A</v>
      </c>
      <c r="U10" t="e">
        <f t="shared" si="2"/>
        <v>#N/A</v>
      </c>
    </row>
    <row r="11" spans="1:21" ht="15.75" customHeight="1" thickBot="1" x14ac:dyDescent="0.3">
      <c r="B11">
        <v>8</v>
      </c>
      <c r="M11">
        <v>2</v>
      </c>
      <c r="N11">
        <v>8</v>
      </c>
      <c r="O11">
        <v>4</v>
      </c>
      <c r="P11">
        <v>12</v>
      </c>
      <c r="S11" t="e">
        <f t="shared" si="0"/>
        <v>#N/A</v>
      </c>
      <c r="T11" t="e">
        <f t="shared" si="1"/>
        <v>#N/A</v>
      </c>
      <c r="U11" t="e">
        <f t="shared" si="2"/>
        <v>#N/A</v>
      </c>
    </row>
    <row r="12" spans="1:21" ht="15.75" customHeight="1" thickBot="1" x14ac:dyDescent="0.3">
      <c r="B12">
        <v>9</v>
      </c>
      <c r="M12">
        <v>2</v>
      </c>
      <c r="N12">
        <v>8</v>
      </c>
      <c r="O12">
        <v>4</v>
      </c>
      <c r="P12">
        <v>12</v>
      </c>
      <c r="S12" t="e">
        <f t="shared" si="0"/>
        <v>#N/A</v>
      </c>
      <c r="T12" t="e">
        <f t="shared" si="1"/>
        <v>#N/A</v>
      </c>
      <c r="U12" t="e">
        <f t="shared" si="2"/>
        <v>#N/A</v>
      </c>
    </row>
    <row r="13" spans="1:21" ht="15.75" customHeight="1" thickBot="1" x14ac:dyDescent="0.3">
      <c r="B13">
        <v>10</v>
      </c>
      <c r="M13">
        <v>2</v>
      </c>
      <c r="N13">
        <v>8</v>
      </c>
      <c r="O13">
        <v>4</v>
      </c>
      <c r="P13">
        <v>12</v>
      </c>
      <c r="S13" t="e">
        <f t="shared" si="0"/>
        <v>#N/A</v>
      </c>
      <c r="T13" t="e">
        <f t="shared" si="1"/>
        <v>#N/A</v>
      </c>
      <c r="U13" t="e">
        <f t="shared" si="2"/>
        <v>#N/A</v>
      </c>
    </row>
    <row r="14" spans="1:21" ht="15.75" customHeight="1" thickBot="1" x14ac:dyDescent="0.3">
      <c r="B14">
        <v>11</v>
      </c>
      <c r="M14">
        <v>2</v>
      </c>
      <c r="N14">
        <v>8</v>
      </c>
      <c r="O14">
        <v>4</v>
      </c>
      <c r="P14">
        <v>12</v>
      </c>
      <c r="S14" t="e">
        <f t="shared" si="0"/>
        <v>#N/A</v>
      </c>
      <c r="T14" t="e">
        <f t="shared" si="1"/>
        <v>#N/A</v>
      </c>
      <c r="U14" t="e">
        <f t="shared" si="2"/>
        <v>#N/A</v>
      </c>
    </row>
    <row r="15" spans="1:21" ht="15.75" customHeight="1" thickBot="1" x14ac:dyDescent="0.3">
      <c r="B15">
        <v>12</v>
      </c>
      <c r="M15">
        <v>2</v>
      </c>
      <c r="N15">
        <v>8</v>
      </c>
      <c r="O15">
        <v>4</v>
      </c>
      <c r="P15">
        <v>12</v>
      </c>
      <c r="S15" t="e">
        <f t="shared" si="0"/>
        <v>#N/A</v>
      </c>
      <c r="T15" t="e">
        <f t="shared" si="1"/>
        <v>#N/A</v>
      </c>
      <c r="U15" t="e">
        <f t="shared" si="2"/>
        <v>#N/A</v>
      </c>
    </row>
    <row r="16" spans="1:21" ht="15.75" customHeight="1" thickBot="1" x14ac:dyDescent="0.3">
      <c r="B16">
        <v>13</v>
      </c>
      <c r="M16">
        <v>2</v>
      </c>
      <c r="N16">
        <v>8</v>
      </c>
      <c r="O16">
        <v>4</v>
      </c>
      <c r="P16">
        <v>12</v>
      </c>
      <c r="S16" t="e">
        <f t="shared" si="0"/>
        <v>#N/A</v>
      </c>
      <c r="T16" t="e">
        <f t="shared" si="1"/>
        <v>#N/A</v>
      </c>
      <c r="U16" t="e">
        <f t="shared" si="2"/>
        <v>#N/A</v>
      </c>
    </row>
    <row r="17" spans="2:21" ht="15.75" customHeight="1" thickBot="1" x14ac:dyDescent="0.3">
      <c r="B17">
        <v>14</v>
      </c>
      <c r="M17">
        <v>2</v>
      </c>
      <c r="N17">
        <v>8</v>
      </c>
      <c r="O17">
        <v>4</v>
      </c>
      <c r="P17">
        <v>12</v>
      </c>
      <c r="S17" t="e">
        <f t="shared" si="0"/>
        <v>#N/A</v>
      </c>
      <c r="T17" t="e">
        <f t="shared" si="1"/>
        <v>#N/A</v>
      </c>
      <c r="U17" t="e">
        <f t="shared" si="2"/>
        <v>#N/A</v>
      </c>
    </row>
    <row r="18" spans="2:21" ht="15.75" customHeight="1" thickBot="1" x14ac:dyDescent="0.3">
      <c r="B18">
        <v>15</v>
      </c>
      <c r="M18">
        <v>2</v>
      </c>
      <c r="N18">
        <v>8</v>
      </c>
      <c r="O18">
        <v>4</v>
      </c>
      <c r="P18">
        <v>12</v>
      </c>
      <c r="S18" t="e">
        <f t="shared" si="0"/>
        <v>#N/A</v>
      </c>
      <c r="T18" t="e">
        <f t="shared" si="1"/>
        <v>#N/A</v>
      </c>
      <c r="U18" t="e">
        <f t="shared" si="2"/>
        <v>#N/A</v>
      </c>
    </row>
    <row r="19" spans="2:21" ht="15.75" customHeight="1" thickBot="1" x14ac:dyDescent="0.3">
      <c r="B19">
        <v>16</v>
      </c>
      <c r="M19">
        <v>2</v>
      </c>
      <c r="N19">
        <v>8</v>
      </c>
      <c r="O19">
        <v>4</v>
      </c>
      <c r="P19">
        <v>12</v>
      </c>
      <c r="S19" t="e">
        <f t="shared" si="0"/>
        <v>#N/A</v>
      </c>
      <c r="T19" t="e">
        <f t="shared" si="1"/>
        <v>#N/A</v>
      </c>
      <c r="U19" t="e">
        <f t="shared" si="2"/>
        <v>#N/A</v>
      </c>
    </row>
    <row r="20" spans="2:21" ht="15.75" customHeight="1" thickBot="1" x14ac:dyDescent="0.3">
      <c r="B20">
        <v>17</v>
      </c>
      <c r="M20">
        <v>2</v>
      </c>
      <c r="N20">
        <v>8</v>
      </c>
      <c r="O20">
        <v>4</v>
      </c>
      <c r="P20">
        <v>12</v>
      </c>
      <c r="S20" t="e">
        <f t="shared" si="0"/>
        <v>#N/A</v>
      </c>
      <c r="T20" t="e">
        <f t="shared" si="1"/>
        <v>#N/A</v>
      </c>
      <c r="U20" t="e">
        <f t="shared" si="2"/>
        <v>#N/A</v>
      </c>
    </row>
    <row r="21" spans="2:21" ht="15.75" customHeight="1" thickBot="1" x14ac:dyDescent="0.3">
      <c r="B21">
        <v>18</v>
      </c>
      <c r="M21">
        <v>2</v>
      </c>
      <c r="N21">
        <v>8</v>
      </c>
      <c r="O21">
        <v>4</v>
      </c>
      <c r="P21">
        <v>12</v>
      </c>
      <c r="S21" t="e">
        <f t="shared" si="0"/>
        <v>#N/A</v>
      </c>
      <c r="T21" t="e">
        <f t="shared" si="1"/>
        <v>#N/A</v>
      </c>
      <c r="U21" t="e">
        <f t="shared" si="2"/>
        <v>#N/A</v>
      </c>
    </row>
    <row r="22" spans="2:21" ht="15.75" customHeight="1" thickBot="1" x14ac:dyDescent="0.3">
      <c r="B22">
        <v>19</v>
      </c>
      <c r="M22">
        <v>2</v>
      </c>
      <c r="N22">
        <v>8</v>
      </c>
      <c r="O22">
        <v>4</v>
      </c>
      <c r="P22">
        <v>12</v>
      </c>
      <c r="S22" t="e">
        <f t="shared" si="0"/>
        <v>#N/A</v>
      </c>
      <c r="T22" t="e">
        <f t="shared" si="1"/>
        <v>#N/A</v>
      </c>
      <c r="U22" t="e">
        <f t="shared" si="2"/>
        <v>#N/A</v>
      </c>
    </row>
    <row r="23" spans="2:21" ht="15.75" customHeight="1" thickBot="1" x14ac:dyDescent="0.3">
      <c r="B23">
        <v>20</v>
      </c>
      <c r="M23">
        <v>2</v>
      </c>
      <c r="N23">
        <v>8</v>
      </c>
      <c r="O23">
        <v>4</v>
      </c>
      <c r="P23">
        <v>12</v>
      </c>
      <c r="S23" t="e">
        <f t="shared" si="0"/>
        <v>#N/A</v>
      </c>
      <c r="T23" t="e">
        <f t="shared" si="1"/>
        <v>#N/A</v>
      </c>
      <c r="U23" t="e">
        <f t="shared" si="2"/>
        <v>#N/A</v>
      </c>
    </row>
    <row r="24" spans="2:21" ht="15.75" customHeight="1" thickBot="1" x14ac:dyDescent="0.3">
      <c r="B24">
        <v>21</v>
      </c>
      <c r="M24">
        <v>2</v>
      </c>
      <c r="N24">
        <v>8</v>
      </c>
      <c r="O24">
        <v>4</v>
      </c>
      <c r="P24">
        <v>12</v>
      </c>
      <c r="S24" t="e">
        <f t="shared" si="0"/>
        <v>#N/A</v>
      </c>
      <c r="T24" t="e">
        <f t="shared" si="1"/>
        <v>#N/A</v>
      </c>
      <c r="U24" t="e">
        <f t="shared" si="2"/>
        <v>#N/A</v>
      </c>
    </row>
    <row r="25" spans="2:21" ht="15.75" customHeight="1" thickBot="1" x14ac:dyDescent="0.3">
      <c r="B25">
        <v>22</v>
      </c>
      <c r="M25">
        <v>3</v>
      </c>
      <c r="N25">
        <v>8</v>
      </c>
      <c r="O25">
        <v>4</v>
      </c>
      <c r="P25">
        <v>12</v>
      </c>
      <c r="S25" t="e">
        <f t="shared" si="0"/>
        <v>#N/A</v>
      </c>
      <c r="T25" t="e">
        <f t="shared" si="1"/>
        <v>#N/A</v>
      </c>
      <c r="U25" t="e">
        <f t="shared" si="2"/>
        <v>#N/A</v>
      </c>
    </row>
    <row r="26" spans="2:21" ht="15.75" customHeight="1" thickBot="1" x14ac:dyDescent="0.3">
      <c r="B26">
        <v>23</v>
      </c>
      <c r="M26">
        <v>3</v>
      </c>
      <c r="N26">
        <v>8</v>
      </c>
      <c r="O26">
        <v>4</v>
      </c>
      <c r="P26">
        <v>12</v>
      </c>
      <c r="S26" t="e">
        <f t="shared" si="0"/>
        <v>#N/A</v>
      </c>
      <c r="T26" t="e">
        <f t="shared" si="1"/>
        <v>#N/A</v>
      </c>
      <c r="U26" t="e">
        <f t="shared" si="2"/>
        <v>#N/A</v>
      </c>
    </row>
    <row r="27" spans="2:21" ht="15.75" customHeight="1" thickBot="1" x14ac:dyDescent="0.3">
      <c r="B27">
        <v>24</v>
      </c>
      <c r="M27">
        <v>3</v>
      </c>
      <c r="N27">
        <v>8</v>
      </c>
      <c r="O27">
        <v>4</v>
      </c>
      <c r="P27">
        <v>12</v>
      </c>
      <c r="S27" t="e">
        <f t="shared" si="0"/>
        <v>#N/A</v>
      </c>
      <c r="T27" t="e">
        <f t="shared" si="1"/>
        <v>#N/A</v>
      </c>
      <c r="U27" t="e">
        <f t="shared" si="2"/>
        <v>#N/A</v>
      </c>
    </row>
    <row r="28" spans="2:21" ht="15.75" customHeight="1" thickBot="1" x14ac:dyDescent="0.3">
      <c r="B28">
        <v>25</v>
      </c>
      <c r="M28">
        <v>3</v>
      </c>
      <c r="N28">
        <v>8</v>
      </c>
      <c r="O28">
        <v>4</v>
      </c>
      <c r="P28">
        <v>12</v>
      </c>
      <c r="S28" t="e">
        <f t="shared" si="0"/>
        <v>#N/A</v>
      </c>
      <c r="T28" t="e">
        <f t="shared" si="1"/>
        <v>#N/A</v>
      </c>
      <c r="U28" t="e">
        <f t="shared" si="2"/>
        <v>#N/A</v>
      </c>
    </row>
    <row r="29" spans="2:21" ht="15.75" customHeight="1" thickBot="1" x14ac:dyDescent="0.3">
      <c r="B29">
        <v>26</v>
      </c>
      <c r="M29">
        <v>3</v>
      </c>
      <c r="N29">
        <v>8</v>
      </c>
      <c r="O29">
        <v>4</v>
      </c>
      <c r="P29">
        <v>12</v>
      </c>
      <c r="S29" t="e">
        <f t="shared" si="0"/>
        <v>#N/A</v>
      </c>
      <c r="T29" t="e">
        <f t="shared" si="1"/>
        <v>#N/A</v>
      </c>
      <c r="U29" t="e">
        <f t="shared" si="2"/>
        <v>#N/A</v>
      </c>
    </row>
    <row r="30" spans="2:21" ht="15.75" customHeight="1" thickBot="1" x14ac:dyDescent="0.3">
      <c r="B30">
        <v>27</v>
      </c>
      <c r="M30">
        <v>3</v>
      </c>
      <c r="N30">
        <v>8</v>
      </c>
      <c r="O30">
        <v>4</v>
      </c>
      <c r="P30">
        <v>12</v>
      </c>
      <c r="S30" t="e">
        <f t="shared" si="0"/>
        <v>#N/A</v>
      </c>
      <c r="T30" t="e">
        <f t="shared" si="1"/>
        <v>#N/A</v>
      </c>
      <c r="U30" t="e">
        <f t="shared" si="2"/>
        <v>#N/A</v>
      </c>
    </row>
    <row r="31" spans="2:21" ht="15.75" customHeight="1" thickBot="1" x14ac:dyDescent="0.3">
      <c r="B31">
        <v>28</v>
      </c>
      <c r="M31">
        <v>3</v>
      </c>
      <c r="N31">
        <v>8</v>
      </c>
      <c r="O31">
        <v>4</v>
      </c>
      <c r="P31">
        <v>12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8</v>
      </c>
      <c r="O32">
        <v>4</v>
      </c>
      <c r="P32">
        <v>12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8</v>
      </c>
      <c r="O33">
        <v>4</v>
      </c>
      <c r="P33">
        <v>12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8</v>
      </c>
      <c r="O34">
        <v>4</v>
      </c>
      <c r="P34">
        <v>12</v>
      </c>
      <c r="S34" t="e">
        <f t="shared" ref="S34:S65" si="3">IF(AND(ISNUMBER(Q34), ISNUMBER(R34)), Q34 + R34, NA())</f>
        <v>#N/A</v>
      </c>
      <c r="T34" t="e">
        <f t="shared" ref="T34:T65" si="4">P$2*LN(S34/P$2)+2*M34</f>
        <v>#N/A</v>
      </c>
      <c r="U34" t="e">
        <f t="shared" ref="U34:U65" si="5">T34+(2*M34^2+2*M34)/(P34-M34-1)</f>
        <v>#N/A</v>
      </c>
    </row>
    <row r="35" spans="2:21" ht="15.75" customHeight="1" thickBot="1" x14ac:dyDescent="0.3">
      <c r="B35">
        <v>32</v>
      </c>
      <c r="M35">
        <v>3</v>
      </c>
      <c r="N35">
        <v>8</v>
      </c>
      <c r="O35">
        <v>4</v>
      </c>
      <c r="P35">
        <v>12</v>
      </c>
      <c r="S35" t="e">
        <f t="shared" si="3"/>
        <v>#N/A</v>
      </c>
      <c r="T35" t="e">
        <f t="shared" si="4"/>
        <v>#N/A</v>
      </c>
      <c r="U35" t="e">
        <f t="shared" si="5"/>
        <v>#N/A</v>
      </c>
    </row>
    <row r="36" spans="2:21" ht="15.75" customHeight="1" thickBot="1" x14ac:dyDescent="0.3">
      <c r="B36">
        <v>33</v>
      </c>
      <c r="M36">
        <v>3</v>
      </c>
      <c r="N36">
        <v>8</v>
      </c>
      <c r="O36">
        <v>4</v>
      </c>
      <c r="P36">
        <v>12</v>
      </c>
      <c r="S36" t="e">
        <f t="shared" si="3"/>
        <v>#N/A</v>
      </c>
      <c r="T36" t="e">
        <f t="shared" si="4"/>
        <v>#N/A</v>
      </c>
      <c r="U36" t="e">
        <f t="shared" si="5"/>
        <v>#N/A</v>
      </c>
    </row>
    <row r="37" spans="2:21" ht="15.75" customHeight="1" thickBot="1" x14ac:dyDescent="0.3">
      <c r="B37">
        <v>34</v>
      </c>
      <c r="M37">
        <v>3</v>
      </c>
      <c r="N37">
        <v>8</v>
      </c>
      <c r="O37">
        <v>4</v>
      </c>
      <c r="P37">
        <v>12</v>
      </c>
      <c r="S37" t="e">
        <f t="shared" si="3"/>
        <v>#N/A</v>
      </c>
      <c r="T37" t="e">
        <f t="shared" si="4"/>
        <v>#N/A</v>
      </c>
      <c r="U37" t="e">
        <f t="shared" si="5"/>
        <v>#N/A</v>
      </c>
    </row>
    <row r="38" spans="2:21" ht="15.75" customHeight="1" thickBot="1" x14ac:dyDescent="0.3">
      <c r="B38">
        <v>35</v>
      </c>
      <c r="M38">
        <v>3</v>
      </c>
      <c r="N38">
        <v>8</v>
      </c>
      <c r="O38">
        <v>4</v>
      </c>
      <c r="P38">
        <v>12</v>
      </c>
      <c r="S38" t="e">
        <f t="shared" si="3"/>
        <v>#N/A</v>
      </c>
      <c r="T38" t="e">
        <f t="shared" si="4"/>
        <v>#N/A</v>
      </c>
      <c r="U38" t="e">
        <f t="shared" si="5"/>
        <v>#N/A</v>
      </c>
    </row>
    <row r="39" spans="2:21" ht="15.75" customHeight="1" thickBot="1" x14ac:dyDescent="0.3">
      <c r="B39">
        <v>36</v>
      </c>
      <c r="M39">
        <v>3</v>
      </c>
      <c r="N39">
        <v>8</v>
      </c>
      <c r="O39">
        <v>4</v>
      </c>
      <c r="P39">
        <v>12</v>
      </c>
      <c r="S39" t="e">
        <f t="shared" si="3"/>
        <v>#N/A</v>
      </c>
      <c r="T39" t="e">
        <f t="shared" si="4"/>
        <v>#N/A</v>
      </c>
      <c r="U39" t="e">
        <f t="shared" si="5"/>
        <v>#N/A</v>
      </c>
    </row>
    <row r="40" spans="2:21" ht="15.75" customHeight="1" thickBot="1" x14ac:dyDescent="0.3">
      <c r="B40">
        <v>37</v>
      </c>
      <c r="M40">
        <v>3</v>
      </c>
      <c r="N40">
        <v>8</v>
      </c>
      <c r="O40">
        <v>4</v>
      </c>
      <c r="P40">
        <v>12</v>
      </c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2:21" ht="15.75" customHeight="1" thickBot="1" x14ac:dyDescent="0.3">
      <c r="B41">
        <v>38</v>
      </c>
      <c r="M41">
        <v>3</v>
      </c>
      <c r="N41">
        <v>8</v>
      </c>
      <c r="O41">
        <v>4</v>
      </c>
      <c r="P41">
        <v>12</v>
      </c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2:21" ht="15.75" customHeight="1" thickBot="1" x14ac:dyDescent="0.3">
      <c r="B42">
        <v>39</v>
      </c>
      <c r="M42">
        <v>3</v>
      </c>
      <c r="N42">
        <v>8</v>
      </c>
      <c r="O42">
        <v>4</v>
      </c>
      <c r="P42">
        <v>12</v>
      </c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2:21" ht="15.75" customHeight="1" thickBot="1" x14ac:dyDescent="0.3">
      <c r="B43">
        <v>40</v>
      </c>
      <c r="M43">
        <v>3</v>
      </c>
      <c r="N43">
        <v>8</v>
      </c>
      <c r="O43">
        <v>4</v>
      </c>
      <c r="P43">
        <v>12</v>
      </c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2:21" ht="15.75" customHeight="1" thickBot="1" x14ac:dyDescent="0.3">
      <c r="B44">
        <v>41</v>
      </c>
      <c r="M44">
        <v>3</v>
      </c>
      <c r="N44">
        <v>8</v>
      </c>
      <c r="O44">
        <v>4</v>
      </c>
      <c r="P44">
        <v>12</v>
      </c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2:21" ht="15.75" customHeight="1" thickBot="1" x14ac:dyDescent="0.3">
      <c r="B45">
        <v>42</v>
      </c>
      <c r="M45">
        <v>4</v>
      </c>
      <c r="N45">
        <v>8</v>
      </c>
      <c r="O45">
        <v>4</v>
      </c>
      <c r="P45">
        <v>12</v>
      </c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2:21" ht="15.75" customHeight="1" thickBot="1" x14ac:dyDescent="0.3">
      <c r="B46">
        <v>43</v>
      </c>
      <c r="M46">
        <v>4</v>
      </c>
      <c r="N46">
        <v>8</v>
      </c>
      <c r="O46">
        <v>4</v>
      </c>
      <c r="P46">
        <v>12</v>
      </c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2:21" ht="15.75" customHeight="1" thickBot="1" x14ac:dyDescent="0.3">
      <c r="B47">
        <v>44</v>
      </c>
      <c r="M47">
        <v>4</v>
      </c>
      <c r="N47">
        <v>8</v>
      </c>
      <c r="O47">
        <v>4</v>
      </c>
      <c r="P47">
        <v>12</v>
      </c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2:21" ht="15.75" customHeight="1" thickBot="1" x14ac:dyDescent="0.3">
      <c r="B48">
        <v>45</v>
      </c>
      <c r="M48">
        <v>4</v>
      </c>
      <c r="N48">
        <v>8</v>
      </c>
      <c r="O48">
        <v>4</v>
      </c>
      <c r="P48">
        <v>12</v>
      </c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2:21" ht="15.75" customHeight="1" thickBot="1" x14ac:dyDescent="0.3">
      <c r="B49">
        <v>46</v>
      </c>
      <c r="M49">
        <v>4</v>
      </c>
      <c r="N49">
        <v>8</v>
      </c>
      <c r="O49">
        <v>4</v>
      </c>
      <c r="P49">
        <v>12</v>
      </c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2:21" ht="15.75" customHeight="1" thickBot="1" x14ac:dyDescent="0.3">
      <c r="B50">
        <v>47</v>
      </c>
      <c r="M50">
        <v>4</v>
      </c>
      <c r="N50">
        <v>8</v>
      </c>
      <c r="O50">
        <v>4</v>
      </c>
      <c r="P50">
        <v>12</v>
      </c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2:21" ht="15.75" customHeight="1" thickBot="1" x14ac:dyDescent="0.3">
      <c r="B51">
        <v>48</v>
      </c>
      <c r="M51">
        <v>4</v>
      </c>
      <c r="N51">
        <v>8</v>
      </c>
      <c r="O51">
        <v>4</v>
      </c>
      <c r="P51">
        <v>12</v>
      </c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2:21" ht="15.75" customHeight="1" thickBot="1" x14ac:dyDescent="0.3">
      <c r="B52">
        <v>49</v>
      </c>
      <c r="M52">
        <v>4</v>
      </c>
      <c r="N52">
        <v>8</v>
      </c>
      <c r="O52">
        <v>4</v>
      </c>
      <c r="P52">
        <v>12</v>
      </c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2:21" ht="15.75" customHeight="1" thickBot="1" x14ac:dyDescent="0.3">
      <c r="B53">
        <v>50</v>
      </c>
      <c r="M53">
        <v>4</v>
      </c>
      <c r="N53">
        <v>8</v>
      </c>
      <c r="O53">
        <v>4</v>
      </c>
      <c r="P53">
        <v>12</v>
      </c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2:21" ht="15.75" customHeight="1" thickBot="1" x14ac:dyDescent="0.3">
      <c r="B54">
        <v>51</v>
      </c>
      <c r="M54">
        <v>4</v>
      </c>
      <c r="N54">
        <v>8</v>
      </c>
      <c r="O54">
        <v>4</v>
      </c>
      <c r="P54">
        <v>12</v>
      </c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2:21" ht="15.75" customHeight="1" thickBot="1" x14ac:dyDescent="0.3">
      <c r="B55">
        <v>52</v>
      </c>
      <c r="M55">
        <v>4</v>
      </c>
      <c r="N55">
        <v>8</v>
      </c>
      <c r="O55">
        <v>4</v>
      </c>
      <c r="P55">
        <v>12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8</v>
      </c>
      <c r="O56">
        <v>4</v>
      </c>
      <c r="P56">
        <v>12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8</v>
      </c>
      <c r="O57">
        <v>4</v>
      </c>
      <c r="P57">
        <v>12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8</v>
      </c>
      <c r="O58">
        <v>4</v>
      </c>
      <c r="P58">
        <v>12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8</v>
      </c>
      <c r="O59">
        <v>4</v>
      </c>
      <c r="P59">
        <v>12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8</v>
      </c>
      <c r="O60">
        <v>4</v>
      </c>
      <c r="P60">
        <v>12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8</v>
      </c>
      <c r="O61">
        <v>4</v>
      </c>
      <c r="P61">
        <v>12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8</v>
      </c>
      <c r="O62">
        <v>4</v>
      </c>
      <c r="P62">
        <v>12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8</v>
      </c>
      <c r="O63">
        <v>4</v>
      </c>
      <c r="P63">
        <v>12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8</v>
      </c>
      <c r="O64">
        <v>4</v>
      </c>
      <c r="P64">
        <v>12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8</v>
      </c>
      <c r="O65">
        <v>4</v>
      </c>
      <c r="P65">
        <v>12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8</v>
      </c>
      <c r="O66">
        <v>4</v>
      </c>
      <c r="P66">
        <v>12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8</v>
      </c>
      <c r="O67">
        <v>4</v>
      </c>
      <c r="P67">
        <v>12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8</v>
      </c>
      <c r="O68">
        <v>4</v>
      </c>
      <c r="P68">
        <v>12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8</v>
      </c>
      <c r="O69">
        <v>4</v>
      </c>
      <c r="P69">
        <v>12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8</v>
      </c>
      <c r="O70">
        <v>4</v>
      </c>
      <c r="P70">
        <v>12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8</v>
      </c>
      <c r="O71">
        <v>4</v>
      </c>
      <c r="P71">
        <v>12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8</v>
      </c>
      <c r="O72">
        <v>4</v>
      </c>
      <c r="P72">
        <v>12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8</v>
      </c>
      <c r="O73">
        <v>4</v>
      </c>
      <c r="P73">
        <v>12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8</v>
      </c>
      <c r="O74">
        <v>4</v>
      </c>
      <c r="P74">
        <v>12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8</v>
      </c>
      <c r="O75">
        <v>4</v>
      </c>
      <c r="P75">
        <v>12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8</v>
      </c>
      <c r="O76">
        <v>4</v>
      </c>
      <c r="P76">
        <v>12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8</v>
      </c>
      <c r="O77">
        <v>4</v>
      </c>
      <c r="P77">
        <v>12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8</v>
      </c>
      <c r="O78">
        <v>4</v>
      </c>
      <c r="P78">
        <v>12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8</v>
      </c>
      <c r="O79">
        <v>4</v>
      </c>
      <c r="P79">
        <v>12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8</v>
      </c>
      <c r="O80">
        <v>4</v>
      </c>
      <c r="P80">
        <v>12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8</v>
      </c>
      <c r="O81">
        <v>4</v>
      </c>
      <c r="P81">
        <v>12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8</v>
      </c>
      <c r="O82">
        <v>4</v>
      </c>
      <c r="P82">
        <v>12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8</v>
      </c>
      <c r="O83">
        <v>4</v>
      </c>
      <c r="P83">
        <v>12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8</v>
      </c>
      <c r="O84">
        <v>4</v>
      </c>
      <c r="P84">
        <v>12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8</v>
      </c>
      <c r="O85">
        <v>4</v>
      </c>
      <c r="P85">
        <v>12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8</v>
      </c>
      <c r="O86">
        <v>4</v>
      </c>
      <c r="P86">
        <v>12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8</v>
      </c>
      <c r="O87">
        <v>4</v>
      </c>
      <c r="P87">
        <v>12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8</v>
      </c>
      <c r="O88">
        <v>4</v>
      </c>
      <c r="P88">
        <v>12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8</v>
      </c>
      <c r="O89">
        <v>4</v>
      </c>
      <c r="P89">
        <v>12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8</v>
      </c>
      <c r="O90">
        <v>4</v>
      </c>
      <c r="P90">
        <v>12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8</v>
      </c>
      <c r="O91">
        <v>4</v>
      </c>
      <c r="P91">
        <v>12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8</v>
      </c>
      <c r="O92">
        <v>4</v>
      </c>
      <c r="P92">
        <v>12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8</v>
      </c>
      <c r="O93">
        <v>4</v>
      </c>
      <c r="P93">
        <v>12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8</v>
      </c>
      <c r="O94">
        <v>4</v>
      </c>
      <c r="P94">
        <v>12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8</v>
      </c>
      <c r="O95">
        <v>4</v>
      </c>
      <c r="P95">
        <v>12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8</v>
      </c>
      <c r="O96">
        <v>4</v>
      </c>
      <c r="P96">
        <v>12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8</v>
      </c>
      <c r="O97">
        <v>4</v>
      </c>
      <c r="P97">
        <v>12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8</v>
      </c>
      <c r="O98">
        <v>4</v>
      </c>
      <c r="P98">
        <v>12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8</v>
      </c>
      <c r="O99">
        <v>4</v>
      </c>
      <c r="P99">
        <v>12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8</v>
      </c>
      <c r="O100">
        <v>4</v>
      </c>
      <c r="P100">
        <v>12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8</v>
      </c>
      <c r="O101">
        <v>4</v>
      </c>
      <c r="P101">
        <v>12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8</v>
      </c>
      <c r="O102">
        <v>4</v>
      </c>
      <c r="P102">
        <v>12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8</v>
      </c>
      <c r="O103">
        <v>4</v>
      </c>
      <c r="P103">
        <v>12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8</v>
      </c>
      <c r="O104">
        <v>4</v>
      </c>
      <c r="P104">
        <v>12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8</v>
      </c>
      <c r="O105">
        <v>4</v>
      </c>
      <c r="P105">
        <v>12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8</v>
      </c>
      <c r="O106">
        <v>4</v>
      </c>
      <c r="P106">
        <v>12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8</v>
      </c>
      <c r="O107">
        <v>4</v>
      </c>
      <c r="P107">
        <v>12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8</v>
      </c>
      <c r="O108">
        <v>4</v>
      </c>
      <c r="P108">
        <v>12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8</v>
      </c>
      <c r="O109">
        <v>4</v>
      </c>
      <c r="P109">
        <v>12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8</v>
      </c>
      <c r="O110">
        <v>4</v>
      </c>
      <c r="P110">
        <v>12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8</v>
      </c>
      <c r="O111">
        <v>4</v>
      </c>
      <c r="P111">
        <v>12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8</v>
      </c>
      <c r="O112">
        <v>4</v>
      </c>
      <c r="P112">
        <v>12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8</v>
      </c>
      <c r="O113">
        <v>4</v>
      </c>
      <c r="P113">
        <v>12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8</v>
      </c>
      <c r="O114">
        <v>4</v>
      </c>
      <c r="P114">
        <v>12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8</v>
      </c>
      <c r="O115">
        <v>4</v>
      </c>
      <c r="P115">
        <v>12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8</v>
      </c>
      <c r="O116">
        <v>4</v>
      </c>
      <c r="P116">
        <v>12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8</v>
      </c>
      <c r="O117">
        <v>4</v>
      </c>
      <c r="P117">
        <v>12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8</v>
      </c>
      <c r="O118">
        <v>4</v>
      </c>
      <c r="P118">
        <v>12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8</v>
      </c>
      <c r="O119">
        <v>4</v>
      </c>
      <c r="P119">
        <v>12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8</v>
      </c>
      <c r="O120">
        <v>4</v>
      </c>
      <c r="P120">
        <v>12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8</v>
      </c>
      <c r="O121">
        <v>4</v>
      </c>
      <c r="P121">
        <v>12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8</v>
      </c>
      <c r="O122">
        <v>4</v>
      </c>
      <c r="P122">
        <v>12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8</v>
      </c>
      <c r="O123">
        <v>4</v>
      </c>
      <c r="P123">
        <v>12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8</v>
      </c>
      <c r="O124">
        <v>4</v>
      </c>
      <c r="P124">
        <v>12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8</v>
      </c>
      <c r="O125">
        <v>4</v>
      </c>
      <c r="P125">
        <v>12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8</v>
      </c>
      <c r="O126">
        <v>4</v>
      </c>
      <c r="P126">
        <v>12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8</v>
      </c>
      <c r="O127">
        <v>4</v>
      </c>
      <c r="P127">
        <v>12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8</v>
      </c>
      <c r="O128">
        <v>4</v>
      </c>
      <c r="P128">
        <v>12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8</v>
      </c>
      <c r="O129">
        <v>4</v>
      </c>
      <c r="P129">
        <v>12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8</v>
      </c>
      <c r="O130">
        <v>4</v>
      </c>
      <c r="P130">
        <v>12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31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30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29" priority="6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0"/>
  <sheetViews>
    <sheetView topLeftCell="C1" zoomScaleNormal="100" workbookViewId="0">
      <selection activeCell="S1" sqref="S1:U130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7</v>
      </c>
      <c r="O2">
        <v>8</v>
      </c>
      <c r="P2">
        <v>15</v>
      </c>
      <c r="Q2">
        <v>0.78184487999999996</v>
      </c>
      <c r="R2">
        <v>1.60177478</v>
      </c>
      <c r="S2">
        <f t="shared" ref="S2:S33" si="0">IF(AND(ISNUMBER(Q2), ISNUMBER(R2)), Q2 + R2, NA())</f>
        <v>2.3836196599999999</v>
      </c>
      <c r="T2">
        <f t="shared" ref="T2:T33" si="1">P$2*LN(S2/P$2)+2*M2</f>
        <v>-27.591450048260182</v>
      </c>
      <c r="U2">
        <f t="shared" ref="U2:U33" si="2">T2+(2*M2^2+2*M2)/(P2-M2-1)</f>
        <v>-27.591450048260182</v>
      </c>
    </row>
    <row r="3" spans="1:21" ht="15.75" customHeight="1" x14ac:dyDescent="0.25">
      <c r="A3" t="s">
        <v>21</v>
      </c>
      <c r="B3">
        <v>0</v>
      </c>
      <c r="C3">
        <v>1.6872889232209099E-4</v>
      </c>
      <c r="E3">
        <v>2.6137677579392001E-2</v>
      </c>
      <c r="F3">
        <v>13.8442291748584</v>
      </c>
      <c r="M3">
        <v>0</v>
      </c>
      <c r="N3">
        <v>7</v>
      </c>
      <c r="O3">
        <v>8</v>
      </c>
      <c r="P3">
        <v>15</v>
      </c>
      <c r="Q3">
        <v>0.20297536999999999</v>
      </c>
      <c r="R3">
        <v>1.4743774599999999</v>
      </c>
      <c r="S3">
        <f t="shared" si="0"/>
        <v>1.6773528299999998</v>
      </c>
      <c r="T3">
        <f t="shared" si="1"/>
        <v>-32.862500202462471</v>
      </c>
      <c r="U3">
        <f t="shared" si="2"/>
        <v>-32.862500202462471</v>
      </c>
    </row>
    <row r="4" spans="1:21" ht="15.75" customHeight="1" x14ac:dyDescent="0.25">
      <c r="B4">
        <v>1</v>
      </c>
      <c r="M4">
        <v>1</v>
      </c>
      <c r="N4">
        <v>7</v>
      </c>
      <c r="O4">
        <v>8</v>
      </c>
      <c r="P4">
        <v>15</v>
      </c>
      <c r="S4" t="e">
        <f t="shared" si="0"/>
        <v>#N/A</v>
      </c>
      <c r="T4" t="e">
        <f t="shared" si="1"/>
        <v>#N/A</v>
      </c>
      <c r="U4" t="e">
        <f t="shared" si="2"/>
        <v>#N/A</v>
      </c>
    </row>
    <row r="5" spans="1:21" ht="15.75" customHeight="1" thickBot="1" x14ac:dyDescent="0.3">
      <c r="B5">
        <v>2</v>
      </c>
      <c r="M5">
        <v>1</v>
      </c>
      <c r="N5">
        <v>7</v>
      </c>
      <c r="O5">
        <v>8</v>
      </c>
      <c r="P5">
        <v>15</v>
      </c>
      <c r="S5" t="e">
        <f t="shared" si="0"/>
        <v>#N/A</v>
      </c>
      <c r="T5" t="e">
        <f t="shared" si="1"/>
        <v>#N/A</v>
      </c>
      <c r="U5" t="e">
        <f t="shared" si="2"/>
        <v>#N/A</v>
      </c>
    </row>
    <row r="6" spans="1:21" ht="15.75" customHeight="1" thickBot="1" x14ac:dyDescent="0.3">
      <c r="B6">
        <v>3</v>
      </c>
      <c r="M6">
        <v>1</v>
      </c>
      <c r="N6">
        <v>7</v>
      </c>
      <c r="O6">
        <v>8</v>
      </c>
      <c r="P6">
        <v>15</v>
      </c>
      <c r="S6" t="e">
        <f t="shared" si="0"/>
        <v>#N/A</v>
      </c>
      <c r="T6" t="e">
        <f t="shared" si="1"/>
        <v>#N/A</v>
      </c>
      <c r="U6" t="e">
        <f t="shared" si="2"/>
        <v>#N/A</v>
      </c>
    </row>
    <row r="7" spans="1:21" ht="15.75" customHeight="1" thickBot="1" x14ac:dyDescent="0.3">
      <c r="B7">
        <v>4</v>
      </c>
      <c r="M7">
        <v>1</v>
      </c>
      <c r="N7">
        <v>7</v>
      </c>
      <c r="O7">
        <v>8</v>
      </c>
      <c r="P7">
        <v>15</v>
      </c>
      <c r="S7" t="e">
        <f t="shared" si="0"/>
        <v>#N/A</v>
      </c>
      <c r="T7" t="e">
        <f t="shared" si="1"/>
        <v>#N/A</v>
      </c>
      <c r="U7" t="e">
        <f t="shared" si="2"/>
        <v>#N/A</v>
      </c>
    </row>
    <row r="8" spans="1:21" ht="15.75" customHeight="1" thickBot="1" x14ac:dyDescent="0.3">
      <c r="B8">
        <v>5</v>
      </c>
      <c r="M8">
        <v>1</v>
      </c>
      <c r="N8">
        <v>7</v>
      </c>
      <c r="O8">
        <v>8</v>
      </c>
      <c r="P8">
        <v>15</v>
      </c>
      <c r="S8" t="e">
        <f t="shared" si="0"/>
        <v>#N/A</v>
      </c>
      <c r="T8" t="e">
        <f t="shared" si="1"/>
        <v>#N/A</v>
      </c>
      <c r="U8" t="e">
        <f t="shared" si="2"/>
        <v>#N/A</v>
      </c>
    </row>
    <row r="9" spans="1:21" ht="15.75" customHeight="1" thickBot="1" x14ac:dyDescent="0.3">
      <c r="B9">
        <v>6</v>
      </c>
      <c r="M9">
        <v>1</v>
      </c>
      <c r="N9">
        <v>7</v>
      </c>
      <c r="O9">
        <v>8</v>
      </c>
      <c r="P9">
        <v>15</v>
      </c>
      <c r="S9" t="e">
        <f t="shared" si="0"/>
        <v>#N/A</v>
      </c>
      <c r="T9" t="e">
        <f t="shared" si="1"/>
        <v>#N/A</v>
      </c>
      <c r="U9" t="e">
        <f t="shared" si="2"/>
        <v>#N/A</v>
      </c>
    </row>
    <row r="10" spans="1:21" ht="15.75" customHeight="1" thickBot="1" x14ac:dyDescent="0.3">
      <c r="B10">
        <v>7</v>
      </c>
      <c r="M10">
        <v>2</v>
      </c>
      <c r="N10">
        <v>7</v>
      </c>
      <c r="O10">
        <v>8</v>
      </c>
      <c r="P10">
        <v>15</v>
      </c>
      <c r="S10" t="e">
        <f t="shared" si="0"/>
        <v>#N/A</v>
      </c>
      <c r="T10" t="e">
        <f t="shared" si="1"/>
        <v>#N/A</v>
      </c>
      <c r="U10" t="e">
        <f t="shared" si="2"/>
        <v>#N/A</v>
      </c>
    </row>
    <row r="11" spans="1:21" ht="15.75" customHeight="1" thickBot="1" x14ac:dyDescent="0.3">
      <c r="B11">
        <v>8</v>
      </c>
      <c r="M11">
        <v>2</v>
      </c>
      <c r="N11">
        <v>7</v>
      </c>
      <c r="O11">
        <v>8</v>
      </c>
      <c r="P11">
        <v>15</v>
      </c>
      <c r="S11" t="e">
        <f t="shared" si="0"/>
        <v>#N/A</v>
      </c>
      <c r="T11" t="e">
        <f t="shared" si="1"/>
        <v>#N/A</v>
      </c>
      <c r="U11" t="e">
        <f t="shared" si="2"/>
        <v>#N/A</v>
      </c>
    </row>
    <row r="12" spans="1:21" ht="15.75" customHeight="1" thickBot="1" x14ac:dyDescent="0.3">
      <c r="B12">
        <v>9</v>
      </c>
      <c r="M12">
        <v>2</v>
      </c>
      <c r="N12">
        <v>7</v>
      </c>
      <c r="O12">
        <v>8</v>
      </c>
      <c r="P12">
        <v>15</v>
      </c>
      <c r="S12" t="e">
        <f t="shared" si="0"/>
        <v>#N/A</v>
      </c>
      <c r="T12" t="e">
        <f t="shared" si="1"/>
        <v>#N/A</v>
      </c>
      <c r="U12" t="e">
        <f t="shared" si="2"/>
        <v>#N/A</v>
      </c>
    </row>
    <row r="13" spans="1:21" ht="15.75" customHeight="1" thickBot="1" x14ac:dyDescent="0.3">
      <c r="B13">
        <v>10</v>
      </c>
      <c r="M13">
        <v>2</v>
      </c>
      <c r="N13">
        <v>7</v>
      </c>
      <c r="O13">
        <v>8</v>
      </c>
      <c r="P13">
        <v>15</v>
      </c>
      <c r="S13" t="e">
        <f t="shared" si="0"/>
        <v>#N/A</v>
      </c>
      <c r="T13" t="e">
        <f t="shared" si="1"/>
        <v>#N/A</v>
      </c>
      <c r="U13" t="e">
        <f t="shared" si="2"/>
        <v>#N/A</v>
      </c>
    </row>
    <row r="14" spans="1:21" ht="15.75" customHeight="1" thickBot="1" x14ac:dyDescent="0.3">
      <c r="B14">
        <v>11</v>
      </c>
      <c r="M14">
        <v>2</v>
      </c>
      <c r="N14">
        <v>7</v>
      </c>
      <c r="O14">
        <v>8</v>
      </c>
      <c r="P14">
        <v>15</v>
      </c>
      <c r="S14" t="e">
        <f t="shared" si="0"/>
        <v>#N/A</v>
      </c>
      <c r="T14" t="e">
        <f t="shared" si="1"/>
        <v>#N/A</v>
      </c>
      <c r="U14" t="e">
        <f t="shared" si="2"/>
        <v>#N/A</v>
      </c>
    </row>
    <row r="15" spans="1:21" ht="15.75" customHeight="1" thickBot="1" x14ac:dyDescent="0.3">
      <c r="B15">
        <v>12</v>
      </c>
      <c r="M15">
        <v>2</v>
      </c>
      <c r="N15">
        <v>7</v>
      </c>
      <c r="O15">
        <v>8</v>
      </c>
      <c r="P15">
        <v>15</v>
      </c>
      <c r="S15" t="e">
        <f t="shared" si="0"/>
        <v>#N/A</v>
      </c>
      <c r="T15" t="e">
        <f t="shared" si="1"/>
        <v>#N/A</v>
      </c>
      <c r="U15" t="e">
        <f t="shared" si="2"/>
        <v>#N/A</v>
      </c>
    </row>
    <row r="16" spans="1:21" ht="15.75" customHeight="1" thickBot="1" x14ac:dyDescent="0.3">
      <c r="B16">
        <v>13</v>
      </c>
      <c r="M16">
        <v>2</v>
      </c>
      <c r="N16">
        <v>7</v>
      </c>
      <c r="O16">
        <v>8</v>
      </c>
      <c r="P16">
        <v>15</v>
      </c>
      <c r="S16" t="e">
        <f t="shared" si="0"/>
        <v>#N/A</v>
      </c>
      <c r="T16" t="e">
        <f t="shared" si="1"/>
        <v>#N/A</v>
      </c>
      <c r="U16" t="e">
        <f t="shared" si="2"/>
        <v>#N/A</v>
      </c>
    </row>
    <row r="17" spans="2:21" ht="15.75" customHeight="1" thickBot="1" x14ac:dyDescent="0.3">
      <c r="B17">
        <v>14</v>
      </c>
      <c r="M17">
        <v>2</v>
      </c>
      <c r="N17">
        <v>7</v>
      </c>
      <c r="O17">
        <v>8</v>
      </c>
      <c r="P17">
        <v>15</v>
      </c>
      <c r="S17" t="e">
        <f t="shared" si="0"/>
        <v>#N/A</v>
      </c>
      <c r="T17" t="e">
        <f t="shared" si="1"/>
        <v>#N/A</v>
      </c>
      <c r="U17" t="e">
        <f t="shared" si="2"/>
        <v>#N/A</v>
      </c>
    </row>
    <row r="18" spans="2:21" ht="15.75" customHeight="1" thickBot="1" x14ac:dyDescent="0.3">
      <c r="B18">
        <v>15</v>
      </c>
      <c r="M18">
        <v>2</v>
      </c>
      <c r="N18">
        <v>7</v>
      </c>
      <c r="O18">
        <v>8</v>
      </c>
      <c r="P18">
        <v>15</v>
      </c>
      <c r="S18" t="e">
        <f t="shared" si="0"/>
        <v>#N/A</v>
      </c>
      <c r="T18" t="e">
        <f t="shared" si="1"/>
        <v>#N/A</v>
      </c>
      <c r="U18" t="e">
        <f t="shared" si="2"/>
        <v>#N/A</v>
      </c>
    </row>
    <row r="19" spans="2:21" ht="15.75" customHeight="1" thickBot="1" x14ac:dyDescent="0.3">
      <c r="B19">
        <v>16</v>
      </c>
      <c r="M19">
        <v>2</v>
      </c>
      <c r="N19">
        <v>7</v>
      </c>
      <c r="O19">
        <v>8</v>
      </c>
      <c r="P19">
        <v>15</v>
      </c>
      <c r="S19" t="e">
        <f t="shared" si="0"/>
        <v>#N/A</v>
      </c>
      <c r="T19" t="e">
        <f t="shared" si="1"/>
        <v>#N/A</v>
      </c>
      <c r="U19" t="e">
        <f t="shared" si="2"/>
        <v>#N/A</v>
      </c>
    </row>
    <row r="20" spans="2:21" ht="15.75" customHeight="1" thickBot="1" x14ac:dyDescent="0.3">
      <c r="B20">
        <v>17</v>
      </c>
      <c r="M20">
        <v>2</v>
      </c>
      <c r="N20">
        <v>7</v>
      </c>
      <c r="O20">
        <v>8</v>
      </c>
      <c r="P20">
        <v>15</v>
      </c>
      <c r="S20" t="e">
        <f t="shared" si="0"/>
        <v>#N/A</v>
      </c>
      <c r="T20" t="e">
        <f t="shared" si="1"/>
        <v>#N/A</v>
      </c>
      <c r="U20" t="e">
        <f t="shared" si="2"/>
        <v>#N/A</v>
      </c>
    </row>
    <row r="21" spans="2:21" ht="15.75" customHeight="1" thickBot="1" x14ac:dyDescent="0.3">
      <c r="B21">
        <v>18</v>
      </c>
      <c r="M21">
        <v>2</v>
      </c>
      <c r="N21">
        <v>7</v>
      </c>
      <c r="O21">
        <v>8</v>
      </c>
      <c r="P21">
        <v>15</v>
      </c>
      <c r="S21" t="e">
        <f t="shared" si="0"/>
        <v>#N/A</v>
      </c>
      <c r="T21" t="e">
        <f t="shared" si="1"/>
        <v>#N/A</v>
      </c>
      <c r="U21" t="e">
        <f t="shared" si="2"/>
        <v>#N/A</v>
      </c>
    </row>
    <row r="22" spans="2:21" ht="15.75" customHeight="1" thickBot="1" x14ac:dyDescent="0.3">
      <c r="B22">
        <v>19</v>
      </c>
      <c r="M22">
        <v>2</v>
      </c>
      <c r="N22">
        <v>7</v>
      </c>
      <c r="O22">
        <v>8</v>
      </c>
      <c r="P22">
        <v>15</v>
      </c>
      <c r="S22" t="e">
        <f t="shared" si="0"/>
        <v>#N/A</v>
      </c>
      <c r="T22" t="e">
        <f t="shared" si="1"/>
        <v>#N/A</v>
      </c>
      <c r="U22" t="e">
        <f t="shared" si="2"/>
        <v>#N/A</v>
      </c>
    </row>
    <row r="23" spans="2:21" ht="15.75" customHeight="1" thickBot="1" x14ac:dyDescent="0.3">
      <c r="B23">
        <v>20</v>
      </c>
      <c r="M23">
        <v>2</v>
      </c>
      <c r="N23">
        <v>7</v>
      </c>
      <c r="O23">
        <v>8</v>
      </c>
      <c r="P23">
        <v>15</v>
      </c>
      <c r="S23" t="e">
        <f t="shared" si="0"/>
        <v>#N/A</v>
      </c>
      <c r="T23" t="e">
        <f t="shared" si="1"/>
        <v>#N/A</v>
      </c>
      <c r="U23" t="e">
        <f t="shared" si="2"/>
        <v>#N/A</v>
      </c>
    </row>
    <row r="24" spans="2:21" ht="15.75" customHeight="1" thickBot="1" x14ac:dyDescent="0.3">
      <c r="B24">
        <v>21</v>
      </c>
      <c r="M24">
        <v>2</v>
      </c>
      <c r="N24">
        <v>7</v>
      </c>
      <c r="O24">
        <v>8</v>
      </c>
      <c r="P24">
        <v>15</v>
      </c>
      <c r="S24" t="e">
        <f t="shared" si="0"/>
        <v>#N/A</v>
      </c>
      <c r="T24" t="e">
        <f t="shared" si="1"/>
        <v>#N/A</v>
      </c>
      <c r="U24" t="e">
        <f t="shared" si="2"/>
        <v>#N/A</v>
      </c>
    </row>
    <row r="25" spans="2:21" ht="15.75" customHeight="1" thickBot="1" x14ac:dyDescent="0.3">
      <c r="B25">
        <v>22</v>
      </c>
      <c r="M25">
        <v>3</v>
      </c>
      <c r="N25">
        <v>7</v>
      </c>
      <c r="O25">
        <v>8</v>
      </c>
      <c r="P25">
        <v>15</v>
      </c>
      <c r="S25" t="e">
        <f t="shared" si="0"/>
        <v>#N/A</v>
      </c>
      <c r="T25" t="e">
        <f t="shared" si="1"/>
        <v>#N/A</v>
      </c>
      <c r="U25" t="e">
        <f t="shared" si="2"/>
        <v>#N/A</v>
      </c>
    </row>
    <row r="26" spans="2:21" ht="15.75" customHeight="1" thickBot="1" x14ac:dyDescent="0.3">
      <c r="B26">
        <v>23</v>
      </c>
      <c r="M26">
        <v>3</v>
      </c>
      <c r="N26">
        <v>7</v>
      </c>
      <c r="O26">
        <v>8</v>
      </c>
      <c r="P26">
        <v>15</v>
      </c>
      <c r="S26" t="e">
        <f t="shared" si="0"/>
        <v>#N/A</v>
      </c>
      <c r="T26" t="e">
        <f t="shared" si="1"/>
        <v>#N/A</v>
      </c>
      <c r="U26" t="e">
        <f t="shared" si="2"/>
        <v>#N/A</v>
      </c>
    </row>
    <row r="27" spans="2:21" ht="15.75" customHeight="1" thickBot="1" x14ac:dyDescent="0.3">
      <c r="B27">
        <v>24</v>
      </c>
      <c r="M27">
        <v>3</v>
      </c>
      <c r="N27">
        <v>7</v>
      </c>
      <c r="O27">
        <v>8</v>
      </c>
      <c r="P27">
        <v>15</v>
      </c>
      <c r="S27" t="e">
        <f t="shared" si="0"/>
        <v>#N/A</v>
      </c>
      <c r="T27" t="e">
        <f t="shared" si="1"/>
        <v>#N/A</v>
      </c>
      <c r="U27" t="e">
        <f t="shared" si="2"/>
        <v>#N/A</v>
      </c>
    </row>
    <row r="28" spans="2:21" ht="15.75" customHeight="1" thickBot="1" x14ac:dyDescent="0.3">
      <c r="B28">
        <v>25</v>
      </c>
      <c r="M28">
        <v>3</v>
      </c>
      <c r="N28">
        <v>7</v>
      </c>
      <c r="O28">
        <v>8</v>
      </c>
      <c r="P28">
        <v>15</v>
      </c>
      <c r="S28" t="e">
        <f t="shared" si="0"/>
        <v>#N/A</v>
      </c>
      <c r="T28" t="e">
        <f t="shared" si="1"/>
        <v>#N/A</v>
      </c>
      <c r="U28" t="e">
        <f t="shared" si="2"/>
        <v>#N/A</v>
      </c>
    </row>
    <row r="29" spans="2:21" ht="15.75" customHeight="1" thickBot="1" x14ac:dyDescent="0.3">
      <c r="B29">
        <v>26</v>
      </c>
      <c r="M29">
        <v>3</v>
      </c>
      <c r="N29">
        <v>7</v>
      </c>
      <c r="O29">
        <v>8</v>
      </c>
      <c r="P29">
        <v>15</v>
      </c>
      <c r="S29" t="e">
        <f t="shared" si="0"/>
        <v>#N/A</v>
      </c>
      <c r="T29" t="e">
        <f t="shared" si="1"/>
        <v>#N/A</v>
      </c>
      <c r="U29" t="e">
        <f t="shared" si="2"/>
        <v>#N/A</v>
      </c>
    </row>
    <row r="30" spans="2:21" ht="15.75" customHeight="1" thickBot="1" x14ac:dyDescent="0.3">
      <c r="B30">
        <v>27</v>
      </c>
      <c r="M30">
        <v>3</v>
      </c>
      <c r="N30">
        <v>7</v>
      </c>
      <c r="O30">
        <v>8</v>
      </c>
      <c r="P30">
        <v>15</v>
      </c>
      <c r="S30" t="e">
        <f t="shared" si="0"/>
        <v>#N/A</v>
      </c>
      <c r="T30" t="e">
        <f t="shared" si="1"/>
        <v>#N/A</v>
      </c>
      <c r="U30" t="e">
        <f t="shared" si="2"/>
        <v>#N/A</v>
      </c>
    </row>
    <row r="31" spans="2:21" ht="15.75" customHeight="1" thickBot="1" x14ac:dyDescent="0.3">
      <c r="B31">
        <v>28</v>
      </c>
      <c r="M31">
        <v>3</v>
      </c>
      <c r="N31">
        <v>7</v>
      </c>
      <c r="O31">
        <v>8</v>
      </c>
      <c r="P31">
        <v>15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7</v>
      </c>
      <c r="O32">
        <v>8</v>
      </c>
      <c r="P32">
        <v>15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7</v>
      </c>
      <c r="O33">
        <v>8</v>
      </c>
      <c r="P33">
        <v>15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7</v>
      </c>
      <c r="O34">
        <v>8</v>
      </c>
      <c r="P34">
        <v>15</v>
      </c>
      <c r="S34" t="e">
        <f t="shared" ref="S34:S65" si="3">IF(AND(ISNUMBER(Q34), ISNUMBER(R34)), Q34 + R34, NA())</f>
        <v>#N/A</v>
      </c>
      <c r="T34" t="e">
        <f t="shared" ref="T34:T65" si="4">P$2*LN(S34/P$2)+2*M34</f>
        <v>#N/A</v>
      </c>
      <c r="U34" t="e">
        <f t="shared" ref="U34:U65" si="5">T34+(2*M34^2+2*M34)/(P34-M34-1)</f>
        <v>#N/A</v>
      </c>
    </row>
    <row r="35" spans="2:21" ht="15.75" customHeight="1" thickBot="1" x14ac:dyDescent="0.3">
      <c r="B35">
        <v>32</v>
      </c>
      <c r="M35">
        <v>3</v>
      </c>
      <c r="N35">
        <v>7</v>
      </c>
      <c r="O35">
        <v>8</v>
      </c>
      <c r="P35">
        <v>15</v>
      </c>
      <c r="S35" t="e">
        <f t="shared" si="3"/>
        <v>#N/A</v>
      </c>
      <c r="T35" t="e">
        <f t="shared" si="4"/>
        <v>#N/A</v>
      </c>
      <c r="U35" t="e">
        <f t="shared" si="5"/>
        <v>#N/A</v>
      </c>
    </row>
    <row r="36" spans="2:21" ht="15.75" customHeight="1" thickBot="1" x14ac:dyDescent="0.3">
      <c r="B36">
        <v>33</v>
      </c>
      <c r="M36">
        <v>3</v>
      </c>
      <c r="N36">
        <v>7</v>
      </c>
      <c r="O36">
        <v>8</v>
      </c>
      <c r="P36">
        <v>15</v>
      </c>
      <c r="S36" t="e">
        <f t="shared" si="3"/>
        <v>#N/A</v>
      </c>
      <c r="T36" t="e">
        <f t="shared" si="4"/>
        <v>#N/A</v>
      </c>
      <c r="U36" t="e">
        <f t="shared" si="5"/>
        <v>#N/A</v>
      </c>
    </row>
    <row r="37" spans="2:21" ht="15.75" customHeight="1" thickBot="1" x14ac:dyDescent="0.3">
      <c r="B37">
        <v>34</v>
      </c>
      <c r="M37">
        <v>3</v>
      </c>
      <c r="N37">
        <v>7</v>
      </c>
      <c r="O37">
        <v>8</v>
      </c>
      <c r="P37">
        <v>15</v>
      </c>
      <c r="S37" t="e">
        <f t="shared" si="3"/>
        <v>#N/A</v>
      </c>
      <c r="T37" t="e">
        <f t="shared" si="4"/>
        <v>#N/A</v>
      </c>
      <c r="U37" t="e">
        <f t="shared" si="5"/>
        <v>#N/A</v>
      </c>
    </row>
    <row r="38" spans="2:21" ht="15.75" customHeight="1" thickBot="1" x14ac:dyDescent="0.3">
      <c r="B38">
        <v>35</v>
      </c>
      <c r="M38">
        <v>3</v>
      </c>
      <c r="N38">
        <v>7</v>
      </c>
      <c r="O38">
        <v>8</v>
      </c>
      <c r="P38">
        <v>15</v>
      </c>
      <c r="S38" t="e">
        <f t="shared" si="3"/>
        <v>#N/A</v>
      </c>
      <c r="T38" t="e">
        <f t="shared" si="4"/>
        <v>#N/A</v>
      </c>
      <c r="U38" t="e">
        <f t="shared" si="5"/>
        <v>#N/A</v>
      </c>
    </row>
    <row r="39" spans="2:21" ht="15.75" customHeight="1" thickBot="1" x14ac:dyDescent="0.3">
      <c r="B39">
        <v>36</v>
      </c>
      <c r="M39">
        <v>3</v>
      </c>
      <c r="N39">
        <v>7</v>
      </c>
      <c r="O39">
        <v>8</v>
      </c>
      <c r="P39">
        <v>15</v>
      </c>
      <c r="S39" t="e">
        <f t="shared" si="3"/>
        <v>#N/A</v>
      </c>
      <c r="T39" t="e">
        <f t="shared" si="4"/>
        <v>#N/A</v>
      </c>
      <c r="U39" t="e">
        <f t="shared" si="5"/>
        <v>#N/A</v>
      </c>
    </row>
    <row r="40" spans="2:21" ht="15.75" customHeight="1" thickBot="1" x14ac:dyDescent="0.3">
      <c r="B40">
        <v>37</v>
      </c>
      <c r="M40">
        <v>3</v>
      </c>
      <c r="N40">
        <v>7</v>
      </c>
      <c r="O40">
        <v>8</v>
      </c>
      <c r="P40">
        <v>15</v>
      </c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2:21" ht="15.75" customHeight="1" thickBot="1" x14ac:dyDescent="0.3">
      <c r="B41">
        <v>38</v>
      </c>
      <c r="M41">
        <v>3</v>
      </c>
      <c r="N41">
        <v>7</v>
      </c>
      <c r="O41">
        <v>8</v>
      </c>
      <c r="P41">
        <v>15</v>
      </c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2:21" ht="15.75" customHeight="1" thickBot="1" x14ac:dyDescent="0.3">
      <c r="B42">
        <v>39</v>
      </c>
      <c r="M42">
        <v>3</v>
      </c>
      <c r="N42">
        <v>7</v>
      </c>
      <c r="O42">
        <v>8</v>
      </c>
      <c r="P42">
        <v>15</v>
      </c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2:21" ht="15.75" customHeight="1" thickBot="1" x14ac:dyDescent="0.3">
      <c r="B43">
        <v>40</v>
      </c>
      <c r="M43">
        <v>3</v>
      </c>
      <c r="N43">
        <v>7</v>
      </c>
      <c r="O43">
        <v>8</v>
      </c>
      <c r="P43">
        <v>15</v>
      </c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2:21" ht="15.75" customHeight="1" thickBot="1" x14ac:dyDescent="0.3">
      <c r="B44">
        <v>41</v>
      </c>
      <c r="M44">
        <v>3</v>
      </c>
      <c r="N44">
        <v>7</v>
      </c>
      <c r="O44">
        <v>8</v>
      </c>
      <c r="P44">
        <v>15</v>
      </c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2:21" ht="15.75" customHeight="1" thickBot="1" x14ac:dyDescent="0.3">
      <c r="B45">
        <v>42</v>
      </c>
      <c r="M45">
        <v>4</v>
      </c>
      <c r="N45">
        <v>7</v>
      </c>
      <c r="O45">
        <v>8</v>
      </c>
      <c r="P45">
        <v>15</v>
      </c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2:21" ht="15.75" customHeight="1" thickBot="1" x14ac:dyDescent="0.3">
      <c r="B46">
        <v>43</v>
      </c>
      <c r="M46">
        <v>4</v>
      </c>
      <c r="N46">
        <v>7</v>
      </c>
      <c r="O46">
        <v>8</v>
      </c>
      <c r="P46">
        <v>15</v>
      </c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2:21" ht="15.75" customHeight="1" thickBot="1" x14ac:dyDescent="0.3">
      <c r="B47">
        <v>44</v>
      </c>
      <c r="M47">
        <v>4</v>
      </c>
      <c r="N47">
        <v>7</v>
      </c>
      <c r="O47">
        <v>8</v>
      </c>
      <c r="P47">
        <v>15</v>
      </c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2:21" ht="15.75" customHeight="1" thickBot="1" x14ac:dyDescent="0.3">
      <c r="B48">
        <v>45</v>
      </c>
      <c r="M48">
        <v>4</v>
      </c>
      <c r="N48">
        <v>7</v>
      </c>
      <c r="O48">
        <v>8</v>
      </c>
      <c r="P48">
        <v>15</v>
      </c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2:21" ht="15.75" customHeight="1" thickBot="1" x14ac:dyDescent="0.3">
      <c r="B49">
        <v>46</v>
      </c>
      <c r="M49">
        <v>4</v>
      </c>
      <c r="N49">
        <v>7</v>
      </c>
      <c r="O49">
        <v>8</v>
      </c>
      <c r="P49">
        <v>15</v>
      </c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2:21" ht="15.75" customHeight="1" thickBot="1" x14ac:dyDescent="0.3">
      <c r="B50">
        <v>47</v>
      </c>
      <c r="M50">
        <v>4</v>
      </c>
      <c r="N50">
        <v>7</v>
      </c>
      <c r="O50">
        <v>8</v>
      </c>
      <c r="P50">
        <v>15</v>
      </c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2:21" ht="15.75" customHeight="1" thickBot="1" x14ac:dyDescent="0.3">
      <c r="B51">
        <v>48</v>
      </c>
      <c r="M51">
        <v>4</v>
      </c>
      <c r="N51">
        <v>7</v>
      </c>
      <c r="O51">
        <v>8</v>
      </c>
      <c r="P51">
        <v>15</v>
      </c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2:21" ht="15.75" customHeight="1" thickBot="1" x14ac:dyDescent="0.3">
      <c r="B52">
        <v>49</v>
      </c>
      <c r="M52">
        <v>4</v>
      </c>
      <c r="N52">
        <v>7</v>
      </c>
      <c r="O52">
        <v>8</v>
      </c>
      <c r="P52">
        <v>15</v>
      </c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2:21" ht="15.75" customHeight="1" thickBot="1" x14ac:dyDescent="0.3">
      <c r="B53">
        <v>50</v>
      </c>
      <c r="M53">
        <v>4</v>
      </c>
      <c r="N53">
        <v>7</v>
      </c>
      <c r="O53">
        <v>8</v>
      </c>
      <c r="P53">
        <v>15</v>
      </c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2:21" ht="15.75" customHeight="1" thickBot="1" x14ac:dyDescent="0.3">
      <c r="B54">
        <v>51</v>
      </c>
      <c r="M54">
        <v>4</v>
      </c>
      <c r="N54">
        <v>7</v>
      </c>
      <c r="O54">
        <v>8</v>
      </c>
      <c r="P54">
        <v>15</v>
      </c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2:21" ht="15.75" customHeight="1" thickBot="1" x14ac:dyDescent="0.3">
      <c r="B55">
        <v>52</v>
      </c>
      <c r="M55">
        <v>4</v>
      </c>
      <c r="N55">
        <v>7</v>
      </c>
      <c r="O55">
        <v>8</v>
      </c>
      <c r="P55">
        <v>15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7</v>
      </c>
      <c r="O56">
        <v>8</v>
      </c>
      <c r="P56">
        <v>15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7</v>
      </c>
      <c r="O57">
        <v>8</v>
      </c>
      <c r="P57">
        <v>15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7</v>
      </c>
      <c r="O58">
        <v>8</v>
      </c>
      <c r="P58">
        <v>15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7</v>
      </c>
      <c r="O59">
        <v>8</v>
      </c>
      <c r="P59">
        <v>15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7</v>
      </c>
      <c r="O60">
        <v>8</v>
      </c>
      <c r="P60">
        <v>15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7</v>
      </c>
      <c r="O61">
        <v>8</v>
      </c>
      <c r="P61">
        <v>15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7</v>
      </c>
      <c r="O62">
        <v>8</v>
      </c>
      <c r="P62">
        <v>15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7</v>
      </c>
      <c r="O63">
        <v>8</v>
      </c>
      <c r="P63">
        <v>15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7</v>
      </c>
      <c r="O64">
        <v>8</v>
      </c>
      <c r="P64">
        <v>15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7</v>
      </c>
      <c r="O65">
        <v>8</v>
      </c>
      <c r="P65">
        <v>15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7</v>
      </c>
      <c r="O66">
        <v>8</v>
      </c>
      <c r="P66">
        <v>15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7</v>
      </c>
      <c r="O67">
        <v>8</v>
      </c>
      <c r="P67">
        <v>15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7</v>
      </c>
      <c r="O68">
        <v>8</v>
      </c>
      <c r="P68">
        <v>15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7</v>
      </c>
      <c r="O69">
        <v>8</v>
      </c>
      <c r="P69">
        <v>15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7</v>
      </c>
      <c r="O70">
        <v>8</v>
      </c>
      <c r="P70">
        <v>15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7</v>
      </c>
      <c r="O71">
        <v>8</v>
      </c>
      <c r="P71">
        <v>15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7</v>
      </c>
      <c r="O72">
        <v>8</v>
      </c>
      <c r="P72">
        <v>15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7</v>
      </c>
      <c r="O73">
        <v>8</v>
      </c>
      <c r="P73">
        <v>15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7</v>
      </c>
      <c r="O74">
        <v>8</v>
      </c>
      <c r="P74">
        <v>15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7</v>
      </c>
      <c r="O75">
        <v>8</v>
      </c>
      <c r="P75">
        <v>15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7</v>
      </c>
      <c r="O76">
        <v>8</v>
      </c>
      <c r="P76">
        <v>15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7</v>
      </c>
      <c r="O77">
        <v>8</v>
      </c>
      <c r="P77">
        <v>15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7</v>
      </c>
      <c r="O78">
        <v>8</v>
      </c>
      <c r="P78">
        <v>15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7</v>
      </c>
      <c r="O79">
        <v>8</v>
      </c>
      <c r="P79">
        <v>15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7</v>
      </c>
      <c r="O80">
        <v>8</v>
      </c>
      <c r="P80">
        <v>15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7</v>
      </c>
      <c r="O81">
        <v>8</v>
      </c>
      <c r="P81">
        <v>15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7</v>
      </c>
      <c r="O82">
        <v>8</v>
      </c>
      <c r="P82">
        <v>15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7</v>
      </c>
      <c r="O83">
        <v>8</v>
      </c>
      <c r="P83">
        <v>15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7</v>
      </c>
      <c r="O84">
        <v>8</v>
      </c>
      <c r="P84">
        <v>15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7</v>
      </c>
      <c r="O85">
        <v>8</v>
      </c>
      <c r="P85">
        <v>15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7</v>
      </c>
      <c r="O86">
        <v>8</v>
      </c>
      <c r="P86">
        <v>15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7</v>
      </c>
      <c r="O87">
        <v>8</v>
      </c>
      <c r="P87">
        <v>15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7</v>
      </c>
      <c r="O88">
        <v>8</v>
      </c>
      <c r="P88">
        <v>15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7</v>
      </c>
      <c r="O89">
        <v>8</v>
      </c>
      <c r="P89">
        <v>15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7</v>
      </c>
      <c r="O90">
        <v>8</v>
      </c>
      <c r="P90">
        <v>15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7</v>
      </c>
      <c r="O91">
        <v>8</v>
      </c>
      <c r="P91">
        <v>15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7</v>
      </c>
      <c r="O92">
        <v>8</v>
      </c>
      <c r="P92">
        <v>15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7</v>
      </c>
      <c r="O93">
        <v>8</v>
      </c>
      <c r="P93">
        <v>15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7</v>
      </c>
      <c r="O94">
        <v>8</v>
      </c>
      <c r="P94">
        <v>15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7</v>
      </c>
      <c r="O95">
        <v>8</v>
      </c>
      <c r="P95">
        <v>15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7</v>
      </c>
      <c r="O96">
        <v>8</v>
      </c>
      <c r="P96">
        <v>15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7</v>
      </c>
      <c r="O97">
        <v>8</v>
      </c>
      <c r="P97">
        <v>15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7</v>
      </c>
      <c r="O98">
        <v>8</v>
      </c>
      <c r="P98">
        <v>15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7</v>
      </c>
      <c r="O99">
        <v>8</v>
      </c>
      <c r="P99">
        <v>15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7</v>
      </c>
      <c r="O100">
        <v>8</v>
      </c>
      <c r="P100">
        <v>15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7</v>
      </c>
      <c r="O101">
        <v>8</v>
      </c>
      <c r="P101">
        <v>15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7</v>
      </c>
      <c r="O102">
        <v>8</v>
      </c>
      <c r="P102">
        <v>15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7</v>
      </c>
      <c r="O103">
        <v>8</v>
      </c>
      <c r="P103">
        <v>15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7</v>
      </c>
      <c r="O104">
        <v>8</v>
      </c>
      <c r="P104">
        <v>15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7</v>
      </c>
      <c r="O105">
        <v>8</v>
      </c>
      <c r="P105">
        <v>15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7</v>
      </c>
      <c r="O106">
        <v>8</v>
      </c>
      <c r="P106">
        <v>15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7</v>
      </c>
      <c r="O107">
        <v>8</v>
      </c>
      <c r="P107">
        <v>15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7</v>
      </c>
      <c r="O108">
        <v>8</v>
      </c>
      <c r="P108">
        <v>15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7</v>
      </c>
      <c r="O109">
        <v>8</v>
      </c>
      <c r="P109">
        <v>15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7</v>
      </c>
      <c r="O110">
        <v>8</v>
      </c>
      <c r="P110">
        <v>15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7</v>
      </c>
      <c r="O111">
        <v>8</v>
      </c>
      <c r="P111">
        <v>15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7</v>
      </c>
      <c r="O112">
        <v>8</v>
      </c>
      <c r="P112">
        <v>15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7</v>
      </c>
      <c r="O113">
        <v>8</v>
      </c>
      <c r="P113">
        <v>15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7</v>
      </c>
      <c r="O114">
        <v>8</v>
      </c>
      <c r="P114">
        <v>15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7</v>
      </c>
      <c r="O115">
        <v>8</v>
      </c>
      <c r="P115">
        <v>15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7</v>
      </c>
      <c r="O116">
        <v>8</v>
      </c>
      <c r="P116">
        <v>15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7</v>
      </c>
      <c r="O117">
        <v>8</v>
      </c>
      <c r="P117">
        <v>15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7</v>
      </c>
      <c r="O118">
        <v>8</v>
      </c>
      <c r="P118">
        <v>15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7</v>
      </c>
      <c r="O119">
        <v>8</v>
      </c>
      <c r="P119">
        <v>15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7</v>
      </c>
      <c r="O120">
        <v>8</v>
      </c>
      <c r="P120">
        <v>15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7</v>
      </c>
      <c r="O121">
        <v>8</v>
      </c>
      <c r="P121">
        <v>15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7</v>
      </c>
      <c r="O122">
        <v>8</v>
      </c>
      <c r="P122">
        <v>15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7</v>
      </c>
      <c r="O123">
        <v>8</v>
      </c>
      <c r="P123">
        <v>15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7</v>
      </c>
      <c r="O124">
        <v>8</v>
      </c>
      <c r="P124">
        <v>15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7</v>
      </c>
      <c r="O125">
        <v>8</v>
      </c>
      <c r="P125">
        <v>15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7</v>
      </c>
      <c r="O126">
        <v>8</v>
      </c>
      <c r="P126">
        <v>15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7</v>
      </c>
      <c r="O127">
        <v>8</v>
      </c>
      <c r="P127">
        <v>15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7</v>
      </c>
      <c r="O128">
        <v>8</v>
      </c>
      <c r="P128">
        <v>15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7</v>
      </c>
      <c r="O129">
        <v>8</v>
      </c>
      <c r="P129">
        <v>15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7</v>
      </c>
      <c r="O130">
        <v>8</v>
      </c>
      <c r="P130">
        <v>15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28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27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26" priority="6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0"/>
  <sheetViews>
    <sheetView zoomScaleNormal="100" workbookViewId="0">
      <selection activeCell="S1" sqref="S1:U130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1.7369554899999999</v>
      </c>
      <c r="R2">
        <v>0.24385856</v>
      </c>
      <c r="S2">
        <f t="shared" ref="S2:S33" si="0">IF(AND(ISNUMBER(Q2), ISNUMBER(R2)), Q2 + R2, NA())</f>
        <v>1.98081405</v>
      </c>
      <c r="T2">
        <f t="shared" ref="T2:T33" si="1">P$2*LN(S2/P$2)+2*M2</f>
        <v>-36.544992607152054</v>
      </c>
      <c r="U2">
        <f t="shared" ref="U2:U33" si="2">T2+(2*M2^2+2*M2)/(P2-M2-1)</f>
        <v>-36.544992607152054</v>
      </c>
    </row>
    <row r="3" spans="1:21" ht="15.75" customHeight="1" x14ac:dyDescent="0.25">
      <c r="A3" t="s">
        <v>21</v>
      </c>
      <c r="B3">
        <v>0</v>
      </c>
      <c r="C3">
        <f>0.000060216882019487</f>
        <v>6.0216882019487003E-5</v>
      </c>
      <c r="E3">
        <f>1.68975225652599</f>
        <v>1.6897522565259899</v>
      </c>
      <c r="F3">
        <f>829.959798902432</f>
        <v>829.959798902432</v>
      </c>
      <c r="M3">
        <v>0</v>
      </c>
      <c r="N3">
        <v>9</v>
      </c>
      <c r="O3">
        <v>8</v>
      </c>
      <c r="P3">
        <v>17</v>
      </c>
      <c r="Q3">
        <v>1.52186928</v>
      </c>
      <c r="R3">
        <v>0.24567875</v>
      </c>
      <c r="S3">
        <f t="shared" si="0"/>
        <v>1.7675480299999999</v>
      </c>
      <c r="T3">
        <f t="shared" si="1"/>
        <v>-38.481540878258947</v>
      </c>
      <c r="U3">
        <f t="shared" si="2"/>
        <v>-38.481540878258947</v>
      </c>
    </row>
    <row r="4" spans="1:21" ht="15.75" customHeight="1" x14ac:dyDescent="0.25">
      <c r="B4">
        <v>1</v>
      </c>
      <c r="M4">
        <v>1</v>
      </c>
      <c r="N4">
        <v>9</v>
      </c>
      <c r="O4">
        <v>8</v>
      </c>
      <c r="P4">
        <v>17</v>
      </c>
      <c r="S4" t="e">
        <f t="shared" si="0"/>
        <v>#N/A</v>
      </c>
      <c r="T4" t="e">
        <f t="shared" si="1"/>
        <v>#N/A</v>
      </c>
      <c r="U4" t="e">
        <f t="shared" si="2"/>
        <v>#N/A</v>
      </c>
    </row>
    <row r="5" spans="1:21" ht="15.75" customHeight="1" thickBot="1" x14ac:dyDescent="0.3">
      <c r="B5">
        <v>2</v>
      </c>
      <c r="M5">
        <v>1</v>
      </c>
      <c r="N5">
        <v>9</v>
      </c>
      <c r="O5">
        <v>8</v>
      </c>
      <c r="P5">
        <v>17</v>
      </c>
      <c r="S5" t="e">
        <f t="shared" si="0"/>
        <v>#N/A</v>
      </c>
      <c r="T5" t="e">
        <f t="shared" si="1"/>
        <v>#N/A</v>
      </c>
      <c r="U5" t="e">
        <f t="shared" si="2"/>
        <v>#N/A</v>
      </c>
    </row>
    <row r="6" spans="1:21" ht="15.75" customHeight="1" thickBot="1" x14ac:dyDescent="0.3">
      <c r="B6">
        <v>3</v>
      </c>
      <c r="M6">
        <v>1</v>
      </c>
      <c r="N6">
        <v>9</v>
      </c>
      <c r="O6">
        <v>8</v>
      </c>
      <c r="P6">
        <v>17</v>
      </c>
      <c r="S6" t="e">
        <f t="shared" si="0"/>
        <v>#N/A</v>
      </c>
      <c r="T6" t="e">
        <f t="shared" si="1"/>
        <v>#N/A</v>
      </c>
      <c r="U6" t="e">
        <f t="shared" si="2"/>
        <v>#N/A</v>
      </c>
    </row>
    <row r="7" spans="1:21" ht="15.75" customHeight="1" thickBot="1" x14ac:dyDescent="0.3">
      <c r="B7">
        <v>4</v>
      </c>
      <c r="M7">
        <v>1</v>
      </c>
      <c r="N7">
        <v>9</v>
      </c>
      <c r="O7">
        <v>8</v>
      </c>
      <c r="P7">
        <v>17</v>
      </c>
      <c r="S7" t="e">
        <f t="shared" si="0"/>
        <v>#N/A</v>
      </c>
      <c r="T7" t="e">
        <f t="shared" si="1"/>
        <v>#N/A</v>
      </c>
      <c r="U7" t="e">
        <f t="shared" si="2"/>
        <v>#N/A</v>
      </c>
    </row>
    <row r="8" spans="1:21" ht="15.75" customHeight="1" thickBot="1" x14ac:dyDescent="0.3">
      <c r="B8">
        <v>5</v>
      </c>
      <c r="M8">
        <v>1</v>
      </c>
      <c r="N8">
        <v>9</v>
      </c>
      <c r="O8">
        <v>8</v>
      </c>
      <c r="P8">
        <v>17</v>
      </c>
      <c r="S8" t="e">
        <f t="shared" si="0"/>
        <v>#N/A</v>
      </c>
      <c r="T8" t="e">
        <f t="shared" si="1"/>
        <v>#N/A</v>
      </c>
      <c r="U8" t="e">
        <f t="shared" si="2"/>
        <v>#N/A</v>
      </c>
    </row>
    <row r="9" spans="1:21" ht="15.75" customHeight="1" thickBot="1" x14ac:dyDescent="0.3">
      <c r="B9">
        <v>6</v>
      </c>
      <c r="M9">
        <v>1</v>
      </c>
      <c r="N9">
        <v>9</v>
      </c>
      <c r="O9">
        <v>8</v>
      </c>
      <c r="P9">
        <v>17</v>
      </c>
      <c r="S9" t="e">
        <f t="shared" si="0"/>
        <v>#N/A</v>
      </c>
      <c r="T9" t="e">
        <f t="shared" si="1"/>
        <v>#N/A</v>
      </c>
      <c r="U9" t="e">
        <f t="shared" si="2"/>
        <v>#N/A</v>
      </c>
    </row>
    <row r="10" spans="1:21" ht="15.75" customHeight="1" thickBot="1" x14ac:dyDescent="0.3">
      <c r="B10">
        <v>7</v>
      </c>
      <c r="M10">
        <v>2</v>
      </c>
      <c r="N10">
        <v>9</v>
      </c>
      <c r="O10">
        <v>8</v>
      </c>
      <c r="P10">
        <v>17</v>
      </c>
      <c r="S10" t="e">
        <f t="shared" si="0"/>
        <v>#N/A</v>
      </c>
      <c r="T10" t="e">
        <f t="shared" si="1"/>
        <v>#N/A</v>
      </c>
      <c r="U10" t="e">
        <f t="shared" si="2"/>
        <v>#N/A</v>
      </c>
    </row>
    <row r="11" spans="1:21" ht="15.75" customHeight="1" thickBot="1" x14ac:dyDescent="0.3">
      <c r="B11">
        <v>8</v>
      </c>
      <c r="M11">
        <v>2</v>
      </c>
      <c r="N11">
        <v>9</v>
      </c>
      <c r="O11">
        <v>8</v>
      </c>
      <c r="P11">
        <v>17</v>
      </c>
      <c r="S11" t="e">
        <f t="shared" si="0"/>
        <v>#N/A</v>
      </c>
      <c r="T11" t="e">
        <f t="shared" si="1"/>
        <v>#N/A</v>
      </c>
      <c r="U11" t="e">
        <f t="shared" si="2"/>
        <v>#N/A</v>
      </c>
    </row>
    <row r="12" spans="1:21" ht="15.75" customHeight="1" thickBot="1" x14ac:dyDescent="0.3">
      <c r="B12">
        <v>9</v>
      </c>
      <c r="M12">
        <v>2</v>
      </c>
      <c r="N12">
        <v>9</v>
      </c>
      <c r="O12">
        <v>8</v>
      </c>
      <c r="P12">
        <v>17</v>
      </c>
      <c r="S12" t="e">
        <f t="shared" si="0"/>
        <v>#N/A</v>
      </c>
      <c r="T12" t="e">
        <f t="shared" si="1"/>
        <v>#N/A</v>
      </c>
      <c r="U12" t="e">
        <f t="shared" si="2"/>
        <v>#N/A</v>
      </c>
    </row>
    <row r="13" spans="1:21" ht="15.75" customHeight="1" thickBot="1" x14ac:dyDescent="0.3">
      <c r="B13">
        <v>10</v>
      </c>
      <c r="M13">
        <v>2</v>
      </c>
      <c r="N13">
        <v>9</v>
      </c>
      <c r="O13">
        <v>8</v>
      </c>
      <c r="P13">
        <v>17</v>
      </c>
      <c r="S13" t="e">
        <f t="shared" si="0"/>
        <v>#N/A</v>
      </c>
      <c r="T13" t="e">
        <f t="shared" si="1"/>
        <v>#N/A</v>
      </c>
      <c r="U13" t="e">
        <f t="shared" si="2"/>
        <v>#N/A</v>
      </c>
    </row>
    <row r="14" spans="1:21" ht="15.75" customHeight="1" thickBot="1" x14ac:dyDescent="0.3">
      <c r="B14">
        <v>11</v>
      </c>
      <c r="M14">
        <v>2</v>
      </c>
      <c r="N14">
        <v>9</v>
      </c>
      <c r="O14">
        <v>8</v>
      </c>
      <c r="P14">
        <v>17</v>
      </c>
      <c r="S14" t="e">
        <f t="shared" si="0"/>
        <v>#N/A</v>
      </c>
      <c r="T14" t="e">
        <f t="shared" si="1"/>
        <v>#N/A</v>
      </c>
      <c r="U14" t="e">
        <f t="shared" si="2"/>
        <v>#N/A</v>
      </c>
    </row>
    <row r="15" spans="1:21" ht="15.75" customHeight="1" thickBot="1" x14ac:dyDescent="0.3">
      <c r="B15">
        <v>12</v>
      </c>
      <c r="M15">
        <v>2</v>
      </c>
      <c r="N15">
        <v>9</v>
      </c>
      <c r="O15">
        <v>8</v>
      </c>
      <c r="P15">
        <v>17</v>
      </c>
      <c r="S15" t="e">
        <f t="shared" si="0"/>
        <v>#N/A</v>
      </c>
      <c r="T15" t="e">
        <f t="shared" si="1"/>
        <v>#N/A</v>
      </c>
      <c r="U15" t="e">
        <f t="shared" si="2"/>
        <v>#N/A</v>
      </c>
    </row>
    <row r="16" spans="1:21" ht="15.75" customHeight="1" thickBot="1" x14ac:dyDescent="0.3">
      <c r="B16">
        <v>13</v>
      </c>
      <c r="M16">
        <v>2</v>
      </c>
      <c r="N16">
        <v>9</v>
      </c>
      <c r="O16">
        <v>8</v>
      </c>
      <c r="P16">
        <v>17</v>
      </c>
      <c r="S16" t="e">
        <f t="shared" si="0"/>
        <v>#N/A</v>
      </c>
      <c r="T16" t="e">
        <f t="shared" si="1"/>
        <v>#N/A</v>
      </c>
      <c r="U16" t="e">
        <f t="shared" si="2"/>
        <v>#N/A</v>
      </c>
    </row>
    <row r="17" spans="2:21" ht="15.75" customHeight="1" thickBot="1" x14ac:dyDescent="0.3">
      <c r="B17">
        <v>14</v>
      </c>
      <c r="M17">
        <v>2</v>
      </c>
      <c r="N17">
        <v>9</v>
      </c>
      <c r="O17">
        <v>8</v>
      </c>
      <c r="P17">
        <v>17</v>
      </c>
      <c r="S17" t="e">
        <f t="shared" si="0"/>
        <v>#N/A</v>
      </c>
      <c r="T17" t="e">
        <f t="shared" si="1"/>
        <v>#N/A</v>
      </c>
      <c r="U17" t="e">
        <f t="shared" si="2"/>
        <v>#N/A</v>
      </c>
    </row>
    <row r="18" spans="2:21" ht="15.75" customHeight="1" thickBot="1" x14ac:dyDescent="0.3">
      <c r="B18">
        <v>15</v>
      </c>
      <c r="M18">
        <v>2</v>
      </c>
      <c r="N18">
        <v>9</v>
      </c>
      <c r="O18">
        <v>8</v>
      </c>
      <c r="P18">
        <v>17</v>
      </c>
      <c r="S18" t="e">
        <f t="shared" si="0"/>
        <v>#N/A</v>
      </c>
      <c r="T18" t="e">
        <f t="shared" si="1"/>
        <v>#N/A</v>
      </c>
      <c r="U18" t="e">
        <f t="shared" si="2"/>
        <v>#N/A</v>
      </c>
    </row>
    <row r="19" spans="2:21" ht="15.75" customHeight="1" thickBot="1" x14ac:dyDescent="0.3">
      <c r="B19">
        <v>16</v>
      </c>
      <c r="M19">
        <v>2</v>
      </c>
      <c r="N19">
        <v>9</v>
      </c>
      <c r="O19">
        <v>8</v>
      </c>
      <c r="P19">
        <v>17</v>
      </c>
      <c r="S19" t="e">
        <f t="shared" si="0"/>
        <v>#N/A</v>
      </c>
      <c r="T19" t="e">
        <f t="shared" si="1"/>
        <v>#N/A</v>
      </c>
      <c r="U19" t="e">
        <f t="shared" si="2"/>
        <v>#N/A</v>
      </c>
    </row>
    <row r="20" spans="2:21" ht="15.75" customHeight="1" thickBot="1" x14ac:dyDescent="0.3">
      <c r="B20">
        <v>17</v>
      </c>
      <c r="M20">
        <v>2</v>
      </c>
      <c r="N20">
        <v>9</v>
      </c>
      <c r="O20">
        <v>8</v>
      </c>
      <c r="P20">
        <v>17</v>
      </c>
      <c r="S20" t="e">
        <f t="shared" si="0"/>
        <v>#N/A</v>
      </c>
      <c r="T20" t="e">
        <f t="shared" si="1"/>
        <v>#N/A</v>
      </c>
      <c r="U20" t="e">
        <f t="shared" si="2"/>
        <v>#N/A</v>
      </c>
    </row>
    <row r="21" spans="2:21" ht="15.75" customHeight="1" thickBot="1" x14ac:dyDescent="0.3">
      <c r="B21">
        <v>18</v>
      </c>
      <c r="M21">
        <v>2</v>
      </c>
      <c r="N21">
        <v>9</v>
      </c>
      <c r="O21">
        <v>8</v>
      </c>
      <c r="P21">
        <v>17</v>
      </c>
      <c r="S21" t="e">
        <f t="shared" si="0"/>
        <v>#N/A</v>
      </c>
      <c r="T21" t="e">
        <f t="shared" si="1"/>
        <v>#N/A</v>
      </c>
      <c r="U21" t="e">
        <f t="shared" si="2"/>
        <v>#N/A</v>
      </c>
    </row>
    <row r="22" spans="2:21" ht="15.75" customHeight="1" thickBot="1" x14ac:dyDescent="0.3">
      <c r="B22">
        <v>19</v>
      </c>
      <c r="M22">
        <v>2</v>
      </c>
      <c r="N22">
        <v>9</v>
      </c>
      <c r="O22">
        <v>8</v>
      </c>
      <c r="P22">
        <v>17</v>
      </c>
      <c r="S22" t="e">
        <f t="shared" si="0"/>
        <v>#N/A</v>
      </c>
      <c r="T22" t="e">
        <f t="shared" si="1"/>
        <v>#N/A</v>
      </c>
      <c r="U22" t="e">
        <f t="shared" si="2"/>
        <v>#N/A</v>
      </c>
    </row>
    <row r="23" spans="2:21" ht="15.75" customHeight="1" thickBot="1" x14ac:dyDescent="0.3">
      <c r="B23">
        <v>20</v>
      </c>
      <c r="M23">
        <v>2</v>
      </c>
      <c r="N23">
        <v>9</v>
      </c>
      <c r="O23">
        <v>8</v>
      </c>
      <c r="P23">
        <v>17</v>
      </c>
      <c r="S23" t="e">
        <f t="shared" si="0"/>
        <v>#N/A</v>
      </c>
      <c r="T23" t="e">
        <f t="shared" si="1"/>
        <v>#N/A</v>
      </c>
      <c r="U23" t="e">
        <f t="shared" si="2"/>
        <v>#N/A</v>
      </c>
    </row>
    <row r="24" spans="2:21" ht="15.75" customHeight="1" thickBot="1" x14ac:dyDescent="0.3">
      <c r="B24">
        <v>21</v>
      </c>
      <c r="M24">
        <v>2</v>
      </c>
      <c r="N24">
        <v>9</v>
      </c>
      <c r="O24">
        <v>8</v>
      </c>
      <c r="P24">
        <v>17</v>
      </c>
      <c r="S24" t="e">
        <f t="shared" si="0"/>
        <v>#N/A</v>
      </c>
      <c r="T24" t="e">
        <f t="shared" si="1"/>
        <v>#N/A</v>
      </c>
      <c r="U24" t="e">
        <f t="shared" si="2"/>
        <v>#N/A</v>
      </c>
    </row>
    <row r="25" spans="2:21" ht="15.75" customHeight="1" thickBot="1" x14ac:dyDescent="0.3">
      <c r="B25">
        <v>22</v>
      </c>
      <c r="M25">
        <v>3</v>
      </c>
      <c r="N25">
        <v>9</v>
      </c>
      <c r="O25">
        <v>8</v>
      </c>
      <c r="P25">
        <v>17</v>
      </c>
      <c r="S25" t="e">
        <f t="shared" si="0"/>
        <v>#N/A</v>
      </c>
      <c r="T25" t="e">
        <f t="shared" si="1"/>
        <v>#N/A</v>
      </c>
      <c r="U25" t="e">
        <f t="shared" si="2"/>
        <v>#N/A</v>
      </c>
    </row>
    <row r="26" spans="2:21" ht="15.75" customHeight="1" thickBot="1" x14ac:dyDescent="0.3">
      <c r="B26">
        <v>23</v>
      </c>
      <c r="M26">
        <v>3</v>
      </c>
      <c r="N26">
        <v>9</v>
      </c>
      <c r="O26">
        <v>8</v>
      </c>
      <c r="P26">
        <v>17</v>
      </c>
      <c r="S26" t="e">
        <f t="shared" si="0"/>
        <v>#N/A</v>
      </c>
      <c r="T26" t="e">
        <f t="shared" si="1"/>
        <v>#N/A</v>
      </c>
      <c r="U26" t="e">
        <f t="shared" si="2"/>
        <v>#N/A</v>
      </c>
    </row>
    <row r="27" spans="2:21" ht="15.75" customHeight="1" thickBot="1" x14ac:dyDescent="0.3">
      <c r="B27">
        <v>24</v>
      </c>
      <c r="M27">
        <v>3</v>
      </c>
      <c r="N27">
        <v>9</v>
      </c>
      <c r="O27">
        <v>8</v>
      </c>
      <c r="P27">
        <v>17</v>
      </c>
      <c r="S27" t="e">
        <f t="shared" si="0"/>
        <v>#N/A</v>
      </c>
      <c r="T27" t="e">
        <f t="shared" si="1"/>
        <v>#N/A</v>
      </c>
      <c r="U27" t="e">
        <f t="shared" si="2"/>
        <v>#N/A</v>
      </c>
    </row>
    <row r="28" spans="2:21" ht="15.75" customHeight="1" thickBot="1" x14ac:dyDescent="0.3">
      <c r="B28">
        <v>25</v>
      </c>
      <c r="M28">
        <v>3</v>
      </c>
      <c r="N28">
        <v>9</v>
      </c>
      <c r="O28">
        <v>8</v>
      </c>
      <c r="P28">
        <v>17</v>
      </c>
      <c r="S28" t="e">
        <f t="shared" si="0"/>
        <v>#N/A</v>
      </c>
      <c r="T28" t="e">
        <f t="shared" si="1"/>
        <v>#N/A</v>
      </c>
      <c r="U28" t="e">
        <f t="shared" si="2"/>
        <v>#N/A</v>
      </c>
    </row>
    <row r="29" spans="2:21" ht="15.75" customHeight="1" thickBot="1" x14ac:dyDescent="0.3">
      <c r="B29">
        <v>26</v>
      </c>
      <c r="M29">
        <v>3</v>
      </c>
      <c r="N29">
        <v>9</v>
      </c>
      <c r="O29">
        <v>8</v>
      </c>
      <c r="P29">
        <v>17</v>
      </c>
      <c r="S29" t="e">
        <f t="shared" si="0"/>
        <v>#N/A</v>
      </c>
      <c r="T29" t="e">
        <f t="shared" si="1"/>
        <v>#N/A</v>
      </c>
      <c r="U29" t="e">
        <f t="shared" si="2"/>
        <v>#N/A</v>
      </c>
    </row>
    <row r="30" spans="2:21" ht="15.75" customHeight="1" thickBot="1" x14ac:dyDescent="0.3">
      <c r="B30">
        <v>27</v>
      </c>
      <c r="M30">
        <v>3</v>
      </c>
      <c r="N30">
        <v>9</v>
      </c>
      <c r="O30">
        <v>8</v>
      </c>
      <c r="P30">
        <v>17</v>
      </c>
      <c r="S30" t="e">
        <f t="shared" si="0"/>
        <v>#N/A</v>
      </c>
      <c r="T30" t="e">
        <f t="shared" si="1"/>
        <v>#N/A</v>
      </c>
      <c r="U30" t="e">
        <f t="shared" si="2"/>
        <v>#N/A</v>
      </c>
    </row>
    <row r="31" spans="2:21" ht="15.75" customHeight="1" thickBot="1" x14ac:dyDescent="0.3">
      <c r="B31">
        <v>28</v>
      </c>
      <c r="M31">
        <v>3</v>
      </c>
      <c r="N31">
        <v>9</v>
      </c>
      <c r="O31">
        <v>8</v>
      </c>
      <c r="P31">
        <v>17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9</v>
      </c>
      <c r="O32">
        <v>8</v>
      </c>
      <c r="P32">
        <v>17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9</v>
      </c>
      <c r="O33">
        <v>8</v>
      </c>
      <c r="P33">
        <v>17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9</v>
      </c>
      <c r="O34">
        <v>8</v>
      </c>
      <c r="P34">
        <v>17</v>
      </c>
      <c r="S34" t="e">
        <f t="shared" ref="S34:S65" si="3">IF(AND(ISNUMBER(Q34), ISNUMBER(R34)), Q34 + R34, NA())</f>
        <v>#N/A</v>
      </c>
      <c r="T34" t="e">
        <f t="shared" ref="T34:T65" si="4">P$2*LN(S34/P$2)+2*M34</f>
        <v>#N/A</v>
      </c>
      <c r="U34" t="e">
        <f t="shared" ref="U34:U65" si="5">T34+(2*M34^2+2*M34)/(P34-M34-1)</f>
        <v>#N/A</v>
      </c>
    </row>
    <row r="35" spans="2:21" ht="15.75" customHeight="1" thickBot="1" x14ac:dyDescent="0.3">
      <c r="B35">
        <v>32</v>
      </c>
      <c r="M35">
        <v>3</v>
      </c>
      <c r="N35">
        <v>9</v>
      </c>
      <c r="O35">
        <v>8</v>
      </c>
      <c r="P35">
        <v>17</v>
      </c>
      <c r="S35" t="e">
        <f t="shared" si="3"/>
        <v>#N/A</v>
      </c>
      <c r="T35" t="e">
        <f t="shared" si="4"/>
        <v>#N/A</v>
      </c>
      <c r="U35" t="e">
        <f t="shared" si="5"/>
        <v>#N/A</v>
      </c>
    </row>
    <row r="36" spans="2:21" ht="15.75" customHeight="1" thickBot="1" x14ac:dyDescent="0.3">
      <c r="B36">
        <v>33</v>
      </c>
      <c r="M36">
        <v>3</v>
      </c>
      <c r="N36">
        <v>9</v>
      </c>
      <c r="O36">
        <v>8</v>
      </c>
      <c r="P36">
        <v>17</v>
      </c>
      <c r="S36" t="e">
        <f t="shared" si="3"/>
        <v>#N/A</v>
      </c>
      <c r="T36" t="e">
        <f t="shared" si="4"/>
        <v>#N/A</v>
      </c>
      <c r="U36" t="e">
        <f t="shared" si="5"/>
        <v>#N/A</v>
      </c>
    </row>
    <row r="37" spans="2:21" ht="15.75" customHeight="1" thickBot="1" x14ac:dyDescent="0.3">
      <c r="B37">
        <v>34</v>
      </c>
      <c r="M37">
        <v>3</v>
      </c>
      <c r="N37">
        <v>9</v>
      </c>
      <c r="O37">
        <v>8</v>
      </c>
      <c r="P37">
        <v>17</v>
      </c>
      <c r="S37" t="e">
        <f t="shared" si="3"/>
        <v>#N/A</v>
      </c>
      <c r="T37" t="e">
        <f t="shared" si="4"/>
        <v>#N/A</v>
      </c>
      <c r="U37" t="e">
        <f t="shared" si="5"/>
        <v>#N/A</v>
      </c>
    </row>
    <row r="38" spans="2:21" ht="15.75" customHeight="1" thickBot="1" x14ac:dyDescent="0.3">
      <c r="B38">
        <v>35</v>
      </c>
      <c r="M38">
        <v>3</v>
      </c>
      <c r="N38">
        <v>9</v>
      </c>
      <c r="O38">
        <v>8</v>
      </c>
      <c r="P38">
        <v>17</v>
      </c>
      <c r="S38" t="e">
        <f t="shared" si="3"/>
        <v>#N/A</v>
      </c>
      <c r="T38" t="e">
        <f t="shared" si="4"/>
        <v>#N/A</v>
      </c>
      <c r="U38" t="e">
        <f t="shared" si="5"/>
        <v>#N/A</v>
      </c>
    </row>
    <row r="39" spans="2:21" ht="15.75" customHeight="1" thickBot="1" x14ac:dyDescent="0.3">
      <c r="B39">
        <v>36</v>
      </c>
      <c r="M39">
        <v>3</v>
      </c>
      <c r="N39">
        <v>9</v>
      </c>
      <c r="O39">
        <v>8</v>
      </c>
      <c r="P39">
        <v>17</v>
      </c>
      <c r="S39" t="e">
        <f t="shared" si="3"/>
        <v>#N/A</v>
      </c>
      <c r="T39" t="e">
        <f t="shared" si="4"/>
        <v>#N/A</v>
      </c>
      <c r="U39" t="e">
        <f t="shared" si="5"/>
        <v>#N/A</v>
      </c>
    </row>
    <row r="40" spans="2:21" ht="15.75" customHeight="1" thickBot="1" x14ac:dyDescent="0.3">
      <c r="B40">
        <v>37</v>
      </c>
      <c r="M40">
        <v>3</v>
      </c>
      <c r="N40">
        <v>9</v>
      </c>
      <c r="O40">
        <v>8</v>
      </c>
      <c r="P40">
        <v>17</v>
      </c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2:21" ht="15.75" customHeight="1" thickBot="1" x14ac:dyDescent="0.3">
      <c r="B41">
        <v>38</v>
      </c>
      <c r="M41">
        <v>3</v>
      </c>
      <c r="N41">
        <v>9</v>
      </c>
      <c r="O41">
        <v>8</v>
      </c>
      <c r="P41">
        <v>17</v>
      </c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2:21" ht="15.75" customHeight="1" thickBot="1" x14ac:dyDescent="0.3">
      <c r="B42">
        <v>39</v>
      </c>
      <c r="M42">
        <v>3</v>
      </c>
      <c r="N42">
        <v>9</v>
      </c>
      <c r="O42">
        <v>8</v>
      </c>
      <c r="P42">
        <v>17</v>
      </c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2:21" ht="15.75" customHeight="1" thickBot="1" x14ac:dyDescent="0.3">
      <c r="B43">
        <v>40</v>
      </c>
      <c r="M43">
        <v>3</v>
      </c>
      <c r="N43">
        <v>9</v>
      </c>
      <c r="O43">
        <v>8</v>
      </c>
      <c r="P43">
        <v>17</v>
      </c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2:21" ht="15.75" customHeight="1" thickBot="1" x14ac:dyDescent="0.3">
      <c r="B44">
        <v>41</v>
      </c>
      <c r="M44">
        <v>3</v>
      </c>
      <c r="N44">
        <v>9</v>
      </c>
      <c r="O44">
        <v>8</v>
      </c>
      <c r="P44">
        <v>17</v>
      </c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2:21" ht="15.75" customHeight="1" thickBot="1" x14ac:dyDescent="0.3">
      <c r="B45">
        <v>42</v>
      </c>
      <c r="M45">
        <v>4</v>
      </c>
      <c r="N45">
        <v>9</v>
      </c>
      <c r="O45">
        <v>8</v>
      </c>
      <c r="P45">
        <v>17</v>
      </c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2:21" ht="15.75" customHeight="1" thickBot="1" x14ac:dyDescent="0.3">
      <c r="B46">
        <v>43</v>
      </c>
      <c r="M46">
        <v>4</v>
      </c>
      <c r="N46">
        <v>9</v>
      </c>
      <c r="O46">
        <v>8</v>
      </c>
      <c r="P46">
        <v>17</v>
      </c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2:21" ht="15.75" customHeight="1" thickBot="1" x14ac:dyDescent="0.3">
      <c r="B47">
        <v>44</v>
      </c>
      <c r="M47">
        <v>4</v>
      </c>
      <c r="N47">
        <v>9</v>
      </c>
      <c r="O47">
        <v>8</v>
      </c>
      <c r="P47">
        <v>17</v>
      </c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2:21" ht="15.75" customHeight="1" thickBot="1" x14ac:dyDescent="0.3">
      <c r="B48">
        <v>45</v>
      </c>
      <c r="M48">
        <v>4</v>
      </c>
      <c r="N48">
        <v>9</v>
      </c>
      <c r="O48">
        <v>8</v>
      </c>
      <c r="P48">
        <v>17</v>
      </c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2:21" ht="15.75" customHeight="1" thickBot="1" x14ac:dyDescent="0.3">
      <c r="B49">
        <v>46</v>
      </c>
      <c r="M49">
        <v>4</v>
      </c>
      <c r="N49">
        <v>9</v>
      </c>
      <c r="O49">
        <v>8</v>
      </c>
      <c r="P49">
        <v>17</v>
      </c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2:21" ht="15.75" customHeight="1" thickBot="1" x14ac:dyDescent="0.3">
      <c r="B50">
        <v>47</v>
      </c>
      <c r="M50">
        <v>4</v>
      </c>
      <c r="N50">
        <v>9</v>
      </c>
      <c r="O50">
        <v>8</v>
      </c>
      <c r="P50">
        <v>17</v>
      </c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2:21" ht="15.75" customHeight="1" thickBot="1" x14ac:dyDescent="0.3">
      <c r="B51">
        <v>48</v>
      </c>
      <c r="M51">
        <v>4</v>
      </c>
      <c r="N51">
        <v>9</v>
      </c>
      <c r="O51">
        <v>8</v>
      </c>
      <c r="P51">
        <v>17</v>
      </c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2:21" ht="15.75" customHeight="1" thickBot="1" x14ac:dyDescent="0.3">
      <c r="B52">
        <v>49</v>
      </c>
      <c r="M52">
        <v>4</v>
      </c>
      <c r="N52">
        <v>9</v>
      </c>
      <c r="O52">
        <v>8</v>
      </c>
      <c r="P52">
        <v>17</v>
      </c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2:21" ht="15.75" customHeight="1" thickBot="1" x14ac:dyDescent="0.3">
      <c r="B53">
        <v>50</v>
      </c>
      <c r="M53">
        <v>4</v>
      </c>
      <c r="N53">
        <v>9</v>
      </c>
      <c r="O53">
        <v>8</v>
      </c>
      <c r="P53">
        <v>17</v>
      </c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2:21" ht="15.75" customHeight="1" thickBot="1" x14ac:dyDescent="0.3">
      <c r="B54">
        <v>51</v>
      </c>
      <c r="M54">
        <v>4</v>
      </c>
      <c r="N54">
        <v>9</v>
      </c>
      <c r="O54">
        <v>8</v>
      </c>
      <c r="P54">
        <v>17</v>
      </c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2:21" ht="15.75" customHeight="1" thickBot="1" x14ac:dyDescent="0.3">
      <c r="B55">
        <v>52</v>
      </c>
      <c r="M55">
        <v>4</v>
      </c>
      <c r="N55">
        <v>9</v>
      </c>
      <c r="O55">
        <v>8</v>
      </c>
      <c r="P55">
        <v>17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9</v>
      </c>
      <c r="O56">
        <v>8</v>
      </c>
      <c r="P56">
        <v>17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9</v>
      </c>
      <c r="O57">
        <v>8</v>
      </c>
      <c r="P57">
        <v>17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9</v>
      </c>
      <c r="O58">
        <v>8</v>
      </c>
      <c r="P58">
        <v>17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9</v>
      </c>
      <c r="O59">
        <v>8</v>
      </c>
      <c r="P59">
        <v>17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9</v>
      </c>
      <c r="O60">
        <v>8</v>
      </c>
      <c r="P60">
        <v>17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9</v>
      </c>
      <c r="O61">
        <v>8</v>
      </c>
      <c r="P61">
        <v>17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9</v>
      </c>
      <c r="O62">
        <v>8</v>
      </c>
      <c r="P62">
        <v>17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9</v>
      </c>
      <c r="O63">
        <v>8</v>
      </c>
      <c r="P63">
        <v>17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9</v>
      </c>
      <c r="O64">
        <v>8</v>
      </c>
      <c r="P64">
        <v>17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9</v>
      </c>
      <c r="O65">
        <v>8</v>
      </c>
      <c r="P65">
        <v>17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9</v>
      </c>
      <c r="O66">
        <v>8</v>
      </c>
      <c r="P66">
        <v>17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9</v>
      </c>
      <c r="O67">
        <v>8</v>
      </c>
      <c r="P67">
        <v>17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9</v>
      </c>
      <c r="O68">
        <v>8</v>
      </c>
      <c r="P68">
        <v>17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9</v>
      </c>
      <c r="O69">
        <v>8</v>
      </c>
      <c r="P69">
        <v>17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9</v>
      </c>
      <c r="O70">
        <v>8</v>
      </c>
      <c r="P70">
        <v>17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9</v>
      </c>
      <c r="O71">
        <v>8</v>
      </c>
      <c r="P71">
        <v>17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9</v>
      </c>
      <c r="O72">
        <v>8</v>
      </c>
      <c r="P72">
        <v>17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9</v>
      </c>
      <c r="O73">
        <v>8</v>
      </c>
      <c r="P73">
        <v>17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9</v>
      </c>
      <c r="O74">
        <v>8</v>
      </c>
      <c r="P74">
        <v>17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9</v>
      </c>
      <c r="O75">
        <v>8</v>
      </c>
      <c r="P75">
        <v>17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9</v>
      </c>
      <c r="O76">
        <v>8</v>
      </c>
      <c r="P76">
        <v>17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9</v>
      </c>
      <c r="O77">
        <v>8</v>
      </c>
      <c r="P77">
        <v>17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9</v>
      </c>
      <c r="O78">
        <v>8</v>
      </c>
      <c r="P78">
        <v>17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9</v>
      </c>
      <c r="O79">
        <v>8</v>
      </c>
      <c r="P79">
        <v>17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9</v>
      </c>
      <c r="O80">
        <v>8</v>
      </c>
      <c r="P80">
        <v>17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9</v>
      </c>
      <c r="O81">
        <v>8</v>
      </c>
      <c r="P81">
        <v>17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9</v>
      </c>
      <c r="O82">
        <v>8</v>
      </c>
      <c r="P82">
        <v>17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9</v>
      </c>
      <c r="O83">
        <v>8</v>
      </c>
      <c r="P83">
        <v>17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9</v>
      </c>
      <c r="O84">
        <v>8</v>
      </c>
      <c r="P84">
        <v>17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9</v>
      </c>
      <c r="O85">
        <v>8</v>
      </c>
      <c r="P85">
        <v>17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9</v>
      </c>
      <c r="O86">
        <v>8</v>
      </c>
      <c r="P86">
        <v>17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9</v>
      </c>
      <c r="O87">
        <v>8</v>
      </c>
      <c r="P87">
        <v>17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9</v>
      </c>
      <c r="O88">
        <v>8</v>
      </c>
      <c r="P88">
        <v>17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9</v>
      </c>
      <c r="O89">
        <v>8</v>
      </c>
      <c r="P89">
        <v>17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9</v>
      </c>
      <c r="O90">
        <v>8</v>
      </c>
      <c r="P90">
        <v>17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9</v>
      </c>
      <c r="O91">
        <v>8</v>
      </c>
      <c r="P91">
        <v>17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9</v>
      </c>
      <c r="O92">
        <v>8</v>
      </c>
      <c r="P92">
        <v>17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9</v>
      </c>
      <c r="O93">
        <v>8</v>
      </c>
      <c r="P93">
        <v>17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9</v>
      </c>
      <c r="O94">
        <v>8</v>
      </c>
      <c r="P94">
        <v>17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9</v>
      </c>
      <c r="O95">
        <v>8</v>
      </c>
      <c r="P95">
        <v>17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9</v>
      </c>
      <c r="O96">
        <v>8</v>
      </c>
      <c r="P96">
        <v>17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9</v>
      </c>
      <c r="O97">
        <v>8</v>
      </c>
      <c r="P97">
        <v>17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9</v>
      </c>
      <c r="O98">
        <v>8</v>
      </c>
      <c r="P98">
        <v>17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9</v>
      </c>
      <c r="O99">
        <v>8</v>
      </c>
      <c r="P99">
        <v>17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9</v>
      </c>
      <c r="O100">
        <v>8</v>
      </c>
      <c r="P100">
        <v>17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9</v>
      </c>
      <c r="O101">
        <v>8</v>
      </c>
      <c r="P101">
        <v>17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9</v>
      </c>
      <c r="O102">
        <v>8</v>
      </c>
      <c r="P102">
        <v>17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9</v>
      </c>
      <c r="O103">
        <v>8</v>
      </c>
      <c r="P103">
        <v>17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9</v>
      </c>
      <c r="O104">
        <v>8</v>
      </c>
      <c r="P104">
        <v>17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9</v>
      </c>
      <c r="O105">
        <v>8</v>
      </c>
      <c r="P105">
        <v>17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9</v>
      </c>
      <c r="O106">
        <v>8</v>
      </c>
      <c r="P106">
        <v>17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9</v>
      </c>
      <c r="O107">
        <v>8</v>
      </c>
      <c r="P107">
        <v>17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9</v>
      </c>
      <c r="O108">
        <v>8</v>
      </c>
      <c r="P108">
        <v>17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9</v>
      </c>
      <c r="O109">
        <v>8</v>
      </c>
      <c r="P109">
        <v>17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9</v>
      </c>
      <c r="O110">
        <v>8</v>
      </c>
      <c r="P110">
        <v>17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9</v>
      </c>
      <c r="O111">
        <v>8</v>
      </c>
      <c r="P111">
        <v>17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9</v>
      </c>
      <c r="O112">
        <v>8</v>
      </c>
      <c r="P112">
        <v>17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9</v>
      </c>
      <c r="O113">
        <v>8</v>
      </c>
      <c r="P113">
        <v>17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9</v>
      </c>
      <c r="O114">
        <v>8</v>
      </c>
      <c r="P114">
        <v>17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9</v>
      </c>
      <c r="O115">
        <v>8</v>
      </c>
      <c r="P115">
        <v>17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9</v>
      </c>
      <c r="O116">
        <v>8</v>
      </c>
      <c r="P116">
        <v>17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9</v>
      </c>
      <c r="O117">
        <v>8</v>
      </c>
      <c r="P117">
        <v>17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9</v>
      </c>
      <c r="O118">
        <v>8</v>
      </c>
      <c r="P118">
        <v>17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9</v>
      </c>
      <c r="O119">
        <v>8</v>
      </c>
      <c r="P119">
        <v>17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9</v>
      </c>
      <c r="O120">
        <v>8</v>
      </c>
      <c r="P120">
        <v>17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9</v>
      </c>
      <c r="O121">
        <v>8</v>
      </c>
      <c r="P121">
        <v>17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9</v>
      </c>
      <c r="O122">
        <v>8</v>
      </c>
      <c r="P122">
        <v>17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9</v>
      </c>
      <c r="O123">
        <v>8</v>
      </c>
      <c r="P123">
        <v>17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9</v>
      </c>
      <c r="O124">
        <v>8</v>
      </c>
      <c r="P124">
        <v>17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9</v>
      </c>
      <c r="O125">
        <v>8</v>
      </c>
      <c r="P125">
        <v>17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9</v>
      </c>
      <c r="O126">
        <v>8</v>
      </c>
      <c r="P126">
        <v>17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9</v>
      </c>
      <c r="O127">
        <v>8</v>
      </c>
      <c r="P127">
        <v>17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9</v>
      </c>
      <c r="O128">
        <v>8</v>
      </c>
      <c r="P128">
        <v>17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9</v>
      </c>
      <c r="O129">
        <v>8</v>
      </c>
      <c r="P129">
        <v>17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9</v>
      </c>
      <c r="O130">
        <v>8</v>
      </c>
      <c r="P130">
        <v>17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25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24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23" priority="6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0"/>
  <sheetViews>
    <sheetView zoomScaleNormal="100" workbookViewId="0">
      <selection activeCell="S1" sqref="S1:U130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6</v>
      </c>
      <c r="P2">
        <v>14</v>
      </c>
      <c r="Q2">
        <v>50.303584049999998</v>
      </c>
      <c r="R2">
        <v>1.24838038</v>
      </c>
      <c r="S2">
        <f t="shared" ref="S2:S33" si="0">IF(AND(ISNUMBER(Q2), ISNUMBER(R2)), Q2 + R2, NA())</f>
        <v>51.551964429999998</v>
      </c>
      <c r="T2">
        <f t="shared" ref="T2:T33" si="1">P$2*LN(S2/P$2)+2*M2</f>
        <v>18.249461823545921</v>
      </c>
      <c r="U2">
        <f t="shared" ref="U2:U33" si="2">T2+(2*M2^2+2*M2)/(P2-M2-1)</f>
        <v>18.249461823545921</v>
      </c>
    </row>
    <row r="3" spans="1:21" ht="15.75" customHeight="1" x14ac:dyDescent="0.25">
      <c r="A3" t="s">
        <v>21</v>
      </c>
      <c r="B3">
        <v>0</v>
      </c>
      <c r="C3">
        <f>0.000093263678644373</f>
        <v>9.3263678644373002E-5</v>
      </c>
      <c r="E3">
        <f>1.68062099522692</f>
        <v>1.68062099522692</v>
      </c>
      <c r="F3">
        <f>1.68062099522692</f>
        <v>1.68062099522692</v>
      </c>
      <c r="M3">
        <v>0</v>
      </c>
      <c r="N3">
        <v>8</v>
      </c>
      <c r="O3">
        <v>6</v>
      </c>
      <c r="P3">
        <v>14</v>
      </c>
      <c r="Q3">
        <v>4.7199226599999999</v>
      </c>
      <c r="R3">
        <v>0.98286728999999995</v>
      </c>
      <c r="S3">
        <f t="shared" si="0"/>
        <v>5.7027899499999997</v>
      </c>
      <c r="T3">
        <f t="shared" si="1"/>
        <v>-12.5734253345589</v>
      </c>
      <c r="U3">
        <f t="shared" si="2"/>
        <v>-12.5734253345589</v>
      </c>
    </row>
    <row r="4" spans="1:21" ht="15.75" customHeight="1" x14ac:dyDescent="0.25">
      <c r="B4">
        <v>1</v>
      </c>
      <c r="M4">
        <v>1</v>
      </c>
      <c r="N4">
        <v>8</v>
      </c>
      <c r="O4">
        <v>6</v>
      </c>
      <c r="P4">
        <v>14</v>
      </c>
      <c r="S4" t="e">
        <f t="shared" si="0"/>
        <v>#N/A</v>
      </c>
      <c r="T4" t="e">
        <f t="shared" si="1"/>
        <v>#N/A</v>
      </c>
      <c r="U4" t="e">
        <f t="shared" si="2"/>
        <v>#N/A</v>
      </c>
    </row>
    <row r="5" spans="1:21" ht="15.75" customHeight="1" thickBot="1" x14ac:dyDescent="0.3">
      <c r="B5">
        <v>2</v>
      </c>
      <c r="M5">
        <v>1</v>
      </c>
      <c r="N5">
        <v>8</v>
      </c>
      <c r="O5">
        <v>6</v>
      </c>
      <c r="P5">
        <v>14</v>
      </c>
      <c r="S5" t="e">
        <f t="shared" si="0"/>
        <v>#N/A</v>
      </c>
      <c r="T5" t="e">
        <f t="shared" si="1"/>
        <v>#N/A</v>
      </c>
      <c r="U5" t="e">
        <f t="shared" si="2"/>
        <v>#N/A</v>
      </c>
    </row>
    <row r="6" spans="1:21" ht="15.75" customHeight="1" thickBot="1" x14ac:dyDescent="0.3">
      <c r="B6">
        <v>3</v>
      </c>
      <c r="M6">
        <v>1</v>
      </c>
      <c r="N6">
        <v>8</v>
      </c>
      <c r="O6">
        <v>6</v>
      </c>
      <c r="P6">
        <v>14</v>
      </c>
      <c r="S6" t="e">
        <f t="shared" si="0"/>
        <v>#N/A</v>
      </c>
      <c r="T6" t="e">
        <f t="shared" si="1"/>
        <v>#N/A</v>
      </c>
      <c r="U6" t="e">
        <f t="shared" si="2"/>
        <v>#N/A</v>
      </c>
    </row>
    <row r="7" spans="1:21" ht="15.75" customHeight="1" thickBot="1" x14ac:dyDescent="0.3">
      <c r="B7">
        <v>4</v>
      </c>
      <c r="M7">
        <v>1</v>
      </c>
      <c r="N7">
        <v>8</v>
      </c>
      <c r="O7">
        <v>6</v>
      </c>
      <c r="P7">
        <v>14</v>
      </c>
      <c r="S7" t="e">
        <f t="shared" si="0"/>
        <v>#N/A</v>
      </c>
      <c r="T7" t="e">
        <f t="shared" si="1"/>
        <v>#N/A</v>
      </c>
      <c r="U7" t="e">
        <f t="shared" si="2"/>
        <v>#N/A</v>
      </c>
    </row>
    <row r="8" spans="1:21" ht="15.75" customHeight="1" thickBot="1" x14ac:dyDescent="0.3">
      <c r="B8">
        <v>5</v>
      </c>
      <c r="M8">
        <v>1</v>
      </c>
      <c r="N8">
        <v>8</v>
      </c>
      <c r="O8">
        <v>6</v>
      </c>
      <c r="P8">
        <v>14</v>
      </c>
      <c r="S8" t="e">
        <f t="shared" si="0"/>
        <v>#N/A</v>
      </c>
      <c r="T8" t="e">
        <f t="shared" si="1"/>
        <v>#N/A</v>
      </c>
      <c r="U8" t="e">
        <f t="shared" si="2"/>
        <v>#N/A</v>
      </c>
    </row>
    <row r="9" spans="1:21" ht="15.75" customHeight="1" thickBot="1" x14ac:dyDescent="0.3">
      <c r="B9">
        <v>6</v>
      </c>
      <c r="M9">
        <v>1</v>
      </c>
      <c r="N9">
        <v>8</v>
      </c>
      <c r="O9">
        <v>6</v>
      </c>
      <c r="P9">
        <v>14</v>
      </c>
      <c r="S9" t="e">
        <f t="shared" si="0"/>
        <v>#N/A</v>
      </c>
      <c r="T9" t="e">
        <f t="shared" si="1"/>
        <v>#N/A</v>
      </c>
      <c r="U9" t="e">
        <f t="shared" si="2"/>
        <v>#N/A</v>
      </c>
    </row>
    <row r="10" spans="1:21" ht="15.75" customHeight="1" thickBot="1" x14ac:dyDescent="0.3">
      <c r="B10">
        <v>7</v>
      </c>
      <c r="M10">
        <v>2</v>
      </c>
      <c r="N10">
        <v>8</v>
      </c>
      <c r="O10">
        <v>6</v>
      </c>
      <c r="P10">
        <v>14</v>
      </c>
      <c r="S10" t="e">
        <f t="shared" si="0"/>
        <v>#N/A</v>
      </c>
      <c r="T10" t="e">
        <f t="shared" si="1"/>
        <v>#N/A</v>
      </c>
      <c r="U10" t="e">
        <f t="shared" si="2"/>
        <v>#N/A</v>
      </c>
    </row>
    <row r="11" spans="1:21" ht="15.75" customHeight="1" thickBot="1" x14ac:dyDescent="0.3">
      <c r="B11">
        <v>8</v>
      </c>
      <c r="M11">
        <v>2</v>
      </c>
      <c r="N11">
        <v>8</v>
      </c>
      <c r="O11">
        <v>6</v>
      </c>
      <c r="P11">
        <v>14</v>
      </c>
      <c r="S11" t="e">
        <f t="shared" si="0"/>
        <v>#N/A</v>
      </c>
      <c r="T11" t="e">
        <f t="shared" si="1"/>
        <v>#N/A</v>
      </c>
      <c r="U11" t="e">
        <f t="shared" si="2"/>
        <v>#N/A</v>
      </c>
    </row>
    <row r="12" spans="1:21" ht="15.75" customHeight="1" thickBot="1" x14ac:dyDescent="0.3">
      <c r="B12">
        <v>9</v>
      </c>
      <c r="M12">
        <v>2</v>
      </c>
      <c r="N12">
        <v>8</v>
      </c>
      <c r="O12">
        <v>6</v>
      </c>
      <c r="P12">
        <v>14</v>
      </c>
      <c r="S12" t="e">
        <f t="shared" si="0"/>
        <v>#N/A</v>
      </c>
      <c r="T12" t="e">
        <f t="shared" si="1"/>
        <v>#N/A</v>
      </c>
      <c r="U12" t="e">
        <f t="shared" si="2"/>
        <v>#N/A</v>
      </c>
    </row>
    <row r="13" spans="1:21" ht="15.75" customHeight="1" thickBot="1" x14ac:dyDescent="0.3">
      <c r="B13">
        <v>10</v>
      </c>
      <c r="M13">
        <v>2</v>
      </c>
      <c r="N13">
        <v>8</v>
      </c>
      <c r="O13">
        <v>6</v>
      </c>
      <c r="P13">
        <v>14</v>
      </c>
      <c r="S13" t="e">
        <f t="shared" si="0"/>
        <v>#N/A</v>
      </c>
      <c r="T13" t="e">
        <f t="shared" si="1"/>
        <v>#N/A</v>
      </c>
      <c r="U13" t="e">
        <f t="shared" si="2"/>
        <v>#N/A</v>
      </c>
    </row>
    <row r="14" spans="1:21" ht="15.75" customHeight="1" thickBot="1" x14ac:dyDescent="0.3">
      <c r="B14">
        <v>11</v>
      </c>
      <c r="M14">
        <v>2</v>
      </c>
      <c r="N14">
        <v>8</v>
      </c>
      <c r="O14">
        <v>6</v>
      </c>
      <c r="P14">
        <v>14</v>
      </c>
      <c r="S14" t="e">
        <f t="shared" si="0"/>
        <v>#N/A</v>
      </c>
      <c r="T14" t="e">
        <f t="shared" si="1"/>
        <v>#N/A</v>
      </c>
      <c r="U14" t="e">
        <f t="shared" si="2"/>
        <v>#N/A</v>
      </c>
    </row>
    <row r="15" spans="1:21" ht="15.75" customHeight="1" thickBot="1" x14ac:dyDescent="0.3">
      <c r="B15">
        <v>12</v>
      </c>
      <c r="M15">
        <v>2</v>
      </c>
      <c r="N15">
        <v>8</v>
      </c>
      <c r="O15">
        <v>6</v>
      </c>
      <c r="P15">
        <v>14</v>
      </c>
      <c r="S15" t="e">
        <f t="shared" si="0"/>
        <v>#N/A</v>
      </c>
      <c r="T15" t="e">
        <f t="shared" si="1"/>
        <v>#N/A</v>
      </c>
      <c r="U15" t="e">
        <f t="shared" si="2"/>
        <v>#N/A</v>
      </c>
    </row>
    <row r="16" spans="1:21" ht="15.75" customHeight="1" thickBot="1" x14ac:dyDescent="0.3">
      <c r="B16">
        <v>13</v>
      </c>
      <c r="M16">
        <v>2</v>
      </c>
      <c r="N16">
        <v>8</v>
      </c>
      <c r="O16">
        <v>6</v>
      </c>
      <c r="P16">
        <v>14</v>
      </c>
      <c r="S16" t="e">
        <f t="shared" si="0"/>
        <v>#N/A</v>
      </c>
      <c r="T16" t="e">
        <f t="shared" si="1"/>
        <v>#N/A</v>
      </c>
      <c r="U16" t="e">
        <f t="shared" si="2"/>
        <v>#N/A</v>
      </c>
    </row>
    <row r="17" spans="2:21" ht="15.75" customHeight="1" thickBot="1" x14ac:dyDescent="0.3">
      <c r="B17">
        <v>14</v>
      </c>
      <c r="M17">
        <v>2</v>
      </c>
      <c r="N17">
        <v>8</v>
      </c>
      <c r="O17">
        <v>6</v>
      </c>
      <c r="P17">
        <v>14</v>
      </c>
      <c r="S17" t="e">
        <f t="shared" si="0"/>
        <v>#N/A</v>
      </c>
      <c r="T17" t="e">
        <f t="shared" si="1"/>
        <v>#N/A</v>
      </c>
      <c r="U17" t="e">
        <f t="shared" si="2"/>
        <v>#N/A</v>
      </c>
    </row>
    <row r="18" spans="2:21" ht="15.75" customHeight="1" thickBot="1" x14ac:dyDescent="0.3">
      <c r="B18">
        <v>15</v>
      </c>
      <c r="M18">
        <v>2</v>
      </c>
      <c r="N18">
        <v>8</v>
      </c>
      <c r="O18">
        <v>6</v>
      </c>
      <c r="P18">
        <v>14</v>
      </c>
      <c r="S18" t="e">
        <f t="shared" si="0"/>
        <v>#N/A</v>
      </c>
      <c r="T18" t="e">
        <f t="shared" si="1"/>
        <v>#N/A</v>
      </c>
      <c r="U18" t="e">
        <f t="shared" si="2"/>
        <v>#N/A</v>
      </c>
    </row>
    <row r="19" spans="2:21" ht="15.75" customHeight="1" thickBot="1" x14ac:dyDescent="0.3">
      <c r="B19">
        <v>16</v>
      </c>
      <c r="M19">
        <v>2</v>
      </c>
      <c r="N19">
        <v>8</v>
      </c>
      <c r="O19">
        <v>6</v>
      </c>
      <c r="P19">
        <v>14</v>
      </c>
      <c r="S19" t="e">
        <f t="shared" si="0"/>
        <v>#N/A</v>
      </c>
      <c r="T19" t="e">
        <f t="shared" si="1"/>
        <v>#N/A</v>
      </c>
      <c r="U19" t="e">
        <f t="shared" si="2"/>
        <v>#N/A</v>
      </c>
    </row>
    <row r="20" spans="2:21" ht="15.75" customHeight="1" thickBot="1" x14ac:dyDescent="0.3">
      <c r="B20">
        <v>17</v>
      </c>
      <c r="M20">
        <v>2</v>
      </c>
      <c r="N20">
        <v>8</v>
      </c>
      <c r="O20">
        <v>6</v>
      </c>
      <c r="P20">
        <v>14</v>
      </c>
      <c r="S20" t="e">
        <f t="shared" si="0"/>
        <v>#N/A</v>
      </c>
      <c r="T20" t="e">
        <f t="shared" si="1"/>
        <v>#N/A</v>
      </c>
      <c r="U20" t="e">
        <f t="shared" si="2"/>
        <v>#N/A</v>
      </c>
    </row>
    <row r="21" spans="2:21" ht="15.75" customHeight="1" thickBot="1" x14ac:dyDescent="0.3">
      <c r="B21">
        <v>18</v>
      </c>
      <c r="M21">
        <v>2</v>
      </c>
      <c r="N21">
        <v>8</v>
      </c>
      <c r="O21">
        <v>6</v>
      </c>
      <c r="P21">
        <v>14</v>
      </c>
      <c r="S21" t="e">
        <f t="shared" si="0"/>
        <v>#N/A</v>
      </c>
      <c r="T21" t="e">
        <f t="shared" si="1"/>
        <v>#N/A</v>
      </c>
      <c r="U21" t="e">
        <f t="shared" si="2"/>
        <v>#N/A</v>
      </c>
    </row>
    <row r="22" spans="2:21" ht="15.75" customHeight="1" thickBot="1" x14ac:dyDescent="0.3">
      <c r="B22">
        <v>19</v>
      </c>
      <c r="M22">
        <v>2</v>
      </c>
      <c r="N22">
        <v>8</v>
      </c>
      <c r="O22">
        <v>6</v>
      </c>
      <c r="P22">
        <v>14</v>
      </c>
      <c r="S22" t="e">
        <f t="shared" si="0"/>
        <v>#N/A</v>
      </c>
      <c r="T22" t="e">
        <f t="shared" si="1"/>
        <v>#N/A</v>
      </c>
      <c r="U22" t="e">
        <f t="shared" si="2"/>
        <v>#N/A</v>
      </c>
    </row>
    <row r="23" spans="2:21" ht="15.75" customHeight="1" thickBot="1" x14ac:dyDescent="0.3">
      <c r="B23">
        <v>20</v>
      </c>
      <c r="M23">
        <v>2</v>
      </c>
      <c r="N23">
        <v>8</v>
      </c>
      <c r="O23">
        <v>6</v>
      </c>
      <c r="P23">
        <v>14</v>
      </c>
      <c r="S23" t="e">
        <f t="shared" si="0"/>
        <v>#N/A</v>
      </c>
      <c r="T23" t="e">
        <f t="shared" si="1"/>
        <v>#N/A</v>
      </c>
      <c r="U23" t="e">
        <f t="shared" si="2"/>
        <v>#N/A</v>
      </c>
    </row>
    <row r="24" spans="2:21" ht="15.75" customHeight="1" thickBot="1" x14ac:dyDescent="0.3">
      <c r="B24">
        <v>21</v>
      </c>
      <c r="M24">
        <v>2</v>
      </c>
      <c r="N24">
        <v>8</v>
      </c>
      <c r="O24">
        <v>6</v>
      </c>
      <c r="P24">
        <v>14</v>
      </c>
      <c r="S24" t="e">
        <f t="shared" si="0"/>
        <v>#N/A</v>
      </c>
      <c r="T24" t="e">
        <f t="shared" si="1"/>
        <v>#N/A</v>
      </c>
      <c r="U24" t="e">
        <f t="shared" si="2"/>
        <v>#N/A</v>
      </c>
    </row>
    <row r="25" spans="2:21" ht="15.75" customHeight="1" thickBot="1" x14ac:dyDescent="0.3">
      <c r="B25">
        <v>22</v>
      </c>
      <c r="M25">
        <v>3</v>
      </c>
      <c r="N25">
        <v>8</v>
      </c>
      <c r="O25">
        <v>6</v>
      </c>
      <c r="P25">
        <v>14</v>
      </c>
      <c r="S25" t="e">
        <f t="shared" si="0"/>
        <v>#N/A</v>
      </c>
      <c r="T25" t="e">
        <f t="shared" si="1"/>
        <v>#N/A</v>
      </c>
      <c r="U25" t="e">
        <f t="shared" si="2"/>
        <v>#N/A</v>
      </c>
    </row>
    <row r="26" spans="2:21" ht="15.75" customHeight="1" thickBot="1" x14ac:dyDescent="0.3">
      <c r="B26">
        <v>23</v>
      </c>
      <c r="M26">
        <v>3</v>
      </c>
      <c r="N26">
        <v>8</v>
      </c>
      <c r="O26">
        <v>6</v>
      </c>
      <c r="P26">
        <v>14</v>
      </c>
      <c r="S26" t="e">
        <f t="shared" si="0"/>
        <v>#N/A</v>
      </c>
      <c r="T26" t="e">
        <f t="shared" si="1"/>
        <v>#N/A</v>
      </c>
      <c r="U26" t="e">
        <f t="shared" si="2"/>
        <v>#N/A</v>
      </c>
    </row>
    <row r="27" spans="2:21" ht="15.75" customHeight="1" thickBot="1" x14ac:dyDescent="0.3">
      <c r="B27">
        <v>24</v>
      </c>
      <c r="M27">
        <v>3</v>
      </c>
      <c r="N27">
        <v>8</v>
      </c>
      <c r="O27">
        <v>6</v>
      </c>
      <c r="P27">
        <v>14</v>
      </c>
      <c r="S27" t="e">
        <f t="shared" si="0"/>
        <v>#N/A</v>
      </c>
      <c r="T27" t="e">
        <f t="shared" si="1"/>
        <v>#N/A</v>
      </c>
      <c r="U27" t="e">
        <f t="shared" si="2"/>
        <v>#N/A</v>
      </c>
    </row>
    <row r="28" spans="2:21" ht="15.75" customHeight="1" thickBot="1" x14ac:dyDescent="0.3">
      <c r="B28">
        <v>25</v>
      </c>
      <c r="M28">
        <v>3</v>
      </c>
      <c r="N28">
        <v>8</v>
      </c>
      <c r="O28">
        <v>6</v>
      </c>
      <c r="P28">
        <v>14</v>
      </c>
      <c r="S28" t="e">
        <f t="shared" si="0"/>
        <v>#N/A</v>
      </c>
      <c r="T28" t="e">
        <f t="shared" si="1"/>
        <v>#N/A</v>
      </c>
      <c r="U28" t="e">
        <f t="shared" si="2"/>
        <v>#N/A</v>
      </c>
    </row>
    <row r="29" spans="2:21" ht="15.75" customHeight="1" thickBot="1" x14ac:dyDescent="0.3">
      <c r="B29">
        <v>26</v>
      </c>
      <c r="M29">
        <v>3</v>
      </c>
      <c r="N29">
        <v>8</v>
      </c>
      <c r="O29">
        <v>6</v>
      </c>
      <c r="P29">
        <v>14</v>
      </c>
      <c r="S29" t="e">
        <f t="shared" si="0"/>
        <v>#N/A</v>
      </c>
      <c r="T29" t="e">
        <f t="shared" si="1"/>
        <v>#N/A</v>
      </c>
      <c r="U29" t="e">
        <f t="shared" si="2"/>
        <v>#N/A</v>
      </c>
    </row>
    <row r="30" spans="2:21" ht="15.75" customHeight="1" thickBot="1" x14ac:dyDescent="0.3">
      <c r="B30">
        <v>27</v>
      </c>
      <c r="M30">
        <v>3</v>
      </c>
      <c r="N30">
        <v>8</v>
      </c>
      <c r="O30">
        <v>6</v>
      </c>
      <c r="P30">
        <v>14</v>
      </c>
      <c r="S30" t="e">
        <f t="shared" si="0"/>
        <v>#N/A</v>
      </c>
      <c r="T30" t="e">
        <f t="shared" si="1"/>
        <v>#N/A</v>
      </c>
      <c r="U30" t="e">
        <f t="shared" si="2"/>
        <v>#N/A</v>
      </c>
    </row>
    <row r="31" spans="2:21" ht="15.75" customHeight="1" thickBot="1" x14ac:dyDescent="0.3">
      <c r="B31">
        <v>28</v>
      </c>
      <c r="M31">
        <v>3</v>
      </c>
      <c r="N31">
        <v>8</v>
      </c>
      <c r="O31">
        <v>6</v>
      </c>
      <c r="P31">
        <v>14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8</v>
      </c>
      <c r="O32">
        <v>6</v>
      </c>
      <c r="P32">
        <v>14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8</v>
      </c>
      <c r="O33">
        <v>6</v>
      </c>
      <c r="P33">
        <v>14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8</v>
      </c>
      <c r="O34">
        <v>6</v>
      </c>
      <c r="P34">
        <v>14</v>
      </c>
      <c r="S34" t="e">
        <f t="shared" ref="S34:S65" si="3">IF(AND(ISNUMBER(Q34), ISNUMBER(R34)), Q34 + R34, NA())</f>
        <v>#N/A</v>
      </c>
      <c r="T34" t="e">
        <f t="shared" ref="T34:T65" si="4">P$2*LN(S34/P$2)+2*M34</f>
        <v>#N/A</v>
      </c>
      <c r="U34" t="e">
        <f t="shared" ref="U34:U65" si="5">T34+(2*M34^2+2*M34)/(P34-M34-1)</f>
        <v>#N/A</v>
      </c>
    </row>
    <row r="35" spans="2:21" ht="15.75" customHeight="1" thickBot="1" x14ac:dyDescent="0.3">
      <c r="B35">
        <v>32</v>
      </c>
      <c r="M35">
        <v>3</v>
      </c>
      <c r="N35">
        <v>8</v>
      </c>
      <c r="O35">
        <v>6</v>
      </c>
      <c r="P35">
        <v>14</v>
      </c>
      <c r="S35" t="e">
        <f t="shared" si="3"/>
        <v>#N/A</v>
      </c>
      <c r="T35" t="e">
        <f t="shared" si="4"/>
        <v>#N/A</v>
      </c>
      <c r="U35" t="e">
        <f t="shared" si="5"/>
        <v>#N/A</v>
      </c>
    </row>
    <row r="36" spans="2:21" ht="15.75" customHeight="1" thickBot="1" x14ac:dyDescent="0.3">
      <c r="B36">
        <v>33</v>
      </c>
      <c r="M36">
        <v>3</v>
      </c>
      <c r="N36">
        <v>8</v>
      </c>
      <c r="O36">
        <v>6</v>
      </c>
      <c r="P36">
        <v>14</v>
      </c>
      <c r="S36" t="e">
        <f t="shared" si="3"/>
        <v>#N/A</v>
      </c>
      <c r="T36" t="e">
        <f t="shared" si="4"/>
        <v>#N/A</v>
      </c>
      <c r="U36" t="e">
        <f t="shared" si="5"/>
        <v>#N/A</v>
      </c>
    </row>
    <row r="37" spans="2:21" ht="15.75" customHeight="1" thickBot="1" x14ac:dyDescent="0.3">
      <c r="B37">
        <v>34</v>
      </c>
      <c r="M37">
        <v>3</v>
      </c>
      <c r="N37">
        <v>8</v>
      </c>
      <c r="O37">
        <v>6</v>
      </c>
      <c r="P37">
        <v>14</v>
      </c>
      <c r="S37" t="e">
        <f t="shared" si="3"/>
        <v>#N/A</v>
      </c>
      <c r="T37" t="e">
        <f t="shared" si="4"/>
        <v>#N/A</v>
      </c>
      <c r="U37" t="e">
        <f t="shared" si="5"/>
        <v>#N/A</v>
      </c>
    </row>
    <row r="38" spans="2:21" ht="15.75" customHeight="1" thickBot="1" x14ac:dyDescent="0.3">
      <c r="B38">
        <v>35</v>
      </c>
      <c r="M38">
        <v>3</v>
      </c>
      <c r="N38">
        <v>8</v>
      </c>
      <c r="O38">
        <v>6</v>
      </c>
      <c r="P38">
        <v>14</v>
      </c>
      <c r="S38" t="e">
        <f t="shared" si="3"/>
        <v>#N/A</v>
      </c>
      <c r="T38" t="e">
        <f t="shared" si="4"/>
        <v>#N/A</v>
      </c>
      <c r="U38" t="e">
        <f t="shared" si="5"/>
        <v>#N/A</v>
      </c>
    </row>
    <row r="39" spans="2:21" ht="15.75" customHeight="1" thickBot="1" x14ac:dyDescent="0.3">
      <c r="B39">
        <v>36</v>
      </c>
      <c r="M39">
        <v>3</v>
      </c>
      <c r="N39">
        <v>8</v>
      </c>
      <c r="O39">
        <v>6</v>
      </c>
      <c r="P39">
        <v>14</v>
      </c>
      <c r="S39" t="e">
        <f t="shared" si="3"/>
        <v>#N/A</v>
      </c>
      <c r="T39" t="e">
        <f t="shared" si="4"/>
        <v>#N/A</v>
      </c>
      <c r="U39" t="e">
        <f t="shared" si="5"/>
        <v>#N/A</v>
      </c>
    </row>
    <row r="40" spans="2:21" ht="15.75" customHeight="1" thickBot="1" x14ac:dyDescent="0.3">
      <c r="B40">
        <v>37</v>
      </c>
      <c r="M40">
        <v>3</v>
      </c>
      <c r="N40">
        <v>8</v>
      </c>
      <c r="O40">
        <v>6</v>
      </c>
      <c r="P40">
        <v>14</v>
      </c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2:21" ht="15.75" customHeight="1" thickBot="1" x14ac:dyDescent="0.3">
      <c r="B41">
        <v>38</v>
      </c>
      <c r="M41">
        <v>3</v>
      </c>
      <c r="N41">
        <v>8</v>
      </c>
      <c r="O41">
        <v>6</v>
      </c>
      <c r="P41">
        <v>14</v>
      </c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2:21" ht="15.75" customHeight="1" thickBot="1" x14ac:dyDescent="0.3">
      <c r="B42">
        <v>39</v>
      </c>
      <c r="M42">
        <v>3</v>
      </c>
      <c r="N42">
        <v>8</v>
      </c>
      <c r="O42">
        <v>6</v>
      </c>
      <c r="P42">
        <v>14</v>
      </c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2:21" ht="15.75" customHeight="1" thickBot="1" x14ac:dyDescent="0.3">
      <c r="B43">
        <v>40</v>
      </c>
      <c r="M43">
        <v>3</v>
      </c>
      <c r="N43">
        <v>8</v>
      </c>
      <c r="O43">
        <v>6</v>
      </c>
      <c r="P43">
        <v>14</v>
      </c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2:21" ht="15.75" customHeight="1" thickBot="1" x14ac:dyDescent="0.3">
      <c r="B44">
        <v>41</v>
      </c>
      <c r="M44">
        <v>3</v>
      </c>
      <c r="N44">
        <v>8</v>
      </c>
      <c r="O44">
        <v>6</v>
      </c>
      <c r="P44">
        <v>14</v>
      </c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2:21" ht="15.75" customHeight="1" thickBot="1" x14ac:dyDescent="0.3">
      <c r="B45">
        <v>42</v>
      </c>
      <c r="M45">
        <v>4</v>
      </c>
      <c r="N45">
        <v>8</v>
      </c>
      <c r="O45">
        <v>6</v>
      </c>
      <c r="P45">
        <v>14</v>
      </c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2:21" ht="15.75" customHeight="1" thickBot="1" x14ac:dyDescent="0.3">
      <c r="B46">
        <v>43</v>
      </c>
      <c r="M46">
        <v>4</v>
      </c>
      <c r="N46">
        <v>8</v>
      </c>
      <c r="O46">
        <v>6</v>
      </c>
      <c r="P46">
        <v>14</v>
      </c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2:21" ht="15.75" customHeight="1" thickBot="1" x14ac:dyDescent="0.3">
      <c r="B47">
        <v>44</v>
      </c>
      <c r="M47">
        <v>4</v>
      </c>
      <c r="N47">
        <v>8</v>
      </c>
      <c r="O47">
        <v>6</v>
      </c>
      <c r="P47">
        <v>14</v>
      </c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2:21" ht="15.75" customHeight="1" thickBot="1" x14ac:dyDescent="0.3">
      <c r="B48">
        <v>45</v>
      </c>
      <c r="M48">
        <v>4</v>
      </c>
      <c r="N48">
        <v>8</v>
      </c>
      <c r="O48">
        <v>6</v>
      </c>
      <c r="P48">
        <v>14</v>
      </c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2:21" ht="15.75" customHeight="1" thickBot="1" x14ac:dyDescent="0.3">
      <c r="B49">
        <v>46</v>
      </c>
      <c r="M49">
        <v>4</v>
      </c>
      <c r="N49">
        <v>8</v>
      </c>
      <c r="O49">
        <v>6</v>
      </c>
      <c r="P49">
        <v>14</v>
      </c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2:21" ht="15.75" customHeight="1" thickBot="1" x14ac:dyDescent="0.3">
      <c r="B50">
        <v>47</v>
      </c>
      <c r="M50">
        <v>4</v>
      </c>
      <c r="N50">
        <v>8</v>
      </c>
      <c r="O50">
        <v>6</v>
      </c>
      <c r="P50">
        <v>14</v>
      </c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2:21" ht="15.75" customHeight="1" thickBot="1" x14ac:dyDescent="0.3">
      <c r="B51">
        <v>48</v>
      </c>
      <c r="M51">
        <v>4</v>
      </c>
      <c r="N51">
        <v>8</v>
      </c>
      <c r="O51">
        <v>6</v>
      </c>
      <c r="P51">
        <v>14</v>
      </c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2:21" ht="15.75" customHeight="1" thickBot="1" x14ac:dyDescent="0.3">
      <c r="B52">
        <v>49</v>
      </c>
      <c r="M52">
        <v>4</v>
      </c>
      <c r="N52">
        <v>8</v>
      </c>
      <c r="O52">
        <v>6</v>
      </c>
      <c r="P52">
        <v>14</v>
      </c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2:21" ht="15.75" customHeight="1" thickBot="1" x14ac:dyDescent="0.3">
      <c r="B53">
        <v>50</v>
      </c>
      <c r="M53">
        <v>4</v>
      </c>
      <c r="N53">
        <v>8</v>
      </c>
      <c r="O53">
        <v>6</v>
      </c>
      <c r="P53">
        <v>14</v>
      </c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2:21" ht="15.75" customHeight="1" thickBot="1" x14ac:dyDescent="0.3">
      <c r="B54">
        <v>51</v>
      </c>
      <c r="M54">
        <v>4</v>
      </c>
      <c r="N54">
        <v>8</v>
      </c>
      <c r="O54">
        <v>6</v>
      </c>
      <c r="P54">
        <v>14</v>
      </c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2:21" ht="15.75" customHeight="1" thickBot="1" x14ac:dyDescent="0.3">
      <c r="B55">
        <v>52</v>
      </c>
      <c r="M55">
        <v>4</v>
      </c>
      <c r="N55">
        <v>8</v>
      </c>
      <c r="O55">
        <v>6</v>
      </c>
      <c r="P55">
        <v>14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8</v>
      </c>
      <c r="O56">
        <v>6</v>
      </c>
      <c r="P56">
        <v>14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8</v>
      </c>
      <c r="O57">
        <v>6</v>
      </c>
      <c r="P57">
        <v>14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8</v>
      </c>
      <c r="O58">
        <v>6</v>
      </c>
      <c r="P58">
        <v>14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8</v>
      </c>
      <c r="O59">
        <v>6</v>
      </c>
      <c r="P59">
        <v>14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8</v>
      </c>
      <c r="O60">
        <v>6</v>
      </c>
      <c r="P60">
        <v>14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8</v>
      </c>
      <c r="O61">
        <v>6</v>
      </c>
      <c r="P61">
        <v>14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8</v>
      </c>
      <c r="O62">
        <v>6</v>
      </c>
      <c r="P62">
        <v>14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8</v>
      </c>
      <c r="O63">
        <v>6</v>
      </c>
      <c r="P63">
        <v>14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8</v>
      </c>
      <c r="O64">
        <v>6</v>
      </c>
      <c r="P64">
        <v>14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8</v>
      </c>
      <c r="O65">
        <v>6</v>
      </c>
      <c r="P65">
        <v>14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8</v>
      </c>
      <c r="O66">
        <v>6</v>
      </c>
      <c r="P66">
        <v>14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8</v>
      </c>
      <c r="O67">
        <v>6</v>
      </c>
      <c r="P67">
        <v>14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8</v>
      </c>
      <c r="O68">
        <v>6</v>
      </c>
      <c r="P68">
        <v>14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8</v>
      </c>
      <c r="O69">
        <v>6</v>
      </c>
      <c r="P69">
        <v>14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8</v>
      </c>
      <c r="O70">
        <v>6</v>
      </c>
      <c r="P70">
        <v>14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8</v>
      </c>
      <c r="O71">
        <v>6</v>
      </c>
      <c r="P71">
        <v>14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8</v>
      </c>
      <c r="O72">
        <v>6</v>
      </c>
      <c r="P72">
        <v>14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8</v>
      </c>
      <c r="O73">
        <v>6</v>
      </c>
      <c r="P73">
        <v>14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8</v>
      </c>
      <c r="O74">
        <v>6</v>
      </c>
      <c r="P74">
        <v>14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8</v>
      </c>
      <c r="O75">
        <v>6</v>
      </c>
      <c r="P75">
        <v>14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8</v>
      </c>
      <c r="O76">
        <v>6</v>
      </c>
      <c r="P76">
        <v>14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8</v>
      </c>
      <c r="O77">
        <v>6</v>
      </c>
      <c r="P77">
        <v>14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8</v>
      </c>
      <c r="O78">
        <v>6</v>
      </c>
      <c r="P78">
        <v>14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8</v>
      </c>
      <c r="O79">
        <v>6</v>
      </c>
      <c r="P79">
        <v>14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8</v>
      </c>
      <c r="O80">
        <v>6</v>
      </c>
      <c r="P80">
        <v>14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8</v>
      </c>
      <c r="O81">
        <v>6</v>
      </c>
      <c r="P81">
        <v>14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8</v>
      </c>
      <c r="O82">
        <v>6</v>
      </c>
      <c r="P82">
        <v>14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8</v>
      </c>
      <c r="O83">
        <v>6</v>
      </c>
      <c r="P83">
        <v>14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8</v>
      </c>
      <c r="O84">
        <v>6</v>
      </c>
      <c r="P84">
        <v>14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8</v>
      </c>
      <c r="O85">
        <v>6</v>
      </c>
      <c r="P85">
        <v>14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8</v>
      </c>
      <c r="O86">
        <v>6</v>
      </c>
      <c r="P86">
        <v>14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8</v>
      </c>
      <c r="O87">
        <v>6</v>
      </c>
      <c r="P87">
        <v>14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8</v>
      </c>
      <c r="O88">
        <v>6</v>
      </c>
      <c r="P88">
        <v>14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8</v>
      </c>
      <c r="O89">
        <v>6</v>
      </c>
      <c r="P89">
        <v>14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8</v>
      </c>
      <c r="O90">
        <v>6</v>
      </c>
      <c r="P90">
        <v>14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8</v>
      </c>
      <c r="O91">
        <v>6</v>
      </c>
      <c r="P91">
        <v>14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8</v>
      </c>
      <c r="O92">
        <v>6</v>
      </c>
      <c r="P92">
        <v>14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8</v>
      </c>
      <c r="O93">
        <v>6</v>
      </c>
      <c r="P93">
        <v>14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8</v>
      </c>
      <c r="O94">
        <v>6</v>
      </c>
      <c r="P94">
        <v>14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8</v>
      </c>
      <c r="O95">
        <v>6</v>
      </c>
      <c r="P95">
        <v>14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8</v>
      </c>
      <c r="O96">
        <v>6</v>
      </c>
      <c r="P96">
        <v>14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8</v>
      </c>
      <c r="O97">
        <v>6</v>
      </c>
      <c r="P97">
        <v>14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8</v>
      </c>
      <c r="O98">
        <v>6</v>
      </c>
      <c r="P98">
        <v>14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8</v>
      </c>
      <c r="O99">
        <v>6</v>
      </c>
      <c r="P99">
        <v>14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8</v>
      </c>
      <c r="O100">
        <v>6</v>
      </c>
      <c r="P100">
        <v>14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8</v>
      </c>
      <c r="O101">
        <v>6</v>
      </c>
      <c r="P101">
        <v>14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8</v>
      </c>
      <c r="O102">
        <v>6</v>
      </c>
      <c r="P102">
        <v>14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8</v>
      </c>
      <c r="O103">
        <v>6</v>
      </c>
      <c r="P103">
        <v>14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8</v>
      </c>
      <c r="O104">
        <v>6</v>
      </c>
      <c r="P104">
        <v>14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8</v>
      </c>
      <c r="O105">
        <v>6</v>
      </c>
      <c r="P105">
        <v>14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8</v>
      </c>
      <c r="O106">
        <v>6</v>
      </c>
      <c r="P106">
        <v>14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8</v>
      </c>
      <c r="O107">
        <v>6</v>
      </c>
      <c r="P107">
        <v>14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8</v>
      </c>
      <c r="O108">
        <v>6</v>
      </c>
      <c r="P108">
        <v>14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8</v>
      </c>
      <c r="O109">
        <v>6</v>
      </c>
      <c r="P109">
        <v>14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8</v>
      </c>
      <c r="O110">
        <v>6</v>
      </c>
      <c r="P110">
        <v>14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8</v>
      </c>
      <c r="O111">
        <v>6</v>
      </c>
      <c r="P111">
        <v>14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8</v>
      </c>
      <c r="O112">
        <v>6</v>
      </c>
      <c r="P112">
        <v>14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8</v>
      </c>
      <c r="O113">
        <v>6</v>
      </c>
      <c r="P113">
        <v>14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8</v>
      </c>
      <c r="O114">
        <v>6</v>
      </c>
      <c r="P114">
        <v>14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8</v>
      </c>
      <c r="O115">
        <v>6</v>
      </c>
      <c r="P115">
        <v>14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8</v>
      </c>
      <c r="O116">
        <v>6</v>
      </c>
      <c r="P116">
        <v>14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8</v>
      </c>
      <c r="O117">
        <v>6</v>
      </c>
      <c r="P117">
        <v>14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8</v>
      </c>
      <c r="O118">
        <v>6</v>
      </c>
      <c r="P118">
        <v>14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8</v>
      </c>
      <c r="O119">
        <v>6</v>
      </c>
      <c r="P119">
        <v>14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8</v>
      </c>
      <c r="O120">
        <v>6</v>
      </c>
      <c r="P120">
        <v>14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8</v>
      </c>
      <c r="O121">
        <v>6</v>
      </c>
      <c r="P121">
        <v>14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8</v>
      </c>
      <c r="O122">
        <v>6</v>
      </c>
      <c r="P122">
        <v>14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8</v>
      </c>
      <c r="O123">
        <v>6</v>
      </c>
      <c r="P123">
        <v>14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8</v>
      </c>
      <c r="O124">
        <v>6</v>
      </c>
      <c r="P124">
        <v>14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8</v>
      </c>
      <c r="O125">
        <v>6</v>
      </c>
      <c r="P125">
        <v>14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8</v>
      </c>
      <c r="O126">
        <v>6</v>
      </c>
      <c r="P126">
        <v>14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8</v>
      </c>
      <c r="O127">
        <v>6</v>
      </c>
      <c r="P127">
        <v>14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8</v>
      </c>
      <c r="O128">
        <v>6</v>
      </c>
      <c r="P128">
        <v>14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8</v>
      </c>
      <c r="O129">
        <v>6</v>
      </c>
      <c r="P129">
        <v>14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8</v>
      </c>
      <c r="O130">
        <v>6</v>
      </c>
      <c r="P130">
        <v>14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22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21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20" priority="6" bottom="1" rank="1"/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0"/>
  <sheetViews>
    <sheetView topLeftCell="F1" zoomScaleNormal="100" workbookViewId="0">
      <selection activeCell="S1" sqref="S1:U130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4.9900522499999997</v>
      </c>
      <c r="R2">
        <v>2.8192089999999999</v>
      </c>
      <c r="S2">
        <f t="shared" ref="S2:S33" si="0">IF(AND(ISNUMBER(Q2), ISNUMBER(R2)), Q2 + R2, NA())</f>
        <v>7.8092612499999996</v>
      </c>
      <c r="T2">
        <f t="shared" ref="T2:T33" si="1">P$2*LN(S2/P$2)+2*M2</f>
        <v>-11.47645365009623</v>
      </c>
      <c r="U2">
        <f t="shared" ref="U2:U33" si="2">T2+(2*M2^2+2*M2)/(P2-M2-1)</f>
        <v>-11.47645365009623</v>
      </c>
    </row>
    <row r="3" spans="1:21" ht="15.75" customHeight="1" x14ac:dyDescent="0.25">
      <c r="A3" t="s">
        <v>21</v>
      </c>
      <c r="B3">
        <v>0</v>
      </c>
      <c r="C3">
        <v>3.2394949952518199E-4</v>
      </c>
      <c r="E3">
        <v>0.18825825138743099</v>
      </c>
      <c r="F3">
        <v>349.60290305894398</v>
      </c>
      <c r="M3">
        <v>0</v>
      </c>
      <c r="N3">
        <v>8</v>
      </c>
      <c r="O3">
        <v>8</v>
      </c>
      <c r="P3">
        <v>16</v>
      </c>
      <c r="Q3">
        <v>0.97214111000000003</v>
      </c>
      <c r="R3">
        <v>2.8208763000000001</v>
      </c>
      <c r="S3">
        <f t="shared" si="0"/>
        <v>3.79301741</v>
      </c>
      <c r="T3">
        <f t="shared" si="1"/>
        <v>-23.030829912148477</v>
      </c>
      <c r="U3">
        <f t="shared" si="2"/>
        <v>-23.030829912148477</v>
      </c>
    </row>
    <row r="4" spans="1:21" ht="15.75" customHeight="1" x14ac:dyDescent="0.25">
      <c r="B4">
        <v>1</v>
      </c>
      <c r="G4">
        <v>0.13724988322061901</v>
      </c>
      <c r="M4">
        <v>1</v>
      </c>
      <c r="N4">
        <v>8</v>
      </c>
      <c r="O4">
        <v>8</v>
      </c>
      <c r="P4">
        <v>16</v>
      </c>
      <c r="Q4">
        <v>0.94061596000000003</v>
      </c>
      <c r="R4">
        <v>2.6553380600000001</v>
      </c>
      <c r="S4">
        <f t="shared" si="0"/>
        <v>3.5959540200000002</v>
      </c>
      <c r="T4">
        <f t="shared" si="1"/>
        <v>-21.884470274264327</v>
      </c>
      <c r="U4">
        <f t="shared" si="2"/>
        <v>-21.598755988550042</v>
      </c>
    </row>
    <row r="5" spans="1:21" ht="15.75" customHeight="1" thickBot="1" x14ac:dyDescent="0.3">
      <c r="B5">
        <v>2</v>
      </c>
      <c r="H5">
        <v>0.40267549675643372</v>
      </c>
      <c r="M5">
        <v>1</v>
      </c>
      <c r="N5">
        <v>8</v>
      </c>
      <c r="O5">
        <v>8</v>
      </c>
      <c r="P5">
        <v>16</v>
      </c>
      <c r="Q5">
        <v>0.83284992000000002</v>
      </c>
      <c r="R5">
        <v>2.69187946</v>
      </c>
      <c r="S5">
        <f t="shared" si="0"/>
        <v>3.5247293800000001</v>
      </c>
      <c r="T5">
        <f t="shared" si="1"/>
        <v>-22.204560968861557</v>
      </c>
      <c r="U5">
        <f t="shared" si="2"/>
        <v>-21.918846683147272</v>
      </c>
    </row>
    <row r="6" spans="1:21" ht="15.75" customHeight="1" thickBot="1" x14ac:dyDescent="0.3">
      <c r="B6">
        <v>3</v>
      </c>
      <c r="M6">
        <v>1</v>
      </c>
      <c r="N6">
        <v>8</v>
      </c>
      <c r="O6">
        <v>8</v>
      </c>
      <c r="P6">
        <v>16</v>
      </c>
      <c r="S6" t="e">
        <f t="shared" si="0"/>
        <v>#N/A</v>
      </c>
      <c r="T6" t="e">
        <f t="shared" si="1"/>
        <v>#N/A</v>
      </c>
      <c r="U6" t="e">
        <f t="shared" si="2"/>
        <v>#N/A</v>
      </c>
    </row>
    <row r="7" spans="1:21" ht="15.75" customHeight="1" thickBot="1" x14ac:dyDescent="0.3">
      <c r="B7">
        <v>4</v>
      </c>
      <c r="M7">
        <v>1</v>
      </c>
      <c r="N7">
        <v>8</v>
      </c>
      <c r="O7">
        <v>8</v>
      </c>
      <c r="P7">
        <v>16</v>
      </c>
      <c r="S7" t="e">
        <f t="shared" si="0"/>
        <v>#N/A</v>
      </c>
      <c r="T7" t="e">
        <f t="shared" si="1"/>
        <v>#N/A</v>
      </c>
      <c r="U7" t="e">
        <f t="shared" si="2"/>
        <v>#N/A</v>
      </c>
    </row>
    <row r="8" spans="1:21" ht="15.75" customHeight="1" thickBot="1" x14ac:dyDescent="0.3">
      <c r="B8">
        <v>5</v>
      </c>
      <c r="M8">
        <v>1</v>
      </c>
      <c r="N8">
        <v>8</v>
      </c>
      <c r="O8">
        <v>8</v>
      </c>
      <c r="P8">
        <v>16</v>
      </c>
      <c r="S8" t="e">
        <f t="shared" si="0"/>
        <v>#N/A</v>
      </c>
      <c r="T8" t="e">
        <f t="shared" si="1"/>
        <v>#N/A</v>
      </c>
      <c r="U8" t="e">
        <f t="shared" si="2"/>
        <v>#N/A</v>
      </c>
    </row>
    <row r="9" spans="1:21" ht="15.75" customHeight="1" thickBot="1" x14ac:dyDescent="0.3">
      <c r="B9">
        <v>6</v>
      </c>
      <c r="M9">
        <v>1</v>
      </c>
      <c r="N9">
        <v>8</v>
      </c>
      <c r="O9">
        <v>8</v>
      </c>
      <c r="P9">
        <v>16</v>
      </c>
      <c r="S9" t="e">
        <f t="shared" si="0"/>
        <v>#N/A</v>
      </c>
      <c r="T9" t="e">
        <f t="shared" si="1"/>
        <v>#N/A</v>
      </c>
      <c r="U9" t="e">
        <f t="shared" si="2"/>
        <v>#N/A</v>
      </c>
    </row>
    <row r="10" spans="1:21" ht="15.75" customHeight="1" thickBot="1" x14ac:dyDescent="0.3">
      <c r="B10">
        <v>7</v>
      </c>
      <c r="M10">
        <v>2</v>
      </c>
      <c r="N10">
        <v>8</v>
      </c>
      <c r="O10">
        <v>8</v>
      </c>
      <c r="P10">
        <v>16</v>
      </c>
      <c r="S10" t="e">
        <f t="shared" si="0"/>
        <v>#N/A</v>
      </c>
      <c r="T10" t="e">
        <f t="shared" si="1"/>
        <v>#N/A</v>
      </c>
      <c r="U10" t="e">
        <f t="shared" si="2"/>
        <v>#N/A</v>
      </c>
    </row>
    <row r="11" spans="1:21" ht="15.75" customHeight="1" thickBot="1" x14ac:dyDescent="0.3">
      <c r="B11">
        <v>8</v>
      </c>
      <c r="M11">
        <v>2</v>
      </c>
      <c r="N11">
        <v>8</v>
      </c>
      <c r="O11">
        <v>8</v>
      </c>
      <c r="P11">
        <v>16</v>
      </c>
      <c r="S11" t="e">
        <f t="shared" si="0"/>
        <v>#N/A</v>
      </c>
      <c r="T11" t="e">
        <f t="shared" si="1"/>
        <v>#N/A</v>
      </c>
      <c r="U11" t="e">
        <f t="shared" si="2"/>
        <v>#N/A</v>
      </c>
    </row>
    <row r="12" spans="1:21" ht="15.75" customHeight="1" thickBot="1" x14ac:dyDescent="0.3">
      <c r="B12">
        <v>9</v>
      </c>
      <c r="M12">
        <v>2</v>
      </c>
      <c r="N12">
        <v>8</v>
      </c>
      <c r="O12">
        <v>8</v>
      </c>
      <c r="P12">
        <v>16</v>
      </c>
      <c r="S12" t="e">
        <f t="shared" si="0"/>
        <v>#N/A</v>
      </c>
      <c r="T12" t="e">
        <f t="shared" si="1"/>
        <v>#N/A</v>
      </c>
      <c r="U12" t="e">
        <f t="shared" si="2"/>
        <v>#N/A</v>
      </c>
    </row>
    <row r="13" spans="1:21" ht="15.75" customHeight="1" thickBot="1" x14ac:dyDescent="0.3">
      <c r="B13">
        <v>10</v>
      </c>
      <c r="M13">
        <v>2</v>
      </c>
      <c r="N13">
        <v>8</v>
      </c>
      <c r="O13">
        <v>8</v>
      </c>
      <c r="P13">
        <v>16</v>
      </c>
      <c r="S13" t="e">
        <f t="shared" si="0"/>
        <v>#N/A</v>
      </c>
      <c r="T13" t="e">
        <f t="shared" si="1"/>
        <v>#N/A</v>
      </c>
      <c r="U13" t="e">
        <f t="shared" si="2"/>
        <v>#N/A</v>
      </c>
    </row>
    <row r="14" spans="1:21" ht="15.75" customHeight="1" thickBot="1" x14ac:dyDescent="0.3">
      <c r="B14">
        <v>11</v>
      </c>
      <c r="M14">
        <v>2</v>
      </c>
      <c r="N14">
        <v>8</v>
      </c>
      <c r="O14">
        <v>8</v>
      </c>
      <c r="P14">
        <v>16</v>
      </c>
      <c r="S14" t="e">
        <f t="shared" si="0"/>
        <v>#N/A</v>
      </c>
      <c r="T14" t="e">
        <f t="shared" si="1"/>
        <v>#N/A</v>
      </c>
      <c r="U14" t="e">
        <f t="shared" si="2"/>
        <v>#N/A</v>
      </c>
    </row>
    <row r="15" spans="1:21" ht="15.75" customHeight="1" thickBot="1" x14ac:dyDescent="0.3">
      <c r="B15">
        <v>12</v>
      </c>
      <c r="M15">
        <v>2</v>
      </c>
      <c r="N15">
        <v>8</v>
      </c>
      <c r="O15">
        <v>8</v>
      </c>
      <c r="P15">
        <v>16</v>
      </c>
      <c r="S15" t="e">
        <f t="shared" si="0"/>
        <v>#N/A</v>
      </c>
      <c r="T15" t="e">
        <f t="shared" si="1"/>
        <v>#N/A</v>
      </c>
      <c r="U15" t="e">
        <f t="shared" si="2"/>
        <v>#N/A</v>
      </c>
    </row>
    <row r="16" spans="1:21" ht="15.75" customHeight="1" thickBot="1" x14ac:dyDescent="0.3">
      <c r="B16">
        <v>13</v>
      </c>
      <c r="M16">
        <v>2</v>
      </c>
      <c r="N16">
        <v>8</v>
      </c>
      <c r="O16">
        <v>8</v>
      </c>
      <c r="P16">
        <v>16</v>
      </c>
      <c r="S16" t="e">
        <f t="shared" si="0"/>
        <v>#N/A</v>
      </c>
      <c r="T16" t="e">
        <f t="shared" si="1"/>
        <v>#N/A</v>
      </c>
      <c r="U16" t="e">
        <f t="shared" si="2"/>
        <v>#N/A</v>
      </c>
    </row>
    <row r="17" spans="2:21" ht="15.75" customHeight="1" thickBot="1" x14ac:dyDescent="0.3">
      <c r="B17">
        <v>14</v>
      </c>
      <c r="M17">
        <v>2</v>
      </c>
      <c r="N17">
        <v>8</v>
      </c>
      <c r="O17">
        <v>8</v>
      </c>
      <c r="P17">
        <v>16</v>
      </c>
      <c r="S17" t="e">
        <f t="shared" si="0"/>
        <v>#N/A</v>
      </c>
      <c r="T17" t="e">
        <f t="shared" si="1"/>
        <v>#N/A</v>
      </c>
      <c r="U17" t="e">
        <f t="shared" si="2"/>
        <v>#N/A</v>
      </c>
    </row>
    <row r="18" spans="2:21" ht="15.75" customHeight="1" thickBot="1" x14ac:dyDescent="0.3">
      <c r="B18">
        <v>15</v>
      </c>
      <c r="M18">
        <v>2</v>
      </c>
      <c r="N18">
        <v>8</v>
      </c>
      <c r="O18">
        <v>8</v>
      </c>
      <c r="P18">
        <v>16</v>
      </c>
      <c r="S18" t="e">
        <f t="shared" si="0"/>
        <v>#N/A</v>
      </c>
      <c r="T18" t="e">
        <f t="shared" si="1"/>
        <v>#N/A</v>
      </c>
      <c r="U18" t="e">
        <f t="shared" si="2"/>
        <v>#N/A</v>
      </c>
    </row>
    <row r="19" spans="2:21" ht="15.75" customHeight="1" thickBot="1" x14ac:dyDescent="0.3">
      <c r="B19">
        <v>16</v>
      </c>
      <c r="M19">
        <v>2</v>
      </c>
      <c r="N19">
        <v>8</v>
      </c>
      <c r="O19">
        <v>8</v>
      </c>
      <c r="P19">
        <v>16</v>
      </c>
      <c r="S19" t="e">
        <f t="shared" si="0"/>
        <v>#N/A</v>
      </c>
      <c r="T19" t="e">
        <f t="shared" si="1"/>
        <v>#N/A</v>
      </c>
      <c r="U19" t="e">
        <f t="shared" si="2"/>
        <v>#N/A</v>
      </c>
    </row>
    <row r="20" spans="2:21" ht="15.75" customHeight="1" thickBot="1" x14ac:dyDescent="0.3">
      <c r="B20">
        <v>17</v>
      </c>
      <c r="M20">
        <v>2</v>
      </c>
      <c r="N20">
        <v>8</v>
      </c>
      <c r="O20">
        <v>8</v>
      </c>
      <c r="P20">
        <v>16</v>
      </c>
      <c r="S20" t="e">
        <f t="shared" si="0"/>
        <v>#N/A</v>
      </c>
      <c r="T20" t="e">
        <f t="shared" si="1"/>
        <v>#N/A</v>
      </c>
      <c r="U20" t="e">
        <f t="shared" si="2"/>
        <v>#N/A</v>
      </c>
    </row>
    <row r="21" spans="2:21" ht="15.75" customHeight="1" thickBot="1" x14ac:dyDescent="0.3">
      <c r="B21">
        <v>18</v>
      </c>
      <c r="M21">
        <v>2</v>
      </c>
      <c r="N21">
        <v>8</v>
      </c>
      <c r="O21">
        <v>8</v>
      </c>
      <c r="P21">
        <v>16</v>
      </c>
      <c r="S21" t="e">
        <f t="shared" si="0"/>
        <v>#N/A</v>
      </c>
      <c r="T21" t="e">
        <f t="shared" si="1"/>
        <v>#N/A</v>
      </c>
      <c r="U21" t="e">
        <f t="shared" si="2"/>
        <v>#N/A</v>
      </c>
    </row>
    <row r="22" spans="2:21" ht="15.75" customHeight="1" thickBot="1" x14ac:dyDescent="0.3">
      <c r="B22">
        <v>19</v>
      </c>
      <c r="M22">
        <v>2</v>
      </c>
      <c r="N22">
        <v>8</v>
      </c>
      <c r="O22">
        <v>8</v>
      </c>
      <c r="P22">
        <v>16</v>
      </c>
      <c r="S22" t="e">
        <f t="shared" si="0"/>
        <v>#N/A</v>
      </c>
      <c r="T22" t="e">
        <f t="shared" si="1"/>
        <v>#N/A</v>
      </c>
      <c r="U22" t="e">
        <f t="shared" si="2"/>
        <v>#N/A</v>
      </c>
    </row>
    <row r="23" spans="2:21" ht="15.75" customHeight="1" thickBot="1" x14ac:dyDescent="0.3">
      <c r="B23">
        <v>20</v>
      </c>
      <c r="M23">
        <v>2</v>
      </c>
      <c r="N23">
        <v>8</v>
      </c>
      <c r="O23">
        <v>8</v>
      </c>
      <c r="P23">
        <v>16</v>
      </c>
      <c r="S23" t="e">
        <f t="shared" si="0"/>
        <v>#N/A</v>
      </c>
      <c r="T23" t="e">
        <f t="shared" si="1"/>
        <v>#N/A</v>
      </c>
      <c r="U23" t="e">
        <f t="shared" si="2"/>
        <v>#N/A</v>
      </c>
    </row>
    <row r="24" spans="2:21" ht="15.75" customHeight="1" thickBot="1" x14ac:dyDescent="0.3">
      <c r="B24">
        <v>21</v>
      </c>
      <c r="M24">
        <v>2</v>
      </c>
      <c r="N24">
        <v>8</v>
      </c>
      <c r="O24">
        <v>8</v>
      </c>
      <c r="P24">
        <v>16</v>
      </c>
      <c r="S24" t="e">
        <f t="shared" si="0"/>
        <v>#N/A</v>
      </c>
      <c r="T24" t="e">
        <f t="shared" si="1"/>
        <v>#N/A</v>
      </c>
      <c r="U24" t="e">
        <f t="shared" si="2"/>
        <v>#N/A</v>
      </c>
    </row>
    <row r="25" spans="2:21" ht="15.75" customHeight="1" thickBot="1" x14ac:dyDescent="0.3">
      <c r="B25">
        <v>22</v>
      </c>
      <c r="M25">
        <v>3</v>
      </c>
      <c r="N25">
        <v>8</v>
      </c>
      <c r="O25">
        <v>8</v>
      </c>
      <c r="P25">
        <v>16</v>
      </c>
      <c r="S25" t="e">
        <f t="shared" si="0"/>
        <v>#N/A</v>
      </c>
      <c r="T25" t="e">
        <f t="shared" si="1"/>
        <v>#N/A</v>
      </c>
      <c r="U25" t="e">
        <f t="shared" si="2"/>
        <v>#N/A</v>
      </c>
    </row>
    <row r="26" spans="2:21" ht="15.75" customHeight="1" thickBot="1" x14ac:dyDescent="0.3">
      <c r="B26">
        <v>23</v>
      </c>
      <c r="M26">
        <v>3</v>
      </c>
      <c r="N26">
        <v>8</v>
      </c>
      <c r="O26">
        <v>8</v>
      </c>
      <c r="P26">
        <v>16</v>
      </c>
      <c r="S26" t="e">
        <f t="shared" si="0"/>
        <v>#N/A</v>
      </c>
      <c r="T26" t="e">
        <f t="shared" si="1"/>
        <v>#N/A</v>
      </c>
      <c r="U26" t="e">
        <f t="shared" si="2"/>
        <v>#N/A</v>
      </c>
    </row>
    <row r="27" spans="2:21" ht="15.75" customHeight="1" thickBot="1" x14ac:dyDescent="0.3">
      <c r="B27">
        <v>24</v>
      </c>
      <c r="M27">
        <v>3</v>
      </c>
      <c r="N27">
        <v>8</v>
      </c>
      <c r="O27">
        <v>8</v>
      </c>
      <c r="P27">
        <v>16</v>
      </c>
      <c r="S27" t="e">
        <f t="shared" si="0"/>
        <v>#N/A</v>
      </c>
      <c r="T27" t="e">
        <f t="shared" si="1"/>
        <v>#N/A</v>
      </c>
      <c r="U27" t="e">
        <f t="shared" si="2"/>
        <v>#N/A</v>
      </c>
    </row>
    <row r="28" spans="2:21" ht="15.75" customHeight="1" thickBot="1" x14ac:dyDescent="0.3">
      <c r="B28">
        <v>25</v>
      </c>
      <c r="M28">
        <v>3</v>
      </c>
      <c r="N28">
        <v>8</v>
      </c>
      <c r="O28">
        <v>8</v>
      </c>
      <c r="P28">
        <v>16</v>
      </c>
      <c r="S28" t="e">
        <f t="shared" si="0"/>
        <v>#N/A</v>
      </c>
      <c r="T28" t="e">
        <f t="shared" si="1"/>
        <v>#N/A</v>
      </c>
      <c r="U28" t="e">
        <f t="shared" si="2"/>
        <v>#N/A</v>
      </c>
    </row>
    <row r="29" spans="2:21" ht="15.75" customHeight="1" thickBot="1" x14ac:dyDescent="0.3">
      <c r="B29">
        <v>26</v>
      </c>
      <c r="M29">
        <v>3</v>
      </c>
      <c r="N29">
        <v>8</v>
      </c>
      <c r="O29">
        <v>8</v>
      </c>
      <c r="P29">
        <v>16</v>
      </c>
      <c r="S29" t="e">
        <f t="shared" si="0"/>
        <v>#N/A</v>
      </c>
      <c r="T29" t="e">
        <f t="shared" si="1"/>
        <v>#N/A</v>
      </c>
      <c r="U29" t="e">
        <f t="shared" si="2"/>
        <v>#N/A</v>
      </c>
    </row>
    <row r="30" spans="2:21" ht="15.75" customHeight="1" thickBot="1" x14ac:dyDescent="0.3">
      <c r="B30">
        <v>27</v>
      </c>
      <c r="M30">
        <v>3</v>
      </c>
      <c r="N30">
        <v>8</v>
      </c>
      <c r="O30">
        <v>8</v>
      </c>
      <c r="P30">
        <v>16</v>
      </c>
      <c r="S30" t="e">
        <f t="shared" si="0"/>
        <v>#N/A</v>
      </c>
      <c r="T30" t="e">
        <f t="shared" si="1"/>
        <v>#N/A</v>
      </c>
      <c r="U30" t="e">
        <f t="shared" si="2"/>
        <v>#N/A</v>
      </c>
    </row>
    <row r="31" spans="2:21" ht="15.75" customHeight="1" thickBot="1" x14ac:dyDescent="0.3">
      <c r="B31">
        <v>28</v>
      </c>
      <c r="M31">
        <v>3</v>
      </c>
      <c r="N31">
        <v>8</v>
      </c>
      <c r="O31">
        <v>8</v>
      </c>
      <c r="P31">
        <v>16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8</v>
      </c>
      <c r="O32">
        <v>8</v>
      </c>
      <c r="P32">
        <v>16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8</v>
      </c>
      <c r="O33">
        <v>8</v>
      </c>
      <c r="P33">
        <v>16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8</v>
      </c>
      <c r="O34">
        <v>8</v>
      </c>
      <c r="P34">
        <v>16</v>
      </c>
      <c r="S34" t="e">
        <f t="shared" ref="S34:S65" si="3">IF(AND(ISNUMBER(Q34), ISNUMBER(R34)), Q34 + R34, NA())</f>
        <v>#N/A</v>
      </c>
      <c r="T34" t="e">
        <f t="shared" ref="T34:T65" si="4">P$2*LN(S34/P$2)+2*M34</f>
        <v>#N/A</v>
      </c>
      <c r="U34" t="e">
        <f t="shared" ref="U34:U65" si="5">T34+(2*M34^2+2*M34)/(P34-M34-1)</f>
        <v>#N/A</v>
      </c>
    </row>
    <row r="35" spans="2:21" ht="15.75" customHeight="1" thickBot="1" x14ac:dyDescent="0.3">
      <c r="B35">
        <v>32</v>
      </c>
      <c r="M35">
        <v>3</v>
      </c>
      <c r="N35">
        <v>8</v>
      </c>
      <c r="O35">
        <v>8</v>
      </c>
      <c r="P35">
        <v>16</v>
      </c>
      <c r="S35" t="e">
        <f t="shared" si="3"/>
        <v>#N/A</v>
      </c>
      <c r="T35" t="e">
        <f t="shared" si="4"/>
        <v>#N/A</v>
      </c>
      <c r="U35" t="e">
        <f t="shared" si="5"/>
        <v>#N/A</v>
      </c>
    </row>
    <row r="36" spans="2:21" ht="15.75" customHeight="1" thickBot="1" x14ac:dyDescent="0.3">
      <c r="B36">
        <v>33</v>
      </c>
      <c r="M36">
        <v>3</v>
      </c>
      <c r="N36">
        <v>8</v>
      </c>
      <c r="O36">
        <v>8</v>
      </c>
      <c r="P36">
        <v>16</v>
      </c>
      <c r="S36" t="e">
        <f t="shared" si="3"/>
        <v>#N/A</v>
      </c>
      <c r="T36" t="e">
        <f t="shared" si="4"/>
        <v>#N/A</v>
      </c>
      <c r="U36" t="e">
        <f t="shared" si="5"/>
        <v>#N/A</v>
      </c>
    </row>
    <row r="37" spans="2:21" ht="15.75" customHeight="1" thickBot="1" x14ac:dyDescent="0.3">
      <c r="B37">
        <v>34</v>
      </c>
      <c r="M37">
        <v>3</v>
      </c>
      <c r="N37">
        <v>8</v>
      </c>
      <c r="O37">
        <v>8</v>
      </c>
      <c r="P37">
        <v>16</v>
      </c>
      <c r="S37" t="e">
        <f t="shared" si="3"/>
        <v>#N/A</v>
      </c>
      <c r="T37" t="e">
        <f t="shared" si="4"/>
        <v>#N/A</v>
      </c>
      <c r="U37" t="e">
        <f t="shared" si="5"/>
        <v>#N/A</v>
      </c>
    </row>
    <row r="38" spans="2:21" ht="15.75" customHeight="1" thickBot="1" x14ac:dyDescent="0.3">
      <c r="B38">
        <v>35</v>
      </c>
      <c r="M38">
        <v>3</v>
      </c>
      <c r="N38">
        <v>8</v>
      </c>
      <c r="O38">
        <v>8</v>
      </c>
      <c r="P38">
        <v>16</v>
      </c>
      <c r="S38" t="e">
        <f t="shared" si="3"/>
        <v>#N/A</v>
      </c>
      <c r="T38" t="e">
        <f t="shared" si="4"/>
        <v>#N/A</v>
      </c>
      <c r="U38" t="e">
        <f t="shared" si="5"/>
        <v>#N/A</v>
      </c>
    </row>
    <row r="39" spans="2:21" ht="15.75" customHeight="1" thickBot="1" x14ac:dyDescent="0.3">
      <c r="B39">
        <v>36</v>
      </c>
      <c r="M39">
        <v>3</v>
      </c>
      <c r="N39">
        <v>8</v>
      </c>
      <c r="O39">
        <v>8</v>
      </c>
      <c r="P39">
        <v>16</v>
      </c>
      <c r="S39" t="e">
        <f t="shared" si="3"/>
        <v>#N/A</v>
      </c>
      <c r="T39" t="e">
        <f t="shared" si="4"/>
        <v>#N/A</v>
      </c>
      <c r="U39" t="e">
        <f t="shared" si="5"/>
        <v>#N/A</v>
      </c>
    </row>
    <row r="40" spans="2:21" ht="15.75" customHeight="1" thickBot="1" x14ac:dyDescent="0.3">
      <c r="B40">
        <v>37</v>
      </c>
      <c r="M40">
        <v>3</v>
      </c>
      <c r="N40">
        <v>8</v>
      </c>
      <c r="O40">
        <v>8</v>
      </c>
      <c r="P40">
        <v>16</v>
      </c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2:21" ht="15.75" customHeight="1" thickBot="1" x14ac:dyDescent="0.3">
      <c r="B41">
        <v>38</v>
      </c>
      <c r="M41">
        <v>3</v>
      </c>
      <c r="N41">
        <v>8</v>
      </c>
      <c r="O41">
        <v>8</v>
      </c>
      <c r="P41">
        <v>16</v>
      </c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2:21" ht="15.75" customHeight="1" thickBot="1" x14ac:dyDescent="0.3">
      <c r="B42">
        <v>39</v>
      </c>
      <c r="M42">
        <v>3</v>
      </c>
      <c r="N42">
        <v>8</v>
      </c>
      <c r="O42">
        <v>8</v>
      </c>
      <c r="P42">
        <v>16</v>
      </c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2:21" ht="15.75" customHeight="1" thickBot="1" x14ac:dyDescent="0.3">
      <c r="B43">
        <v>40</v>
      </c>
      <c r="M43">
        <v>3</v>
      </c>
      <c r="N43">
        <v>8</v>
      </c>
      <c r="O43">
        <v>8</v>
      </c>
      <c r="P43">
        <v>16</v>
      </c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2:21" ht="15.75" customHeight="1" thickBot="1" x14ac:dyDescent="0.3">
      <c r="B44">
        <v>41</v>
      </c>
      <c r="M44">
        <v>3</v>
      </c>
      <c r="N44">
        <v>8</v>
      </c>
      <c r="O44">
        <v>8</v>
      </c>
      <c r="P44">
        <v>16</v>
      </c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2:21" ht="15.75" customHeight="1" thickBot="1" x14ac:dyDescent="0.3">
      <c r="B45">
        <v>42</v>
      </c>
      <c r="M45">
        <v>4</v>
      </c>
      <c r="N45">
        <v>8</v>
      </c>
      <c r="O45">
        <v>8</v>
      </c>
      <c r="P45">
        <v>16</v>
      </c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2:21" ht="15.75" customHeight="1" thickBot="1" x14ac:dyDescent="0.3">
      <c r="B46">
        <v>43</v>
      </c>
      <c r="M46">
        <v>4</v>
      </c>
      <c r="N46">
        <v>8</v>
      </c>
      <c r="O46">
        <v>8</v>
      </c>
      <c r="P46">
        <v>16</v>
      </c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2:21" ht="15.75" customHeight="1" thickBot="1" x14ac:dyDescent="0.3">
      <c r="B47">
        <v>44</v>
      </c>
      <c r="M47">
        <v>4</v>
      </c>
      <c r="N47">
        <v>8</v>
      </c>
      <c r="O47">
        <v>8</v>
      </c>
      <c r="P47">
        <v>16</v>
      </c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2:21" ht="15.75" customHeight="1" thickBot="1" x14ac:dyDescent="0.3">
      <c r="B48">
        <v>45</v>
      </c>
      <c r="M48">
        <v>4</v>
      </c>
      <c r="N48">
        <v>8</v>
      </c>
      <c r="O48">
        <v>8</v>
      </c>
      <c r="P48">
        <v>16</v>
      </c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2:21" ht="15.75" customHeight="1" thickBot="1" x14ac:dyDescent="0.3">
      <c r="B49">
        <v>46</v>
      </c>
      <c r="M49">
        <v>4</v>
      </c>
      <c r="N49">
        <v>8</v>
      </c>
      <c r="O49">
        <v>8</v>
      </c>
      <c r="P49">
        <v>16</v>
      </c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2:21" ht="15.75" customHeight="1" thickBot="1" x14ac:dyDescent="0.3">
      <c r="B50">
        <v>47</v>
      </c>
      <c r="M50">
        <v>4</v>
      </c>
      <c r="N50">
        <v>8</v>
      </c>
      <c r="O50">
        <v>8</v>
      </c>
      <c r="P50">
        <v>16</v>
      </c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2:21" ht="15.75" customHeight="1" thickBot="1" x14ac:dyDescent="0.3">
      <c r="B51">
        <v>48</v>
      </c>
      <c r="M51">
        <v>4</v>
      </c>
      <c r="N51">
        <v>8</v>
      </c>
      <c r="O51">
        <v>8</v>
      </c>
      <c r="P51">
        <v>16</v>
      </c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2:21" ht="15.75" customHeight="1" thickBot="1" x14ac:dyDescent="0.3">
      <c r="B52">
        <v>49</v>
      </c>
      <c r="M52">
        <v>4</v>
      </c>
      <c r="N52">
        <v>8</v>
      </c>
      <c r="O52">
        <v>8</v>
      </c>
      <c r="P52">
        <v>16</v>
      </c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2:21" ht="15.75" customHeight="1" thickBot="1" x14ac:dyDescent="0.3">
      <c r="B53">
        <v>50</v>
      </c>
      <c r="M53">
        <v>4</v>
      </c>
      <c r="N53">
        <v>8</v>
      </c>
      <c r="O53">
        <v>8</v>
      </c>
      <c r="P53">
        <v>16</v>
      </c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2:21" ht="15.75" customHeight="1" thickBot="1" x14ac:dyDescent="0.3">
      <c r="B54">
        <v>51</v>
      </c>
      <c r="M54">
        <v>4</v>
      </c>
      <c r="N54">
        <v>8</v>
      </c>
      <c r="O54">
        <v>8</v>
      </c>
      <c r="P54">
        <v>16</v>
      </c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2:21" ht="15.75" customHeight="1" thickBot="1" x14ac:dyDescent="0.3">
      <c r="B55">
        <v>52</v>
      </c>
      <c r="M55">
        <v>4</v>
      </c>
      <c r="N55">
        <v>8</v>
      </c>
      <c r="O55">
        <v>8</v>
      </c>
      <c r="P55">
        <v>16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8</v>
      </c>
      <c r="O56">
        <v>8</v>
      </c>
      <c r="P56">
        <v>16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8</v>
      </c>
      <c r="O57">
        <v>8</v>
      </c>
      <c r="P57">
        <v>16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8</v>
      </c>
      <c r="O58">
        <v>8</v>
      </c>
      <c r="P58">
        <v>16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8</v>
      </c>
      <c r="O59">
        <v>8</v>
      </c>
      <c r="P59">
        <v>16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8</v>
      </c>
      <c r="O60">
        <v>8</v>
      </c>
      <c r="P60">
        <v>16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8</v>
      </c>
      <c r="O61">
        <v>8</v>
      </c>
      <c r="P61">
        <v>16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8</v>
      </c>
      <c r="O62">
        <v>8</v>
      </c>
      <c r="P62">
        <v>16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8</v>
      </c>
      <c r="O63">
        <v>8</v>
      </c>
      <c r="P63">
        <v>16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8</v>
      </c>
      <c r="O64">
        <v>8</v>
      </c>
      <c r="P64">
        <v>16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8</v>
      </c>
      <c r="O65">
        <v>8</v>
      </c>
      <c r="P65">
        <v>16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8</v>
      </c>
      <c r="O66">
        <v>8</v>
      </c>
      <c r="P66">
        <v>16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8</v>
      </c>
      <c r="O67">
        <v>8</v>
      </c>
      <c r="P67">
        <v>16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8</v>
      </c>
      <c r="O68">
        <v>8</v>
      </c>
      <c r="P68">
        <v>16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8</v>
      </c>
      <c r="O69">
        <v>8</v>
      </c>
      <c r="P69">
        <v>16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8</v>
      </c>
      <c r="O70">
        <v>8</v>
      </c>
      <c r="P70">
        <v>16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8</v>
      </c>
      <c r="O71">
        <v>8</v>
      </c>
      <c r="P71">
        <v>16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8</v>
      </c>
      <c r="O72">
        <v>8</v>
      </c>
      <c r="P72">
        <v>16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8</v>
      </c>
      <c r="O73">
        <v>8</v>
      </c>
      <c r="P73">
        <v>16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8</v>
      </c>
      <c r="O74">
        <v>8</v>
      </c>
      <c r="P74">
        <v>16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8</v>
      </c>
      <c r="O75">
        <v>8</v>
      </c>
      <c r="P75">
        <v>16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8</v>
      </c>
      <c r="O76">
        <v>8</v>
      </c>
      <c r="P76">
        <v>16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8</v>
      </c>
      <c r="O77">
        <v>8</v>
      </c>
      <c r="P77">
        <v>16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8</v>
      </c>
      <c r="O78">
        <v>8</v>
      </c>
      <c r="P78">
        <v>16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8</v>
      </c>
      <c r="O79">
        <v>8</v>
      </c>
      <c r="P79">
        <v>16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8</v>
      </c>
      <c r="O80">
        <v>8</v>
      </c>
      <c r="P80">
        <v>16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8</v>
      </c>
      <c r="O81">
        <v>8</v>
      </c>
      <c r="P81">
        <v>16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8</v>
      </c>
      <c r="O82">
        <v>8</v>
      </c>
      <c r="P82">
        <v>16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8</v>
      </c>
      <c r="O83">
        <v>8</v>
      </c>
      <c r="P83">
        <v>16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8</v>
      </c>
      <c r="O84">
        <v>8</v>
      </c>
      <c r="P84">
        <v>16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8</v>
      </c>
      <c r="O85">
        <v>8</v>
      </c>
      <c r="P85">
        <v>16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8</v>
      </c>
      <c r="O86">
        <v>8</v>
      </c>
      <c r="P86">
        <v>16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8</v>
      </c>
      <c r="O87">
        <v>8</v>
      </c>
      <c r="P87">
        <v>16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8</v>
      </c>
      <c r="O88">
        <v>8</v>
      </c>
      <c r="P88">
        <v>16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8</v>
      </c>
      <c r="O89">
        <v>8</v>
      </c>
      <c r="P89">
        <v>16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8</v>
      </c>
      <c r="O90">
        <v>8</v>
      </c>
      <c r="P90">
        <v>16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8</v>
      </c>
      <c r="O91">
        <v>8</v>
      </c>
      <c r="P91">
        <v>16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8</v>
      </c>
      <c r="O92">
        <v>8</v>
      </c>
      <c r="P92">
        <v>16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8</v>
      </c>
      <c r="O93">
        <v>8</v>
      </c>
      <c r="P93">
        <v>16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8</v>
      </c>
      <c r="O94">
        <v>8</v>
      </c>
      <c r="P94">
        <v>16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8</v>
      </c>
      <c r="O95">
        <v>8</v>
      </c>
      <c r="P95">
        <v>16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8</v>
      </c>
      <c r="O96">
        <v>8</v>
      </c>
      <c r="P96">
        <v>16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8</v>
      </c>
      <c r="O97">
        <v>8</v>
      </c>
      <c r="P97">
        <v>16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8</v>
      </c>
      <c r="O98">
        <v>8</v>
      </c>
      <c r="P98">
        <v>16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8</v>
      </c>
      <c r="O99">
        <v>8</v>
      </c>
      <c r="P99">
        <v>16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8</v>
      </c>
      <c r="O100">
        <v>8</v>
      </c>
      <c r="P100">
        <v>16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8</v>
      </c>
      <c r="O101">
        <v>8</v>
      </c>
      <c r="P101">
        <v>16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8</v>
      </c>
      <c r="O102">
        <v>8</v>
      </c>
      <c r="P102">
        <v>16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8</v>
      </c>
      <c r="O103">
        <v>8</v>
      </c>
      <c r="P103">
        <v>16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8</v>
      </c>
      <c r="O104">
        <v>8</v>
      </c>
      <c r="P104">
        <v>16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8</v>
      </c>
      <c r="O105">
        <v>8</v>
      </c>
      <c r="P105">
        <v>16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8</v>
      </c>
      <c r="O106">
        <v>8</v>
      </c>
      <c r="P106">
        <v>16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8</v>
      </c>
      <c r="O107">
        <v>8</v>
      </c>
      <c r="P107">
        <v>16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8</v>
      </c>
      <c r="O108">
        <v>8</v>
      </c>
      <c r="P108">
        <v>16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8</v>
      </c>
      <c r="O109">
        <v>8</v>
      </c>
      <c r="P109">
        <v>16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8</v>
      </c>
      <c r="O110">
        <v>8</v>
      </c>
      <c r="P110">
        <v>16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8</v>
      </c>
      <c r="O111">
        <v>8</v>
      </c>
      <c r="P111">
        <v>16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8</v>
      </c>
      <c r="O112">
        <v>8</v>
      </c>
      <c r="P112">
        <v>16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8</v>
      </c>
      <c r="O113">
        <v>8</v>
      </c>
      <c r="P113">
        <v>16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8</v>
      </c>
      <c r="O114">
        <v>8</v>
      </c>
      <c r="P114">
        <v>16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8</v>
      </c>
      <c r="O115">
        <v>8</v>
      </c>
      <c r="P115">
        <v>16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8</v>
      </c>
      <c r="O116">
        <v>8</v>
      </c>
      <c r="P116">
        <v>16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8</v>
      </c>
      <c r="O117">
        <v>8</v>
      </c>
      <c r="P117">
        <v>16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8</v>
      </c>
      <c r="O118">
        <v>8</v>
      </c>
      <c r="P118">
        <v>16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8</v>
      </c>
      <c r="O119">
        <v>8</v>
      </c>
      <c r="P119">
        <v>16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8</v>
      </c>
      <c r="O120">
        <v>8</v>
      </c>
      <c r="P120">
        <v>16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8</v>
      </c>
      <c r="O121">
        <v>8</v>
      </c>
      <c r="P121">
        <v>16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8</v>
      </c>
      <c r="O122">
        <v>8</v>
      </c>
      <c r="P122">
        <v>16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8</v>
      </c>
      <c r="O123">
        <v>8</v>
      </c>
      <c r="P123">
        <v>16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8</v>
      </c>
      <c r="O124">
        <v>8</v>
      </c>
      <c r="P124">
        <v>16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8</v>
      </c>
      <c r="O125">
        <v>8</v>
      </c>
      <c r="P125">
        <v>16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8</v>
      </c>
      <c r="O126">
        <v>8</v>
      </c>
      <c r="P126">
        <v>16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8</v>
      </c>
      <c r="O127">
        <v>8</v>
      </c>
      <c r="P127">
        <v>16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8</v>
      </c>
      <c r="O128">
        <v>8</v>
      </c>
      <c r="P128">
        <v>16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8</v>
      </c>
      <c r="O129">
        <v>8</v>
      </c>
      <c r="P129">
        <v>16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8</v>
      </c>
      <c r="O130">
        <v>8</v>
      </c>
      <c r="P130">
        <v>16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19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18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17" priority="6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30"/>
  <sheetViews>
    <sheetView topLeftCell="F1" zoomScaleNormal="100" workbookViewId="0">
      <selection activeCell="S1" sqref="S1:U130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2.8988806199999999</v>
      </c>
      <c r="R2">
        <v>1.0186886500000001</v>
      </c>
      <c r="S2">
        <f t="shared" ref="S2:S33" si="0">IF(AND(ISNUMBER(Q2), ISNUMBER(R2)), Q2 + R2, NA())</f>
        <v>3.91756927</v>
      </c>
      <c r="T2">
        <f t="shared" ref="T2:T33" si="1">P$2*LN(S2/P$2)+2*M2</f>
        <v>-22.513877519244687</v>
      </c>
      <c r="U2">
        <f t="shared" ref="U2:U33" si="2">T2+(2*M2^2+2*M2)/(P2-M2-1)</f>
        <v>-22.513877519244687</v>
      </c>
    </row>
    <row r="3" spans="1:21" ht="15.75" customHeight="1" x14ac:dyDescent="0.25">
      <c r="A3" t="s">
        <v>21</v>
      </c>
      <c r="B3">
        <v>0</v>
      </c>
      <c r="C3">
        <f>0.0000424632481047723</f>
        <v>4.2463248104772299E-5</v>
      </c>
      <c r="E3">
        <f>0.96346408773374</f>
        <v>0.96346408773374004</v>
      </c>
      <c r="F3">
        <f>246.441513925984</f>
        <v>246.441513925984</v>
      </c>
      <c r="M3">
        <v>0</v>
      </c>
      <c r="N3">
        <v>8</v>
      </c>
      <c r="O3">
        <v>8</v>
      </c>
      <c r="P3">
        <v>16</v>
      </c>
      <c r="Q3">
        <f>0.97389243</f>
        <v>0.97389243000000003</v>
      </c>
      <c r="R3">
        <f>0.96655262</f>
        <v>0.96655261999999997</v>
      </c>
      <c r="S3">
        <f t="shared" si="0"/>
        <v>1.9404450500000001</v>
      </c>
      <c r="T3">
        <f t="shared" si="1"/>
        <v>-33.754741892125779</v>
      </c>
      <c r="U3">
        <f t="shared" si="2"/>
        <v>-33.754741892125779</v>
      </c>
    </row>
    <row r="4" spans="1:21" ht="15.75" customHeight="1" thickBot="1" x14ac:dyDescent="0.3">
      <c r="B4">
        <v>1</v>
      </c>
      <c r="G4">
        <v>0.58513590473397414</v>
      </c>
      <c r="M4">
        <v>1</v>
      </c>
      <c r="N4">
        <v>8</v>
      </c>
      <c r="O4">
        <v>8</v>
      </c>
      <c r="P4">
        <v>16</v>
      </c>
      <c r="Q4">
        <v>8.5516300199999993</v>
      </c>
      <c r="R4">
        <v>7.4079709999999993E-2</v>
      </c>
      <c r="S4">
        <f t="shared" si="0"/>
        <v>8.6257097299999987</v>
      </c>
      <c r="T4">
        <f t="shared" si="1"/>
        <v>-7.8854636027449541</v>
      </c>
      <c r="U4">
        <f t="shared" si="2"/>
        <v>-7.5997493170306685</v>
      </c>
    </row>
    <row r="5" spans="1:21" ht="15.75" customHeight="1" thickBot="1" x14ac:dyDescent="0.3">
      <c r="B5">
        <v>2</v>
      </c>
      <c r="H5">
        <v>1.6321685479383281</v>
      </c>
      <c r="M5">
        <v>1</v>
      </c>
      <c r="N5">
        <v>8</v>
      </c>
      <c r="O5">
        <v>8</v>
      </c>
      <c r="P5">
        <v>16</v>
      </c>
      <c r="Q5">
        <v>8.7064583899999999</v>
      </c>
      <c r="R5">
        <v>6.9828879999999996E-2</v>
      </c>
      <c r="S5">
        <f t="shared" si="0"/>
        <v>8.7762872699999992</v>
      </c>
      <c r="T5">
        <f t="shared" si="1"/>
        <v>-7.6085642593755374</v>
      </c>
      <c r="U5">
        <f t="shared" si="2"/>
        <v>-7.3228499736612518</v>
      </c>
    </row>
    <row r="6" spans="1:21" ht="15.75" customHeight="1" thickBot="1" x14ac:dyDescent="0.3">
      <c r="B6">
        <v>3</v>
      </c>
      <c r="I6">
        <v>0.82804275307034514</v>
      </c>
      <c r="M6">
        <v>1</v>
      </c>
      <c r="N6">
        <v>8</v>
      </c>
      <c r="O6">
        <v>8</v>
      </c>
      <c r="P6">
        <v>16</v>
      </c>
      <c r="Q6">
        <v>8.8663569800000008</v>
      </c>
      <c r="R6">
        <v>0.30245258000000003</v>
      </c>
      <c r="S6">
        <f t="shared" si="0"/>
        <v>9.1688095600000015</v>
      </c>
      <c r="T6">
        <f t="shared" si="1"/>
        <v>-6.9085002139766125</v>
      </c>
      <c r="U6">
        <f t="shared" si="2"/>
        <v>-6.6227859282623269</v>
      </c>
    </row>
    <row r="7" spans="1:21" ht="15.75" customHeight="1" thickBot="1" x14ac:dyDescent="0.3">
      <c r="B7">
        <v>4</v>
      </c>
      <c r="J7">
        <v>0.130182035164772</v>
      </c>
      <c r="M7">
        <v>1</v>
      </c>
      <c r="N7">
        <v>8</v>
      </c>
      <c r="O7">
        <v>8</v>
      </c>
      <c r="P7">
        <v>16</v>
      </c>
      <c r="Q7">
        <v>8.3561496900000005</v>
      </c>
      <c r="R7">
        <v>0.31977716</v>
      </c>
      <c r="S7">
        <f t="shared" si="0"/>
        <v>8.6759268499999997</v>
      </c>
      <c r="T7">
        <f t="shared" si="1"/>
        <v>-7.7925849698471321</v>
      </c>
      <c r="U7">
        <f t="shared" si="2"/>
        <v>-7.5068706841328465</v>
      </c>
    </row>
    <row r="8" spans="1:21" ht="15.75" customHeight="1" thickBot="1" x14ac:dyDescent="0.3">
      <c r="B8">
        <v>5</v>
      </c>
      <c r="K8">
        <v>8.0348261644649313</v>
      </c>
      <c r="M8">
        <v>1</v>
      </c>
      <c r="N8">
        <v>8</v>
      </c>
      <c r="O8">
        <v>8</v>
      </c>
      <c r="P8">
        <v>16</v>
      </c>
      <c r="Q8">
        <v>1.5199858799999999</v>
      </c>
      <c r="R8">
        <v>0.95180633999999997</v>
      </c>
      <c r="S8">
        <f t="shared" si="0"/>
        <v>2.4717922199999998</v>
      </c>
      <c r="T8">
        <f t="shared" si="1"/>
        <v>-27.88232383320128</v>
      </c>
      <c r="U8">
        <f t="shared" si="2"/>
        <v>-27.596609547486995</v>
      </c>
    </row>
    <row r="9" spans="1:21" ht="15.75" customHeight="1" thickBot="1" x14ac:dyDescent="0.3">
      <c r="B9">
        <v>6</v>
      </c>
      <c r="L9">
        <v>224793.61448241741</v>
      </c>
      <c r="M9">
        <v>1</v>
      </c>
      <c r="N9">
        <v>8</v>
      </c>
      <c r="O9">
        <v>8</v>
      </c>
      <c r="P9">
        <v>16</v>
      </c>
      <c r="Q9">
        <v>1.4346472800000001</v>
      </c>
      <c r="R9">
        <v>0.95436248999999995</v>
      </c>
      <c r="S9">
        <f t="shared" si="0"/>
        <v>2.3890097699999999</v>
      </c>
      <c r="T9">
        <f t="shared" si="1"/>
        <v>-28.427356229235873</v>
      </c>
      <c r="U9">
        <f t="shared" si="2"/>
        <v>-28.141641943521588</v>
      </c>
    </row>
    <row r="10" spans="1:21" ht="15.75" customHeight="1" thickBot="1" x14ac:dyDescent="0.3">
      <c r="B10">
        <v>7</v>
      </c>
      <c r="G10">
        <v>3.0126578990973481E-2</v>
      </c>
      <c r="H10">
        <v>6.5217913771877409</v>
      </c>
      <c r="M10">
        <v>2</v>
      </c>
      <c r="N10">
        <v>8</v>
      </c>
      <c r="O10">
        <v>8</v>
      </c>
      <c r="P10">
        <v>16</v>
      </c>
      <c r="Q10">
        <v>8.6343843899999992</v>
      </c>
      <c r="R10">
        <v>7.0309440000000001E-2</v>
      </c>
      <c r="S10">
        <f t="shared" si="0"/>
        <v>8.7046938300000001</v>
      </c>
      <c r="T10">
        <f t="shared" si="1"/>
        <v>-5.7396211420567695</v>
      </c>
      <c r="U10">
        <f t="shared" si="2"/>
        <v>-4.8165442189798462</v>
      </c>
    </row>
    <row r="11" spans="1:21" ht="15.75" customHeight="1" thickBot="1" x14ac:dyDescent="0.3">
      <c r="B11">
        <v>8</v>
      </c>
      <c r="G11">
        <v>0.4434884224329636</v>
      </c>
      <c r="I11">
        <v>1.278368328462687</v>
      </c>
      <c r="M11">
        <v>2</v>
      </c>
      <c r="N11">
        <v>8</v>
      </c>
      <c r="O11">
        <v>8</v>
      </c>
      <c r="P11">
        <v>16</v>
      </c>
      <c r="Q11">
        <v>8.5186173899999993</v>
      </c>
      <c r="R11">
        <v>6.269015E-2</v>
      </c>
      <c r="S11">
        <f t="shared" si="0"/>
        <v>8.5813075399999992</v>
      </c>
      <c r="T11">
        <f t="shared" si="1"/>
        <v>-5.9680388225806915</v>
      </c>
      <c r="U11">
        <f t="shared" si="2"/>
        <v>-5.0449618995037682</v>
      </c>
    </row>
    <row r="12" spans="1:21" ht="15.75" customHeight="1" thickBot="1" x14ac:dyDescent="0.3">
      <c r="B12">
        <v>9</v>
      </c>
      <c r="G12">
        <v>25.581313610199238</v>
      </c>
      <c r="J12">
        <v>95.207843797635547</v>
      </c>
      <c r="M12">
        <v>2</v>
      </c>
      <c r="N12">
        <v>8</v>
      </c>
      <c r="O12">
        <v>8</v>
      </c>
      <c r="P12">
        <v>16</v>
      </c>
      <c r="Q12">
        <v>8.9143443199999997</v>
      </c>
      <c r="R12">
        <v>0.11374266</v>
      </c>
      <c r="S12">
        <f t="shared" si="0"/>
        <v>9.0280869799999994</v>
      </c>
      <c r="T12">
        <f t="shared" si="1"/>
        <v>-5.1559716617658751</v>
      </c>
      <c r="U12">
        <f t="shared" si="2"/>
        <v>-4.2328947386889517</v>
      </c>
    </row>
    <row r="13" spans="1:21" ht="15.75" customHeight="1" thickBot="1" x14ac:dyDescent="0.3">
      <c r="B13">
        <v>10</v>
      </c>
      <c r="G13">
        <v>0.57008207872531358</v>
      </c>
      <c r="K13">
        <v>1.7446703370408729</v>
      </c>
      <c r="M13">
        <v>2</v>
      </c>
      <c r="N13">
        <v>8</v>
      </c>
      <c r="O13">
        <v>8</v>
      </c>
      <c r="P13">
        <v>16</v>
      </c>
      <c r="Q13">
        <v>1.33896769</v>
      </c>
      <c r="R13">
        <v>8.2506330000000003E-2</v>
      </c>
      <c r="S13">
        <f t="shared" si="0"/>
        <v>1.42147402</v>
      </c>
      <c r="T13">
        <f t="shared" si="1"/>
        <v>-34.734309548262395</v>
      </c>
      <c r="U13">
        <f t="shared" si="2"/>
        <v>-33.811232625185475</v>
      </c>
    </row>
    <row r="14" spans="1:21" ht="15.75" customHeight="1" thickBot="1" x14ac:dyDescent="0.3">
      <c r="B14">
        <v>11</v>
      </c>
      <c r="G14">
        <v>0.56818334121357594</v>
      </c>
      <c r="L14">
        <v>679528.82670007448</v>
      </c>
      <c r="M14">
        <v>2</v>
      </c>
      <c r="N14">
        <v>8</v>
      </c>
      <c r="O14">
        <v>8</v>
      </c>
      <c r="P14">
        <v>16</v>
      </c>
      <c r="Q14">
        <v>8.6642642199999997</v>
      </c>
      <c r="R14">
        <v>7.1375350000000004E-2</v>
      </c>
      <c r="S14">
        <f t="shared" si="0"/>
        <v>8.73563957</v>
      </c>
      <c r="T14">
        <f t="shared" si="1"/>
        <v>-5.6828409936190045</v>
      </c>
      <c r="U14">
        <f t="shared" si="2"/>
        <v>-4.7597640705420812</v>
      </c>
    </row>
    <row r="15" spans="1:21" ht="15.75" customHeight="1" thickBot="1" x14ac:dyDescent="0.3">
      <c r="B15">
        <v>12</v>
      </c>
      <c r="M15">
        <v>2</v>
      </c>
      <c r="N15">
        <v>8</v>
      </c>
      <c r="O15">
        <v>8</v>
      </c>
      <c r="P15">
        <v>16</v>
      </c>
      <c r="S15" t="e">
        <f t="shared" si="0"/>
        <v>#N/A</v>
      </c>
      <c r="T15" t="e">
        <f t="shared" si="1"/>
        <v>#N/A</v>
      </c>
      <c r="U15" t="e">
        <f t="shared" si="2"/>
        <v>#N/A</v>
      </c>
    </row>
    <row r="16" spans="1:21" ht="15.75" customHeight="1" thickBot="1" x14ac:dyDescent="0.3">
      <c r="B16">
        <v>13</v>
      </c>
      <c r="M16">
        <v>2</v>
      </c>
      <c r="N16">
        <v>8</v>
      </c>
      <c r="O16">
        <v>8</v>
      </c>
      <c r="P16">
        <v>16</v>
      </c>
      <c r="S16" t="e">
        <f t="shared" si="0"/>
        <v>#N/A</v>
      </c>
      <c r="T16" t="e">
        <f t="shared" si="1"/>
        <v>#N/A</v>
      </c>
      <c r="U16" t="e">
        <f t="shared" si="2"/>
        <v>#N/A</v>
      </c>
    </row>
    <row r="17" spans="2:21" ht="15.75" customHeight="1" thickBot="1" x14ac:dyDescent="0.3">
      <c r="B17">
        <v>14</v>
      </c>
      <c r="M17">
        <v>2</v>
      </c>
      <c r="N17">
        <v>8</v>
      </c>
      <c r="O17">
        <v>8</v>
      </c>
      <c r="P17">
        <v>16</v>
      </c>
      <c r="S17" t="e">
        <f t="shared" si="0"/>
        <v>#N/A</v>
      </c>
      <c r="T17" t="e">
        <f t="shared" si="1"/>
        <v>#N/A</v>
      </c>
      <c r="U17" t="e">
        <f t="shared" si="2"/>
        <v>#N/A</v>
      </c>
    </row>
    <row r="18" spans="2:21" ht="15.75" customHeight="1" thickBot="1" x14ac:dyDescent="0.3">
      <c r="B18">
        <v>15</v>
      </c>
      <c r="M18">
        <v>2</v>
      </c>
      <c r="N18">
        <v>8</v>
      </c>
      <c r="O18">
        <v>8</v>
      </c>
      <c r="P18">
        <v>16</v>
      </c>
      <c r="S18" t="e">
        <f t="shared" si="0"/>
        <v>#N/A</v>
      </c>
      <c r="T18" t="e">
        <f t="shared" si="1"/>
        <v>#N/A</v>
      </c>
      <c r="U18" t="e">
        <f t="shared" si="2"/>
        <v>#N/A</v>
      </c>
    </row>
    <row r="19" spans="2:21" ht="15.75" customHeight="1" thickBot="1" x14ac:dyDescent="0.3">
      <c r="B19">
        <v>16</v>
      </c>
      <c r="M19">
        <v>2</v>
      </c>
      <c r="N19">
        <v>8</v>
      </c>
      <c r="O19">
        <v>8</v>
      </c>
      <c r="P19">
        <v>16</v>
      </c>
      <c r="S19" t="e">
        <f t="shared" si="0"/>
        <v>#N/A</v>
      </c>
      <c r="T19" t="e">
        <f t="shared" si="1"/>
        <v>#N/A</v>
      </c>
      <c r="U19" t="e">
        <f t="shared" si="2"/>
        <v>#N/A</v>
      </c>
    </row>
    <row r="20" spans="2:21" ht="15.75" customHeight="1" thickBot="1" x14ac:dyDescent="0.3">
      <c r="B20">
        <v>17</v>
      </c>
      <c r="M20">
        <v>2</v>
      </c>
      <c r="N20">
        <v>8</v>
      </c>
      <c r="O20">
        <v>8</v>
      </c>
      <c r="P20">
        <v>16</v>
      </c>
      <c r="S20" t="e">
        <f t="shared" si="0"/>
        <v>#N/A</v>
      </c>
      <c r="T20" t="e">
        <f t="shared" si="1"/>
        <v>#N/A</v>
      </c>
      <c r="U20" t="e">
        <f t="shared" si="2"/>
        <v>#N/A</v>
      </c>
    </row>
    <row r="21" spans="2:21" ht="15.75" customHeight="1" thickBot="1" x14ac:dyDescent="0.3">
      <c r="B21">
        <v>18</v>
      </c>
      <c r="M21">
        <v>2</v>
      </c>
      <c r="N21">
        <v>8</v>
      </c>
      <c r="O21">
        <v>8</v>
      </c>
      <c r="P21">
        <v>16</v>
      </c>
      <c r="S21" t="e">
        <f t="shared" si="0"/>
        <v>#N/A</v>
      </c>
      <c r="T21" t="e">
        <f t="shared" si="1"/>
        <v>#N/A</v>
      </c>
      <c r="U21" t="e">
        <f t="shared" si="2"/>
        <v>#N/A</v>
      </c>
    </row>
    <row r="22" spans="2:21" ht="15.75" customHeight="1" thickBot="1" x14ac:dyDescent="0.3">
      <c r="B22">
        <v>19</v>
      </c>
      <c r="M22">
        <v>2</v>
      </c>
      <c r="N22">
        <v>8</v>
      </c>
      <c r="O22">
        <v>8</v>
      </c>
      <c r="P22">
        <v>16</v>
      </c>
      <c r="S22" t="e">
        <f t="shared" si="0"/>
        <v>#N/A</v>
      </c>
      <c r="T22" t="e">
        <f t="shared" si="1"/>
        <v>#N/A</v>
      </c>
      <c r="U22" t="e">
        <f t="shared" si="2"/>
        <v>#N/A</v>
      </c>
    </row>
    <row r="23" spans="2:21" ht="15.75" customHeight="1" thickBot="1" x14ac:dyDescent="0.3">
      <c r="B23">
        <v>20</v>
      </c>
      <c r="M23">
        <v>2</v>
      </c>
      <c r="N23">
        <v>8</v>
      </c>
      <c r="O23">
        <v>8</v>
      </c>
      <c r="P23">
        <v>16</v>
      </c>
      <c r="S23" t="e">
        <f t="shared" si="0"/>
        <v>#N/A</v>
      </c>
      <c r="T23" t="e">
        <f t="shared" si="1"/>
        <v>#N/A</v>
      </c>
      <c r="U23" t="e">
        <f t="shared" si="2"/>
        <v>#N/A</v>
      </c>
    </row>
    <row r="24" spans="2:21" ht="15.75" customHeight="1" thickBot="1" x14ac:dyDescent="0.3">
      <c r="B24">
        <v>21</v>
      </c>
      <c r="M24">
        <v>2</v>
      </c>
      <c r="N24">
        <v>8</v>
      </c>
      <c r="O24">
        <v>8</v>
      </c>
      <c r="P24">
        <v>16</v>
      </c>
      <c r="S24" t="e">
        <f t="shared" si="0"/>
        <v>#N/A</v>
      </c>
      <c r="T24" t="e">
        <f t="shared" si="1"/>
        <v>#N/A</v>
      </c>
      <c r="U24" t="e">
        <f t="shared" si="2"/>
        <v>#N/A</v>
      </c>
    </row>
    <row r="25" spans="2:21" ht="15.75" customHeight="1" thickBot="1" x14ac:dyDescent="0.3">
      <c r="B25">
        <v>22</v>
      </c>
      <c r="M25">
        <v>3</v>
      </c>
      <c r="N25">
        <v>8</v>
      </c>
      <c r="O25">
        <v>8</v>
      </c>
      <c r="P25">
        <v>16</v>
      </c>
      <c r="S25" t="e">
        <f t="shared" si="0"/>
        <v>#N/A</v>
      </c>
      <c r="T25" t="e">
        <f t="shared" si="1"/>
        <v>#N/A</v>
      </c>
      <c r="U25" t="e">
        <f t="shared" si="2"/>
        <v>#N/A</v>
      </c>
    </row>
    <row r="26" spans="2:21" ht="15.75" customHeight="1" thickBot="1" x14ac:dyDescent="0.3">
      <c r="B26">
        <v>23</v>
      </c>
      <c r="M26">
        <v>3</v>
      </c>
      <c r="N26">
        <v>8</v>
      </c>
      <c r="O26">
        <v>8</v>
      </c>
      <c r="P26">
        <v>16</v>
      </c>
      <c r="S26" t="e">
        <f t="shared" si="0"/>
        <v>#N/A</v>
      </c>
      <c r="T26" t="e">
        <f t="shared" si="1"/>
        <v>#N/A</v>
      </c>
      <c r="U26" t="e">
        <f t="shared" si="2"/>
        <v>#N/A</v>
      </c>
    </row>
    <row r="27" spans="2:21" ht="15.75" customHeight="1" thickBot="1" x14ac:dyDescent="0.3">
      <c r="B27">
        <v>24</v>
      </c>
      <c r="M27">
        <v>3</v>
      </c>
      <c r="N27">
        <v>8</v>
      </c>
      <c r="O27">
        <v>8</v>
      </c>
      <c r="P27">
        <v>16</v>
      </c>
      <c r="S27" t="e">
        <f t="shared" si="0"/>
        <v>#N/A</v>
      </c>
      <c r="T27" t="e">
        <f t="shared" si="1"/>
        <v>#N/A</v>
      </c>
      <c r="U27" t="e">
        <f t="shared" si="2"/>
        <v>#N/A</v>
      </c>
    </row>
    <row r="28" spans="2:21" ht="15.75" customHeight="1" thickBot="1" x14ac:dyDescent="0.3">
      <c r="B28">
        <v>25</v>
      </c>
      <c r="M28">
        <v>3</v>
      </c>
      <c r="N28">
        <v>8</v>
      </c>
      <c r="O28">
        <v>8</v>
      </c>
      <c r="P28">
        <v>16</v>
      </c>
      <c r="S28" t="e">
        <f t="shared" si="0"/>
        <v>#N/A</v>
      </c>
      <c r="T28" t="e">
        <f t="shared" si="1"/>
        <v>#N/A</v>
      </c>
      <c r="U28" t="e">
        <f t="shared" si="2"/>
        <v>#N/A</v>
      </c>
    </row>
    <row r="29" spans="2:21" ht="15.75" customHeight="1" thickBot="1" x14ac:dyDescent="0.3">
      <c r="B29">
        <v>26</v>
      </c>
      <c r="M29">
        <v>3</v>
      </c>
      <c r="N29">
        <v>8</v>
      </c>
      <c r="O29">
        <v>8</v>
      </c>
      <c r="P29">
        <v>16</v>
      </c>
      <c r="S29" t="e">
        <f t="shared" si="0"/>
        <v>#N/A</v>
      </c>
      <c r="T29" t="e">
        <f t="shared" si="1"/>
        <v>#N/A</v>
      </c>
      <c r="U29" t="e">
        <f t="shared" si="2"/>
        <v>#N/A</v>
      </c>
    </row>
    <row r="30" spans="2:21" ht="15.75" customHeight="1" thickBot="1" x14ac:dyDescent="0.3">
      <c r="B30">
        <v>27</v>
      </c>
      <c r="M30">
        <v>3</v>
      </c>
      <c r="N30">
        <v>8</v>
      </c>
      <c r="O30">
        <v>8</v>
      </c>
      <c r="P30">
        <v>16</v>
      </c>
      <c r="S30" t="e">
        <f t="shared" si="0"/>
        <v>#N/A</v>
      </c>
      <c r="T30" t="e">
        <f t="shared" si="1"/>
        <v>#N/A</v>
      </c>
      <c r="U30" t="e">
        <f t="shared" si="2"/>
        <v>#N/A</v>
      </c>
    </row>
    <row r="31" spans="2:21" ht="15.75" customHeight="1" thickBot="1" x14ac:dyDescent="0.3">
      <c r="B31">
        <v>28</v>
      </c>
      <c r="M31">
        <v>3</v>
      </c>
      <c r="N31">
        <v>8</v>
      </c>
      <c r="O31">
        <v>8</v>
      </c>
      <c r="P31">
        <v>16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8</v>
      </c>
      <c r="O32">
        <v>8</v>
      </c>
      <c r="P32">
        <v>16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8</v>
      </c>
      <c r="O33">
        <v>8</v>
      </c>
      <c r="P33">
        <v>16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8</v>
      </c>
      <c r="O34">
        <v>8</v>
      </c>
      <c r="P34">
        <v>16</v>
      </c>
      <c r="S34" t="e">
        <f t="shared" ref="S34:S65" si="3">IF(AND(ISNUMBER(Q34), ISNUMBER(R34)), Q34 + R34, NA())</f>
        <v>#N/A</v>
      </c>
      <c r="T34" t="e">
        <f t="shared" ref="T34:T65" si="4">P$2*LN(S34/P$2)+2*M34</f>
        <v>#N/A</v>
      </c>
      <c r="U34" t="e">
        <f t="shared" ref="U34:U65" si="5">T34+(2*M34^2+2*M34)/(P34-M34-1)</f>
        <v>#N/A</v>
      </c>
    </row>
    <row r="35" spans="2:21" ht="15.75" customHeight="1" thickBot="1" x14ac:dyDescent="0.3">
      <c r="B35">
        <v>32</v>
      </c>
      <c r="M35">
        <v>3</v>
      </c>
      <c r="N35">
        <v>8</v>
      </c>
      <c r="O35">
        <v>8</v>
      </c>
      <c r="P35">
        <v>16</v>
      </c>
      <c r="S35" t="e">
        <f t="shared" si="3"/>
        <v>#N/A</v>
      </c>
      <c r="T35" t="e">
        <f t="shared" si="4"/>
        <v>#N/A</v>
      </c>
      <c r="U35" t="e">
        <f t="shared" si="5"/>
        <v>#N/A</v>
      </c>
    </row>
    <row r="36" spans="2:21" ht="15.75" customHeight="1" thickBot="1" x14ac:dyDescent="0.3">
      <c r="B36">
        <v>33</v>
      </c>
      <c r="M36">
        <v>3</v>
      </c>
      <c r="N36">
        <v>8</v>
      </c>
      <c r="O36">
        <v>8</v>
      </c>
      <c r="P36">
        <v>16</v>
      </c>
      <c r="S36" t="e">
        <f t="shared" si="3"/>
        <v>#N/A</v>
      </c>
      <c r="T36" t="e">
        <f t="shared" si="4"/>
        <v>#N/A</v>
      </c>
      <c r="U36" t="e">
        <f t="shared" si="5"/>
        <v>#N/A</v>
      </c>
    </row>
    <row r="37" spans="2:21" ht="15.75" customHeight="1" thickBot="1" x14ac:dyDescent="0.3">
      <c r="B37">
        <v>34</v>
      </c>
      <c r="M37">
        <v>3</v>
      </c>
      <c r="N37">
        <v>8</v>
      </c>
      <c r="O37">
        <v>8</v>
      </c>
      <c r="P37">
        <v>16</v>
      </c>
      <c r="S37" t="e">
        <f t="shared" si="3"/>
        <v>#N/A</v>
      </c>
      <c r="T37" t="e">
        <f t="shared" si="4"/>
        <v>#N/A</v>
      </c>
      <c r="U37" t="e">
        <f t="shared" si="5"/>
        <v>#N/A</v>
      </c>
    </row>
    <row r="38" spans="2:21" ht="15.75" customHeight="1" thickBot="1" x14ac:dyDescent="0.3">
      <c r="B38">
        <v>35</v>
      </c>
      <c r="M38">
        <v>3</v>
      </c>
      <c r="N38">
        <v>8</v>
      </c>
      <c r="O38">
        <v>8</v>
      </c>
      <c r="P38">
        <v>16</v>
      </c>
      <c r="S38" t="e">
        <f t="shared" si="3"/>
        <v>#N/A</v>
      </c>
      <c r="T38" t="e">
        <f t="shared" si="4"/>
        <v>#N/A</v>
      </c>
      <c r="U38" t="e">
        <f t="shared" si="5"/>
        <v>#N/A</v>
      </c>
    </row>
    <row r="39" spans="2:21" ht="15.75" customHeight="1" thickBot="1" x14ac:dyDescent="0.3">
      <c r="B39">
        <v>36</v>
      </c>
      <c r="M39">
        <v>3</v>
      </c>
      <c r="N39">
        <v>8</v>
      </c>
      <c r="O39">
        <v>8</v>
      </c>
      <c r="P39">
        <v>16</v>
      </c>
      <c r="S39" t="e">
        <f t="shared" si="3"/>
        <v>#N/A</v>
      </c>
      <c r="T39" t="e">
        <f t="shared" si="4"/>
        <v>#N/A</v>
      </c>
      <c r="U39" t="e">
        <f t="shared" si="5"/>
        <v>#N/A</v>
      </c>
    </row>
    <row r="40" spans="2:21" ht="15.75" customHeight="1" thickBot="1" x14ac:dyDescent="0.3">
      <c r="B40">
        <v>37</v>
      </c>
      <c r="M40">
        <v>3</v>
      </c>
      <c r="N40">
        <v>8</v>
      </c>
      <c r="O40">
        <v>8</v>
      </c>
      <c r="P40">
        <v>16</v>
      </c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2:21" ht="15.75" customHeight="1" thickBot="1" x14ac:dyDescent="0.3">
      <c r="B41">
        <v>38</v>
      </c>
      <c r="M41">
        <v>3</v>
      </c>
      <c r="N41">
        <v>8</v>
      </c>
      <c r="O41">
        <v>8</v>
      </c>
      <c r="P41">
        <v>16</v>
      </c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2:21" ht="15.75" customHeight="1" thickBot="1" x14ac:dyDescent="0.3">
      <c r="B42">
        <v>39</v>
      </c>
      <c r="M42">
        <v>3</v>
      </c>
      <c r="N42">
        <v>8</v>
      </c>
      <c r="O42">
        <v>8</v>
      </c>
      <c r="P42">
        <v>16</v>
      </c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2:21" ht="15.75" customHeight="1" thickBot="1" x14ac:dyDescent="0.3">
      <c r="B43">
        <v>40</v>
      </c>
      <c r="M43">
        <v>3</v>
      </c>
      <c r="N43">
        <v>8</v>
      </c>
      <c r="O43">
        <v>8</v>
      </c>
      <c r="P43">
        <v>16</v>
      </c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2:21" ht="15.75" customHeight="1" thickBot="1" x14ac:dyDescent="0.3">
      <c r="B44">
        <v>41</v>
      </c>
      <c r="M44">
        <v>3</v>
      </c>
      <c r="N44">
        <v>8</v>
      </c>
      <c r="O44">
        <v>8</v>
      </c>
      <c r="P44">
        <v>16</v>
      </c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2:21" ht="15.75" customHeight="1" thickBot="1" x14ac:dyDescent="0.3">
      <c r="B45">
        <v>42</v>
      </c>
      <c r="M45">
        <v>4</v>
      </c>
      <c r="N45">
        <v>8</v>
      </c>
      <c r="O45">
        <v>8</v>
      </c>
      <c r="P45">
        <v>16</v>
      </c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2:21" ht="15.75" customHeight="1" thickBot="1" x14ac:dyDescent="0.3">
      <c r="B46">
        <v>43</v>
      </c>
      <c r="M46">
        <v>4</v>
      </c>
      <c r="N46">
        <v>8</v>
      </c>
      <c r="O46">
        <v>8</v>
      </c>
      <c r="P46">
        <v>16</v>
      </c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2:21" ht="15.75" customHeight="1" thickBot="1" x14ac:dyDescent="0.3">
      <c r="B47">
        <v>44</v>
      </c>
      <c r="M47">
        <v>4</v>
      </c>
      <c r="N47">
        <v>8</v>
      </c>
      <c r="O47">
        <v>8</v>
      </c>
      <c r="P47">
        <v>16</v>
      </c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2:21" ht="15.75" customHeight="1" thickBot="1" x14ac:dyDescent="0.3">
      <c r="B48">
        <v>45</v>
      </c>
      <c r="M48">
        <v>4</v>
      </c>
      <c r="N48">
        <v>8</v>
      </c>
      <c r="O48">
        <v>8</v>
      </c>
      <c r="P48">
        <v>16</v>
      </c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2:21" ht="15.75" customHeight="1" thickBot="1" x14ac:dyDescent="0.3">
      <c r="B49">
        <v>46</v>
      </c>
      <c r="M49">
        <v>4</v>
      </c>
      <c r="N49">
        <v>8</v>
      </c>
      <c r="O49">
        <v>8</v>
      </c>
      <c r="P49">
        <v>16</v>
      </c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2:21" ht="15.75" customHeight="1" thickBot="1" x14ac:dyDescent="0.3">
      <c r="B50">
        <v>47</v>
      </c>
      <c r="M50">
        <v>4</v>
      </c>
      <c r="N50">
        <v>8</v>
      </c>
      <c r="O50">
        <v>8</v>
      </c>
      <c r="P50">
        <v>16</v>
      </c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2:21" ht="15.75" customHeight="1" thickBot="1" x14ac:dyDescent="0.3">
      <c r="B51">
        <v>48</v>
      </c>
      <c r="M51">
        <v>4</v>
      </c>
      <c r="N51">
        <v>8</v>
      </c>
      <c r="O51">
        <v>8</v>
      </c>
      <c r="P51">
        <v>16</v>
      </c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2:21" ht="15.75" customHeight="1" thickBot="1" x14ac:dyDescent="0.3">
      <c r="B52">
        <v>49</v>
      </c>
      <c r="M52">
        <v>4</v>
      </c>
      <c r="N52">
        <v>8</v>
      </c>
      <c r="O52">
        <v>8</v>
      </c>
      <c r="P52">
        <v>16</v>
      </c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2:21" ht="15.75" customHeight="1" thickBot="1" x14ac:dyDescent="0.3">
      <c r="B53">
        <v>50</v>
      </c>
      <c r="M53">
        <v>4</v>
      </c>
      <c r="N53">
        <v>8</v>
      </c>
      <c r="O53">
        <v>8</v>
      </c>
      <c r="P53">
        <v>16</v>
      </c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2:21" ht="15.75" customHeight="1" thickBot="1" x14ac:dyDescent="0.3">
      <c r="B54">
        <v>51</v>
      </c>
      <c r="M54">
        <v>4</v>
      </c>
      <c r="N54">
        <v>8</v>
      </c>
      <c r="O54">
        <v>8</v>
      </c>
      <c r="P54">
        <v>16</v>
      </c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2:21" ht="15.75" customHeight="1" thickBot="1" x14ac:dyDescent="0.3">
      <c r="B55">
        <v>52</v>
      </c>
      <c r="M55">
        <v>4</v>
      </c>
      <c r="N55">
        <v>8</v>
      </c>
      <c r="O55">
        <v>8</v>
      </c>
      <c r="P55">
        <v>16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8</v>
      </c>
      <c r="O56">
        <v>8</v>
      </c>
      <c r="P56">
        <v>16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8</v>
      </c>
      <c r="O57">
        <v>8</v>
      </c>
      <c r="P57">
        <v>16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8</v>
      </c>
      <c r="O58">
        <v>8</v>
      </c>
      <c r="P58">
        <v>16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8</v>
      </c>
      <c r="O59">
        <v>8</v>
      </c>
      <c r="P59">
        <v>16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8</v>
      </c>
      <c r="O60">
        <v>8</v>
      </c>
      <c r="P60">
        <v>16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8</v>
      </c>
      <c r="O61">
        <v>8</v>
      </c>
      <c r="P61">
        <v>16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8</v>
      </c>
      <c r="O62">
        <v>8</v>
      </c>
      <c r="P62">
        <v>16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8</v>
      </c>
      <c r="O63">
        <v>8</v>
      </c>
      <c r="P63">
        <v>16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8</v>
      </c>
      <c r="O64">
        <v>8</v>
      </c>
      <c r="P64">
        <v>16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8</v>
      </c>
      <c r="O65">
        <v>8</v>
      </c>
      <c r="P65">
        <v>16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8</v>
      </c>
      <c r="O66">
        <v>8</v>
      </c>
      <c r="P66">
        <v>16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8</v>
      </c>
      <c r="O67">
        <v>8</v>
      </c>
      <c r="P67">
        <v>16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8</v>
      </c>
      <c r="O68">
        <v>8</v>
      </c>
      <c r="P68">
        <v>16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8</v>
      </c>
      <c r="O69">
        <v>8</v>
      </c>
      <c r="P69">
        <v>16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8</v>
      </c>
      <c r="O70">
        <v>8</v>
      </c>
      <c r="P70">
        <v>16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8</v>
      </c>
      <c r="O71">
        <v>8</v>
      </c>
      <c r="P71">
        <v>16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8</v>
      </c>
      <c r="O72">
        <v>8</v>
      </c>
      <c r="P72">
        <v>16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8</v>
      </c>
      <c r="O73">
        <v>8</v>
      </c>
      <c r="P73">
        <v>16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8</v>
      </c>
      <c r="O74">
        <v>8</v>
      </c>
      <c r="P74">
        <v>16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8</v>
      </c>
      <c r="O75">
        <v>8</v>
      </c>
      <c r="P75">
        <v>16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8</v>
      </c>
      <c r="O76">
        <v>8</v>
      </c>
      <c r="P76">
        <v>16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8</v>
      </c>
      <c r="O77">
        <v>8</v>
      </c>
      <c r="P77">
        <v>16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8</v>
      </c>
      <c r="O78">
        <v>8</v>
      </c>
      <c r="P78">
        <v>16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8</v>
      </c>
      <c r="O79">
        <v>8</v>
      </c>
      <c r="P79">
        <v>16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8</v>
      </c>
      <c r="O80">
        <v>8</v>
      </c>
      <c r="P80">
        <v>16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8</v>
      </c>
      <c r="O81">
        <v>8</v>
      </c>
      <c r="P81">
        <v>16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8</v>
      </c>
      <c r="O82">
        <v>8</v>
      </c>
      <c r="P82">
        <v>16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8</v>
      </c>
      <c r="O83">
        <v>8</v>
      </c>
      <c r="P83">
        <v>16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8</v>
      </c>
      <c r="O84">
        <v>8</v>
      </c>
      <c r="P84">
        <v>16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8</v>
      </c>
      <c r="O85">
        <v>8</v>
      </c>
      <c r="P85">
        <v>16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8</v>
      </c>
      <c r="O86">
        <v>8</v>
      </c>
      <c r="P86">
        <v>16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8</v>
      </c>
      <c r="O87">
        <v>8</v>
      </c>
      <c r="P87">
        <v>16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8</v>
      </c>
      <c r="O88">
        <v>8</v>
      </c>
      <c r="P88">
        <v>16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8</v>
      </c>
      <c r="O89">
        <v>8</v>
      </c>
      <c r="P89">
        <v>16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8</v>
      </c>
      <c r="O90">
        <v>8</v>
      </c>
      <c r="P90">
        <v>16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8</v>
      </c>
      <c r="O91">
        <v>8</v>
      </c>
      <c r="P91">
        <v>16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8</v>
      </c>
      <c r="O92">
        <v>8</v>
      </c>
      <c r="P92">
        <v>16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8</v>
      </c>
      <c r="O93">
        <v>8</v>
      </c>
      <c r="P93">
        <v>16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8</v>
      </c>
      <c r="O94">
        <v>8</v>
      </c>
      <c r="P94">
        <v>16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8</v>
      </c>
      <c r="O95">
        <v>8</v>
      </c>
      <c r="P95">
        <v>16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8</v>
      </c>
      <c r="O96">
        <v>8</v>
      </c>
      <c r="P96">
        <v>16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8</v>
      </c>
      <c r="O97">
        <v>8</v>
      </c>
      <c r="P97">
        <v>16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8</v>
      </c>
      <c r="O98">
        <v>8</v>
      </c>
      <c r="P98">
        <v>16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8</v>
      </c>
      <c r="O99">
        <v>8</v>
      </c>
      <c r="P99">
        <v>16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8</v>
      </c>
      <c r="O100">
        <v>8</v>
      </c>
      <c r="P100">
        <v>16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8</v>
      </c>
      <c r="O101">
        <v>8</v>
      </c>
      <c r="P101">
        <v>16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8</v>
      </c>
      <c r="O102">
        <v>8</v>
      </c>
      <c r="P102">
        <v>16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8</v>
      </c>
      <c r="O103">
        <v>8</v>
      </c>
      <c r="P103">
        <v>16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8</v>
      </c>
      <c r="O104">
        <v>8</v>
      </c>
      <c r="P104">
        <v>16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8</v>
      </c>
      <c r="O105">
        <v>8</v>
      </c>
      <c r="P105">
        <v>16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8</v>
      </c>
      <c r="O106">
        <v>8</v>
      </c>
      <c r="P106">
        <v>16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8</v>
      </c>
      <c r="O107">
        <v>8</v>
      </c>
      <c r="P107">
        <v>16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8</v>
      </c>
      <c r="O108">
        <v>8</v>
      </c>
      <c r="P108">
        <v>16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8</v>
      </c>
      <c r="O109">
        <v>8</v>
      </c>
      <c r="P109">
        <v>16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8</v>
      </c>
      <c r="O110">
        <v>8</v>
      </c>
      <c r="P110">
        <v>16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8</v>
      </c>
      <c r="O111">
        <v>8</v>
      </c>
      <c r="P111">
        <v>16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8</v>
      </c>
      <c r="O112">
        <v>8</v>
      </c>
      <c r="P112">
        <v>16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8</v>
      </c>
      <c r="O113">
        <v>8</v>
      </c>
      <c r="P113">
        <v>16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8</v>
      </c>
      <c r="O114">
        <v>8</v>
      </c>
      <c r="P114">
        <v>16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8</v>
      </c>
      <c r="O115">
        <v>8</v>
      </c>
      <c r="P115">
        <v>16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8</v>
      </c>
      <c r="O116">
        <v>8</v>
      </c>
      <c r="P116">
        <v>16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8</v>
      </c>
      <c r="O117">
        <v>8</v>
      </c>
      <c r="P117">
        <v>16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8</v>
      </c>
      <c r="O118">
        <v>8</v>
      </c>
      <c r="P118">
        <v>16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8</v>
      </c>
      <c r="O119">
        <v>8</v>
      </c>
      <c r="P119">
        <v>16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8</v>
      </c>
      <c r="O120">
        <v>8</v>
      </c>
      <c r="P120">
        <v>16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8</v>
      </c>
      <c r="O121">
        <v>8</v>
      </c>
      <c r="P121">
        <v>16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8</v>
      </c>
      <c r="O122">
        <v>8</v>
      </c>
      <c r="P122">
        <v>16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8</v>
      </c>
      <c r="O123">
        <v>8</v>
      </c>
      <c r="P123">
        <v>16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8</v>
      </c>
      <c r="O124">
        <v>8</v>
      </c>
      <c r="P124">
        <v>16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8</v>
      </c>
      <c r="O125">
        <v>8</v>
      </c>
      <c r="P125">
        <v>16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8</v>
      </c>
      <c r="O126">
        <v>8</v>
      </c>
      <c r="P126">
        <v>16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8</v>
      </c>
      <c r="O127">
        <v>8</v>
      </c>
      <c r="P127">
        <v>16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8</v>
      </c>
      <c r="O128">
        <v>8</v>
      </c>
      <c r="P128">
        <v>16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8</v>
      </c>
      <c r="O129">
        <v>8</v>
      </c>
      <c r="P129">
        <v>16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8</v>
      </c>
      <c r="O130">
        <v>8</v>
      </c>
      <c r="P130">
        <v>16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16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15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14" priority="6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0"/>
  <sheetViews>
    <sheetView topLeftCell="E1" zoomScaleNormal="100" workbookViewId="0">
      <selection activeCell="S1" sqref="S1:U130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25.354719639999999</v>
      </c>
      <c r="R2">
        <v>0.89183942999999999</v>
      </c>
      <c r="S2">
        <f t="shared" ref="S2:S33" si="0">IF(AND(ISNUMBER(Q2), ISNUMBER(R2)), Q2 + R2, NA())</f>
        <v>26.24655907</v>
      </c>
      <c r="T2">
        <f t="shared" ref="T2:T33" si="1">P$2*LN(S2/P$2)+2*M2</f>
        <v>7.9191388025295826</v>
      </c>
      <c r="U2">
        <f t="shared" ref="U2:U33" si="2">T2+(2*M2^2+2*M2)/(P2-M2-1)</f>
        <v>7.9191388025295826</v>
      </c>
    </row>
    <row r="3" spans="1:21" ht="15.75" customHeight="1" x14ac:dyDescent="0.25">
      <c r="A3" t="s">
        <v>21</v>
      </c>
      <c r="B3">
        <v>0</v>
      </c>
      <c r="C3">
        <f>9.68004405368927E-07</f>
        <v>9.6800440536892698E-7</v>
      </c>
      <c r="E3">
        <f>49.3508328111874</f>
        <v>49.350832811187402</v>
      </c>
      <c r="F3">
        <f>576.421688907275</f>
        <v>576.42168890727498</v>
      </c>
      <c r="M3">
        <v>0</v>
      </c>
      <c r="N3">
        <v>8</v>
      </c>
      <c r="O3">
        <v>8</v>
      </c>
      <c r="P3">
        <v>16</v>
      </c>
      <c r="Q3">
        <f>0.94485967</f>
        <v>0.94485967000000004</v>
      </c>
      <c r="R3">
        <f>1.08915287</f>
        <v>1.0891528699999999</v>
      </c>
      <c r="S3">
        <f t="shared" si="0"/>
        <v>2.03401254</v>
      </c>
      <c r="T3">
        <f t="shared" si="1"/>
        <v>-33.001252151050835</v>
      </c>
      <c r="U3">
        <f t="shared" si="2"/>
        <v>-33.001252151050835</v>
      </c>
    </row>
    <row r="4" spans="1:21" ht="15.75" customHeight="1" thickBot="1" x14ac:dyDescent="0.3">
      <c r="B4">
        <v>1</v>
      </c>
      <c r="G4">
        <v>0.11139900546147891</v>
      </c>
      <c r="M4">
        <v>1</v>
      </c>
      <c r="N4">
        <v>8</v>
      </c>
      <c r="O4">
        <v>8</v>
      </c>
      <c r="P4">
        <v>16</v>
      </c>
      <c r="Q4">
        <v>0.75596739000000002</v>
      </c>
      <c r="R4">
        <v>1.12284915</v>
      </c>
      <c r="S4">
        <f t="shared" si="0"/>
        <v>1.8788165399999999</v>
      </c>
      <c r="T4">
        <f t="shared" si="1"/>
        <v>-32.271146297859815</v>
      </c>
      <c r="U4">
        <f t="shared" si="2"/>
        <v>-31.98543201214553</v>
      </c>
    </row>
    <row r="5" spans="1:21" ht="15.75" customHeight="1" thickBot="1" x14ac:dyDescent="0.3">
      <c r="B5">
        <v>2</v>
      </c>
      <c r="H5">
        <v>0.36587694807533572</v>
      </c>
      <c r="M5">
        <v>1</v>
      </c>
      <c r="N5">
        <v>8</v>
      </c>
      <c r="O5">
        <v>8</v>
      </c>
      <c r="P5">
        <v>16</v>
      </c>
      <c r="Q5">
        <v>1.4178450199999999</v>
      </c>
      <c r="R5">
        <v>1.0413826100000001</v>
      </c>
      <c r="S5">
        <f t="shared" si="0"/>
        <v>2.45922763</v>
      </c>
      <c r="T5">
        <f t="shared" si="1"/>
        <v>-27.963862290233759</v>
      </c>
      <c r="U5">
        <f t="shared" si="2"/>
        <v>-27.678148004519475</v>
      </c>
    </row>
    <row r="6" spans="1:21" ht="15.75" customHeight="1" thickBot="1" x14ac:dyDescent="0.3">
      <c r="B6">
        <v>3</v>
      </c>
      <c r="I6">
        <v>1.396562299866585</v>
      </c>
      <c r="M6">
        <v>1</v>
      </c>
      <c r="N6">
        <v>8</v>
      </c>
      <c r="O6">
        <v>8</v>
      </c>
      <c r="P6">
        <v>16</v>
      </c>
      <c r="Q6">
        <v>0.85268838999999996</v>
      </c>
      <c r="R6">
        <v>1.08140938</v>
      </c>
      <c r="S6">
        <f t="shared" si="0"/>
        <v>1.9340977699999999</v>
      </c>
      <c r="T6">
        <f t="shared" si="1"/>
        <v>-31.807164371663269</v>
      </c>
      <c r="U6">
        <f t="shared" si="2"/>
        <v>-31.521450085948985</v>
      </c>
    </row>
    <row r="7" spans="1:21" ht="15.75" customHeight="1" thickBot="1" x14ac:dyDescent="0.3">
      <c r="B7">
        <v>4</v>
      </c>
      <c r="J7">
        <v>1.2735162267226841</v>
      </c>
      <c r="M7">
        <v>1</v>
      </c>
      <c r="N7">
        <v>8</v>
      </c>
      <c r="O7">
        <v>8</v>
      </c>
      <c r="P7">
        <v>16</v>
      </c>
      <c r="Q7">
        <v>1.2476946</v>
      </c>
      <c r="R7">
        <v>1.06386716</v>
      </c>
      <c r="S7">
        <f t="shared" si="0"/>
        <v>2.31156176</v>
      </c>
      <c r="T7">
        <f t="shared" si="1"/>
        <v>-28.95464543311304</v>
      </c>
      <c r="U7">
        <f t="shared" si="2"/>
        <v>-28.668931147398755</v>
      </c>
    </row>
    <row r="8" spans="1:21" ht="15.75" customHeight="1" thickBot="1" x14ac:dyDescent="0.3">
      <c r="B8">
        <v>5</v>
      </c>
      <c r="K8">
        <v>4.1786166941659886</v>
      </c>
      <c r="M8">
        <v>1</v>
      </c>
      <c r="N8">
        <v>8</v>
      </c>
      <c r="O8">
        <v>8</v>
      </c>
      <c r="P8">
        <v>16</v>
      </c>
      <c r="Q8">
        <v>0.54341293000000002</v>
      </c>
      <c r="R8">
        <v>1.04836464</v>
      </c>
      <c r="S8">
        <f t="shared" si="0"/>
        <v>1.5917775700000001</v>
      </c>
      <c r="T8">
        <f t="shared" si="1"/>
        <v>-34.923797790650397</v>
      </c>
      <c r="U8">
        <f t="shared" si="2"/>
        <v>-34.638083504936112</v>
      </c>
    </row>
    <row r="9" spans="1:21" ht="15.75" customHeight="1" thickBot="1" x14ac:dyDescent="0.3">
      <c r="B9">
        <v>6</v>
      </c>
      <c r="L9">
        <v>735086.41875895602</v>
      </c>
      <c r="M9">
        <v>1</v>
      </c>
      <c r="N9">
        <v>8</v>
      </c>
      <c r="O9">
        <v>8</v>
      </c>
      <c r="P9">
        <v>16</v>
      </c>
      <c r="Q9">
        <v>0.65213283</v>
      </c>
      <c r="R9">
        <v>1.0496443799999999</v>
      </c>
      <c r="S9">
        <f t="shared" si="0"/>
        <v>1.7017772099999999</v>
      </c>
      <c r="T9">
        <f t="shared" si="1"/>
        <v>-33.85464959358454</v>
      </c>
      <c r="U9">
        <f t="shared" si="2"/>
        <v>-33.568935307870255</v>
      </c>
    </row>
    <row r="10" spans="1:21" ht="15.75" customHeight="1" thickBot="1" x14ac:dyDescent="0.3">
      <c r="B10">
        <v>7</v>
      </c>
      <c r="G10">
        <v>9.6538124164098349E-2</v>
      </c>
      <c r="H10">
        <v>0.4518149111404286</v>
      </c>
      <c r="M10">
        <v>2</v>
      </c>
      <c r="N10">
        <v>8</v>
      </c>
      <c r="O10">
        <v>8</v>
      </c>
      <c r="P10">
        <v>16</v>
      </c>
      <c r="Q10">
        <v>0.91764115999999996</v>
      </c>
      <c r="R10">
        <v>1.0504434300000001</v>
      </c>
      <c r="S10">
        <f t="shared" si="0"/>
        <v>1.9680845900000001</v>
      </c>
      <c r="T10">
        <f t="shared" si="1"/>
        <v>-29.528447068957966</v>
      </c>
      <c r="U10">
        <f t="shared" si="2"/>
        <v>-28.605370145881043</v>
      </c>
    </row>
    <row r="11" spans="1:21" ht="15.75" customHeight="1" thickBot="1" x14ac:dyDescent="0.3">
      <c r="B11">
        <v>8</v>
      </c>
      <c r="G11">
        <v>4.9887707921112607</v>
      </c>
      <c r="I11">
        <v>4.6068464970636214</v>
      </c>
      <c r="M11">
        <v>2</v>
      </c>
      <c r="N11">
        <v>8</v>
      </c>
      <c r="O11">
        <v>8</v>
      </c>
      <c r="P11">
        <v>16</v>
      </c>
      <c r="Q11">
        <v>0.76851718000000002</v>
      </c>
      <c r="R11">
        <v>0.98429460000000002</v>
      </c>
      <c r="S11">
        <f t="shared" si="0"/>
        <v>1.75281178</v>
      </c>
      <c r="T11">
        <f t="shared" si="1"/>
        <v>-31.381879876604074</v>
      </c>
      <c r="U11">
        <f t="shared" si="2"/>
        <v>-30.458802953527151</v>
      </c>
    </row>
    <row r="12" spans="1:21" ht="15.75" customHeight="1" thickBot="1" x14ac:dyDescent="0.3">
      <c r="B12">
        <v>9</v>
      </c>
      <c r="G12">
        <v>4.37524144644307</v>
      </c>
      <c r="J12">
        <v>62.092256073857023</v>
      </c>
      <c r="M12">
        <v>2</v>
      </c>
      <c r="N12">
        <v>8</v>
      </c>
      <c r="O12">
        <v>8</v>
      </c>
      <c r="P12">
        <v>16</v>
      </c>
      <c r="Q12">
        <v>1.31103777</v>
      </c>
      <c r="R12">
        <v>1.07625065</v>
      </c>
      <c r="S12">
        <f t="shared" si="0"/>
        <v>2.38728842</v>
      </c>
      <c r="T12">
        <f t="shared" si="1"/>
        <v>-26.438888843028735</v>
      </c>
      <c r="U12">
        <f t="shared" si="2"/>
        <v>-25.515811919951812</v>
      </c>
    </row>
    <row r="13" spans="1:21" ht="15.75" customHeight="1" thickBot="1" x14ac:dyDescent="0.3">
      <c r="B13">
        <v>10</v>
      </c>
      <c r="G13">
        <v>0.68021613969721528</v>
      </c>
      <c r="K13">
        <v>0.6122961829420035</v>
      </c>
      <c r="M13">
        <v>2</v>
      </c>
      <c r="N13">
        <v>8</v>
      </c>
      <c r="O13">
        <v>8</v>
      </c>
      <c r="P13">
        <v>16</v>
      </c>
      <c r="Q13">
        <v>0.54875109</v>
      </c>
      <c r="R13">
        <v>0.33918062999999998</v>
      </c>
      <c r="S13">
        <f t="shared" si="0"/>
        <v>0.88793171999999998</v>
      </c>
      <c r="T13">
        <f t="shared" si="1"/>
        <v>-42.26318644924757</v>
      </c>
      <c r="U13">
        <f t="shared" si="2"/>
        <v>-41.34010952617065</v>
      </c>
    </row>
    <row r="14" spans="1:21" ht="15.75" customHeight="1" thickBot="1" x14ac:dyDescent="0.3">
      <c r="B14">
        <v>11</v>
      </c>
      <c r="G14">
        <v>0.19550216073502469</v>
      </c>
      <c r="L14">
        <v>984809.3830655897</v>
      </c>
      <c r="M14">
        <v>2</v>
      </c>
      <c r="N14">
        <v>8</v>
      </c>
      <c r="O14">
        <v>8</v>
      </c>
      <c r="P14">
        <v>16</v>
      </c>
      <c r="Q14">
        <v>1.5096283500000001</v>
      </c>
      <c r="R14">
        <v>0.63405555000000002</v>
      </c>
      <c r="S14">
        <f t="shared" si="0"/>
        <v>2.1436839000000001</v>
      </c>
      <c r="T14">
        <f t="shared" si="1"/>
        <v>-28.161006793636517</v>
      </c>
      <c r="U14">
        <f t="shared" si="2"/>
        <v>-27.237929870559594</v>
      </c>
    </row>
    <row r="15" spans="1:21" ht="15.75" customHeight="1" thickBot="1" x14ac:dyDescent="0.3">
      <c r="B15">
        <v>12</v>
      </c>
      <c r="H15">
        <v>0.94381885944291</v>
      </c>
      <c r="I15">
        <v>1.9407834817614631</v>
      </c>
      <c r="M15">
        <v>2</v>
      </c>
      <c r="N15">
        <v>8</v>
      </c>
      <c r="O15">
        <v>8</v>
      </c>
      <c r="P15">
        <v>16</v>
      </c>
      <c r="Q15">
        <v>0.92808500000000005</v>
      </c>
      <c r="R15">
        <v>0.98504811999999997</v>
      </c>
      <c r="S15">
        <f t="shared" si="0"/>
        <v>1.9131331199999999</v>
      </c>
      <c r="T15">
        <f t="shared" si="1"/>
        <v>-29.981543154666589</v>
      </c>
      <c r="U15">
        <f t="shared" si="2"/>
        <v>-29.058466231589666</v>
      </c>
    </row>
    <row r="16" spans="1:21" ht="15.75" customHeight="1" thickBot="1" x14ac:dyDescent="0.3">
      <c r="B16">
        <v>13</v>
      </c>
      <c r="H16">
        <v>7.6637251672337481</v>
      </c>
      <c r="J16">
        <v>38.87893173189434</v>
      </c>
      <c r="M16">
        <v>2</v>
      </c>
      <c r="N16">
        <v>8</v>
      </c>
      <c r="O16">
        <v>8</v>
      </c>
      <c r="P16">
        <v>16</v>
      </c>
      <c r="Q16">
        <v>0.86639794000000003</v>
      </c>
      <c r="R16">
        <v>1.15976941</v>
      </c>
      <c r="S16">
        <f t="shared" si="0"/>
        <v>2.0261673500000001</v>
      </c>
      <c r="T16">
        <f t="shared" si="1"/>
        <v>-29.063083498239671</v>
      </c>
      <c r="U16">
        <f t="shared" si="2"/>
        <v>-28.140006575162747</v>
      </c>
    </row>
    <row r="17" spans="2:21" ht="15.75" customHeight="1" thickBot="1" x14ac:dyDescent="0.3">
      <c r="B17">
        <v>14</v>
      </c>
      <c r="H17">
        <v>1.377767200937118</v>
      </c>
      <c r="K17">
        <v>1.2703471759763689</v>
      </c>
      <c r="M17">
        <v>2</v>
      </c>
      <c r="N17">
        <v>8</v>
      </c>
      <c r="O17">
        <v>8</v>
      </c>
      <c r="P17">
        <v>16</v>
      </c>
      <c r="Q17">
        <v>0.54440732000000003</v>
      </c>
      <c r="R17">
        <v>0.26249793999999999</v>
      </c>
      <c r="S17">
        <f t="shared" si="0"/>
        <v>0.80690525999999996</v>
      </c>
      <c r="T17">
        <f t="shared" si="1"/>
        <v>-43.794203801810298</v>
      </c>
      <c r="U17">
        <f t="shared" si="2"/>
        <v>-42.871126878733378</v>
      </c>
    </row>
    <row r="18" spans="2:21" ht="15.75" customHeight="1" thickBot="1" x14ac:dyDescent="0.3">
      <c r="B18">
        <v>15</v>
      </c>
      <c r="H18">
        <v>0.47703387797144092</v>
      </c>
      <c r="L18">
        <v>397845.90384017961</v>
      </c>
      <c r="M18">
        <v>2</v>
      </c>
      <c r="N18">
        <v>8</v>
      </c>
      <c r="O18">
        <v>8</v>
      </c>
      <c r="P18">
        <v>16</v>
      </c>
      <c r="Q18">
        <v>1.43290271</v>
      </c>
      <c r="R18">
        <v>0.80807267999999999</v>
      </c>
      <c r="S18">
        <f t="shared" si="0"/>
        <v>2.24097539</v>
      </c>
      <c r="T18">
        <f t="shared" si="1"/>
        <v>-27.450840146974191</v>
      </c>
      <c r="U18">
        <f t="shared" si="2"/>
        <v>-26.527763223897267</v>
      </c>
    </row>
    <row r="19" spans="2:21" ht="15.75" customHeight="1" thickBot="1" x14ac:dyDescent="0.3">
      <c r="B19">
        <v>16</v>
      </c>
      <c r="I19">
        <v>0.67852654673569313</v>
      </c>
      <c r="J19">
        <v>7.1192278817896053</v>
      </c>
      <c r="M19">
        <v>2</v>
      </c>
      <c r="N19">
        <v>8</v>
      </c>
      <c r="O19">
        <v>8</v>
      </c>
      <c r="P19">
        <v>16</v>
      </c>
      <c r="Q19">
        <v>0.87726473000000005</v>
      </c>
      <c r="R19">
        <v>1.55708052</v>
      </c>
      <c r="S19">
        <f t="shared" si="0"/>
        <v>2.4343452499999998</v>
      </c>
      <c r="T19">
        <f t="shared" si="1"/>
        <v>-26.126574288533952</v>
      </c>
      <c r="U19">
        <f t="shared" si="2"/>
        <v>-25.203497365457029</v>
      </c>
    </row>
    <row r="20" spans="2:21" ht="15.75" customHeight="1" thickBot="1" x14ac:dyDescent="0.3">
      <c r="B20">
        <v>17</v>
      </c>
      <c r="I20">
        <v>0.56238245061045045</v>
      </c>
      <c r="K20">
        <v>0.69027886110820447</v>
      </c>
      <c r="M20">
        <v>2</v>
      </c>
      <c r="N20">
        <v>8</v>
      </c>
      <c r="O20">
        <v>8</v>
      </c>
      <c r="P20">
        <v>16</v>
      </c>
      <c r="Q20">
        <v>0.57329631000000003</v>
      </c>
      <c r="R20">
        <v>0.10603145</v>
      </c>
      <c r="S20">
        <f t="shared" si="0"/>
        <v>0.67932776000000006</v>
      </c>
      <c r="T20">
        <f t="shared" si="1"/>
        <v>-46.547844484203196</v>
      </c>
      <c r="U20">
        <f t="shared" si="2"/>
        <v>-45.624767561126276</v>
      </c>
    </row>
    <row r="21" spans="2:21" ht="15.75" customHeight="1" thickBot="1" x14ac:dyDescent="0.3">
      <c r="B21">
        <v>18</v>
      </c>
      <c r="I21">
        <v>1.1066351375595009</v>
      </c>
      <c r="L21">
        <v>974007.32626911416</v>
      </c>
      <c r="M21">
        <v>2</v>
      </c>
      <c r="N21">
        <v>8</v>
      </c>
      <c r="O21">
        <v>8</v>
      </c>
      <c r="P21">
        <v>16</v>
      </c>
      <c r="Q21">
        <v>1.8946428799999999</v>
      </c>
      <c r="R21">
        <v>0.61623660999999996</v>
      </c>
      <c r="S21">
        <f t="shared" si="0"/>
        <v>2.5108794899999998</v>
      </c>
      <c r="T21">
        <f t="shared" si="1"/>
        <v>-25.631290176761077</v>
      </c>
      <c r="U21">
        <f t="shared" si="2"/>
        <v>-24.708213253684153</v>
      </c>
    </row>
    <row r="22" spans="2:21" ht="15.75" customHeight="1" thickBot="1" x14ac:dyDescent="0.3">
      <c r="B22">
        <v>19</v>
      </c>
      <c r="J22">
        <v>0.49687326562973771</v>
      </c>
      <c r="K22">
        <v>3.453901563094306</v>
      </c>
      <c r="M22">
        <v>2</v>
      </c>
      <c r="N22">
        <v>8</v>
      </c>
      <c r="O22">
        <v>8</v>
      </c>
      <c r="P22">
        <v>16</v>
      </c>
      <c r="Q22">
        <v>0.53784080999999995</v>
      </c>
      <c r="R22">
        <v>0.66535356999999995</v>
      </c>
      <c r="S22">
        <f t="shared" si="0"/>
        <v>1.2031943799999998</v>
      </c>
      <c r="T22">
        <f t="shared" si="1"/>
        <v>-37.401739502638577</v>
      </c>
      <c r="U22">
        <f t="shared" si="2"/>
        <v>-36.478662579561657</v>
      </c>
    </row>
    <row r="23" spans="2:21" ht="15.75" customHeight="1" thickBot="1" x14ac:dyDescent="0.3">
      <c r="B23">
        <v>20</v>
      </c>
      <c r="J23">
        <v>0.74808195070894357</v>
      </c>
      <c r="L23">
        <v>752431.61267644516</v>
      </c>
      <c r="M23">
        <v>2</v>
      </c>
      <c r="N23">
        <v>8</v>
      </c>
      <c r="O23">
        <v>8</v>
      </c>
      <c r="P23">
        <v>16</v>
      </c>
      <c r="Q23">
        <v>0.89936720000000003</v>
      </c>
      <c r="R23">
        <v>0.79123151000000003</v>
      </c>
      <c r="S23">
        <f t="shared" si="0"/>
        <v>1.6905987100000002</v>
      </c>
      <c r="T23">
        <f t="shared" si="1"/>
        <v>-31.960095836321422</v>
      </c>
      <c r="U23">
        <f t="shared" si="2"/>
        <v>-31.037018913244498</v>
      </c>
    </row>
    <row r="24" spans="2:21" ht="15.75" customHeight="1" thickBot="1" x14ac:dyDescent="0.3">
      <c r="B24">
        <v>21</v>
      </c>
      <c r="K24">
        <v>4.5699159513982286</v>
      </c>
      <c r="L24">
        <v>117090.4186026613</v>
      </c>
      <c r="M24">
        <v>2</v>
      </c>
      <c r="N24">
        <v>8</v>
      </c>
      <c r="O24">
        <v>8</v>
      </c>
      <c r="P24">
        <v>16</v>
      </c>
      <c r="Q24">
        <v>0.53841662000000001</v>
      </c>
      <c r="R24">
        <v>1.0474317500000001</v>
      </c>
      <c r="S24">
        <f t="shared" si="0"/>
        <v>1.5858483700000001</v>
      </c>
      <c r="T24">
        <f t="shared" si="1"/>
        <v>-32.983507342303128</v>
      </c>
      <c r="U24">
        <f t="shared" si="2"/>
        <v>-32.060430419226208</v>
      </c>
    </row>
    <row r="25" spans="2:21" ht="15.75" customHeight="1" thickBot="1" x14ac:dyDescent="0.3">
      <c r="B25">
        <v>22</v>
      </c>
      <c r="G25">
        <v>24.13225883935721</v>
      </c>
      <c r="H25">
        <v>1.9613426179755141E-2</v>
      </c>
      <c r="I25">
        <v>3.0667193713646221</v>
      </c>
      <c r="M25">
        <v>3</v>
      </c>
      <c r="N25">
        <v>8</v>
      </c>
      <c r="O25">
        <v>8</v>
      </c>
      <c r="P25">
        <v>16</v>
      </c>
      <c r="Q25">
        <v>0.90955262999999997</v>
      </c>
      <c r="R25">
        <v>0.95165745999999996</v>
      </c>
      <c r="S25">
        <f t="shared" si="0"/>
        <v>1.8612100899999999</v>
      </c>
      <c r="T25">
        <f t="shared" si="1"/>
        <v>-28.421789760520113</v>
      </c>
      <c r="U25">
        <f t="shared" si="2"/>
        <v>-26.421789760520113</v>
      </c>
    </row>
    <row r="26" spans="2:21" ht="15.75" customHeight="1" thickBot="1" x14ac:dyDescent="0.3">
      <c r="B26">
        <v>23</v>
      </c>
      <c r="G26">
        <v>0.48312729762646711</v>
      </c>
      <c r="H26">
        <v>2.445907851990667</v>
      </c>
      <c r="J26">
        <v>45.407285808326527</v>
      </c>
      <c r="M26">
        <v>3</v>
      </c>
      <c r="N26">
        <v>8</v>
      </c>
      <c r="O26">
        <v>8</v>
      </c>
      <c r="P26">
        <v>16</v>
      </c>
      <c r="Q26">
        <v>1.1150880599999999</v>
      </c>
      <c r="R26">
        <v>1.0616108799999999</v>
      </c>
      <c r="S26">
        <f t="shared" si="0"/>
        <v>2.1766989399999996</v>
      </c>
      <c r="T26">
        <f t="shared" si="1"/>
        <v>-25.916467852431083</v>
      </c>
      <c r="U26">
        <f t="shared" si="2"/>
        <v>-23.916467852431083</v>
      </c>
    </row>
    <row r="27" spans="2:21" ht="15.75" customHeight="1" thickBot="1" x14ac:dyDescent="0.3">
      <c r="B27">
        <v>24</v>
      </c>
      <c r="G27">
        <v>0.58110611053833594</v>
      </c>
      <c r="H27">
        <v>0.33648803293858981</v>
      </c>
      <c r="K27">
        <v>1.1746929964317661</v>
      </c>
      <c r="M27">
        <v>3</v>
      </c>
      <c r="N27">
        <v>8</v>
      </c>
      <c r="O27">
        <v>8</v>
      </c>
      <c r="P27">
        <v>16</v>
      </c>
      <c r="Q27">
        <v>0.52781904999999996</v>
      </c>
      <c r="R27">
        <v>0.26782879999999998</v>
      </c>
      <c r="S27">
        <f t="shared" si="0"/>
        <v>0.79564784999999993</v>
      </c>
      <c r="T27">
        <f t="shared" si="1"/>
        <v>-42.018997004200827</v>
      </c>
      <c r="U27">
        <f t="shared" si="2"/>
        <v>-40.018997004200827</v>
      </c>
    </row>
    <row r="28" spans="2:21" ht="15.75" customHeight="1" thickBot="1" x14ac:dyDescent="0.3">
      <c r="B28">
        <v>25</v>
      </c>
      <c r="G28">
        <v>2.7223571293481328</v>
      </c>
      <c r="H28">
        <v>2.6532211075202209E-2</v>
      </c>
      <c r="L28">
        <v>888739.6139259364</v>
      </c>
      <c r="M28">
        <v>3</v>
      </c>
      <c r="N28">
        <v>8</v>
      </c>
      <c r="O28">
        <v>8</v>
      </c>
      <c r="P28">
        <v>16</v>
      </c>
      <c r="Q28">
        <v>2.0599699</v>
      </c>
      <c r="R28">
        <v>0.60920266999999995</v>
      </c>
      <c r="S28">
        <f t="shared" si="0"/>
        <v>2.6691725699999997</v>
      </c>
      <c r="T28">
        <f t="shared" si="1"/>
        <v>-22.653123147721718</v>
      </c>
      <c r="U28">
        <f t="shared" si="2"/>
        <v>-20.653123147721718</v>
      </c>
    </row>
    <row r="29" spans="2:21" ht="15.75" customHeight="1" thickBot="1" x14ac:dyDescent="0.3">
      <c r="B29">
        <v>26</v>
      </c>
      <c r="G29">
        <v>1.831030024214499</v>
      </c>
      <c r="I29">
        <v>1.1759239134952251</v>
      </c>
      <c r="J29">
        <v>37.530040290727811</v>
      </c>
      <c r="M29">
        <v>3</v>
      </c>
      <c r="N29">
        <v>8</v>
      </c>
      <c r="O29">
        <v>8</v>
      </c>
      <c r="P29">
        <v>16</v>
      </c>
      <c r="Q29">
        <v>1.27487734</v>
      </c>
      <c r="R29">
        <v>1.1457606199999999</v>
      </c>
      <c r="S29">
        <f t="shared" si="0"/>
        <v>2.4206379599999996</v>
      </c>
      <c r="T29">
        <f t="shared" si="1"/>
        <v>-24.216921551649257</v>
      </c>
      <c r="U29">
        <f t="shared" si="2"/>
        <v>-22.216921551649257</v>
      </c>
    </row>
    <row r="30" spans="2:21" ht="15.75" customHeight="1" thickBot="1" x14ac:dyDescent="0.3">
      <c r="B30">
        <v>27</v>
      </c>
      <c r="G30">
        <v>0.12581512181547791</v>
      </c>
      <c r="I30">
        <v>0.54795325609215029</v>
      </c>
      <c r="K30">
        <v>0.57511499412397171</v>
      </c>
      <c r="M30">
        <v>3</v>
      </c>
      <c r="N30">
        <v>8</v>
      </c>
      <c r="O30">
        <v>8</v>
      </c>
      <c r="P30">
        <v>16</v>
      </c>
      <c r="Q30">
        <v>0.56332185000000001</v>
      </c>
      <c r="R30">
        <v>0.12162645</v>
      </c>
      <c r="S30">
        <f t="shared" si="0"/>
        <v>0.68494830000000007</v>
      </c>
      <c r="T30">
        <f t="shared" si="1"/>
        <v>-44.416010244169399</v>
      </c>
      <c r="U30">
        <f t="shared" si="2"/>
        <v>-42.416010244169399</v>
      </c>
    </row>
    <row r="31" spans="2:21" ht="15.75" customHeight="1" thickBot="1" x14ac:dyDescent="0.3">
      <c r="B31">
        <v>28</v>
      </c>
      <c r="M31">
        <v>3</v>
      </c>
      <c r="N31">
        <v>8</v>
      </c>
      <c r="O31">
        <v>8</v>
      </c>
      <c r="P31">
        <v>16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8</v>
      </c>
      <c r="O32">
        <v>8</v>
      </c>
      <c r="P32">
        <v>16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8</v>
      </c>
      <c r="O33">
        <v>8</v>
      </c>
      <c r="P33">
        <v>16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8</v>
      </c>
      <c r="O34">
        <v>8</v>
      </c>
      <c r="P34">
        <v>16</v>
      </c>
      <c r="S34" t="e">
        <f t="shared" ref="S34:S65" si="3">IF(AND(ISNUMBER(Q34), ISNUMBER(R34)), Q34 + R34, NA())</f>
        <v>#N/A</v>
      </c>
      <c r="T34" t="e">
        <f t="shared" ref="T34:T65" si="4">P$2*LN(S34/P$2)+2*M34</f>
        <v>#N/A</v>
      </c>
      <c r="U34" t="e">
        <f t="shared" ref="U34:U65" si="5">T34+(2*M34^2+2*M34)/(P34-M34-1)</f>
        <v>#N/A</v>
      </c>
    </row>
    <row r="35" spans="2:21" ht="15.75" customHeight="1" thickBot="1" x14ac:dyDescent="0.3">
      <c r="B35">
        <v>32</v>
      </c>
      <c r="M35">
        <v>3</v>
      </c>
      <c r="N35">
        <v>8</v>
      </c>
      <c r="O35">
        <v>8</v>
      </c>
      <c r="P35">
        <v>16</v>
      </c>
      <c r="S35" t="e">
        <f t="shared" si="3"/>
        <v>#N/A</v>
      </c>
      <c r="T35" t="e">
        <f t="shared" si="4"/>
        <v>#N/A</v>
      </c>
      <c r="U35" t="e">
        <f t="shared" si="5"/>
        <v>#N/A</v>
      </c>
    </row>
    <row r="36" spans="2:21" ht="15.75" customHeight="1" thickBot="1" x14ac:dyDescent="0.3">
      <c r="B36">
        <v>33</v>
      </c>
      <c r="M36">
        <v>3</v>
      </c>
      <c r="N36">
        <v>8</v>
      </c>
      <c r="O36">
        <v>8</v>
      </c>
      <c r="P36">
        <v>16</v>
      </c>
      <c r="S36" t="e">
        <f t="shared" si="3"/>
        <v>#N/A</v>
      </c>
      <c r="T36" t="e">
        <f t="shared" si="4"/>
        <v>#N/A</v>
      </c>
      <c r="U36" t="e">
        <f t="shared" si="5"/>
        <v>#N/A</v>
      </c>
    </row>
    <row r="37" spans="2:21" ht="15.75" customHeight="1" thickBot="1" x14ac:dyDescent="0.3">
      <c r="B37">
        <v>34</v>
      </c>
      <c r="M37">
        <v>3</v>
      </c>
      <c r="N37">
        <v>8</v>
      </c>
      <c r="O37">
        <v>8</v>
      </c>
      <c r="P37">
        <v>16</v>
      </c>
      <c r="S37" t="e">
        <f t="shared" si="3"/>
        <v>#N/A</v>
      </c>
      <c r="T37" t="e">
        <f t="shared" si="4"/>
        <v>#N/A</v>
      </c>
      <c r="U37" t="e">
        <f t="shared" si="5"/>
        <v>#N/A</v>
      </c>
    </row>
    <row r="38" spans="2:21" ht="15.75" customHeight="1" thickBot="1" x14ac:dyDescent="0.3">
      <c r="B38">
        <v>35</v>
      </c>
      <c r="M38">
        <v>3</v>
      </c>
      <c r="N38">
        <v>8</v>
      </c>
      <c r="O38">
        <v>8</v>
      </c>
      <c r="P38">
        <v>16</v>
      </c>
      <c r="S38" t="e">
        <f t="shared" si="3"/>
        <v>#N/A</v>
      </c>
      <c r="T38" t="e">
        <f t="shared" si="4"/>
        <v>#N/A</v>
      </c>
      <c r="U38" t="e">
        <f t="shared" si="5"/>
        <v>#N/A</v>
      </c>
    </row>
    <row r="39" spans="2:21" ht="15.75" customHeight="1" thickBot="1" x14ac:dyDescent="0.3">
      <c r="B39">
        <v>36</v>
      </c>
      <c r="M39">
        <v>3</v>
      </c>
      <c r="N39">
        <v>8</v>
      </c>
      <c r="O39">
        <v>8</v>
      </c>
      <c r="P39">
        <v>16</v>
      </c>
      <c r="S39" t="e">
        <f t="shared" si="3"/>
        <v>#N/A</v>
      </c>
      <c r="T39" t="e">
        <f t="shared" si="4"/>
        <v>#N/A</v>
      </c>
      <c r="U39" t="e">
        <f t="shared" si="5"/>
        <v>#N/A</v>
      </c>
    </row>
    <row r="40" spans="2:21" ht="15.75" customHeight="1" thickBot="1" x14ac:dyDescent="0.3">
      <c r="B40">
        <v>37</v>
      </c>
      <c r="M40">
        <v>3</v>
      </c>
      <c r="N40">
        <v>8</v>
      </c>
      <c r="O40">
        <v>8</v>
      </c>
      <c r="P40">
        <v>16</v>
      </c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2:21" ht="15.75" customHeight="1" thickBot="1" x14ac:dyDescent="0.3">
      <c r="B41">
        <v>38</v>
      </c>
      <c r="M41">
        <v>3</v>
      </c>
      <c r="N41">
        <v>8</v>
      </c>
      <c r="O41">
        <v>8</v>
      </c>
      <c r="P41">
        <v>16</v>
      </c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2:21" ht="15.75" customHeight="1" thickBot="1" x14ac:dyDescent="0.3">
      <c r="B42">
        <v>39</v>
      </c>
      <c r="M42">
        <v>3</v>
      </c>
      <c r="N42">
        <v>8</v>
      </c>
      <c r="O42">
        <v>8</v>
      </c>
      <c r="P42">
        <v>16</v>
      </c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2:21" ht="15.75" customHeight="1" thickBot="1" x14ac:dyDescent="0.3">
      <c r="B43">
        <v>40</v>
      </c>
      <c r="M43">
        <v>3</v>
      </c>
      <c r="N43">
        <v>8</v>
      </c>
      <c r="O43">
        <v>8</v>
      </c>
      <c r="P43">
        <v>16</v>
      </c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2:21" ht="15.75" customHeight="1" thickBot="1" x14ac:dyDescent="0.3">
      <c r="B44">
        <v>41</v>
      </c>
      <c r="M44">
        <v>3</v>
      </c>
      <c r="N44">
        <v>8</v>
      </c>
      <c r="O44">
        <v>8</v>
      </c>
      <c r="P44">
        <v>16</v>
      </c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2:21" ht="15.75" customHeight="1" thickBot="1" x14ac:dyDescent="0.3">
      <c r="B45">
        <v>42</v>
      </c>
      <c r="M45">
        <v>4</v>
      </c>
      <c r="N45">
        <v>8</v>
      </c>
      <c r="O45">
        <v>8</v>
      </c>
      <c r="P45">
        <v>16</v>
      </c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2:21" ht="15.75" customHeight="1" thickBot="1" x14ac:dyDescent="0.3">
      <c r="B46">
        <v>43</v>
      </c>
      <c r="M46">
        <v>4</v>
      </c>
      <c r="N46">
        <v>8</v>
      </c>
      <c r="O46">
        <v>8</v>
      </c>
      <c r="P46">
        <v>16</v>
      </c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2:21" ht="15.75" customHeight="1" thickBot="1" x14ac:dyDescent="0.3">
      <c r="B47">
        <v>44</v>
      </c>
      <c r="M47">
        <v>4</v>
      </c>
      <c r="N47">
        <v>8</v>
      </c>
      <c r="O47">
        <v>8</v>
      </c>
      <c r="P47">
        <v>16</v>
      </c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2:21" ht="15.75" customHeight="1" thickBot="1" x14ac:dyDescent="0.3">
      <c r="B48">
        <v>45</v>
      </c>
      <c r="M48">
        <v>4</v>
      </c>
      <c r="N48">
        <v>8</v>
      </c>
      <c r="O48">
        <v>8</v>
      </c>
      <c r="P48">
        <v>16</v>
      </c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2:21" ht="15.75" customHeight="1" thickBot="1" x14ac:dyDescent="0.3">
      <c r="B49">
        <v>46</v>
      </c>
      <c r="M49">
        <v>4</v>
      </c>
      <c r="N49">
        <v>8</v>
      </c>
      <c r="O49">
        <v>8</v>
      </c>
      <c r="P49">
        <v>16</v>
      </c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2:21" ht="15.75" customHeight="1" thickBot="1" x14ac:dyDescent="0.3">
      <c r="B50">
        <v>47</v>
      </c>
      <c r="M50">
        <v>4</v>
      </c>
      <c r="N50">
        <v>8</v>
      </c>
      <c r="O50">
        <v>8</v>
      </c>
      <c r="P50">
        <v>16</v>
      </c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2:21" ht="15.75" customHeight="1" thickBot="1" x14ac:dyDescent="0.3">
      <c r="B51">
        <v>48</v>
      </c>
      <c r="M51">
        <v>4</v>
      </c>
      <c r="N51">
        <v>8</v>
      </c>
      <c r="O51">
        <v>8</v>
      </c>
      <c r="P51">
        <v>16</v>
      </c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2:21" ht="15.75" customHeight="1" thickBot="1" x14ac:dyDescent="0.3">
      <c r="B52">
        <v>49</v>
      </c>
      <c r="M52">
        <v>4</v>
      </c>
      <c r="N52">
        <v>8</v>
      </c>
      <c r="O52">
        <v>8</v>
      </c>
      <c r="P52">
        <v>16</v>
      </c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2:21" ht="15.75" customHeight="1" thickBot="1" x14ac:dyDescent="0.3">
      <c r="B53">
        <v>50</v>
      </c>
      <c r="M53">
        <v>4</v>
      </c>
      <c r="N53">
        <v>8</v>
      </c>
      <c r="O53">
        <v>8</v>
      </c>
      <c r="P53">
        <v>16</v>
      </c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2:21" ht="15.75" customHeight="1" thickBot="1" x14ac:dyDescent="0.3">
      <c r="B54">
        <v>51</v>
      </c>
      <c r="M54">
        <v>4</v>
      </c>
      <c r="N54">
        <v>8</v>
      </c>
      <c r="O54">
        <v>8</v>
      </c>
      <c r="P54">
        <v>16</v>
      </c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2:21" ht="15.75" customHeight="1" thickBot="1" x14ac:dyDescent="0.3">
      <c r="B55">
        <v>52</v>
      </c>
      <c r="M55">
        <v>4</v>
      </c>
      <c r="N55">
        <v>8</v>
      </c>
      <c r="O55">
        <v>8</v>
      </c>
      <c r="P55">
        <v>16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8</v>
      </c>
      <c r="O56">
        <v>8</v>
      </c>
      <c r="P56">
        <v>16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8</v>
      </c>
      <c r="O57">
        <v>8</v>
      </c>
      <c r="P57">
        <v>16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8</v>
      </c>
      <c r="O58">
        <v>8</v>
      </c>
      <c r="P58">
        <v>16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8</v>
      </c>
      <c r="O59">
        <v>8</v>
      </c>
      <c r="P59">
        <v>16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8</v>
      </c>
      <c r="O60">
        <v>8</v>
      </c>
      <c r="P60">
        <v>16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8</v>
      </c>
      <c r="O61">
        <v>8</v>
      </c>
      <c r="P61">
        <v>16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8</v>
      </c>
      <c r="O62">
        <v>8</v>
      </c>
      <c r="P62">
        <v>16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8</v>
      </c>
      <c r="O63">
        <v>8</v>
      </c>
      <c r="P63">
        <v>16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8</v>
      </c>
      <c r="O64">
        <v>8</v>
      </c>
      <c r="P64">
        <v>16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8</v>
      </c>
      <c r="O65">
        <v>8</v>
      </c>
      <c r="P65">
        <v>16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8</v>
      </c>
      <c r="O66">
        <v>8</v>
      </c>
      <c r="P66">
        <v>16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8</v>
      </c>
      <c r="O67">
        <v>8</v>
      </c>
      <c r="P67">
        <v>16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8</v>
      </c>
      <c r="O68">
        <v>8</v>
      </c>
      <c r="P68">
        <v>16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8</v>
      </c>
      <c r="O69">
        <v>8</v>
      </c>
      <c r="P69">
        <v>16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8</v>
      </c>
      <c r="O70">
        <v>8</v>
      </c>
      <c r="P70">
        <v>16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8</v>
      </c>
      <c r="O71">
        <v>8</v>
      </c>
      <c r="P71">
        <v>16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8</v>
      </c>
      <c r="O72">
        <v>8</v>
      </c>
      <c r="P72">
        <v>16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8</v>
      </c>
      <c r="O73">
        <v>8</v>
      </c>
      <c r="P73">
        <v>16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8</v>
      </c>
      <c r="O74">
        <v>8</v>
      </c>
      <c r="P74">
        <v>16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8</v>
      </c>
      <c r="O75">
        <v>8</v>
      </c>
      <c r="P75">
        <v>16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8</v>
      </c>
      <c r="O76">
        <v>8</v>
      </c>
      <c r="P76">
        <v>16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8</v>
      </c>
      <c r="O77">
        <v>8</v>
      </c>
      <c r="P77">
        <v>16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8</v>
      </c>
      <c r="O78">
        <v>8</v>
      </c>
      <c r="P78">
        <v>16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8</v>
      </c>
      <c r="O79">
        <v>8</v>
      </c>
      <c r="P79">
        <v>16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8</v>
      </c>
      <c r="O80">
        <v>8</v>
      </c>
      <c r="P80">
        <v>16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8</v>
      </c>
      <c r="O81">
        <v>8</v>
      </c>
      <c r="P81">
        <v>16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8</v>
      </c>
      <c r="O82">
        <v>8</v>
      </c>
      <c r="P82">
        <v>16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8</v>
      </c>
      <c r="O83">
        <v>8</v>
      </c>
      <c r="P83">
        <v>16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8</v>
      </c>
      <c r="O84">
        <v>8</v>
      </c>
      <c r="P84">
        <v>16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8</v>
      </c>
      <c r="O85">
        <v>8</v>
      </c>
      <c r="P85">
        <v>16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8</v>
      </c>
      <c r="O86">
        <v>8</v>
      </c>
      <c r="P86">
        <v>16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8</v>
      </c>
      <c r="O87">
        <v>8</v>
      </c>
      <c r="P87">
        <v>16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8</v>
      </c>
      <c r="O88">
        <v>8</v>
      </c>
      <c r="P88">
        <v>16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8</v>
      </c>
      <c r="O89">
        <v>8</v>
      </c>
      <c r="P89">
        <v>16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8</v>
      </c>
      <c r="O90">
        <v>8</v>
      </c>
      <c r="P90">
        <v>16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8</v>
      </c>
      <c r="O91">
        <v>8</v>
      </c>
      <c r="P91">
        <v>16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8</v>
      </c>
      <c r="O92">
        <v>8</v>
      </c>
      <c r="P92">
        <v>16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8</v>
      </c>
      <c r="O93">
        <v>8</v>
      </c>
      <c r="P93">
        <v>16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8</v>
      </c>
      <c r="O94">
        <v>8</v>
      </c>
      <c r="P94">
        <v>16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8</v>
      </c>
      <c r="O95">
        <v>8</v>
      </c>
      <c r="P95">
        <v>16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8</v>
      </c>
      <c r="O96">
        <v>8</v>
      </c>
      <c r="P96">
        <v>16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8</v>
      </c>
      <c r="O97">
        <v>8</v>
      </c>
      <c r="P97">
        <v>16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8</v>
      </c>
      <c r="O98">
        <v>8</v>
      </c>
      <c r="P98">
        <v>16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8</v>
      </c>
      <c r="O99">
        <v>8</v>
      </c>
      <c r="P99">
        <v>16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8</v>
      </c>
      <c r="O100">
        <v>8</v>
      </c>
      <c r="P100">
        <v>16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8</v>
      </c>
      <c r="O101">
        <v>8</v>
      </c>
      <c r="P101">
        <v>16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8</v>
      </c>
      <c r="O102">
        <v>8</v>
      </c>
      <c r="P102">
        <v>16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8</v>
      </c>
      <c r="O103">
        <v>8</v>
      </c>
      <c r="P103">
        <v>16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8</v>
      </c>
      <c r="O104">
        <v>8</v>
      </c>
      <c r="P104">
        <v>16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8</v>
      </c>
      <c r="O105">
        <v>8</v>
      </c>
      <c r="P105">
        <v>16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8</v>
      </c>
      <c r="O106">
        <v>8</v>
      </c>
      <c r="P106">
        <v>16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8</v>
      </c>
      <c r="O107">
        <v>8</v>
      </c>
      <c r="P107">
        <v>16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8</v>
      </c>
      <c r="O108">
        <v>8</v>
      </c>
      <c r="P108">
        <v>16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8</v>
      </c>
      <c r="O109">
        <v>8</v>
      </c>
      <c r="P109">
        <v>16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8</v>
      </c>
      <c r="O110">
        <v>8</v>
      </c>
      <c r="P110">
        <v>16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8</v>
      </c>
      <c r="O111">
        <v>8</v>
      </c>
      <c r="P111">
        <v>16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8</v>
      </c>
      <c r="O112">
        <v>8</v>
      </c>
      <c r="P112">
        <v>16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8</v>
      </c>
      <c r="O113">
        <v>8</v>
      </c>
      <c r="P113">
        <v>16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8</v>
      </c>
      <c r="O114">
        <v>8</v>
      </c>
      <c r="P114">
        <v>16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8</v>
      </c>
      <c r="O115">
        <v>8</v>
      </c>
      <c r="P115">
        <v>16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8</v>
      </c>
      <c r="O116">
        <v>8</v>
      </c>
      <c r="P116">
        <v>16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8</v>
      </c>
      <c r="O117">
        <v>8</v>
      </c>
      <c r="P117">
        <v>16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8</v>
      </c>
      <c r="O118">
        <v>8</v>
      </c>
      <c r="P118">
        <v>16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8</v>
      </c>
      <c r="O119">
        <v>8</v>
      </c>
      <c r="P119">
        <v>16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8</v>
      </c>
      <c r="O120">
        <v>8</v>
      </c>
      <c r="P120">
        <v>16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8</v>
      </c>
      <c r="O121">
        <v>8</v>
      </c>
      <c r="P121">
        <v>16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8</v>
      </c>
      <c r="O122">
        <v>8</v>
      </c>
      <c r="P122">
        <v>16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8</v>
      </c>
      <c r="O123">
        <v>8</v>
      </c>
      <c r="P123">
        <v>16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8</v>
      </c>
      <c r="O124">
        <v>8</v>
      </c>
      <c r="P124">
        <v>16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8</v>
      </c>
      <c r="O125">
        <v>8</v>
      </c>
      <c r="P125">
        <v>16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8</v>
      </c>
      <c r="O126">
        <v>8</v>
      </c>
      <c r="P126">
        <v>16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8</v>
      </c>
      <c r="O127">
        <v>8</v>
      </c>
      <c r="P127">
        <v>16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8</v>
      </c>
      <c r="O128">
        <v>8</v>
      </c>
      <c r="P128">
        <v>16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8</v>
      </c>
      <c r="O129">
        <v>8</v>
      </c>
      <c r="P129">
        <v>16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8</v>
      </c>
      <c r="O130">
        <v>8</v>
      </c>
      <c r="P130">
        <v>16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13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12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11" priority="6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0"/>
  <sheetViews>
    <sheetView topLeftCell="E1" zoomScaleNormal="100" workbookViewId="0">
      <selection activeCell="S1" sqref="S1:U130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C2">
        <f>0.00010888</f>
        <v>1.0888E-4</v>
      </c>
      <c r="D2">
        <f>400000000</f>
        <v>400000000</v>
      </c>
      <c r="E2">
        <f>0.02978</f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11.65292453</v>
      </c>
      <c r="R2">
        <v>0.95622777999999997</v>
      </c>
      <c r="S2">
        <f t="shared" ref="S2:S33" si="0">IF(AND(ISNUMBER(Q2), ISNUMBER(R2)), Q2 + R2, NA())</f>
        <v>12.609152310000001</v>
      </c>
      <c r="T2">
        <f t="shared" ref="T2:T33" si="1">P$2*LN(S2/P$2)+2*M2</f>
        <v>-3.8106527704736108</v>
      </c>
      <c r="U2">
        <f t="shared" ref="U2:U33" si="2">T2+(2*M2^2+2*M2)/(P2-M2-1)</f>
        <v>-3.8106527704736108</v>
      </c>
    </row>
    <row r="3" spans="1:21" ht="15.75" customHeight="1" x14ac:dyDescent="0.25">
      <c r="A3" t="s">
        <v>21</v>
      </c>
      <c r="B3">
        <v>0</v>
      </c>
      <c r="C3">
        <f>1.92755955544937E-06</f>
        <v>1.9275595554493699E-6</v>
      </c>
      <c r="E3">
        <f>4.6602839345966</f>
        <v>4.6602839345965998</v>
      </c>
      <c r="F3">
        <f>56.9963827804804</f>
        <v>56.996382780480403</v>
      </c>
      <c r="M3">
        <v>0</v>
      </c>
      <c r="N3">
        <v>8</v>
      </c>
      <c r="O3">
        <v>8</v>
      </c>
      <c r="P3">
        <v>16</v>
      </c>
      <c r="Q3">
        <f>1.82521557</f>
        <v>1.8252155699999999</v>
      </c>
      <c r="R3">
        <f>0.96178464</f>
        <v>0.96178463999999997</v>
      </c>
      <c r="S3">
        <f t="shared" si="0"/>
        <v>2.78700021</v>
      </c>
      <c r="T3">
        <f t="shared" si="1"/>
        <v>-27.961966374242149</v>
      </c>
      <c r="U3">
        <f t="shared" si="2"/>
        <v>-27.961966374242149</v>
      </c>
    </row>
    <row r="4" spans="1:21" ht="15.75" customHeight="1" thickBot="1" x14ac:dyDescent="0.3">
      <c r="B4">
        <v>1</v>
      </c>
      <c r="G4">
        <v>6.380124653111352E-2</v>
      </c>
      <c r="M4">
        <v>1</v>
      </c>
      <c r="N4">
        <v>8</v>
      </c>
      <c r="O4">
        <v>8</v>
      </c>
      <c r="P4">
        <v>16</v>
      </c>
      <c r="Q4">
        <v>2.6422011599999999</v>
      </c>
      <c r="R4">
        <v>0.69681490999999995</v>
      </c>
      <c r="S4">
        <f t="shared" si="0"/>
        <v>3.33901607</v>
      </c>
      <c r="T4">
        <f t="shared" si="1"/>
        <v>-23.070600775546179</v>
      </c>
      <c r="U4">
        <f t="shared" si="2"/>
        <v>-22.784886489831894</v>
      </c>
    </row>
    <row r="5" spans="1:21" ht="15.75" customHeight="1" thickBot="1" x14ac:dyDescent="0.3">
      <c r="B5">
        <v>2</v>
      </c>
      <c r="H5">
        <v>0.18303530944198171</v>
      </c>
      <c r="M5">
        <v>1</v>
      </c>
      <c r="N5">
        <v>8</v>
      </c>
      <c r="O5">
        <v>8</v>
      </c>
      <c r="P5">
        <v>16</v>
      </c>
      <c r="Q5">
        <v>2.67060728</v>
      </c>
      <c r="R5">
        <v>0.69286829999999999</v>
      </c>
      <c r="S5">
        <f t="shared" si="0"/>
        <v>3.3634755800000002</v>
      </c>
      <c r="T5">
        <f t="shared" si="1"/>
        <v>-22.9538221452312</v>
      </c>
      <c r="U5">
        <f t="shared" si="2"/>
        <v>-22.668107859516915</v>
      </c>
    </row>
    <row r="6" spans="1:21" ht="15.75" customHeight="1" thickBot="1" x14ac:dyDescent="0.3">
      <c r="B6">
        <v>3</v>
      </c>
      <c r="I6">
        <v>1.6612273698368569</v>
      </c>
      <c r="M6">
        <v>1</v>
      </c>
      <c r="N6">
        <v>8</v>
      </c>
      <c r="O6">
        <v>8</v>
      </c>
      <c r="P6">
        <v>16</v>
      </c>
      <c r="Q6">
        <v>2.5138814900000002</v>
      </c>
      <c r="R6">
        <v>0.77443315000000001</v>
      </c>
      <c r="S6">
        <f t="shared" si="0"/>
        <v>3.2883146400000003</v>
      </c>
      <c r="T6">
        <f t="shared" si="1"/>
        <v>-23.315416899096238</v>
      </c>
      <c r="U6">
        <f t="shared" si="2"/>
        <v>-23.029702613381954</v>
      </c>
    </row>
    <row r="7" spans="1:21" ht="15.75" customHeight="1" thickBot="1" x14ac:dyDescent="0.3">
      <c r="B7">
        <v>4</v>
      </c>
      <c r="J7">
        <v>2.9248006969377509</v>
      </c>
      <c r="M7">
        <v>1</v>
      </c>
      <c r="N7">
        <v>8</v>
      </c>
      <c r="O7">
        <v>8</v>
      </c>
      <c r="P7">
        <v>16</v>
      </c>
      <c r="Q7">
        <v>2.65264912</v>
      </c>
      <c r="R7">
        <v>0.68257215000000004</v>
      </c>
      <c r="S7">
        <f t="shared" si="0"/>
        <v>3.3352212699999999</v>
      </c>
      <c r="T7">
        <f t="shared" si="1"/>
        <v>-23.088795155952432</v>
      </c>
      <c r="U7">
        <f t="shared" si="2"/>
        <v>-22.803080870238148</v>
      </c>
    </row>
    <row r="8" spans="1:21" ht="15.75" customHeight="1" thickBot="1" x14ac:dyDescent="0.3">
      <c r="B8">
        <v>5</v>
      </c>
      <c r="K8">
        <v>9.8215836241510601</v>
      </c>
      <c r="M8">
        <v>1</v>
      </c>
      <c r="N8">
        <v>8</v>
      </c>
      <c r="O8">
        <v>8</v>
      </c>
      <c r="P8">
        <v>16</v>
      </c>
      <c r="Q8">
        <v>1.70775253</v>
      </c>
      <c r="R8">
        <v>0.96333435000000001</v>
      </c>
      <c r="S8">
        <f t="shared" si="0"/>
        <v>2.6710868799999998</v>
      </c>
      <c r="T8">
        <f t="shared" si="1"/>
        <v>-26.641652183960986</v>
      </c>
      <c r="U8">
        <f t="shared" si="2"/>
        <v>-26.355937898246701</v>
      </c>
    </row>
    <row r="9" spans="1:21" ht="15.75" customHeight="1" thickBot="1" x14ac:dyDescent="0.3">
      <c r="B9">
        <v>6</v>
      </c>
      <c r="L9">
        <v>21226.867187499942</v>
      </c>
      <c r="M9">
        <v>1</v>
      </c>
      <c r="N9">
        <v>8</v>
      </c>
      <c r="O9">
        <v>8</v>
      </c>
      <c r="P9">
        <v>16</v>
      </c>
      <c r="Q9">
        <v>1.8860872399999999</v>
      </c>
      <c r="R9">
        <v>0.97095631000000004</v>
      </c>
      <c r="S9">
        <f t="shared" si="0"/>
        <v>2.8570435500000002</v>
      </c>
      <c r="T9">
        <f t="shared" si="1"/>
        <v>-25.56482169352255</v>
      </c>
      <c r="U9">
        <f t="shared" si="2"/>
        <v>-25.279107407808265</v>
      </c>
    </row>
    <row r="10" spans="1:21" ht="15.75" customHeight="1" thickBot="1" x14ac:dyDescent="0.3">
      <c r="B10">
        <v>7</v>
      </c>
      <c r="G10">
        <v>4.4472845761447388E-2</v>
      </c>
      <c r="H10">
        <v>0.4796005902025966</v>
      </c>
      <c r="M10">
        <v>2</v>
      </c>
      <c r="N10">
        <v>8</v>
      </c>
      <c r="O10">
        <v>8</v>
      </c>
      <c r="P10">
        <v>16</v>
      </c>
      <c r="Q10">
        <v>2.6930226099999999</v>
      </c>
      <c r="R10">
        <v>0.69162082999999996</v>
      </c>
      <c r="S10">
        <f t="shared" si="0"/>
        <v>3.3846434399999996</v>
      </c>
      <c r="T10">
        <f t="shared" si="1"/>
        <v>-20.853442507624035</v>
      </c>
      <c r="U10">
        <f t="shared" si="2"/>
        <v>-19.930365584547111</v>
      </c>
    </row>
    <row r="11" spans="1:21" ht="15.75" customHeight="1" thickBot="1" x14ac:dyDescent="0.3">
      <c r="B11">
        <v>8</v>
      </c>
      <c r="G11">
        <v>3.5021652674167569E-2</v>
      </c>
      <c r="I11">
        <v>1.0079543524342831</v>
      </c>
      <c r="M11">
        <v>2</v>
      </c>
      <c r="N11">
        <v>8</v>
      </c>
      <c r="O11">
        <v>8</v>
      </c>
      <c r="P11">
        <v>16</v>
      </c>
      <c r="Q11">
        <v>2.5321190800000002</v>
      </c>
      <c r="R11">
        <v>0.67283261000000005</v>
      </c>
      <c r="S11">
        <f t="shared" si="0"/>
        <v>3.2049516900000001</v>
      </c>
      <c r="T11">
        <f t="shared" si="1"/>
        <v>-21.726267284858952</v>
      </c>
      <c r="U11">
        <f t="shared" si="2"/>
        <v>-20.803190361782029</v>
      </c>
    </row>
    <row r="12" spans="1:21" ht="15.75" customHeight="1" thickBot="1" x14ac:dyDescent="0.3">
      <c r="B12">
        <v>9</v>
      </c>
      <c r="G12">
        <v>1.5574446577675469</v>
      </c>
      <c r="J12">
        <v>36.529307300674887</v>
      </c>
      <c r="M12">
        <v>2</v>
      </c>
      <c r="N12">
        <v>8</v>
      </c>
      <c r="O12">
        <v>8</v>
      </c>
      <c r="P12">
        <v>16</v>
      </c>
      <c r="Q12">
        <v>2.6138806300000001</v>
      </c>
      <c r="R12">
        <v>0.69686132000000001</v>
      </c>
      <c r="S12">
        <f t="shared" si="0"/>
        <v>3.3107419500000002</v>
      </c>
      <c r="T12">
        <f t="shared" si="1"/>
        <v>-21.206662462256507</v>
      </c>
      <c r="U12">
        <f t="shared" si="2"/>
        <v>-20.283585539179583</v>
      </c>
    </row>
    <row r="13" spans="1:21" ht="15.75" customHeight="1" thickBot="1" x14ac:dyDescent="0.3">
      <c r="B13">
        <v>10</v>
      </c>
      <c r="G13">
        <v>5.7230925616522647E-2</v>
      </c>
      <c r="K13">
        <v>18.059048234891289</v>
      </c>
      <c r="M13">
        <v>2</v>
      </c>
      <c r="N13">
        <v>8</v>
      </c>
      <c r="O13">
        <v>8</v>
      </c>
      <c r="P13">
        <v>16</v>
      </c>
      <c r="Q13">
        <v>1.8344887599999999</v>
      </c>
      <c r="R13">
        <v>0.68912269999999998</v>
      </c>
      <c r="S13">
        <f t="shared" si="0"/>
        <v>2.5236114599999997</v>
      </c>
      <c r="T13">
        <f t="shared" si="1"/>
        <v>-25.550363641661733</v>
      </c>
      <c r="U13">
        <f t="shared" si="2"/>
        <v>-24.627286718584809</v>
      </c>
    </row>
    <row r="14" spans="1:21" ht="15.75" customHeight="1" thickBot="1" x14ac:dyDescent="0.3">
      <c r="B14">
        <v>11</v>
      </c>
      <c r="G14">
        <v>5.8092278319726631E-2</v>
      </c>
      <c r="L14">
        <v>33045.080095184327</v>
      </c>
      <c r="M14">
        <v>2</v>
      </c>
      <c r="N14">
        <v>8</v>
      </c>
      <c r="O14">
        <v>8</v>
      </c>
      <c r="P14">
        <v>16</v>
      </c>
      <c r="Q14">
        <v>2.6962164199999998</v>
      </c>
      <c r="R14">
        <v>0.69144318999999999</v>
      </c>
      <c r="S14">
        <f t="shared" si="0"/>
        <v>3.38765961</v>
      </c>
      <c r="T14">
        <f t="shared" si="1"/>
        <v>-20.839190716812411</v>
      </c>
      <c r="U14">
        <f t="shared" si="2"/>
        <v>-19.916113793735487</v>
      </c>
    </row>
    <row r="15" spans="1:21" ht="15.75" customHeight="1" thickBot="1" x14ac:dyDescent="0.3">
      <c r="B15">
        <v>12</v>
      </c>
      <c r="H15">
        <v>0.10018327213338819</v>
      </c>
      <c r="I15">
        <v>0.9902057365350394</v>
      </c>
      <c r="M15">
        <v>2</v>
      </c>
      <c r="N15">
        <v>8</v>
      </c>
      <c r="O15">
        <v>8</v>
      </c>
      <c r="P15">
        <v>16</v>
      </c>
      <c r="Q15">
        <v>2.6072467800000001</v>
      </c>
      <c r="R15">
        <v>0.67293855000000002</v>
      </c>
      <c r="S15">
        <f t="shared" si="0"/>
        <v>3.2801853300000001</v>
      </c>
      <c r="T15">
        <f t="shared" si="1"/>
        <v>-21.355020774258968</v>
      </c>
      <c r="U15">
        <f t="shared" si="2"/>
        <v>-20.431943851182044</v>
      </c>
    </row>
    <row r="16" spans="1:21" ht="15.75" customHeight="1" thickBot="1" x14ac:dyDescent="0.3">
      <c r="B16">
        <v>13</v>
      </c>
      <c r="H16">
        <v>8.3742644189728441</v>
      </c>
      <c r="J16">
        <v>48.664509893915437</v>
      </c>
      <c r="M16">
        <v>2</v>
      </c>
      <c r="N16">
        <v>8</v>
      </c>
      <c r="O16">
        <v>8</v>
      </c>
      <c r="P16">
        <v>16</v>
      </c>
      <c r="Q16">
        <v>2.2909749599999998</v>
      </c>
      <c r="R16">
        <v>0.73136703999999997</v>
      </c>
      <c r="S16">
        <f t="shared" si="0"/>
        <v>3.0223419999999996</v>
      </c>
      <c r="T16">
        <f t="shared" si="1"/>
        <v>-22.664907115303183</v>
      </c>
      <c r="U16">
        <f t="shared" si="2"/>
        <v>-21.74183019222626</v>
      </c>
    </row>
    <row r="17" spans="2:21" ht="15.75" customHeight="1" thickBot="1" x14ac:dyDescent="0.3">
      <c r="B17">
        <v>14</v>
      </c>
      <c r="H17">
        <v>0.17933168523200479</v>
      </c>
      <c r="K17">
        <v>18.841373276120059</v>
      </c>
      <c r="M17">
        <v>2</v>
      </c>
      <c r="N17">
        <v>8</v>
      </c>
      <c r="O17">
        <v>8</v>
      </c>
      <c r="P17">
        <v>16</v>
      </c>
      <c r="Q17">
        <v>1.77917429</v>
      </c>
      <c r="R17">
        <v>0.69130305999999997</v>
      </c>
      <c r="S17">
        <f t="shared" si="0"/>
        <v>2.4704773499999999</v>
      </c>
      <c r="T17">
        <f t="shared" si="1"/>
        <v>-25.890837298603515</v>
      </c>
      <c r="U17">
        <f t="shared" si="2"/>
        <v>-24.967760375526591</v>
      </c>
    </row>
    <row r="18" spans="2:21" ht="15.75" customHeight="1" thickBot="1" x14ac:dyDescent="0.3">
      <c r="B18">
        <v>15</v>
      </c>
      <c r="H18">
        <v>0.16719332298483011</v>
      </c>
      <c r="L18">
        <v>111140.53082046669</v>
      </c>
      <c r="M18">
        <v>2</v>
      </c>
      <c r="N18">
        <v>8</v>
      </c>
      <c r="O18">
        <v>8</v>
      </c>
      <c r="P18">
        <v>16</v>
      </c>
      <c r="Q18">
        <v>2.7344897499999998</v>
      </c>
      <c r="R18">
        <v>0.69158085000000002</v>
      </c>
      <c r="S18">
        <f t="shared" si="0"/>
        <v>3.4260706000000001</v>
      </c>
      <c r="T18">
        <f t="shared" si="1"/>
        <v>-20.6587954468507</v>
      </c>
      <c r="U18">
        <f t="shared" si="2"/>
        <v>-19.735718523773777</v>
      </c>
    </row>
    <row r="19" spans="2:21" ht="15.75" customHeight="1" thickBot="1" x14ac:dyDescent="0.3">
      <c r="B19">
        <v>16</v>
      </c>
      <c r="I19">
        <v>1.159513666962747</v>
      </c>
      <c r="J19">
        <v>4.0522183348811254</v>
      </c>
      <c r="M19">
        <v>2</v>
      </c>
      <c r="N19">
        <v>8</v>
      </c>
      <c r="O19">
        <v>8</v>
      </c>
      <c r="P19">
        <v>16</v>
      </c>
      <c r="Q19">
        <v>2.6587180500000001</v>
      </c>
      <c r="R19">
        <v>0.68931575</v>
      </c>
      <c r="S19">
        <f t="shared" si="0"/>
        <v>3.3480338000000001</v>
      </c>
      <c r="T19">
        <f t="shared" si="1"/>
        <v>-21.027447585344991</v>
      </c>
      <c r="U19">
        <f t="shared" si="2"/>
        <v>-20.104370662268067</v>
      </c>
    </row>
    <row r="20" spans="2:21" ht="15.75" customHeight="1" thickBot="1" x14ac:dyDescent="0.3">
      <c r="B20">
        <v>17</v>
      </c>
      <c r="I20">
        <v>1.94476143387736</v>
      </c>
      <c r="K20">
        <v>24.954863280970152</v>
      </c>
      <c r="M20">
        <v>2</v>
      </c>
      <c r="N20">
        <v>8</v>
      </c>
      <c r="O20">
        <v>8</v>
      </c>
      <c r="P20">
        <v>16</v>
      </c>
      <c r="Q20">
        <v>1.72778448</v>
      </c>
      <c r="R20">
        <v>0.74611863</v>
      </c>
      <c r="S20">
        <f t="shared" si="0"/>
        <v>2.4739031100000002</v>
      </c>
      <c r="T20">
        <f t="shared" si="1"/>
        <v>-25.868665797355028</v>
      </c>
      <c r="U20">
        <f t="shared" si="2"/>
        <v>-24.945588874278105</v>
      </c>
    </row>
    <row r="21" spans="2:21" ht="15.75" customHeight="1" thickBot="1" x14ac:dyDescent="0.3">
      <c r="B21">
        <v>18</v>
      </c>
      <c r="I21">
        <v>1.7914159418462261</v>
      </c>
      <c r="L21">
        <v>331754.26113727858</v>
      </c>
      <c r="M21">
        <v>2</v>
      </c>
      <c r="N21">
        <v>8</v>
      </c>
      <c r="O21">
        <v>8</v>
      </c>
      <c r="P21">
        <v>16</v>
      </c>
      <c r="Q21">
        <v>2.7010299600000001</v>
      </c>
      <c r="R21">
        <v>0.74584784999999998</v>
      </c>
      <c r="S21">
        <f t="shared" si="0"/>
        <v>3.4468778100000002</v>
      </c>
      <c r="T21">
        <f t="shared" si="1"/>
        <v>-20.561918136787128</v>
      </c>
      <c r="U21">
        <f t="shared" si="2"/>
        <v>-19.638841213710204</v>
      </c>
    </row>
    <row r="22" spans="2:21" ht="15.75" customHeight="1" thickBot="1" x14ac:dyDescent="0.3">
      <c r="B22">
        <v>19</v>
      </c>
      <c r="J22">
        <v>3.2380393694475131</v>
      </c>
      <c r="K22">
        <v>20.983295482413169</v>
      </c>
      <c r="M22">
        <v>2</v>
      </c>
      <c r="N22">
        <v>8</v>
      </c>
      <c r="O22">
        <v>8</v>
      </c>
      <c r="P22">
        <v>16</v>
      </c>
      <c r="Q22">
        <v>1.6945326000000001</v>
      </c>
      <c r="R22">
        <v>0.68716003000000003</v>
      </c>
      <c r="S22">
        <f t="shared" si="0"/>
        <v>2.3816926299999999</v>
      </c>
      <c r="T22">
        <f t="shared" si="1"/>
        <v>-26.476436772094051</v>
      </c>
      <c r="U22">
        <f t="shared" si="2"/>
        <v>-25.553359849017127</v>
      </c>
    </row>
    <row r="23" spans="2:21" ht="15.75" customHeight="1" thickBot="1" x14ac:dyDescent="0.3">
      <c r="B23">
        <v>20</v>
      </c>
      <c r="J23">
        <v>2.812550765102166</v>
      </c>
      <c r="L23">
        <v>90631.224940137472</v>
      </c>
      <c r="M23">
        <v>2</v>
      </c>
      <c r="N23">
        <v>8</v>
      </c>
      <c r="O23">
        <v>8</v>
      </c>
      <c r="P23">
        <v>16</v>
      </c>
      <c r="Q23">
        <v>2.6262460500000002</v>
      </c>
      <c r="R23">
        <v>0.68329605999999998</v>
      </c>
      <c r="S23">
        <f t="shared" si="0"/>
        <v>3.3095421100000002</v>
      </c>
      <c r="T23">
        <f t="shared" si="1"/>
        <v>-21.212462044279334</v>
      </c>
      <c r="U23">
        <f t="shared" si="2"/>
        <v>-20.289385121202411</v>
      </c>
    </row>
    <row r="24" spans="2:21" ht="15.75" customHeight="1" thickBot="1" x14ac:dyDescent="0.3">
      <c r="B24">
        <v>21</v>
      </c>
      <c r="K24">
        <v>9.8367570636255692</v>
      </c>
      <c r="L24">
        <v>171942.62425427581</v>
      </c>
      <c r="M24">
        <v>2</v>
      </c>
      <c r="N24">
        <v>8</v>
      </c>
      <c r="O24">
        <v>8</v>
      </c>
      <c r="P24">
        <v>16</v>
      </c>
      <c r="Q24">
        <v>1.8370206899999999</v>
      </c>
      <c r="R24">
        <v>0.96918338999999998</v>
      </c>
      <c r="S24">
        <f t="shared" si="0"/>
        <v>2.8062040799999997</v>
      </c>
      <c r="T24">
        <f t="shared" si="1"/>
        <v>-23.852096213433995</v>
      </c>
      <c r="U24">
        <f t="shared" si="2"/>
        <v>-22.929019290357072</v>
      </c>
    </row>
    <row r="25" spans="2:21" ht="15.75" customHeight="1" thickBot="1" x14ac:dyDescent="0.3">
      <c r="B25">
        <v>22</v>
      </c>
      <c r="G25">
        <v>5.9820777314861573E-2</v>
      </c>
      <c r="H25">
        <v>0.18927531459013469</v>
      </c>
      <c r="I25">
        <v>0.95662220883577276</v>
      </c>
      <c r="M25">
        <v>3</v>
      </c>
      <c r="N25">
        <v>8</v>
      </c>
      <c r="O25">
        <v>8</v>
      </c>
      <c r="P25">
        <v>16</v>
      </c>
      <c r="Q25">
        <v>2.5130080600000002</v>
      </c>
      <c r="R25">
        <v>0.67403672000000003</v>
      </c>
      <c r="S25">
        <f t="shared" si="0"/>
        <v>3.1870447800000004</v>
      </c>
      <c r="T25">
        <f t="shared" si="1"/>
        <v>-19.815914177148652</v>
      </c>
      <c r="U25">
        <f t="shared" si="2"/>
        <v>-17.815914177148652</v>
      </c>
    </row>
    <row r="26" spans="2:21" ht="15.75" customHeight="1" thickBot="1" x14ac:dyDescent="0.3">
      <c r="B26">
        <v>23</v>
      </c>
      <c r="G26">
        <v>6.0834660700712817</v>
      </c>
      <c r="H26">
        <v>0.1883285016245404</v>
      </c>
      <c r="J26">
        <v>78.034329338802792</v>
      </c>
      <c r="M26">
        <v>3</v>
      </c>
      <c r="N26">
        <v>8</v>
      </c>
      <c r="O26">
        <v>8</v>
      </c>
      <c r="P26">
        <v>16</v>
      </c>
      <c r="Q26">
        <v>2.5759620600000002</v>
      </c>
      <c r="R26">
        <v>0.69356386000000003</v>
      </c>
      <c r="S26">
        <f t="shared" si="0"/>
        <v>3.2695259200000004</v>
      </c>
      <c r="T26">
        <f t="shared" si="1"/>
        <v>-19.407099622948856</v>
      </c>
      <c r="U26">
        <f t="shared" si="2"/>
        <v>-17.407099622948856</v>
      </c>
    </row>
    <row r="27" spans="2:21" ht="15.75" customHeight="1" thickBot="1" x14ac:dyDescent="0.3">
      <c r="B27">
        <v>24</v>
      </c>
      <c r="G27">
        <v>0.21281296762589361</v>
      </c>
      <c r="H27">
        <v>8.717150600542567E-2</v>
      </c>
      <c r="K27">
        <v>20.896525178993031</v>
      </c>
      <c r="M27">
        <v>3</v>
      </c>
      <c r="N27">
        <v>8</v>
      </c>
      <c r="O27">
        <v>8</v>
      </c>
      <c r="P27">
        <v>16</v>
      </c>
      <c r="Q27">
        <v>1.7637936299999999</v>
      </c>
      <c r="R27">
        <v>0.69420208999999999</v>
      </c>
      <c r="S27">
        <f t="shared" si="0"/>
        <v>2.45799572</v>
      </c>
      <c r="T27">
        <f t="shared" si="1"/>
        <v>-23.971879237608086</v>
      </c>
      <c r="U27">
        <f t="shared" si="2"/>
        <v>-21.971879237608086</v>
      </c>
    </row>
    <row r="28" spans="2:21" ht="15.75" customHeight="1" thickBot="1" x14ac:dyDescent="0.3">
      <c r="B28">
        <v>25</v>
      </c>
      <c r="M28">
        <v>3</v>
      </c>
      <c r="N28">
        <v>8</v>
      </c>
      <c r="O28">
        <v>8</v>
      </c>
      <c r="P28">
        <v>16</v>
      </c>
      <c r="S28" t="e">
        <f t="shared" si="0"/>
        <v>#N/A</v>
      </c>
      <c r="T28" t="e">
        <f t="shared" si="1"/>
        <v>#N/A</v>
      </c>
      <c r="U28" t="e">
        <f t="shared" si="2"/>
        <v>#N/A</v>
      </c>
    </row>
    <row r="29" spans="2:21" ht="15.75" customHeight="1" thickBot="1" x14ac:dyDescent="0.3">
      <c r="B29">
        <v>26</v>
      </c>
      <c r="M29">
        <v>3</v>
      </c>
      <c r="N29">
        <v>8</v>
      </c>
      <c r="O29">
        <v>8</v>
      </c>
      <c r="P29">
        <v>16</v>
      </c>
      <c r="S29" t="e">
        <f t="shared" si="0"/>
        <v>#N/A</v>
      </c>
      <c r="T29" t="e">
        <f t="shared" si="1"/>
        <v>#N/A</v>
      </c>
      <c r="U29" t="e">
        <f t="shared" si="2"/>
        <v>#N/A</v>
      </c>
    </row>
    <row r="30" spans="2:21" ht="15.75" customHeight="1" thickBot="1" x14ac:dyDescent="0.3">
      <c r="B30">
        <v>27</v>
      </c>
      <c r="M30">
        <v>3</v>
      </c>
      <c r="N30">
        <v>8</v>
      </c>
      <c r="O30">
        <v>8</v>
      </c>
      <c r="P30">
        <v>16</v>
      </c>
      <c r="S30" t="e">
        <f t="shared" si="0"/>
        <v>#N/A</v>
      </c>
      <c r="T30" t="e">
        <f t="shared" si="1"/>
        <v>#N/A</v>
      </c>
      <c r="U30" t="e">
        <f t="shared" si="2"/>
        <v>#N/A</v>
      </c>
    </row>
    <row r="31" spans="2:21" ht="15.75" customHeight="1" thickBot="1" x14ac:dyDescent="0.3">
      <c r="B31">
        <v>28</v>
      </c>
      <c r="M31">
        <v>3</v>
      </c>
      <c r="N31">
        <v>8</v>
      </c>
      <c r="O31">
        <v>8</v>
      </c>
      <c r="P31">
        <v>16</v>
      </c>
      <c r="S31" t="e">
        <f t="shared" si="0"/>
        <v>#N/A</v>
      </c>
      <c r="T31" t="e">
        <f t="shared" si="1"/>
        <v>#N/A</v>
      </c>
      <c r="U31" t="e">
        <f t="shared" si="2"/>
        <v>#N/A</v>
      </c>
    </row>
    <row r="32" spans="2:21" ht="15.75" customHeight="1" thickBot="1" x14ac:dyDescent="0.3">
      <c r="B32">
        <v>29</v>
      </c>
      <c r="M32">
        <v>3</v>
      </c>
      <c r="N32">
        <v>8</v>
      </c>
      <c r="O32">
        <v>8</v>
      </c>
      <c r="P32">
        <v>16</v>
      </c>
      <c r="S32" t="e">
        <f t="shared" si="0"/>
        <v>#N/A</v>
      </c>
      <c r="T32" t="e">
        <f t="shared" si="1"/>
        <v>#N/A</v>
      </c>
      <c r="U32" t="e">
        <f t="shared" si="2"/>
        <v>#N/A</v>
      </c>
    </row>
    <row r="33" spans="2:21" ht="15.75" customHeight="1" thickBot="1" x14ac:dyDescent="0.3">
      <c r="B33">
        <v>30</v>
      </c>
      <c r="M33">
        <v>3</v>
      </c>
      <c r="N33">
        <v>8</v>
      </c>
      <c r="O33">
        <v>8</v>
      </c>
      <c r="P33">
        <v>16</v>
      </c>
      <c r="S33" t="e">
        <f t="shared" si="0"/>
        <v>#N/A</v>
      </c>
      <c r="T33" t="e">
        <f t="shared" si="1"/>
        <v>#N/A</v>
      </c>
      <c r="U33" t="e">
        <f t="shared" si="2"/>
        <v>#N/A</v>
      </c>
    </row>
    <row r="34" spans="2:21" ht="15.75" customHeight="1" thickBot="1" x14ac:dyDescent="0.3">
      <c r="B34">
        <v>31</v>
      </c>
      <c r="M34">
        <v>3</v>
      </c>
      <c r="N34">
        <v>8</v>
      </c>
      <c r="O34">
        <v>8</v>
      </c>
      <c r="P34">
        <v>16</v>
      </c>
      <c r="S34" t="e">
        <f t="shared" ref="S34:S65" si="3">IF(AND(ISNUMBER(Q34), ISNUMBER(R34)), Q34 + R34, NA())</f>
        <v>#N/A</v>
      </c>
      <c r="T34" t="e">
        <f t="shared" ref="T34:T65" si="4">P$2*LN(S34/P$2)+2*M34</f>
        <v>#N/A</v>
      </c>
      <c r="U34" t="e">
        <f t="shared" ref="U34:U65" si="5">T34+(2*M34^2+2*M34)/(P34-M34-1)</f>
        <v>#N/A</v>
      </c>
    </row>
    <row r="35" spans="2:21" ht="15.75" customHeight="1" thickBot="1" x14ac:dyDescent="0.3">
      <c r="B35">
        <v>32</v>
      </c>
      <c r="M35">
        <v>3</v>
      </c>
      <c r="N35">
        <v>8</v>
      </c>
      <c r="O35">
        <v>8</v>
      </c>
      <c r="P35">
        <v>16</v>
      </c>
      <c r="S35" t="e">
        <f t="shared" si="3"/>
        <v>#N/A</v>
      </c>
      <c r="T35" t="e">
        <f t="shared" si="4"/>
        <v>#N/A</v>
      </c>
      <c r="U35" t="e">
        <f t="shared" si="5"/>
        <v>#N/A</v>
      </c>
    </row>
    <row r="36" spans="2:21" ht="15.75" customHeight="1" thickBot="1" x14ac:dyDescent="0.3">
      <c r="B36">
        <v>33</v>
      </c>
      <c r="M36">
        <v>3</v>
      </c>
      <c r="N36">
        <v>8</v>
      </c>
      <c r="O36">
        <v>8</v>
      </c>
      <c r="P36">
        <v>16</v>
      </c>
      <c r="S36" t="e">
        <f t="shared" si="3"/>
        <v>#N/A</v>
      </c>
      <c r="T36" t="e">
        <f t="shared" si="4"/>
        <v>#N/A</v>
      </c>
      <c r="U36" t="e">
        <f t="shared" si="5"/>
        <v>#N/A</v>
      </c>
    </row>
    <row r="37" spans="2:21" ht="15.75" customHeight="1" thickBot="1" x14ac:dyDescent="0.3">
      <c r="B37">
        <v>34</v>
      </c>
      <c r="M37">
        <v>3</v>
      </c>
      <c r="N37">
        <v>8</v>
      </c>
      <c r="O37">
        <v>8</v>
      </c>
      <c r="P37">
        <v>16</v>
      </c>
      <c r="S37" t="e">
        <f t="shared" si="3"/>
        <v>#N/A</v>
      </c>
      <c r="T37" t="e">
        <f t="shared" si="4"/>
        <v>#N/A</v>
      </c>
      <c r="U37" t="e">
        <f t="shared" si="5"/>
        <v>#N/A</v>
      </c>
    </row>
    <row r="38" spans="2:21" ht="15.75" customHeight="1" thickBot="1" x14ac:dyDescent="0.3">
      <c r="B38">
        <v>35</v>
      </c>
      <c r="M38">
        <v>3</v>
      </c>
      <c r="N38">
        <v>8</v>
      </c>
      <c r="O38">
        <v>8</v>
      </c>
      <c r="P38">
        <v>16</v>
      </c>
      <c r="S38" t="e">
        <f t="shared" si="3"/>
        <v>#N/A</v>
      </c>
      <c r="T38" t="e">
        <f t="shared" si="4"/>
        <v>#N/A</v>
      </c>
      <c r="U38" t="e">
        <f t="shared" si="5"/>
        <v>#N/A</v>
      </c>
    </row>
    <row r="39" spans="2:21" ht="15.75" customHeight="1" thickBot="1" x14ac:dyDescent="0.3">
      <c r="B39">
        <v>36</v>
      </c>
      <c r="M39">
        <v>3</v>
      </c>
      <c r="N39">
        <v>8</v>
      </c>
      <c r="O39">
        <v>8</v>
      </c>
      <c r="P39">
        <v>16</v>
      </c>
      <c r="S39" t="e">
        <f t="shared" si="3"/>
        <v>#N/A</v>
      </c>
      <c r="T39" t="e">
        <f t="shared" si="4"/>
        <v>#N/A</v>
      </c>
      <c r="U39" t="e">
        <f t="shared" si="5"/>
        <v>#N/A</v>
      </c>
    </row>
    <row r="40" spans="2:21" ht="15.75" customHeight="1" thickBot="1" x14ac:dyDescent="0.3">
      <c r="B40">
        <v>37</v>
      </c>
      <c r="M40">
        <v>3</v>
      </c>
      <c r="N40">
        <v>8</v>
      </c>
      <c r="O40">
        <v>8</v>
      </c>
      <c r="P40">
        <v>16</v>
      </c>
      <c r="S40" t="e">
        <f t="shared" si="3"/>
        <v>#N/A</v>
      </c>
      <c r="T40" t="e">
        <f t="shared" si="4"/>
        <v>#N/A</v>
      </c>
      <c r="U40" t="e">
        <f t="shared" si="5"/>
        <v>#N/A</v>
      </c>
    </row>
    <row r="41" spans="2:21" ht="15.75" customHeight="1" thickBot="1" x14ac:dyDescent="0.3">
      <c r="B41">
        <v>38</v>
      </c>
      <c r="M41">
        <v>3</v>
      </c>
      <c r="N41">
        <v>8</v>
      </c>
      <c r="O41">
        <v>8</v>
      </c>
      <c r="P41">
        <v>16</v>
      </c>
      <c r="S41" t="e">
        <f t="shared" si="3"/>
        <v>#N/A</v>
      </c>
      <c r="T41" t="e">
        <f t="shared" si="4"/>
        <v>#N/A</v>
      </c>
      <c r="U41" t="e">
        <f t="shared" si="5"/>
        <v>#N/A</v>
      </c>
    </row>
    <row r="42" spans="2:21" ht="15.75" customHeight="1" thickBot="1" x14ac:dyDescent="0.3">
      <c r="B42">
        <v>39</v>
      </c>
      <c r="M42">
        <v>3</v>
      </c>
      <c r="N42">
        <v>8</v>
      </c>
      <c r="O42">
        <v>8</v>
      </c>
      <c r="P42">
        <v>16</v>
      </c>
      <c r="S42" t="e">
        <f t="shared" si="3"/>
        <v>#N/A</v>
      </c>
      <c r="T42" t="e">
        <f t="shared" si="4"/>
        <v>#N/A</v>
      </c>
      <c r="U42" t="e">
        <f t="shared" si="5"/>
        <v>#N/A</v>
      </c>
    </row>
    <row r="43" spans="2:21" ht="15.75" customHeight="1" thickBot="1" x14ac:dyDescent="0.3">
      <c r="B43">
        <v>40</v>
      </c>
      <c r="M43">
        <v>3</v>
      </c>
      <c r="N43">
        <v>8</v>
      </c>
      <c r="O43">
        <v>8</v>
      </c>
      <c r="P43">
        <v>16</v>
      </c>
      <c r="S43" t="e">
        <f t="shared" si="3"/>
        <v>#N/A</v>
      </c>
      <c r="T43" t="e">
        <f t="shared" si="4"/>
        <v>#N/A</v>
      </c>
      <c r="U43" t="e">
        <f t="shared" si="5"/>
        <v>#N/A</v>
      </c>
    </row>
    <row r="44" spans="2:21" ht="15.75" customHeight="1" thickBot="1" x14ac:dyDescent="0.3">
      <c r="B44">
        <v>41</v>
      </c>
      <c r="M44">
        <v>3</v>
      </c>
      <c r="N44">
        <v>8</v>
      </c>
      <c r="O44">
        <v>8</v>
      </c>
      <c r="P44">
        <v>16</v>
      </c>
      <c r="S44" t="e">
        <f t="shared" si="3"/>
        <v>#N/A</v>
      </c>
      <c r="T44" t="e">
        <f t="shared" si="4"/>
        <v>#N/A</v>
      </c>
      <c r="U44" t="e">
        <f t="shared" si="5"/>
        <v>#N/A</v>
      </c>
    </row>
    <row r="45" spans="2:21" ht="15.75" customHeight="1" thickBot="1" x14ac:dyDescent="0.3">
      <c r="B45">
        <v>42</v>
      </c>
      <c r="M45">
        <v>4</v>
      </c>
      <c r="N45">
        <v>8</v>
      </c>
      <c r="O45">
        <v>8</v>
      </c>
      <c r="P45">
        <v>16</v>
      </c>
      <c r="S45" t="e">
        <f t="shared" si="3"/>
        <v>#N/A</v>
      </c>
      <c r="T45" t="e">
        <f t="shared" si="4"/>
        <v>#N/A</v>
      </c>
      <c r="U45" t="e">
        <f t="shared" si="5"/>
        <v>#N/A</v>
      </c>
    </row>
    <row r="46" spans="2:21" ht="15.75" customHeight="1" thickBot="1" x14ac:dyDescent="0.3">
      <c r="B46">
        <v>43</v>
      </c>
      <c r="M46">
        <v>4</v>
      </c>
      <c r="N46">
        <v>8</v>
      </c>
      <c r="O46">
        <v>8</v>
      </c>
      <c r="P46">
        <v>16</v>
      </c>
      <c r="S46" t="e">
        <f t="shared" si="3"/>
        <v>#N/A</v>
      </c>
      <c r="T46" t="e">
        <f t="shared" si="4"/>
        <v>#N/A</v>
      </c>
      <c r="U46" t="e">
        <f t="shared" si="5"/>
        <v>#N/A</v>
      </c>
    </row>
    <row r="47" spans="2:21" ht="15.75" customHeight="1" thickBot="1" x14ac:dyDescent="0.3">
      <c r="B47">
        <v>44</v>
      </c>
      <c r="M47">
        <v>4</v>
      </c>
      <c r="N47">
        <v>8</v>
      </c>
      <c r="O47">
        <v>8</v>
      </c>
      <c r="P47">
        <v>16</v>
      </c>
      <c r="S47" t="e">
        <f t="shared" si="3"/>
        <v>#N/A</v>
      </c>
      <c r="T47" t="e">
        <f t="shared" si="4"/>
        <v>#N/A</v>
      </c>
      <c r="U47" t="e">
        <f t="shared" si="5"/>
        <v>#N/A</v>
      </c>
    </row>
    <row r="48" spans="2:21" ht="15.75" customHeight="1" thickBot="1" x14ac:dyDescent="0.3">
      <c r="B48">
        <v>45</v>
      </c>
      <c r="M48">
        <v>4</v>
      </c>
      <c r="N48">
        <v>8</v>
      </c>
      <c r="O48">
        <v>8</v>
      </c>
      <c r="P48">
        <v>16</v>
      </c>
      <c r="S48" t="e">
        <f t="shared" si="3"/>
        <v>#N/A</v>
      </c>
      <c r="T48" t="e">
        <f t="shared" si="4"/>
        <v>#N/A</v>
      </c>
      <c r="U48" t="e">
        <f t="shared" si="5"/>
        <v>#N/A</v>
      </c>
    </row>
    <row r="49" spans="2:21" ht="15.75" customHeight="1" thickBot="1" x14ac:dyDescent="0.3">
      <c r="B49">
        <v>46</v>
      </c>
      <c r="M49">
        <v>4</v>
      </c>
      <c r="N49">
        <v>8</v>
      </c>
      <c r="O49">
        <v>8</v>
      </c>
      <c r="P49">
        <v>16</v>
      </c>
      <c r="S49" t="e">
        <f t="shared" si="3"/>
        <v>#N/A</v>
      </c>
      <c r="T49" t="e">
        <f t="shared" si="4"/>
        <v>#N/A</v>
      </c>
      <c r="U49" t="e">
        <f t="shared" si="5"/>
        <v>#N/A</v>
      </c>
    </row>
    <row r="50" spans="2:21" ht="15.75" customHeight="1" thickBot="1" x14ac:dyDescent="0.3">
      <c r="B50">
        <v>47</v>
      </c>
      <c r="M50">
        <v>4</v>
      </c>
      <c r="N50">
        <v>8</v>
      </c>
      <c r="O50">
        <v>8</v>
      </c>
      <c r="P50">
        <v>16</v>
      </c>
      <c r="S50" t="e">
        <f t="shared" si="3"/>
        <v>#N/A</v>
      </c>
      <c r="T50" t="e">
        <f t="shared" si="4"/>
        <v>#N/A</v>
      </c>
      <c r="U50" t="e">
        <f t="shared" si="5"/>
        <v>#N/A</v>
      </c>
    </row>
    <row r="51" spans="2:21" ht="15.75" customHeight="1" thickBot="1" x14ac:dyDescent="0.3">
      <c r="B51">
        <v>48</v>
      </c>
      <c r="M51">
        <v>4</v>
      </c>
      <c r="N51">
        <v>8</v>
      </c>
      <c r="O51">
        <v>8</v>
      </c>
      <c r="P51">
        <v>16</v>
      </c>
      <c r="S51" t="e">
        <f t="shared" si="3"/>
        <v>#N/A</v>
      </c>
      <c r="T51" t="e">
        <f t="shared" si="4"/>
        <v>#N/A</v>
      </c>
      <c r="U51" t="e">
        <f t="shared" si="5"/>
        <v>#N/A</v>
      </c>
    </row>
    <row r="52" spans="2:21" ht="15.75" customHeight="1" thickBot="1" x14ac:dyDescent="0.3">
      <c r="B52">
        <v>49</v>
      </c>
      <c r="M52">
        <v>4</v>
      </c>
      <c r="N52">
        <v>8</v>
      </c>
      <c r="O52">
        <v>8</v>
      </c>
      <c r="P52">
        <v>16</v>
      </c>
      <c r="S52" t="e">
        <f t="shared" si="3"/>
        <v>#N/A</v>
      </c>
      <c r="T52" t="e">
        <f t="shared" si="4"/>
        <v>#N/A</v>
      </c>
      <c r="U52" t="e">
        <f t="shared" si="5"/>
        <v>#N/A</v>
      </c>
    </row>
    <row r="53" spans="2:21" ht="15.75" customHeight="1" thickBot="1" x14ac:dyDescent="0.3">
      <c r="B53">
        <v>50</v>
      </c>
      <c r="M53">
        <v>4</v>
      </c>
      <c r="N53">
        <v>8</v>
      </c>
      <c r="O53">
        <v>8</v>
      </c>
      <c r="P53">
        <v>16</v>
      </c>
      <c r="S53" t="e">
        <f t="shared" si="3"/>
        <v>#N/A</v>
      </c>
      <c r="T53" t="e">
        <f t="shared" si="4"/>
        <v>#N/A</v>
      </c>
      <c r="U53" t="e">
        <f t="shared" si="5"/>
        <v>#N/A</v>
      </c>
    </row>
    <row r="54" spans="2:21" ht="15.75" customHeight="1" thickBot="1" x14ac:dyDescent="0.3">
      <c r="B54">
        <v>51</v>
      </c>
      <c r="M54">
        <v>4</v>
      </c>
      <c r="N54">
        <v>8</v>
      </c>
      <c r="O54">
        <v>8</v>
      </c>
      <c r="P54">
        <v>16</v>
      </c>
      <c r="S54" t="e">
        <f t="shared" si="3"/>
        <v>#N/A</v>
      </c>
      <c r="T54" t="e">
        <f t="shared" si="4"/>
        <v>#N/A</v>
      </c>
      <c r="U54" t="e">
        <f t="shared" si="5"/>
        <v>#N/A</v>
      </c>
    </row>
    <row r="55" spans="2:21" ht="15.75" customHeight="1" thickBot="1" x14ac:dyDescent="0.3">
      <c r="B55">
        <v>52</v>
      </c>
      <c r="M55">
        <v>4</v>
      </c>
      <c r="N55">
        <v>8</v>
      </c>
      <c r="O55">
        <v>8</v>
      </c>
      <c r="P55">
        <v>16</v>
      </c>
      <c r="S55" t="e">
        <f t="shared" si="3"/>
        <v>#N/A</v>
      </c>
      <c r="T55" t="e">
        <f t="shared" si="4"/>
        <v>#N/A</v>
      </c>
      <c r="U55" t="e">
        <f t="shared" si="5"/>
        <v>#N/A</v>
      </c>
    </row>
    <row r="56" spans="2:21" ht="15.75" customHeight="1" thickBot="1" x14ac:dyDescent="0.3">
      <c r="B56">
        <v>53</v>
      </c>
      <c r="M56">
        <v>4</v>
      </c>
      <c r="N56">
        <v>8</v>
      </c>
      <c r="O56">
        <v>8</v>
      </c>
      <c r="P56">
        <v>16</v>
      </c>
      <c r="S56" t="e">
        <f t="shared" si="3"/>
        <v>#N/A</v>
      </c>
      <c r="T56" t="e">
        <f t="shared" si="4"/>
        <v>#N/A</v>
      </c>
      <c r="U56" t="e">
        <f t="shared" si="5"/>
        <v>#N/A</v>
      </c>
    </row>
    <row r="57" spans="2:21" ht="15.75" customHeight="1" thickBot="1" x14ac:dyDescent="0.3">
      <c r="B57">
        <v>54</v>
      </c>
      <c r="M57">
        <v>4</v>
      </c>
      <c r="N57">
        <v>8</v>
      </c>
      <c r="O57">
        <v>8</v>
      </c>
      <c r="P57">
        <v>16</v>
      </c>
      <c r="S57" t="e">
        <f t="shared" si="3"/>
        <v>#N/A</v>
      </c>
      <c r="T57" t="e">
        <f t="shared" si="4"/>
        <v>#N/A</v>
      </c>
      <c r="U57" t="e">
        <f t="shared" si="5"/>
        <v>#N/A</v>
      </c>
    </row>
    <row r="58" spans="2:21" ht="15.75" customHeight="1" thickBot="1" x14ac:dyDescent="0.3">
      <c r="B58">
        <v>55</v>
      </c>
      <c r="M58">
        <v>4</v>
      </c>
      <c r="N58">
        <v>8</v>
      </c>
      <c r="O58">
        <v>8</v>
      </c>
      <c r="P58">
        <v>16</v>
      </c>
      <c r="S58" t="e">
        <f t="shared" si="3"/>
        <v>#N/A</v>
      </c>
      <c r="T58" t="e">
        <f t="shared" si="4"/>
        <v>#N/A</v>
      </c>
      <c r="U58" t="e">
        <f t="shared" si="5"/>
        <v>#N/A</v>
      </c>
    </row>
    <row r="59" spans="2:21" ht="15.75" customHeight="1" thickBot="1" x14ac:dyDescent="0.3">
      <c r="B59">
        <v>56</v>
      </c>
      <c r="M59">
        <v>4</v>
      </c>
      <c r="N59">
        <v>8</v>
      </c>
      <c r="O59">
        <v>8</v>
      </c>
      <c r="P59">
        <v>16</v>
      </c>
      <c r="S59" t="e">
        <f t="shared" si="3"/>
        <v>#N/A</v>
      </c>
      <c r="T59" t="e">
        <f t="shared" si="4"/>
        <v>#N/A</v>
      </c>
      <c r="U59" t="e">
        <f t="shared" si="5"/>
        <v>#N/A</v>
      </c>
    </row>
    <row r="60" spans="2:21" ht="15.75" customHeight="1" thickBot="1" x14ac:dyDescent="0.3">
      <c r="B60">
        <v>57</v>
      </c>
      <c r="M60">
        <v>5</v>
      </c>
      <c r="N60">
        <v>8</v>
      </c>
      <c r="O60">
        <v>8</v>
      </c>
      <c r="P60">
        <v>16</v>
      </c>
      <c r="S60" t="e">
        <f t="shared" si="3"/>
        <v>#N/A</v>
      </c>
      <c r="T60" t="e">
        <f t="shared" si="4"/>
        <v>#N/A</v>
      </c>
      <c r="U60" t="e">
        <f t="shared" si="5"/>
        <v>#N/A</v>
      </c>
    </row>
    <row r="61" spans="2:21" ht="15.75" customHeight="1" thickBot="1" x14ac:dyDescent="0.3">
      <c r="B61">
        <v>58</v>
      </c>
      <c r="M61">
        <v>5</v>
      </c>
      <c r="N61">
        <v>8</v>
      </c>
      <c r="O61">
        <v>8</v>
      </c>
      <c r="P61">
        <v>16</v>
      </c>
      <c r="S61" t="e">
        <f t="shared" si="3"/>
        <v>#N/A</v>
      </c>
      <c r="T61" t="e">
        <f t="shared" si="4"/>
        <v>#N/A</v>
      </c>
      <c r="U61" t="e">
        <f t="shared" si="5"/>
        <v>#N/A</v>
      </c>
    </row>
    <row r="62" spans="2:21" ht="15.75" customHeight="1" thickBot="1" x14ac:dyDescent="0.3">
      <c r="B62">
        <v>59</v>
      </c>
      <c r="M62">
        <v>5</v>
      </c>
      <c r="N62">
        <v>8</v>
      </c>
      <c r="O62">
        <v>8</v>
      </c>
      <c r="P62">
        <v>16</v>
      </c>
      <c r="S62" t="e">
        <f t="shared" si="3"/>
        <v>#N/A</v>
      </c>
      <c r="T62" t="e">
        <f t="shared" si="4"/>
        <v>#N/A</v>
      </c>
      <c r="U62" t="e">
        <f t="shared" si="5"/>
        <v>#N/A</v>
      </c>
    </row>
    <row r="63" spans="2:21" ht="15.75" customHeight="1" thickBot="1" x14ac:dyDescent="0.3">
      <c r="B63">
        <v>60</v>
      </c>
      <c r="M63">
        <v>5</v>
      </c>
      <c r="N63">
        <v>8</v>
      </c>
      <c r="O63">
        <v>8</v>
      </c>
      <c r="P63">
        <v>16</v>
      </c>
      <c r="S63" t="e">
        <f t="shared" si="3"/>
        <v>#N/A</v>
      </c>
      <c r="T63" t="e">
        <f t="shared" si="4"/>
        <v>#N/A</v>
      </c>
      <c r="U63" t="e">
        <f t="shared" si="5"/>
        <v>#N/A</v>
      </c>
    </row>
    <row r="64" spans="2:21" ht="15.75" customHeight="1" thickBot="1" x14ac:dyDescent="0.3">
      <c r="B64">
        <v>61</v>
      </c>
      <c r="M64">
        <v>5</v>
      </c>
      <c r="N64">
        <v>8</v>
      </c>
      <c r="O64">
        <v>8</v>
      </c>
      <c r="P64">
        <v>16</v>
      </c>
      <c r="S64" t="e">
        <f t="shared" si="3"/>
        <v>#N/A</v>
      </c>
      <c r="T64" t="e">
        <f t="shared" si="4"/>
        <v>#N/A</v>
      </c>
      <c r="U64" t="e">
        <f t="shared" si="5"/>
        <v>#N/A</v>
      </c>
    </row>
    <row r="65" spans="1:21" ht="15.75" customHeight="1" thickBot="1" x14ac:dyDescent="0.3">
      <c r="B65">
        <v>62</v>
      </c>
      <c r="M65">
        <v>5</v>
      </c>
      <c r="N65">
        <v>8</v>
      </c>
      <c r="O65">
        <v>8</v>
      </c>
      <c r="P65">
        <v>16</v>
      </c>
      <c r="S65" t="e">
        <f t="shared" si="3"/>
        <v>#N/A</v>
      </c>
      <c r="T65" t="e">
        <f t="shared" si="4"/>
        <v>#N/A</v>
      </c>
      <c r="U65" t="e">
        <f t="shared" si="5"/>
        <v>#N/A</v>
      </c>
    </row>
    <row r="66" spans="1:21" ht="15.75" customHeight="1" thickBot="1" x14ac:dyDescent="0.3">
      <c r="B66">
        <v>63</v>
      </c>
      <c r="M66">
        <v>6</v>
      </c>
      <c r="N66">
        <v>8</v>
      </c>
      <c r="O66">
        <v>8</v>
      </c>
      <c r="P66">
        <v>16</v>
      </c>
      <c r="S66" t="e">
        <f t="shared" ref="S66:S97" si="6">IF(AND(ISNUMBER(Q66), ISNUMBER(R66)), Q66 + R66, NA())</f>
        <v>#N/A</v>
      </c>
      <c r="T66" t="e">
        <f t="shared" ref="T66:T97" si="7">P$2*LN(S66/P$2)+2*M66</f>
        <v>#N/A</v>
      </c>
      <c r="U66" t="e">
        <f t="shared" ref="U66:U97" si="8">T66+(2*M66^2+2*M66)/(P66-M66-1)</f>
        <v>#N/A</v>
      </c>
    </row>
    <row r="67" spans="1:21" ht="15.75" customHeight="1" thickBot="1" x14ac:dyDescent="0.3">
      <c r="A67" t="s">
        <v>22</v>
      </c>
      <c r="B67">
        <v>64</v>
      </c>
      <c r="M67">
        <v>0</v>
      </c>
      <c r="N67">
        <v>8</v>
      </c>
      <c r="O67">
        <v>8</v>
      </c>
      <c r="P67">
        <v>16</v>
      </c>
      <c r="S67" t="e">
        <f t="shared" si="6"/>
        <v>#N/A</v>
      </c>
      <c r="T67" t="e">
        <f t="shared" si="7"/>
        <v>#N/A</v>
      </c>
      <c r="U67" t="e">
        <f t="shared" si="8"/>
        <v>#N/A</v>
      </c>
    </row>
    <row r="68" spans="1:21" ht="15.75" customHeight="1" thickBot="1" x14ac:dyDescent="0.3">
      <c r="B68">
        <v>65</v>
      </c>
      <c r="M68">
        <v>1</v>
      </c>
      <c r="N68">
        <v>8</v>
      </c>
      <c r="O68">
        <v>8</v>
      </c>
      <c r="P68">
        <v>16</v>
      </c>
      <c r="S68" t="e">
        <f t="shared" si="6"/>
        <v>#N/A</v>
      </c>
      <c r="T68" t="e">
        <f t="shared" si="7"/>
        <v>#N/A</v>
      </c>
      <c r="U68" t="e">
        <f t="shared" si="8"/>
        <v>#N/A</v>
      </c>
    </row>
    <row r="69" spans="1:21" ht="15.75" customHeight="1" thickBot="1" x14ac:dyDescent="0.3">
      <c r="B69">
        <v>66</v>
      </c>
      <c r="M69">
        <v>1</v>
      </c>
      <c r="N69">
        <v>8</v>
      </c>
      <c r="O69">
        <v>8</v>
      </c>
      <c r="P69">
        <v>16</v>
      </c>
      <c r="S69" t="e">
        <f t="shared" si="6"/>
        <v>#N/A</v>
      </c>
      <c r="T69" t="e">
        <f t="shared" si="7"/>
        <v>#N/A</v>
      </c>
      <c r="U69" t="e">
        <f t="shared" si="8"/>
        <v>#N/A</v>
      </c>
    </row>
    <row r="70" spans="1:21" ht="15.75" customHeight="1" thickBot="1" x14ac:dyDescent="0.3">
      <c r="B70">
        <v>67</v>
      </c>
      <c r="M70">
        <v>1</v>
      </c>
      <c r="N70">
        <v>8</v>
      </c>
      <c r="O70">
        <v>8</v>
      </c>
      <c r="P70">
        <v>16</v>
      </c>
      <c r="S70" t="e">
        <f t="shared" si="6"/>
        <v>#N/A</v>
      </c>
      <c r="T70" t="e">
        <f t="shared" si="7"/>
        <v>#N/A</v>
      </c>
      <c r="U70" t="e">
        <f t="shared" si="8"/>
        <v>#N/A</v>
      </c>
    </row>
    <row r="71" spans="1:21" ht="15.75" customHeight="1" thickBot="1" x14ac:dyDescent="0.3">
      <c r="B71">
        <v>68</v>
      </c>
      <c r="M71">
        <v>1</v>
      </c>
      <c r="N71">
        <v>8</v>
      </c>
      <c r="O71">
        <v>8</v>
      </c>
      <c r="P71">
        <v>16</v>
      </c>
      <c r="S71" t="e">
        <f t="shared" si="6"/>
        <v>#N/A</v>
      </c>
      <c r="T71" t="e">
        <f t="shared" si="7"/>
        <v>#N/A</v>
      </c>
      <c r="U71" t="e">
        <f t="shared" si="8"/>
        <v>#N/A</v>
      </c>
    </row>
    <row r="72" spans="1:21" ht="15.75" customHeight="1" thickBot="1" x14ac:dyDescent="0.3">
      <c r="B72">
        <v>69</v>
      </c>
      <c r="M72">
        <v>1</v>
      </c>
      <c r="N72">
        <v>8</v>
      </c>
      <c r="O72">
        <v>8</v>
      </c>
      <c r="P72">
        <v>16</v>
      </c>
      <c r="S72" t="e">
        <f t="shared" si="6"/>
        <v>#N/A</v>
      </c>
      <c r="T72" t="e">
        <f t="shared" si="7"/>
        <v>#N/A</v>
      </c>
      <c r="U72" t="e">
        <f t="shared" si="8"/>
        <v>#N/A</v>
      </c>
    </row>
    <row r="73" spans="1:21" ht="15.75" customHeight="1" thickBot="1" x14ac:dyDescent="0.3">
      <c r="B73">
        <v>70</v>
      </c>
      <c r="M73">
        <v>1</v>
      </c>
      <c r="N73">
        <v>8</v>
      </c>
      <c r="O73">
        <v>8</v>
      </c>
      <c r="P73">
        <v>16</v>
      </c>
      <c r="S73" t="e">
        <f t="shared" si="6"/>
        <v>#N/A</v>
      </c>
      <c r="T73" t="e">
        <f t="shared" si="7"/>
        <v>#N/A</v>
      </c>
      <c r="U73" t="e">
        <f t="shared" si="8"/>
        <v>#N/A</v>
      </c>
    </row>
    <row r="74" spans="1:21" ht="15.75" customHeight="1" thickBot="1" x14ac:dyDescent="0.3">
      <c r="B74">
        <v>71</v>
      </c>
      <c r="M74">
        <v>2</v>
      </c>
      <c r="N74">
        <v>8</v>
      </c>
      <c r="O74">
        <v>8</v>
      </c>
      <c r="P74">
        <v>16</v>
      </c>
      <c r="S74" t="e">
        <f t="shared" si="6"/>
        <v>#N/A</v>
      </c>
      <c r="T74" t="e">
        <f t="shared" si="7"/>
        <v>#N/A</v>
      </c>
      <c r="U74" t="e">
        <f t="shared" si="8"/>
        <v>#N/A</v>
      </c>
    </row>
    <row r="75" spans="1:21" ht="15.75" customHeight="1" thickBot="1" x14ac:dyDescent="0.3">
      <c r="B75">
        <v>72</v>
      </c>
      <c r="M75">
        <v>2</v>
      </c>
      <c r="N75">
        <v>8</v>
      </c>
      <c r="O75">
        <v>8</v>
      </c>
      <c r="P75">
        <v>16</v>
      </c>
      <c r="S75" t="e">
        <f t="shared" si="6"/>
        <v>#N/A</v>
      </c>
      <c r="T75" t="e">
        <f t="shared" si="7"/>
        <v>#N/A</v>
      </c>
      <c r="U75" t="e">
        <f t="shared" si="8"/>
        <v>#N/A</v>
      </c>
    </row>
    <row r="76" spans="1:21" ht="15.75" customHeight="1" thickBot="1" x14ac:dyDescent="0.3">
      <c r="B76">
        <v>73</v>
      </c>
      <c r="M76">
        <v>2</v>
      </c>
      <c r="N76">
        <v>8</v>
      </c>
      <c r="O76">
        <v>8</v>
      </c>
      <c r="P76">
        <v>16</v>
      </c>
      <c r="S76" t="e">
        <f t="shared" si="6"/>
        <v>#N/A</v>
      </c>
      <c r="T76" t="e">
        <f t="shared" si="7"/>
        <v>#N/A</v>
      </c>
      <c r="U76" t="e">
        <f t="shared" si="8"/>
        <v>#N/A</v>
      </c>
    </row>
    <row r="77" spans="1:21" ht="15.75" customHeight="1" thickBot="1" x14ac:dyDescent="0.3">
      <c r="B77">
        <v>74</v>
      </c>
      <c r="M77">
        <v>2</v>
      </c>
      <c r="N77">
        <v>8</v>
      </c>
      <c r="O77">
        <v>8</v>
      </c>
      <c r="P77">
        <v>16</v>
      </c>
      <c r="S77" t="e">
        <f t="shared" si="6"/>
        <v>#N/A</v>
      </c>
      <c r="T77" t="e">
        <f t="shared" si="7"/>
        <v>#N/A</v>
      </c>
      <c r="U77" t="e">
        <f t="shared" si="8"/>
        <v>#N/A</v>
      </c>
    </row>
    <row r="78" spans="1:21" ht="15.75" customHeight="1" thickBot="1" x14ac:dyDescent="0.3">
      <c r="B78">
        <v>75</v>
      </c>
      <c r="M78">
        <v>2</v>
      </c>
      <c r="N78">
        <v>8</v>
      </c>
      <c r="O78">
        <v>8</v>
      </c>
      <c r="P78">
        <v>16</v>
      </c>
      <c r="S78" t="e">
        <f t="shared" si="6"/>
        <v>#N/A</v>
      </c>
      <c r="T78" t="e">
        <f t="shared" si="7"/>
        <v>#N/A</v>
      </c>
      <c r="U78" t="e">
        <f t="shared" si="8"/>
        <v>#N/A</v>
      </c>
    </row>
    <row r="79" spans="1:21" ht="15.75" customHeight="1" thickBot="1" x14ac:dyDescent="0.3">
      <c r="B79">
        <v>76</v>
      </c>
      <c r="M79">
        <v>2</v>
      </c>
      <c r="N79">
        <v>8</v>
      </c>
      <c r="O79">
        <v>8</v>
      </c>
      <c r="P79">
        <v>16</v>
      </c>
      <c r="S79" t="e">
        <f t="shared" si="6"/>
        <v>#N/A</v>
      </c>
      <c r="T79" t="e">
        <f t="shared" si="7"/>
        <v>#N/A</v>
      </c>
      <c r="U79" t="e">
        <f t="shared" si="8"/>
        <v>#N/A</v>
      </c>
    </row>
    <row r="80" spans="1:21" ht="15.75" customHeight="1" thickBot="1" x14ac:dyDescent="0.3">
      <c r="B80">
        <v>77</v>
      </c>
      <c r="M80">
        <v>2</v>
      </c>
      <c r="N80">
        <v>8</v>
      </c>
      <c r="O80">
        <v>8</v>
      </c>
      <c r="P80">
        <v>16</v>
      </c>
      <c r="S80" t="e">
        <f t="shared" si="6"/>
        <v>#N/A</v>
      </c>
      <c r="T80" t="e">
        <f t="shared" si="7"/>
        <v>#N/A</v>
      </c>
      <c r="U80" t="e">
        <f t="shared" si="8"/>
        <v>#N/A</v>
      </c>
    </row>
    <row r="81" spans="2:21" ht="15.75" customHeight="1" thickBot="1" x14ac:dyDescent="0.3">
      <c r="B81">
        <v>78</v>
      </c>
      <c r="M81">
        <v>2</v>
      </c>
      <c r="N81">
        <v>8</v>
      </c>
      <c r="O81">
        <v>8</v>
      </c>
      <c r="P81">
        <v>16</v>
      </c>
      <c r="S81" t="e">
        <f t="shared" si="6"/>
        <v>#N/A</v>
      </c>
      <c r="T81" t="e">
        <f t="shared" si="7"/>
        <v>#N/A</v>
      </c>
      <c r="U81" t="e">
        <f t="shared" si="8"/>
        <v>#N/A</v>
      </c>
    </row>
    <row r="82" spans="2:21" ht="15.75" customHeight="1" thickBot="1" x14ac:dyDescent="0.3">
      <c r="B82">
        <v>79</v>
      </c>
      <c r="M82">
        <v>2</v>
      </c>
      <c r="N82">
        <v>8</v>
      </c>
      <c r="O82">
        <v>8</v>
      </c>
      <c r="P82">
        <v>16</v>
      </c>
      <c r="S82" t="e">
        <f t="shared" si="6"/>
        <v>#N/A</v>
      </c>
      <c r="T82" t="e">
        <f t="shared" si="7"/>
        <v>#N/A</v>
      </c>
      <c r="U82" t="e">
        <f t="shared" si="8"/>
        <v>#N/A</v>
      </c>
    </row>
    <row r="83" spans="2:21" ht="15.75" customHeight="1" thickBot="1" x14ac:dyDescent="0.3">
      <c r="B83">
        <v>80</v>
      </c>
      <c r="M83">
        <v>2</v>
      </c>
      <c r="N83">
        <v>8</v>
      </c>
      <c r="O83">
        <v>8</v>
      </c>
      <c r="P83">
        <v>16</v>
      </c>
      <c r="S83" t="e">
        <f t="shared" si="6"/>
        <v>#N/A</v>
      </c>
      <c r="T83" t="e">
        <f t="shared" si="7"/>
        <v>#N/A</v>
      </c>
      <c r="U83" t="e">
        <f t="shared" si="8"/>
        <v>#N/A</v>
      </c>
    </row>
    <row r="84" spans="2:21" ht="15.75" customHeight="1" thickBot="1" x14ac:dyDescent="0.3">
      <c r="B84">
        <v>81</v>
      </c>
      <c r="M84">
        <v>2</v>
      </c>
      <c r="N84">
        <v>8</v>
      </c>
      <c r="O84">
        <v>8</v>
      </c>
      <c r="P84">
        <v>16</v>
      </c>
      <c r="S84" t="e">
        <f t="shared" si="6"/>
        <v>#N/A</v>
      </c>
      <c r="T84" t="e">
        <f t="shared" si="7"/>
        <v>#N/A</v>
      </c>
      <c r="U84" t="e">
        <f t="shared" si="8"/>
        <v>#N/A</v>
      </c>
    </row>
    <row r="85" spans="2:21" ht="15.75" customHeight="1" thickBot="1" x14ac:dyDescent="0.3">
      <c r="B85">
        <v>82</v>
      </c>
      <c r="M85">
        <v>2</v>
      </c>
      <c r="N85">
        <v>8</v>
      </c>
      <c r="O85">
        <v>8</v>
      </c>
      <c r="P85">
        <v>16</v>
      </c>
      <c r="S85" t="e">
        <f t="shared" si="6"/>
        <v>#N/A</v>
      </c>
      <c r="T85" t="e">
        <f t="shared" si="7"/>
        <v>#N/A</v>
      </c>
      <c r="U85" t="e">
        <f t="shared" si="8"/>
        <v>#N/A</v>
      </c>
    </row>
    <row r="86" spans="2:21" ht="15.75" customHeight="1" thickBot="1" x14ac:dyDescent="0.3">
      <c r="B86">
        <v>83</v>
      </c>
      <c r="M86">
        <v>2</v>
      </c>
      <c r="N86">
        <v>8</v>
      </c>
      <c r="O86">
        <v>8</v>
      </c>
      <c r="P86">
        <v>16</v>
      </c>
      <c r="S86" t="e">
        <f t="shared" si="6"/>
        <v>#N/A</v>
      </c>
      <c r="T86" t="e">
        <f t="shared" si="7"/>
        <v>#N/A</v>
      </c>
      <c r="U86" t="e">
        <f t="shared" si="8"/>
        <v>#N/A</v>
      </c>
    </row>
    <row r="87" spans="2:21" ht="15.75" customHeight="1" thickBot="1" x14ac:dyDescent="0.3">
      <c r="B87">
        <v>84</v>
      </c>
      <c r="M87">
        <v>2</v>
      </c>
      <c r="N87">
        <v>8</v>
      </c>
      <c r="O87">
        <v>8</v>
      </c>
      <c r="P87">
        <v>16</v>
      </c>
      <c r="S87" t="e">
        <f t="shared" si="6"/>
        <v>#N/A</v>
      </c>
      <c r="T87" t="e">
        <f t="shared" si="7"/>
        <v>#N/A</v>
      </c>
      <c r="U87" t="e">
        <f t="shared" si="8"/>
        <v>#N/A</v>
      </c>
    </row>
    <row r="88" spans="2:21" ht="15.75" customHeight="1" thickBot="1" x14ac:dyDescent="0.3">
      <c r="B88">
        <v>85</v>
      </c>
      <c r="M88">
        <v>2</v>
      </c>
      <c r="N88">
        <v>8</v>
      </c>
      <c r="O88">
        <v>8</v>
      </c>
      <c r="P88">
        <v>16</v>
      </c>
      <c r="S88" t="e">
        <f t="shared" si="6"/>
        <v>#N/A</v>
      </c>
      <c r="T88" t="e">
        <f t="shared" si="7"/>
        <v>#N/A</v>
      </c>
      <c r="U88" t="e">
        <f t="shared" si="8"/>
        <v>#N/A</v>
      </c>
    </row>
    <row r="89" spans="2:21" ht="15.75" customHeight="1" thickBot="1" x14ac:dyDescent="0.3">
      <c r="B89">
        <v>86</v>
      </c>
      <c r="M89">
        <v>3</v>
      </c>
      <c r="N89">
        <v>8</v>
      </c>
      <c r="O89">
        <v>8</v>
      </c>
      <c r="P89">
        <v>16</v>
      </c>
      <c r="S89" t="e">
        <f t="shared" si="6"/>
        <v>#N/A</v>
      </c>
      <c r="T89" t="e">
        <f t="shared" si="7"/>
        <v>#N/A</v>
      </c>
      <c r="U89" t="e">
        <f t="shared" si="8"/>
        <v>#N/A</v>
      </c>
    </row>
    <row r="90" spans="2:21" ht="15.75" customHeight="1" thickBot="1" x14ac:dyDescent="0.3">
      <c r="B90">
        <v>87</v>
      </c>
      <c r="M90">
        <v>3</v>
      </c>
      <c r="N90">
        <v>8</v>
      </c>
      <c r="O90">
        <v>8</v>
      </c>
      <c r="P90">
        <v>16</v>
      </c>
      <c r="S90" t="e">
        <f t="shared" si="6"/>
        <v>#N/A</v>
      </c>
      <c r="T90" t="e">
        <f t="shared" si="7"/>
        <v>#N/A</v>
      </c>
      <c r="U90" t="e">
        <f t="shared" si="8"/>
        <v>#N/A</v>
      </c>
    </row>
    <row r="91" spans="2:21" ht="15.75" customHeight="1" thickBot="1" x14ac:dyDescent="0.3">
      <c r="B91">
        <v>88</v>
      </c>
      <c r="M91">
        <v>3</v>
      </c>
      <c r="N91">
        <v>8</v>
      </c>
      <c r="O91">
        <v>8</v>
      </c>
      <c r="P91">
        <v>16</v>
      </c>
      <c r="S91" t="e">
        <f t="shared" si="6"/>
        <v>#N/A</v>
      </c>
      <c r="T91" t="e">
        <f t="shared" si="7"/>
        <v>#N/A</v>
      </c>
      <c r="U91" t="e">
        <f t="shared" si="8"/>
        <v>#N/A</v>
      </c>
    </row>
    <row r="92" spans="2:21" ht="15.75" customHeight="1" thickBot="1" x14ac:dyDescent="0.3">
      <c r="B92">
        <v>89</v>
      </c>
      <c r="M92">
        <v>3</v>
      </c>
      <c r="N92">
        <v>8</v>
      </c>
      <c r="O92">
        <v>8</v>
      </c>
      <c r="P92">
        <v>16</v>
      </c>
      <c r="S92" t="e">
        <f t="shared" si="6"/>
        <v>#N/A</v>
      </c>
      <c r="T92" t="e">
        <f t="shared" si="7"/>
        <v>#N/A</v>
      </c>
      <c r="U92" t="e">
        <f t="shared" si="8"/>
        <v>#N/A</v>
      </c>
    </row>
    <row r="93" spans="2:21" ht="15.75" customHeight="1" thickBot="1" x14ac:dyDescent="0.3">
      <c r="B93">
        <v>90</v>
      </c>
      <c r="M93">
        <v>3</v>
      </c>
      <c r="N93">
        <v>8</v>
      </c>
      <c r="O93">
        <v>8</v>
      </c>
      <c r="P93">
        <v>16</v>
      </c>
      <c r="S93" t="e">
        <f t="shared" si="6"/>
        <v>#N/A</v>
      </c>
      <c r="T93" t="e">
        <f t="shared" si="7"/>
        <v>#N/A</v>
      </c>
      <c r="U93" t="e">
        <f t="shared" si="8"/>
        <v>#N/A</v>
      </c>
    </row>
    <row r="94" spans="2:21" ht="15.75" customHeight="1" thickBot="1" x14ac:dyDescent="0.3">
      <c r="B94">
        <v>91</v>
      </c>
      <c r="M94">
        <v>3</v>
      </c>
      <c r="N94">
        <v>8</v>
      </c>
      <c r="O94">
        <v>8</v>
      </c>
      <c r="P94">
        <v>16</v>
      </c>
      <c r="S94" t="e">
        <f t="shared" si="6"/>
        <v>#N/A</v>
      </c>
      <c r="T94" t="e">
        <f t="shared" si="7"/>
        <v>#N/A</v>
      </c>
      <c r="U94" t="e">
        <f t="shared" si="8"/>
        <v>#N/A</v>
      </c>
    </row>
    <row r="95" spans="2:21" ht="15.75" customHeight="1" thickBot="1" x14ac:dyDescent="0.3">
      <c r="B95">
        <v>92</v>
      </c>
      <c r="M95">
        <v>3</v>
      </c>
      <c r="N95">
        <v>8</v>
      </c>
      <c r="O95">
        <v>8</v>
      </c>
      <c r="P95">
        <v>16</v>
      </c>
      <c r="S95" t="e">
        <f t="shared" si="6"/>
        <v>#N/A</v>
      </c>
      <c r="T95" t="e">
        <f t="shared" si="7"/>
        <v>#N/A</v>
      </c>
      <c r="U95" t="e">
        <f t="shared" si="8"/>
        <v>#N/A</v>
      </c>
    </row>
    <row r="96" spans="2:21" ht="15.75" customHeight="1" thickBot="1" x14ac:dyDescent="0.3">
      <c r="B96">
        <v>93</v>
      </c>
      <c r="M96">
        <v>3</v>
      </c>
      <c r="N96">
        <v>8</v>
      </c>
      <c r="O96">
        <v>8</v>
      </c>
      <c r="P96">
        <v>16</v>
      </c>
      <c r="S96" t="e">
        <f t="shared" si="6"/>
        <v>#N/A</v>
      </c>
      <c r="T96" t="e">
        <f t="shared" si="7"/>
        <v>#N/A</v>
      </c>
      <c r="U96" t="e">
        <f t="shared" si="8"/>
        <v>#N/A</v>
      </c>
    </row>
    <row r="97" spans="2:21" ht="15.75" customHeight="1" thickBot="1" x14ac:dyDescent="0.3">
      <c r="B97">
        <v>94</v>
      </c>
      <c r="M97">
        <v>3</v>
      </c>
      <c r="N97">
        <v>8</v>
      </c>
      <c r="O97">
        <v>8</v>
      </c>
      <c r="P97">
        <v>16</v>
      </c>
      <c r="S97" t="e">
        <f t="shared" si="6"/>
        <v>#N/A</v>
      </c>
      <c r="T97" t="e">
        <f t="shared" si="7"/>
        <v>#N/A</v>
      </c>
      <c r="U97" t="e">
        <f t="shared" si="8"/>
        <v>#N/A</v>
      </c>
    </row>
    <row r="98" spans="2:21" ht="15.75" customHeight="1" thickBot="1" x14ac:dyDescent="0.3">
      <c r="B98">
        <v>95</v>
      </c>
      <c r="M98">
        <v>3</v>
      </c>
      <c r="N98">
        <v>8</v>
      </c>
      <c r="O98">
        <v>8</v>
      </c>
      <c r="P98">
        <v>16</v>
      </c>
      <c r="S98" t="e">
        <f t="shared" ref="S98:S129" si="9">IF(AND(ISNUMBER(Q98), ISNUMBER(R98)), Q98 + R98, NA())</f>
        <v>#N/A</v>
      </c>
      <c r="T98" t="e">
        <f t="shared" ref="T98:T129" si="10">P$2*LN(S98/P$2)+2*M98</f>
        <v>#N/A</v>
      </c>
      <c r="U98" t="e">
        <f t="shared" ref="U98:U129" si="11">T98+(2*M98^2+2*M98)/(P98-M98-1)</f>
        <v>#N/A</v>
      </c>
    </row>
    <row r="99" spans="2:21" ht="15.75" customHeight="1" thickBot="1" x14ac:dyDescent="0.3">
      <c r="B99">
        <v>96</v>
      </c>
      <c r="M99">
        <v>3</v>
      </c>
      <c r="N99">
        <v>8</v>
      </c>
      <c r="O99">
        <v>8</v>
      </c>
      <c r="P99">
        <v>16</v>
      </c>
      <c r="S99" t="e">
        <f t="shared" si="9"/>
        <v>#N/A</v>
      </c>
      <c r="T99" t="e">
        <f t="shared" si="10"/>
        <v>#N/A</v>
      </c>
      <c r="U99" t="e">
        <f t="shared" si="11"/>
        <v>#N/A</v>
      </c>
    </row>
    <row r="100" spans="2:21" ht="15.75" customHeight="1" thickBot="1" x14ac:dyDescent="0.3">
      <c r="B100">
        <v>97</v>
      </c>
      <c r="M100">
        <v>3</v>
      </c>
      <c r="N100">
        <v>8</v>
      </c>
      <c r="O100">
        <v>8</v>
      </c>
      <c r="P100">
        <v>16</v>
      </c>
      <c r="S100" t="e">
        <f t="shared" si="9"/>
        <v>#N/A</v>
      </c>
      <c r="T100" t="e">
        <f t="shared" si="10"/>
        <v>#N/A</v>
      </c>
      <c r="U100" t="e">
        <f t="shared" si="11"/>
        <v>#N/A</v>
      </c>
    </row>
    <row r="101" spans="2:21" ht="15.75" customHeight="1" thickBot="1" x14ac:dyDescent="0.3">
      <c r="B101">
        <v>98</v>
      </c>
      <c r="M101">
        <v>3</v>
      </c>
      <c r="N101">
        <v>8</v>
      </c>
      <c r="O101">
        <v>8</v>
      </c>
      <c r="P101">
        <v>16</v>
      </c>
      <c r="S101" t="e">
        <f t="shared" si="9"/>
        <v>#N/A</v>
      </c>
      <c r="T101" t="e">
        <f t="shared" si="10"/>
        <v>#N/A</v>
      </c>
      <c r="U101" t="e">
        <f t="shared" si="11"/>
        <v>#N/A</v>
      </c>
    </row>
    <row r="102" spans="2:21" ht="15.75" customHeight="1" thickBot="1" x14ac:dyDescent="0.3">
      <c r="B102">
        <v>99</v>
      </c>
      <c r="M102">
        <v>3</v>
      </c>
      <c r="N102">
        <v>8</v>
      </c>
      <c r="O102">
        <v>8</v>
      </c>
      <c r="P102">
        <v>16</v>
      </c>
      <c r="S102" t="e">
        <f t="shared" si="9"/>
        <v>#N/A</v>
      </c>
      <c r="T102" t="e">
        <f t="shared" si="10"/>
        <v>#N/A</v>
      </c>
      <c r="U102" t="e">
        <f t="shared" si="11"/>
        <v>#N/A</v>
      </c>
    </row>
    <row r="103" spans="2:21" ht="15.75" customHeight="1" thickBot="1" x14ac:dyDescent="0.3">
      <c r="B103">
        <v>100</v>
      </c>
      <c r="M103">
        <v>3</v>
      </c>
      <c r="N103">
        <v>8</v>
      </c>
      <c r="O103">
        <v>8</v>
      </c>
      <c r="P103">
        <v>16</v>
      </c>
      <c r="S103" t="e">
        <f t="shared" si="9"/>
        <v>#N/A</v>
      </c>
      <c r="T103" t="e">
        <f t="shared" si="10"/>
        <v>#N/A</v>
      </c>
      <c r="U103" t="e">
        <f t="shared" si="11"/>
        <v>#N/A</v>
      </c>
    </row>
    <row r="104" spans="2:21" ht="15.75" customHeight="1" thickBot="1" x14ac:dyDescent="0.3">
      <c r="B104">
        <v>101</v>
      </c>
      <c r="M104">
        <v>3</v>
      </c>
      <c r="N104">
        <v>8</v>
      </c>
      <c r="O104">
        <v>8</v>
      </c>
      <c r="P104">
        <v>16</v>
      </c>
      <c r="S104" t="e">
        <f t="shared" si="9"/>
        <v>#N/A</v>
      </c>
      <c r="T104" t="e">
        <f t="shared" si="10"/>
        <v>#N/A</v>
      </c>
      <c r="U104" t="e">
        <f t="shared" si="11"/>
        <v>#N/A</v>
      </c>
    </row>
    <row r="105" spans="2:21" ht="15.75" customHeight="1" thickBot="1" x14ac:dyDescent="0.3">
      <c r="B105">
        <v>102</v>
      </c>
      <c r="M105">
        <v>3</v>
      </c>
      <c r="N105">
        <v>8</v>
      </c>
      <c r="O105">
        <v>8</v>
      </c>
      <c r="P105">
        <v>16</v>
      </c>
      <c r="S105" t="e">
        <f t="shared" si="9"/>
        <v>#N/A</v>
      </c>
      <c r="T105" t="e">
        <f t="shared" si="10"/>
        <v>#N/A</v>
      </c>
      <c r="U105" t="e">
        <f t="shared" si="11"/>
        <v>#N/A</v>
      </c>
    </row>
    <row r="106" spans="2:21" ht="15.75" customHeight="1" thickBot="1" x14ac:dyDescent="0.3">
      <c r="B106">
        <v>103</v>
      </c>
      <c r="M106">
        <v>3</v>
      </c>
      <c r="N106">
        <v>8</v>
      </c>
      <c r="O106">
        <v>8</v>
      </c>
      <c r="P106">
        <v>16</v>
      </c>
      <c r="S106" t="e">
        <f t="shared" si="9"/>
        <v>#N/A</v>
      </c>
      <c r="T106" t="e">
        <f t="shared" si="10"/>
        <v>#N/A</v>
      </c>
      <c r="U106" t="e">
        <f t="shared" si="11"/>
        <v>#N/A</v>
      </c>
    </row>
    <row r="107" spans="2:21" ht="15.75" customHeight="1" thickBot="1" x14ac:dyDescent="0.3">
      <c r="B107">
        <v>104</v>
      </c>
      <c r="M107">
        <v>3</v>
      </c>
      <c r="N107">
        <v>8</v>
      </c>
      <c r="O107">
        <v>8</v>
      </c>
      <c r="P107">
        <v>16</v>
      </c>
      <c r="S107" t="e">
        <f t="shared" si="9"/>
        <v>#N/A</v>
      </c>
      <c r="T107" t="e">
        <f t="shared" si="10"/>
        <v>#N/A</v>
      </c>
      <c r="U107" t="e">
        <f t="shared" si="11"/>
        <v>#N/A</v>
      </c>
    </row>
    <row r="108" spans="2:21" ht="15.75" customHeight="1" thickBot="1" x14ac:dyDescent="0.3">
      <c r="B108">
        <v>105</v>
      </c>
      <c r="M108">
        <v>3</v>
      </c>
      <c r="N108">
        <v>8</v>
      </c>
      <c r="O108">
        <v>8</v>
      </c>
      <c r="P108">
        <v>16</v>
      </c>
      <c r="S108" t="e">
        <f t="shared" si="9"/>
        <v>#N/A</v>
      </c>
      <c r="T108" t="e">
        <f t="shared" si="10"/>
        <v>#N/A</v>
      </c>
      <c r="U108" t="e">
        <f t="shared" si="11"/>
        <v>#N/A</v>
      </c>
    </row>
    <row r="109" spans="2:21" ht="15.75" customHeight="1" thickBot="1" x14ac:dyDescent="0.3">
      <c r="B109">
        <v>106</v>
      </c>
      <c r="M109">
        <v>4</v>
      </c>
      <c r="N109">
        <v>8</v>
      </c>
      <c r="O109">
        <v>8</v>
      </c>
      <c r="P109">
        <v>16</v>
      </c>
      <c r="S109" t="e">
        <f t="shared" si="9"/>
        <v>#N/A</v>
      </c>
      <c r="T109" t="e">
        <f t="shared" si="10"/>
        <v>#N/A</v>
      </c>
      <c r="U109" t="e">
        <f t="shared" si="11"/>
        <v>#N/A</v>
      </c>
    </row>
    <row r="110" spans="2:21" ht="15.75" customHeight="1" thickBot="1" x14ac:dyDescent="0.3">
      <c r="B110">
        <v>107</v>
      </c>
      <c r="M110">
        <v>4</v>
      </c>
      <c r="N110">
        <v>8</v>
      </c>
      <c r="O110">
        <v>8</v>
      </c>
      <c r="P110">
        <v>16</v>
      </c>
      <c r="S110" t="e">
        <f t="shared" si="9"/>
        <v>#N/A</v>
      </c>
      <c r="T110" t="e">
        <f t="shared" si="10"/>
        <v>#N/A</v>
      </c>
      <c r="U110" t="e">
        <f t="shared" si="11"/>
        <v>#N/A</v>
      </c>
    </row>
    <row r="111" spans="2:21" ht="15.75" customHeight="1" thickBot="1" x14ac:dyDescent="0.3">
      <c r="B111">
        <v>108</v>
      </c>
      <c r="M111">
        <v>4</v>
      </c>
      <c r="N111">
        <v>8</v>
      </c>
      <c r="O111">
        <v>8</v>
      </c>
      <c r="P111">
        <v>16</v>
      </c>
      <c r="S111" t="e">
        <f t="shared" si="9"/>
        <v>#N/A</v>
      </c>
      <c r="T111" t="e">
        <f t="shared" si="10"/>
        <v>#N/A</v>
      </c>
      <c r="U111" t="e">
        <f t="shared" si="11"/>
        <v>#N/A</v>
      </c>
    </row>
    <row r="112" spans="2:21" ht="15.75" customHeight="1" thickBot="1" x14ac:dyDescent="0.3">
      <c r="B112">
        <v>109</v>
      </c>
      <c r="M112">
        <v>4</v>
      </c>
      <c r="N112">
        <v>8</v>
      </c>
      <c r="O112">
        <v>8</v>
      </c>
      <c r="P112">
        <v>16</v>
      </c>
      <c r="S112" t="e">
        <f t="shared" si="9"/>
        <v>#N/A</v>
      </c>
      <c r="T112" t="e">
        <f t="shared" si="10"/>
        <v>#N/A</v>
      </c>
      <c r="U112" t="e">
        <f t="shared" si="11"/>
        <v>#N/A</v>
      </c>
    </row>
    <row r="113" spans="2:21" ht="15.75" customHeight="1" thickBot="1" x14ac:dyDescent="0.3">
      <c r="B113">
        <v>110</v>
      </c>
      <c r="M113">
        <v>4</v>
      </c>
      <c r="N113">
        <v>8</v>
      </c>
      <c r="O113">
        <v>8</v>
      </c>
      <c r="P113">
        <v>16</v>
      </c>
      <c r="S113" t="e">
        <f t="shared" si="9"/>
        <v>#N/A</v>
      </c>
      <c r="T113" t="e">
        <f t="shared" si="10"/>
        <v>#N/A</v>
      </c>
      <c r="U113" t="e">
        <f t="shared" si="11"/>
        <v>#N/A</v>
      </c>
    </row>
    <row r="114" spans="2:21" ht="15.75" customHeight="1" thickBot="1" x14ac:dyDescent="0.3">
      <c r="B114">
        <v>111</v>
      </c>
      <c r="M114">
        <v>4</v>
      </c>
      <c r="N114">
        <v>8</v>
      </c>
      <c r="O114">
        <v>8</v>
      </c>
      <c r="P114">
        <v>16</v>
      </c>
      <c r="S114" t="e">
        <f t="shared" si="9"/>
        <v>#N/A</v>
      </c>
      <c r="T114" t="e">
        <f t="shared" si="10"/>
        <v>#N/A</v>
      </c>
      <c r="U114" t="e">
        <f t="shared" si="11"/>
        <v>#N/A</v>
      </c>
    </row>
    <row r="115" spans="2:21" ht="15.75" customHeight="1" thickBot="1" x14ac:dyDescent="0.3">
      <c r="B115">
        <v>112</v>
      </c>
      <c r="M115">
        <v>4</v>
      </c>
      <c r="N115">
        <v>8</v>
      </c>
      <c r="O115">
        <v>8</v>
      </c>
      <c r="P115">
        <v>16</v>
      </c>
      <c r="S115" t="e">
        <f t="shared" si="9"/>
        <v>#N/A</v>
      </c>
      <c r="T115" t="e">
        <f t="shared" si="10"/>
        <v>#N/A</v>
      </c>
      <c r="U115" t="e">
        <f t="shared" si="11"/>
        <v>#N/A</v>
      </c>
    </row>
    <row r="116" spans="2:21" ht="15.75" customHeight="1" thickBot="1" x14ac:dyDescent="0.3">
      <c r="B116">
        <v>113</v>
      </c>
      <c r="M116">
        <v>4</v>
      </c>
      <c r="N116">
        <v>8</v>
      </c>
      <c r="O116">
        <v>8</v>
      </c>
      <c r="P116">
        <v>16</v>
      </c>
      <c r="S116" t="e">
        <f t="shared" si="9"/>
        <v>#N/A</v>
      </c>
      <c r="T116" t="e">
        <f t="shared" si="10"/>
        <v>#N/A</v>
      </c>
      <c r="U116" t="e">
        <f t="shared" si="11"/>
        <v>#N/A</v>
      </c>
    </row>
    <row r="117" spans="2:21" ht="15.75" customHeight="1" thickBot="1" x14ac:dyDescent="0.3">
      <c r="B117">
        <v>114</v>
      </c>
      <c r="M117">
        <v>4</v>
      </c>
      <c r="N117">
        <v>8</v>
      </c>
      <c r="O117">
        <v>8</v>
      </c>
      <c r="P117">
        <v>16</v>
      </c>
      <c r="S117" t="e">
        <f t="shared" si="9"/>
        <v>#N/A</v>
      </c>
      <c r="T117" t="e">
        <f t="shared" si="10"/>
        <v>#N/A</v>
      </c>
      <c r="U117" t="e">
        <f t="shared" si="11"/>
        <v>#N/A</v>
      </c>
    </row>
    <row r="118" spans="2:21" ht="15.75" customHeight="1" thickBot="1" x14ac:dyDescent="0.3">
      <c r="B118">
        <v>115</v>
      </c>
      <c r="M118">
        <v>4</v>
      </c>
      <c r="N118">
        <v>8</v>
      </c>
      <c r="O118">
        <v>8</v>
      </c>
      <c r="P118">
        <v>16</v>
      </c>
      <c r="S118" t="e">
        <f t="shared" si="9"/>
        <v>#N/A</v>
      </c>
      <c r="T118" t="e">
        <f t="shared" si="10"/>
        <v>#N/A</v>
      </c>
      <c r="U118" t="e">
        <f t="shared" si="11"/>
        <v>#N/A</v>
      </c>
    </row>
    <row r="119" spans="2:21" ht="15.75" customHeight="1" thickBot="1" x14ac:dyDescent="0.3">
      <c r="B119">
        <v>116</v>
      </c>
      <c r="M119">
        <v>4</v>
      </c>
      <c r="N119">
        <v>8</v>
      </c>
      <c r="O119">
        <v>8</v>
      </c>
      <c r="P119">
        <v>16</v>
      </c>
      <c r="S119" t="e">
        <f t="shared" si="9"/>
        <v>#N/A</v>
      </c>
      <c r="T119" t="e">
        <f t="shared" si="10"/>
        <v>#N/A</v>
      </c>
      <c r="U119" t="e">
        <f t="shared" si="11"/>
        <v>#N/A</v>
      </c>
    </row>
    <row r="120" spans="2:21" ht="15.75" customHeight="1" thickBot="1" x14ac:dyDescent="0.3">
      <c r="B120">
        <v>117</v>
      </c>
      <c r="M120">
        <v>4</v>
      </c>
      <c r="N120">
        <v>8</v>
      </c>
      <c r="O120">
        <v>8</v>
      </c>
      <c r="P120">
        <v>16</v>
      </c>
      <c r="S120" t="e">
        <f t="shared" si="9"/>
        <v>#N/A</v>
      </c>
      <c r="T120" t="e">
        <f t="shared" si="10"/>
        <v>#N/A</v>
      </c>
      <c r="U120" t="e">
        <f t="shared" si="11"/>
        <v>#N/A</v>
      </c>
    </row>
    <row r="121" spans="2:21" ht="15.75" customHeight="1" thickBot="1" x14ac:dyDescent="0.3">
      <c r="B121">
        <v>118</v>
      </c>
      <c r="M121">
        <v>4</v>
      </c>
      <c r="N121">
        <v>8</v>
      </c>
      <c r="O121">
        <v>8</v>
      </c>
      <c r="P121">
        <v>16</v>
      </c>
      <c r="S121" t="e">
        <f t="shared" si="9"/>
        <v>#N/A</v>
      </c>
      <c r="T121" t="e">
        <f t="shared" si="10"/>
        <v>#N/A</v>
      </c>
      <c r="U121" t="e">
        <f t="shared" si="11"/>
        <v>#N/A</v>
      </c>
    </row>
    <row r="122" spans="2:21" ht="15.75" customHeight="1" thickBot="1" x14ac:dyDescent="0.3">
      <c r="B122">
        <v>119</v>
      </c>
      <c r="M122">
        <v>4</v>
      </c>
      <c r="N122">
        <v>8</v>
      </c>
      <c r="O122">
        <v>8</v>
      </c>
      <c r="P122">
        <v>16</v>
      </c>
      <c r="S122" t="e">
        <f t="shared" si="9"/>
        <v>#N/A</v>
      </c>
      <c r="T122" t="e">
        <f t="shared" si="10"/>
        <v>#N/A</v>
      </c>
      <c r="U122" t="e">
        <f t="shared" si="11"/>
        <v>#N/A</v>
      </c>
    </row>
    <row r="123" spans="2:21" ht="15.75" customHeight="1" thickBot="1" x14ac:dyDescent="0.3">
      <c r="B123">
        <v>120</v>
      </c>
      <c r="M123">
        <v>4</v>
      </c>
      <c r="N123">
        <v>8</v>
      </c>
      <c r="O123">
        <v>8</v>
      </c>
      <c r="P123">
        <v>16</v>
      </c>
      <c r="S123" t="e">
        <f t="shared" si="9"/>
        <v>#N/A</v>
      </c>
      <c r="T123" t="e">
        <f t="shared" si="10"/>
        <v>#N/A</v>
      </c>
      <c r="U123" t="e">
        <f t="shared" si="11"/>
        <v>#N/A</v>
      </c>
    </row>
    <row r="124" spans="2:21" ht="15.75" customHeight="1" thickBot="1" x14ac:dyDescent="0.3">
      <c r="B124">
        <v>121</v>
      </c>
      <c r="M124">
        <v>5</v>
      </c>
      <c r="N124">
        <v>8</v>
      </c>
      <c r="O124">
        <v>8</v>
      </c>
      <c r="P124">
        <v>16</v>
      </c>
      <c r="S124" t="e">
        <f t="shared" si="9"/>
        <v>#N/A</v>
      </c>
      <c r="T124" t="e">
        <f t="shared" si="10"/>
        <v>#N/A</v>
      </c>
      <c r="U124" t="e">
        <f t="shared" si="11"/>
        <v>#N/A</v>
      </c>
    </row>
    <row r="125" spans="2:21" ht="15.75" customHeight="1" thickBot="1" x14ac:dyDescent="0.3">
      <c r="B125">
        <v>122</v>
      </c>
      <c r="M125">
        <v>5</v>
      </c>
      <c r="N125">
        <v>8</v>
      </c>
      <c r="O125">
        <v>8</v>
      </c>
      <c r="P125">
        <v>16</v>
      </c>
      <c r="S125" t="e">
        <f t="shared" si="9"/>
        <v>#N/A</v>
      </c>
      <c r="T125" t="e">
        <f t="shared" si="10"/>
        <v>#N/A</v>
      </c>
      <c r="U125" t="e">
        <f t="shared" si="11"/>
        <v>#N/A</v>
      </c>
    </row>
    <row r="126" spans="2:21" ht="15.75" customHeight="1" thickBot="1" x14ac:dyDescent="0.3">
      <c r="B126">
        <v>123</v>
      </c>
      <c r="M126">
        <v>5</v>
      </c>
      <c r="N126">
        <v>8</v>
      </c>
      <c r="O126">
        <v>8</v>
      </c>
      <c r="P126">
        <v>16</v>
      </c>
      <c r="S126" t="e">
        <f t="shared" si="9"/>
        <v>#N/A</v>
      </c>
      <c r="T126" t="e">
        <f t="shared" si="10"/>
        <v>#N/A</v>
      </c>
      <c r="U126" t="e">
        <f t="shared" si="11"/>
        <v>#N/A</v>
      </c>
    </row>
    <row r="127" spans="2:21" ht="15.75" customHeight="1" thickBot="1" x14ac:dyDescent="0.3">
      <c r="B127">
        <v>124</v>
      </c>
      <c r="M127">
        <v>5</v>
      </c>
      <c r="N127">
        <v>8</v>
      </c>
      <c r="O127">
        <v>8</v>
      </c>
      <c r="P127">
        <v>16</v>
      </c>
      <c r="S127" t="e">
        <f t="shared" si="9"/>
        <v>#N/A</v>
      </c>
      <c r="T127" t="e">
        <f t="shared" si="10"/>
        <v>#N/A</v>
      </c>
      <c r="U127" t="e">
        <f t="shared" si="11"/>
        <v>#N/A</v>
      </c>
    </row>
    <row r="128" spans="2:21" ht="15.75" customHeight="1" thickBot="1" x14ac:dyDescent="0.3">
      <c r="B128">
        <v>125</v>
      </c>
      <c r="M128">
        <v>5</v>
      </c>
      <c r="N128">
        <v>8</v>
      </c>
      <c r="O128">
        <v>8</v>
      </c>
      <c r="P128">
        <v>16</v>
      </c>
      <c r="S128" t="e">
        <f t="shared" si="9"/>
        <v>#N/A</v>
      </c>
      <c r="T128" t="e">
        <f t="shared" si="10"/>
        <v>#N/A</v>
      </c>
      <c r="U128" t="e">
        <f t="shared" si="11"/>
        <v>#N/A</v>
      </c>
    </row>
    <row r="129" spans="2:21" ht="15.75" customHeight="1" thickBot="1" x14ac:dyDescent="0.3">
      <c r="B129">
        <v>126</v>
      </c>
      <c r="M129">
        <v>5</v>
      </c>
      <c r="N129">
        <v>8</v>
      </c>
      <c r="O129">
        <v>8</v>
      </c>
      <c r="P129">
        <v>16</v>
      </c>
      <c r="S129" t="e">
        <f t="shared" si="9"/>
        <v>#N/A</v>
      </c>
      <c r="T129" t="e">
        <f t="shared" si="10"/>
        <v>#N/A</v>
      </c>
      <c r="U129" t="e">
        <f t="shared" si="11"/>
        <v>#N/A</v>
      </c>
    </row>
    <row r="130" spans="2:21" ht="15.75" customHeight="1" thickBot="1" x14ac:dyDescent="0.3">
      <c r="B130">
        <v>127</v>
      </c>
      <c r="M130">
        <v>6</v>
      </c>
      <c r="N130">
        <v>8</v>
      </c>
      <c r="O130">
        <v>8</v>
      </c>
      <c r="P130">
        <v>16</v>
      </c>
      <c r="S130" t="e">
        <f t="shared" ref="S130:S161" si="12">IF(AND(ISNUMBER(Q130), ISNUMBER(R130)), Q130 + R130, NA())</f>
        <v>#N/A</v>
      </c>
      <c r="T130" t="e">
        <f t="shared" ref="T130:T161" si="13">P$2*LN(S130/P$2)+2*M130</f>
        <v>#N/A</v>
      </c>
      <c r="U130" t="e">
        <f t="shared" ref="U130:U161" si="14">T130+(2*M130^2+2*M130)/(P130-M130-1)</f>
        <v>#N/A</v>
      </c>
    </row>
  </sheetData>
  <conditionalFormatting sqref="Q2:Q5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130">
    <cfRule type="top10" dxfId="10" priority="3" bottom="1" rank="1"/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31:T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top10" dxfId="9" priority="1" bottom="1" rank="1"/>
  </conditionalFormatting>
  <conditionalFormatting sqref="U2:U1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31:U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:V1048576">
    <cfRule type="top10" dxfId="8" priority="6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103</vt:lpstr>
      <vt:lpstr>107</vt:lpstr>
      <vt:lpstr>110</vt:lpstr>
      <vt:lpstr>111</vt:lpstr>
      <vt:lpstr>112</vt:lpstr>
      <vt:lpstr>204</vt:lpstr>
      <vt:lpstr>207</vt:lpstr>
      <vt:lpstr>302</vt:lpstr>
      <vt:lpstr>307</vt:lpstr>
      <vt:lpstr>308</vt:lpstr>
      <vt:lpstr>311</vt:lpstr>
      <vt:lpstr>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2024-08-06T16:20:59Z</dcterms:created>
  <dcterms:modified xsi:type="dcterms:W3CDTF">2024-09-03T19:39:20Z</dcterms:modified>
</cp:coreProperties>
</file>