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\dodit.setiadi\0 IBS 2022\99. Binomial Probability\"/>
    </mc:Choice>
  </mc:AlternateContent>
  <bookViews>
    <workbookView xWindow="0" yWindow="0" windowWidth="19200" windowHeight="6890"/>
  </bookViews>
  <sheets>
    <sheet name="Hyp vs Binom vs Poiss" sheetId="2" r:id="rId1"/>
    <sheet name="Sheet1_old" sheetId="1" r:id="rId2"/>
    <sheet name="Sheet1_new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7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R6" i="2" s="1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M6" i="2" s="1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H13" i="3"/>
  <c r="H21" i="3"/>
  <c r="H29" i="3"/>
  <c r="H37" i="3"/>
  <c r="F35" i="3"/>
  <c r="F2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6" i="3"/>
  <c r="E47" i="3"/>
  <c r="C47" i="3"/>
  <c r="E46" i="3"/>
  <c r="C46" i="3"/>
  <c r="I4" i="3"/>
  <c r="F4" i="3"/>
  <c r="F41" i="3" s="1"/>
  <c r="I3" i="3"/>
  <c r="H47" i="3" s="1"/>
  <c r="F3" i="3"/>
  <c r="F36" i="3" s="1"/>
  <c r="M9" i="2" l="1"/>
  <c r="R9" i="2" s="1"/>
  <c r="M8" i="2"/>
  <c r="N8" i="2" s="1"/>
  <c r="M10" i="2"/>
  <c r="R10" i="2" s="1"/>
  <c r="M7" i="2"/>
  <c r="R7" i="2" s="1"/>
  <c r="S7" i="2" s="1"/>
  <c r="I6" i="2"/>
  <c r="N6" i="2"/>
  <c r="F19" i="3"/>
  <c r="F43" i="3"/>
  <c r="F11" i="3"/>
  <c r="I12" i="3"/>
  <c r="F10" i="3"/>
  <c r="F18" i="3"/>
  <c r="F26" i="3"/>
  <c r="F34" i="3"/>
  <c r="F42" i="3"/>
  <c r="H38" i="3"/>
  <c r="H30" i="3"/>
  <c r="H22" i="3"/>
  <c r="I22" i="3" s="1"/>
  <c r="H14" i="3"/>
  <c r="I14" i="3" s="1"/>
  <c r="H28" i="3"/>
  <c r="F12" i="3"/>
  <c r="F20" i="3"/>
  <c r="F28" i="3"/>
  <c r="H6" i="3"/>
  <c r="H36" i="3"/>
  <c r="I36" i="3" s="1"/>
  <c r="H20" i="3"/>
  <c r="I20" i="3" s="1"/>
  <c r="H12" i="3"/>
  <c r="F13" i="3"/>
  <c r="F21" i="3"/>
  <c r="F29" i="3"/>
  <c r="F37" i="3"/>
  <c r="H43" i="3"/>
  <c r="H35" i="3"/>
  <c r="I35" i="3" s="1"/>
  <c r="H27" i="3"/>
  <c r="I27" i="3" s="1"/>
  <c r="H19" i="3"/>
  <c r="H11" i="3"/>
  <c r="F6" i="3"/>
  <c r="F14" i="3"/>
  <c r="F22" i="3"/>
  <c r="F30" i="3"/>
  <c r="F38" i="3"/>
  <c r="H42" i="3"/>
  <c r="I42" i="3" s="1"/>
  <c r="H34" i="3"/>
  <c r="H26" i="3"/>
  <c r="H18" i="3"/>
  <c r="H10" i="3"/>
  <c r="I10" i="3" s="1"/>
  <c r="F7" i="3"/>
  <c r="F15" i="3"/>
  <c r="F23" i="3"/>
  <c r="F31" i="3"/>
  <c r="F39" i="3"/>
  <c r="H41" i="3"/>
  <c r="I41" i="3" s="1"/>
  <c r="H33" i="3"/>
  <c r="H25" i="3"/>
  <c r="I25" i="3" s="1"/>
  <c r="H17" i="3"/>
  <c r="H9" i="3"/>
  <c r="F8" i="3"/>
  <c r="F16" i="3"/>
  <c r="F24" i="3"/>
  <c r="F32" i="3"/>
  <c r="F40" i="3"/>
  <c r="H40" i="3"/>
  <c r="I40" i="3" s="1"/>
  <c r="H32" i="3"/>
  <c r="H24" i="3"/>
  <c r="H16" i="3"/>
  <c r="I16" i="3" s="1"/>
  <c r="H8" i="3"/>
  <c r="I8" i="3" s="1"/>
  <c r="I47" i="3"/>
  <c r="F9" i="3"/>
  <c r="F17" i="3"/>
  <c r="F25" i="3"/>
  <c r="F33" i="3"/>
  <c r="H39" i="3"/>
  <c r="I39" i="3" s="1"/>
  <c r="H31" i="3"/>
  <c r="I31" i="3" s="1"/>
  <c r="H23" i="3"/>
  <c r="H15" i="3"/>
  <c r="H7" i="3"/>
  <c r="I7" i="3" s="1"/>
  <c r="I6" i="3"/>
  <c r="I17" i="3"/>
  <c r="I33" i="3"/>
  <c r="I15" i="3"/>
  <c r="I23" i="3"/>
  <c r="I28" i="3"/>
  <c r="I32" i="3"/>
  <c r="F46" i="3"/>
  <c r="I9" i="3"/>
  <c r="H46" i="3"/>
  <c r="I46" i="3"/>
  <c r="I11" i="3"/>
  <c r="I19" i="3"/>
  <c r="I30" i="3"/>
  <c r="I38" i="3"/>
  <c r="I43" i="3"/>
  <c r="I13" i="3"/>
  <c r="I21" i="3"/>
  <c r="I24" i="3"/>
  <c r="I29" i="3"/>
  <c r="I37" i="3"/>
  <c r="F47" i="3"/>
  <c r="I18" i="3"/>
  <c r="I26" i="3"/>
  <c r="I34" i="3"/>
  <c r="I7" i="2"/>
  <c r="R8" i="2" l="1"/>
  <c r="S8" i="2" s="1"/>
  <c r="M12" i="2"/>
  <c r="R12" i="2" s="1"/>
  <c r="M13" i="2"/>
  <c r="R13" i="2" s="1"/>
  <c r="M11" i="2"/>
  <c r="R11" i="2" s="1"/>
  <c r="N7" i="2"/>
  <c r="S6" i="2"/>
  <c r="N9" i="2"/>
  <c r="S9" i="2"/>
  <c r="I8" i="2"/>
  <c r="I9" i="2"/>
  <c r="M14" i="2" l="1"/>
  <c r="R14" i="2" s="1"/>
  <c r="N10" i="2"/>
  <c r="S10" i="2"/>
  <c r="I10" i="2"/>
  <c r="M15" i="2" l="1"/>
  <c r="R15" i="2" s="1"/>
  <c r="N11" i="2"/>
  <c r="S11" i="2"/>
  <c r="I11" i="2"/>
  <c r="M16" i="2" l="1"/>
  <c r="R16" i="2" s="1"/>
  <c r="N12" i="2"/>
  <c r="S12" i="2"/>
  <c r="I12" i="2"/>
  <c r="E60" i="1"/>
  <c r="C60" i="1"/>
  <c r="E59" i="1"/>
  <c r="C59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F4" i="1"/>
  <c r="F3" i="1"/>
  <c r="I4" i="1"/>
  <c r="I3" i="1"/>
  <c r="H26" i="1" s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M17" i="2" l="1"/>
  <c r="R17" i="2" s="1"/>
  <c r="N13" i="2"/>
  <c r="S13" i="2"/>
  <c r="I13" i="2"/>
  <c r="F30" i="1"/>
  <c r="F35" i="1"/>
  <c r="F60" i="1"/>
  <c r="H42" i="1"/>
  <c r="I42" i="1" s="1"/>
  <c r="F44" i="1"/>
  <c r="H49" i="1"/>
  <c r="I49" i="1" s="1"/>
  <c r="F51" i="1"/>
  <c r="H30" i="1"/>
  <c r="I30" i="1" s="1"/>
  <c r="H35" i="1"/>
  <c r="I35" i="1" s="1"/>
  <c r="F37" i="1"/>
  <c r="H44" i="1"/>
  <c r="I44" i="1" s="1"/>
  <c r="F46" i="1"/>
  <c r="H51" i="1"/>
  <c r="I51" i="1" s="1"/>
  <c r="F53" i="1"/>
  <c r="F32" i="1"/>
  <c r="H32" i="1"/>
  <c r="I32" i="1" s="1"/>
  <c r="F34" i="1"/>
  <c r="H55" i="1"/>
  <c r="I55" i="1" s="1"/>
  <c r="F59" i="1"/>
  <c r="H46" i="1"/>
  <c r="I46" i="1" s="1"/>
  <c r="F27" i="1"/>
  <c r="H39" i="1"/>
  <c r="I39" i="1" s="1"/>
  <c r="F41" i="1"/>
  <c r="H48" i="1"/>
  <c r="I48" i="1" s="1"/>
  <c r="F50" i="1"/>
  <c r="H27" i="1"/>
  <c r="I27" i="1" s="1"/>
  <c r="F29" i="1"/>
  <c r="H34" i="1"/>
  <c r="I34" i="1" s="1"/>
  <c r="F36" i="1"/>
  <c r="H41" i="1"/>
  <c r="I41" i="1" s="1"/>
  <c r="F43" i="1"/>
  <c r="H50" i="1"/>
  <c r="I50" i="1" s="1"/>
  <c r="F52" i="1"/>
  <c r="H59" i="1"/>
  <c r="I59" i="1" s="1"/>
  <c r="H33" i="1"/>
  <c r="I33" i="1" s="1"/>
  <c r="H37" i="1"/>
  <c r="I37" i="1" s="1"/>
  <c r="F39" i="1"/>
  <c r="F48" i="1"/>
  <c r="H29" i="1"/>
  <c r="I29" i="1" s="1"/>
  <c r="F31" i="1"/>
  <c r="H36" i="1"/>
  <c r="I36" i="1" s="1"/>
  <c r="F38" i="1"/>
  <c r="H43" i="1"/>
  <c r="I43" i="1" s="1"/>
  <c r="F45" i="1"/>
  <c r="H52" i="1"/>
  <c r="I52" i="1" s="1"/>
  <c r="F54" i="1"/>
  <c r="H28" i="1"/>
  <c r="I28" i="1" s="1"/>
  <c r="H53" i="1"/>
  <c r="I53" i="1" s="1"/>
  <c r="F55" i="1"/>
  <c r="H31" i="1"/>
  <c r="I31" i="1" s="1"/>
  <c r="H38" i="1"/>
  <c r="I38" i="1" s="1"/>
  <c r="F40" i="1"/>
  <c r="H45" i="1"/>
  <c r="I45" i="1" s="1"/>
  <c r="F47" i="1"/>
  <c r="H54" i="1"/>
  <c r="I54" i="1" s="1"/>
  <c r="F56" i="1"/>
  <c r="F28" i="1"/>
  <c r="F33" i="1"/>
  <c r="H40" i="1"/>
  <c r="I40" i="1" s="1"/>
  <c r="F42" i="1"/>
  <c r="H47" i="1"/>
  <c r="I47" i="1" s="1"/>
  <c r="F49" i="1"/>
  <c r="H56" i="1"/>
  <c r="I56" i="1" s="1"/>
  <c r="H60" i="1"/>
  <c r="I60" i="1" s="1"/>
  <c r="H7" i="1"/>
  <c r="I7" i="1" s="1"/>
  <c r="F26" i="1"/>
  <c r="H11" i="1"/>
  <c r="I11" i="1" s="1"/>
  <c r="H15" i="1"/>
  <c r="I15" i="1" s="1"/>
  <c r="H19" i="1"/>
  <c r="I19" i="1" s="1"/>
  <c r="H23" i="1"/>
  <c r="I23" i="1" s="1"/>
  <c r="I26" i="1"/>
  <c r="F13" i="1"/>
  <c r="F21" i="1"/>
  <c r="F19" i="1"/>
  <c r="F6" i="1"/>
  <c r="F14" i="1"/>
  <c r="F22" i="1"/>
  <c r="F12" i="1"/>
  <c r="F7" i="1"/>
  <c r="G7" i="1" s="1"/>
  <c r="F15" i="1"/>
  <c r="F23" i="1"/>
  <c r="F20" i="1"/>
  <c r="F8" i="1"/>
  <c r="F16" i="1"/>
  <c r="F24" i="1"/>
  <c r="F9" i="1"/>
  <c r="F17" i="1"/>
  <c r="F25" i="1"/>
  <c r="F11" i="1"/>
  <c r="F10" i="1"/>
  <c r="F18" i="1"/>
  <c r="H8" i="1"/>
  <c r="I8" i="1" s="1"/>
  <c r="H12" i="1"/>
  <c r="I12" i="1" s="1"/>
  <c r="H16" i="1"/>
  <c r="I16" i="1" s="1"/>
  <c r="H20" i="1"/>
  <c r="I20" i="1" s="1"/>
  <c r="H24" i="1"/>
  <c r="I24" i="1" s="1"/>
  <c r="H9" i="1"/>
  <c r="I9" i="1" s="1"/>
  <c r="H13" i="1"/>
  <c r="I13" i="1" s="1"/>
  <c r="H17" i="1"/>
  <c r="I17" i="1" s="1"/>
  <c r="H21" i="1"/>
  <c r="I21" i="1" s="1"/>
  <c r="H25" i="1"/>
  <c r="I25" i="1" s="1"/>
  <c r="H6" i="1"/>
  <c r="I6" i="1" s="1"/>
  <c r="H10" i="1"/>
  <c r="I10" i="1" s="1"/>
  <c r="H14" i="1"/>
  <c r="I14" i="1" s="1"/>
  <c r="H18" i="1"/>
  <c r="I18" i="1" s="1"/>
  <c r="H22" i="1"/>
  <c r="I22" i="1" s="1"/>
  <c r="M18" i="2" l="1"/>
  <c r="R18" i="2" s="1"/>
  <c r="N14" i="2"/>
  <c r="S14" i="2"/>
  <c r="I14" i="2"/>
  <c r="M19" i="2" l="1"/>
  <c r="R19" i="2" s="1"/>
  <c r="N15" i="2"/>
  <c r="S15" i="2"/>
  <c r="I15" i="2"/>
  <c r="M20" i="2" l="1"/>
  <c r="R20" i="2" s="1"/>
  <c r="N16" i="2"/>
  <c r="S16" i="2"/>
  <c r="I16" i="2"/>
  <c r="M21" i="2" l="1"/>
  <c r="R21" i="2" s="1"/>
  <c r="N17" i="2"/>
  <c r="S17" i="2"/>
  <c r="I17" i="2"/>
  <c r="M22" i="2" l="1"/>
  <c r="R22" i="2" s="1"/>
  <c r="N18" i="2"/>
  <c r="S18" i="2"/>
  <c r="I18" i="2"/>
  <c r="M23" i="2" l="1"/>
  <c r="R23" i="2" s="1"/>
  <c r="N19" i="2"/>
  <c r="S19" i="2"/>
  <c r="I19" i="2"/>
  <c r="M24" i="2" l="1"/>
  <c r="R24" i="2" s="1"/>
  <c r="N20" i="2"/>
  <c r="S20" i="2"/>
  <c r="I20" i="2"/>
  <c r="M25" i="2" l="1"/>
  <c r="R25" i="2" s="1"/>
  <c r="N21" i="2"/>
  <c r="S21" i="2"/>
  <c r="I21" i="2"/>
  <c r="M26" i="2" l="1"/>
  <c r="R26" i="2" s="1"/>
  <c r="N22" i="2"/>
  <c r="S22" i="2"/>
  <c r="I22" i="2"/>
  <c r="M27" i="2" l="1"/>
  <c r="R27" i="2" s="1"/>
  <c r="N23" i="2"/>
  <c r="S23" i="2"/>
  <c r="I23" i="2"/>
  <c r="M28" i="2" l="1"/>
  <c r="R28" i="2" s="1"/>
  <c r="N24" i="2"/>
  <c r="S24" i="2"/>
  <c r="I24" i="2"/>
  <c r="M29" i="2" l="1"/>
  <c r="R29" i="2" s="1"/>
  <c r="N25" i="2"/>
  <c r="S25" i="2"/>
  <c r="I25" i="2"/>
  <c r="M30" i="2" l="1"/>
  <c r="R30" i="2" s="1"/>
  <c r="N26" i="2"/>
  <c r="S26" i="2"/>
  <c r="I26" i="2"/>
  <c r="M31" i="2" l="1"/>
  <c r="R31" i="2" s="1"/>
  <c r="N27" i="2"/>
  <c r="S27" i="2"/>
  <c r="I27" i="2"/>
  <c r="M32" i="2" l="1"/>
  <c r="R32" i="2" s="1"/>
  <c r="N28" i="2"/>
  <c r="S28" i="2"/>
  <c r="I28" i="2"/>
  <c r="M33" i="2" l="1"/>
  <c r="R33" i="2" s="1"/>
  <c r="N29" i="2"/>
  <c r="S29" i="2"/>
  <c r="I29" i="2"/>
  <c r="M34" i="2" l="1"/>
  <c r="R34" i="2" s="1"/>
  <c r="N30" i="2"/>
  <c r="S30" i="2"/>
  <c r="I30" i="2"/>
  <c r="M35" i="2" l="1"/>
  <c r="R35" i="2" s="1"/>
  <c r="N31" i="2"/>
  <c r="S31" i="2"/>
  <c r="I31" i="2"/>
  <c r="M36" i="2" l="1"/>
  <c r="R36" i="2" s="1"/>
  <c r="N32" i="2"/>
  <c r="S32" i="2"/>
  <c r="I32" i="2"/>
  <c r="M37" i="2" l="1"/>
  <c r="R37" i="2" s="1"/>
  <c r="N33" i="2"/>
  <c r="S33" i="2"/>
  <c r="I33" i="2"/>
  <c r="M38" i="2" l="1"/>
  <c r="R38" i="2" s="1"/>
  <c r="N34" i="2"/>
  <c r="S34" i="2"/>
  <c r="I34" i="2"/>
  <c r="M39" i="2" l="1"/>
  <c r="R39" i="2" s="1"/>
  <c r="N35" i="2"/>
  <c r="S35" i="2"/>
  <c r="I35" i="2"/>
  <c r="M40" i="2" l="1"/>
  <c r="R40" i="2" s="1"/>
  <c r="N36" i="2"/>
  <c r="S36" i="2"/>
  <c r="I36" i="2"/>
  <c r="M41" i="2" l="1"/>
  <c r="R41" i="2" s="1"/>
  <c r="N37" i="2"/>
  <c r="S37" i="2"/>
  <c r="I37" i="2"/>
  <c r="M43" i="2" l="1"/>
  <c r="R43" i="2" s="1"/>
  <c r="M42" i="2"/>
  <c r="R42" i="2" s="1"/>
  <c r="N38" i="2"/>
  <c r="S38" i="2"/>
  <c r="I38" i="2"/>
  <c r="N39" i="2" l="1"/>
  <c r="S39" i="2"/>
  <c r="I39" i="2"/>
  <c r="N40" i="2" l="1"/>
  <c r="S40" i="2"/>
  <c r="I40" i="2"/>
  <c r="N41" i="2" l="1"/>
  <c r="S41" i="2"/>
  <c r="I41" i="2"/>
  <c r="N42" i="2" l="1"/>
  <c r="S42" i="2"/>
  <c r="S43" i="2"/>
  <c r="I42" i="2"/>
  <c r="I43" i="2" l="1"/>
  <c r="N43" i="2"/>
</calcChain>
</file>

<file path=xl/sharedStrings.xml><?xml version="1.0" encoding="utf-8"?>
<sst xmlns="http://schemas.openxmlformats.org/spreadsheetml/2006/main" count="54" uniqueCount="24">
  <si>
    <t>HYPERGEOMETRIC</t>
  </si>
  <si>
    <t>N</t>
  </si>
  <si>
    <t>n</t>
  </si>
  <si>
    <t>c</t>
  </si>
  <si>
    <t>fraction defective</t>
  </si>
  <si>
    <t>POISSON</t>
  </si>
  <si>
    <t>BINOMIAL</t>
  </si>
  <si>
    <t>lambda = fraction defective x n</t>
  </si>
  <si>
    <t>https://www.investopedia.com/terms/a/acceptable-quality-level-aql.asp</t>
  </si>
  <si>
    <t>https://www.tandfonline.com/doi/full/10.1080/10691898.2003.11910724</t>
  </si>
  <si>
    <t>trials = n</t>
  </si>
  <si>
    <t>number_s = c</t>
  </si>
  <si>
    <t>x = c</t>
  </si>
  <si>
    <t>K</t>
  </si>
  <si>
    <t>k</t>
  </si>
  <si>
    <t>Hypergeo_CDF</t>
  </si>
  <si>
    <t>Binom_CDF</t>
  </si>
  <si>
    <t>lambda</t>
  </si>
  <si>
    <t>Poisson_CDF</t>
  </si>
  <si>
    <t>Jumlah dalam Populasi</t>
  </si>
  <si>
    <t>Jumlah Sukses dalam Populasi</t>
  </si>
  <si>
    <t>Jumlah dalam Sample</t>
  </si>
  <si>
    <t>Jumlah Sukses dalam Sample</t>
  </si>
  <si>
    <t>Mean Sukses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</si>
</sst>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164" fontId="2" fillId="0" borderId="0" xfId="0" applyNumberFormat="1" applyFont="1"/>
    <xf numFmtId="0" fontId="2" fillId="0" borderId="0" xfId="0" applyFont="1"/>
    <xf numFmtId="0" fontId="3" fillId="0" borderId="0" xfId="1"/>
    <xf numFmtId="167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'Hyp vs Binom vs Poiss'!$I$5</c:f>
              <c:strCache>
                <c:ptCount val="1"/>
                <c:pt idx="0">
                  <c:v>Hypergeo_CDF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'Hyp vs Binom vs Poiss'!$M$6:$M$43</c:f>
              <c:numCache>
                <c:formatCode>0.000</c:formatCode>
                <c:ptCount val="38"/>
                <c:pt idx="0">
                  <c:v>0</c:v>
                </c:pt>
                <c:pt idx="1">
                  <c:v>2.7027027027027029E-2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0.13513513513513514</c:v>
                </c:pt>
                <c:pt idx="6">
                  <c:v>0.16216216216216217</c:v>
                </c:pt>
                <c:pt idx="7">
                  <c:v>0.1891891891891892</c:v>
                </c:pt>
                <c:pt idx="8">
                  <c:v>0.21621621621621623</c:v>
                </c:pt>
                <c:pt idx="9">
                  <c:v>0.24324324324324326</c:v>
                </c:pt>
                <c:pt idx="10">
                  <c:v>0.27027027027027029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0.35135135135135137</c:v>
                </c:pt>
                <c:pt idx="14">
                  <c:v>0.3783783783783784</c:v>
                </c:pt>
                <c:pt idx="15">
                  <c:v>0.40540540540540543</c:v>
                </c:pt>
                <c:pt idx="16">
                  <c:v>0.43243243243243246</c:v>
                </c:pt>
                <c:pt idx="17">
                  <c:v>0.45945945945945948</c:v>
                </c:pt>
                <c:pt idx="18">
                  <c:v>0.48648648648648651</c:v>
                </c:pt>
                <c:pt idx="19">
                  <c:v>0.51351351351351349</c:v>
                </c:pt>
                <c:pt idx="20">
                  <c:v>0.54054054054054057</c:v>
                </c:pt>
                <c:pt idx="21">
                  <c:v>0.56756756756756754</c:v>
                </c:pt>
                <c:pt idx="22">
                  <c:v>0.59459459459459463</c:v>
                </c:pt>
                <c:pt idx="23">
                  <c:v>0.6216216216216216</c:v>
                </c:pt>
                <c:pt idx="24">
                  <c:v>0.64864864864864868</c:v>
                </c:pt>
                <c:pt idx="25">
                  <c:v>0.67567567567567566</c:v>
                </c:pt>
                <c:pt idx="26">
                  <c:v>0.70270270270270274</c:v>
                </c:pt>
                <c:pt idx="27">
                  <c:v>0.72972972972972971</c:v>
                </c:pt>
                <c:pt idx="28">
                  <c:v>0.7567567567567568</c:v>
                </c:pt>
                <c:pt idx="29">
                  <c:v>0.78378378378378377</c:v>
                </c:pt>
                <c:pt idx="30">
                  <c:v>0.81081081081081086</c:v>
                </c:pt>
                <c:pt idx="31">
                  <c:v>0.83783783783783783</c:v>
                </c:pt>
                <c:pt idx="32">
                  <c:v>0.86486486486486491</c:v>
                </c:pt>
                <c:pt idx="33">
                  <c:v>0.89189189189189189</c:v>
                </c:pt>
                <c:pt idx="34">
                  <c:v>0.91891891891891897</c:v>
                </c:pt>
                <c:pt idx="35">
                  <c:v>0.94594594594594594</c:v>
                </c:pt>
                <c:pt idx="36">
                  <c:v>0.97297297297297303</c:v>
                </c:pt>
                <c:pt idx="37">
                  <c:v>1</c:v>
                </c:pt>
              </c:numCache>
            </c:numRef>
          </c:xVal>
          <c:yVal>
            <c:numRef>
              <c:f>'Hyp vs Binom vs Poiss'!$I$6:$I$43</c:f>
              <c:numCache>
                <c:formatCode>General</c:formatCode>
                <c:ptCount val="38"/>
                <c:pt idx="0">
                  <c:v>1</c:v>
                </c:pt>
                <c:pt idx="1">
                  <c:v>0.86486486486486502</c:v>
                </c:pt>
                <c:pt idx="2">
                  <c:v>0.74474474474474461</c:v>
                </c:pt>
                <c:pt idx="3">
                  <c:v>0.63835263835263845</c:v>
                </c:pt>
                <c:pt idx="4">
                  <c:v>0.54447725035960348</c:v>
                </c:pt>
                <c:pt idx="5">
                  <c:v>0.46198069727481506</c:v>
                </c:pt>
                <c:pt idx="6">
                  <c:v>0.38979621332562514</c:v>
                </c:pt>
                <c:pt idx="7">
                  <c:v>0.32692585633762111</c:v>
                </c:pt>
                <c:pt idx="8">
                  <c:v>0.27243821361468423</c:v>
                </c:pt>
                <c:pt idx="9">
                  <c:v>0.22546610781904905</c:v>
                </c:pt>
                <c:pt idx="10">
                  <c:v>0.18520430285136166</c:v>
                </c:pt>
                <c:pt idx="11">
                  <c:v>0.15090720973073921</c:v>
                </c:pt>
                <c:pt idx="12">
                  <c:v>0.12188659247482785</c:v>
                </c:pt>
                <c:pt idx="13">
                  <c:v>9.7509273979862282E-2</c:v>
                </c:pt>
                <c:pt idx="14">
                  <c:v>7.7194841900724301E-2</c:v>
                </c:pt>
                <c:pt idx="15">
                  <c:v>6.0413354531001592E-2</c:v>
                </c:pt>
                <c:pt idx="16">
                  <c:v>4.6683046683046715E-2</c:v>
                </c:pt>
                <c:pt idx="17">
                  <c:v>3.5568035568035568E-2</c:v>
                </c:pt>
                <c:pt idx="18">
                  <c:v>2.6676026676026681E-2</c:v>
                </c:pt>
                <c:pt idx="19">
                  <c:v>1.9656019656019669E-2</c:v>
                </c:pt>
                <c:pt idx="20">
                  <c:v>1.4196014196014198E-2</c:v>
                </c:pt>
                <c:pt idx="21">
                  <c:v>1.002071590306884E-2</c:v>
                </c:pt>
                <c:pt idx="22">
                  <c:v>6.8892421833598363E-3</c:v>
                </c:pt>
                <c:pt idx="23">
                  <c:v>4.5928281222398911E-3</c:v>
                </c:pt>
                <c:pt idx="24">
                  <c:v>2.9525323642970698E-3</c:v>
                </c:pt>
                <c:pt idx="25">
                  <c:v>1.8169429934135834E-3</c:v>
                </c:pt>
                <c:pt idx="26">
                  <c:v>1.0598834128245894E-3</c:v>
                </c:pt>
                <c:pt idx="27">
                  <c:v>5.7811822517704831E-4</c:v>
                </c:pt>
                <c:pt idx="28">
                  <c:v>2.8905911258852459E-4</c:v>
                </c:pt>
                <c:pt idx="29">
                  <c:v>1.284707167060107E-4</c:v>
                </c:pt>
                <c:pt idx="30">
                  <c:v>4.8176518764754123E-5</c:v>
                </c:pt>
                <c:pt idx="31">
                  <c:v>1.3764719647072598E-5</c:v>
                </c:pt>
                <c:pt idx="32">
                  <c:v>2.2941199411787672E-6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'Hyp vs Binom vs Poiss'!$N$5</c:f>
              <c:strCache>
                <c:ptCount val="1"/>
                <c:pt idx="0">
                  <c:v>Binom_CDF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'Hyp vs Binom vs Poiss'!$M$6:$M$43</c:f>
              <c:numCache>
                <c:formatCode>0.000</c:formatCode>
                <c:ptCount val="38"/>
                <c:pt idx="0">
                  <c:v>0</c:v>
                </c:pt>
                <c:pt idx="1">
                  <c:v>2.7027027027027029E-2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0.13513513513513514</c:v>
                </c:pt>
                <c:pt idx="6">
                  <c:v>0.16216216216216217</c:v>
                </c:pt>
                <c:pt idx="7">
                  <c:v>0.1891891891891892</c:v>
                </c:pt>
                <c:pt idx="8">
                  <c:v>0.21621621621621623</c:v>
                </c:pt>
                <c:pt idx="9">
                  <c:v>0.24324324324324326</c:v>
                </c:pt>
                <c:pt idx="10">
                  <c:v>0.27027027027027029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0.35135135135135137</c:v>
                </c:pt>
                <c:pt idx="14">
                  <c:v>0.3783783783783784</c:v>
                </c:pt>
                <c:pt idx="15">
                  <c:v>0.40540540540540543</c:v>
                </c:pt>
                <c:pt idx="16">
                  <c:v>0.43243243243243246</c:v>
                </c:pt>
                <c:pt idx="17">
                  <c:v>0.45945945945945948</c:v>
                </c:pt>
                <c:pt idx="18">
                  <c:v>0.48648648648648651</c:v>
                </c:pt>
                <c:pt idx="19">
                  <c:v>0.51351351351351349</c:v>
                </c:pt>
                <c:pt idx="20">
                  <c:v>0.54054054054054057</c:v>
                </c:pt>
                <c:pt idx="21">
                  <c:v>0.56756756756756754</c:v>
                </c:pt>
                <c:pt idx="22">
                  <c:v>0.59459459459459463</c:v>
                </c:pt>
                <c:pt idx="23">
                  <c:v>0.6216216216216216</c:v>
                </c:pt>
                <c:pt idx="24">
                  <c:v>0.64864864864864868</c:v>
                </c:pt>
                <c:pt idx="25">
                  <c:v>0.67567567567567566</c:v>
                </c:pt>
                <c:pt idx="26">
                  <c:v>0.70270270270270274</c:v>
                </c:pt>
                <c:pt idx="27">
                  <c:v>0.72972972972972971</c:v>
                </c:pt>
                <c:pt idx="28">
                  <c:v>0.7567567567567568</c:v>
                </c:pt>
                <c:pt idx="29">
                  <c:v>0.78378378378378377</c:v>
                </c:pt>
                <c:pt idx="30">
                  <c:v>0.81081081081081086</c:v>
                </c:pt>
                <c:pt idx="31">
                  <c:v>0.83783783783783783</c:v>
                </c:pt>
                <c:pt idx="32">
                  <c:v>0.86486486486486491</c:v>
                </c:pt>
                <c:pt idx="33">
                  <c:v>0.89189189189189189</c:v>
                </c:pt>
                <c:pt idx="34">
                  <c:v>0.91891891891891897</c:v>
                </c:pt>
                <c:pt idx="35">
                  <c:v>0.94594594594594594</c:v>
                </c:pt>
                <c:pt idx="36">
                  <c:v>0.97297297297297303</c:v>
                </c:pt>
                <c:pt idx="37">
                  <c:v>1</c:v>
                </c:pt>
              </c:numCache>
            </c:numRef>
          </c:xVal>
          <c:yVal>
            <c:numRef>
              <c:f>'Hyp vs Binom vs Poiss'!$N$6:$N$43</c:f>
              <c:numCache>
                <c:formatCode>General</c:formatCode>
                <c:ptCount val="38"/>
                <c:pt idx="0">
                  <c:v>1</c:v>
                </c:pt>
                <c:pt idx="1">
                  <c:v>0.8719746985306881</c:v>
                </c:pt>
                <c:pt idx="2">
                  <c:v>0.75741098824227748</c:v>
                </c:pt>
                <c:pt idx="3">
                  <c:v>0.65521821894300025</c:v>
                </c:pt>
                <c:pt idx="4">
                  <c:v>0.56436630808363009</c:v>
                </c:pt>
                <c:pt idx="5">
                  <c:v>0.48388401025340971</c:v>
                </c:pt>
                <c:pt idx="6">
                  <c:v>0.41285718667597809</c:v>
                </c:pt>
                <c:pt idx="7">
                  <c:v>0.35042707470529844</c:v>
                </c:pt>
                <c:pt idx="8">
                  <c:v>0.2957885573215846</c:v>
                </c:pt>
                <c:pt idx="9">
                  <c:v>0.24818843262722948</c:v>
                </c:pt>
                <c:pt idx="10">
                  <c:v>0.20692368334273162</c:v>
                </c:pt>
                <c:pt idx="11">
                  <c:v>0.171339746302623</c:v>
                </c:pt>
                <c:pt idx="12">
                  <c:v>0.14082878195139625</c:v>
                </c:pt>
                <c:pt idx="13">
                  <c:v>0.11482794383943216</c:v>
                </c:pt>
                <c:pt idx="14">
                  <c:v>9.2817648118926926E-2</c:v>
                </c:pt>
                <c:pt idx="15">
                  <c:v>7.4319843039819561E-2</c:v>
                </c:pt>
                <c:pt idx="16">
                  <c:v>5.8896278445719506E-2</c:v>
                </c:pt>
                <c:pt idx="17">
                  <c:v>4.6146775269833545E-2</c:v>
                </c:pt>
                <c:pt idx="18">
                  <c:v>3.5707495030893592E-2</c:v>
                </c:pt>
                <c:pt idx="19">
                  <c:v>2.7249209329084007E-2</c:v>
                </c:pt>
                <c:pt idx="20">
                  <c:v>2.0475569341968751E-2</c:v>
                </c:pt>
                <c:pt idx="21">
                  <c:v>1.5121375320419054E-2</c:v>
                </c:pt>
                <c:pt idx="22">
                  <c:v>1.0950846084540571E-2</c:v>
                </c:pt>
                <c:pt idx="23">
                  <c:v>7.7558885196009246E-3</c:v>
                </c:pt>
                <c:pt idx="24">
                  <c:v>5.3543670719569678E-3</c:v>
                </c:pt>
                <c:pt idx="25">
                  <c:v>3.5883732449822582E-3</c:v>
                </c:pt>
                <c:pt idx="26">
                  <c:v>2.32249509499436E-3</c:v>
                </c:pt>
                <c:pt idx="27">
                  <c:v>1.4420867271822983E-3</c:v>
                </c:pt>
                <c:pt idx="28">
                  <c:v>8.5153779153387401E-4</c:v>
                </c:pt>
                <c:pt idx="29">
                  <c:v>4.7254297876309559E-4</c:v>
                </c:pt>
                <c:pt idx="30">
                  <c:v>2.4237151623752879E-4</c:v>
                </c:pt>
                <c:pt idx="31">
                  <c:v>1.1213666390569551E-4</c:v>
                </c:pt>
                <c:pt idx="32">
                  <c:v>4.5065210224446761E-5</c:v>
                </c:pt>
                <c:pt idx="33">
                  <c:v>1.4766968086346757E-5</c:v>
                </c:pt>
                <c:pt idx="34">
                  <c:v>3.5042707470529772E-6</c:v>
                </c:pt>
                <c:pt idx="35">
                  <c:v>4.6146775269833596E-7</c:v>
                </c:pt>
                <c:pt idx="36">
                  <c:v>1.442086727182284E-8</c:v>
                </c:pt>
                <c:pt idx="3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'Hyp vs Binom vs Poiss'!$S$5</c:f>
              <c:strCache>
                <c:ptCount val="1"/>
                <c:pt idx="0">
                  <c:v>Poisson_CDF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'Hyp vs Binom vs Poiss'!$M$6:$M$43</c:f>
              <c:numCache>
                <c:formatCode>0.000</c:formatCode>
                <c:ptCount val="38"/>
                <c:pt idx="0">
                  <c:v>0</c:v>
                </c:pt>
                <c:pt idx="1">
                  <c:v>2.7027027027027029E-2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0.13513513513513514</c:v>
                </c:pt>
                <c:pt idx="6">
                  <c:v>0.16216216216216217</c:v>
                </c:pt>
                <c:pt idx="7">
                  <c:v>0.1891891891891892</c:v>
                </c:pt>
                <c:pt idx="8">
                  <c:v>0.21621621621621623</c:v>
                </c:pt>
                <c:pt idx="9">
                  <c:v>0.24324324324324326</c:v>
                </c:pt>
                <c:pt idx="10">
                  <c:v>0.27027027027027029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0.35135135135135137</c:v>
                </c:pt>
                <c:pt idx="14">
                  <c:v>0.3783783783783784</c:v>
                </c:pt>
                <c:pt idx="15">
                  <c:v>0.40540540540540543</c:v>
                </c:pt>
                <c:pt idx="16">
                  <c:v>0.43243243243243246</c:v>
                </c:pt>
                <c:pt idx="17">
                  <c:v>0.45945945945945948</c:v>
                </c:pt>
                <c:pt idx="18">
                  <c:v>0.48648648648648651</c:v>
                </c:pt>
                <c:pt idx="19">
                  <c:v>0.51351351351351349</c:v>
                </c:pt>
                <c:pt idx="20">
                  <c:v>0.54054054054054057</c:v>
                </c:pt>
                <c:pt idx="21">
                  <c:v>0.56756756756756754</c:v>
                </c:pt>
                <c:pt idx="22">
                  <c:v>0.59459459459459463</c:v>
                </c:pt>
                <c:pt idx="23">
                  <c:v>0.6216216216216216</c:v>
                </c:pt>
                <c:pt idx="24">
                  <c:v>0.64864864864864868</c:v>
                </c:pt>
                <c:pt idx="25">
                  <c:v>0.67567567567567566</c:v>
                </c:pt>
                <c:pt idx="26">
                  <c:v>0.70270270270270274</c:v>
                </c:pt>
                <c:pt idx="27">
                  <c:v>0.72972972972972971</c:v>
                </c:pt>
                <c:pt idx="28">
                  <c:v>0.7567567567567568</c:v>
                </c:pt>
                <c:pt idx="29">
                  <c:v>0.78378378378378377</c:v>
                </c:pt>
                <c:pt idx="30">
                  <c:v>0.81081081081081086</c:v>
                </c:pt>
                <c:pt idx="31">
                  <c:v>0.83783783783783783</c:v>
                </c:pt>
                <c:pt idx="32">
                  <c:v>0.86486486486486491</c:v>
                </c:pt>
                <c:pt idx="33">
                  <c:v>0.89189189189189189</c:v>
                </c:pt>
                <c:pt idx="34">
                  <c:v>0.91891891891891897</c:v>
                </c:pt>
                <c:pt idx="35">
                  <c:v>0.94594594594594594</c:v>
                </c:pt>
                <c:pt idx="36">
                  <c:v>0.97297297297297303</c:v>
                </c:pt>
                <c:pt idx="37">
                  <c:v>1</c:v>
                </c:pt>
              </c:numCache>
            </c:numRef>
          </c:xVal>
          <c:yVal>
            <c:numRef>
              <c:f>'Hyp vs Binom vs Poiss'!$S$6:$S$43</c:f>
              <c:numCache>
                <c:formatCode>General</c:formatCode>
                <c:ptCount val="38"/>
                <c:pt idx="0">
                  <c:v>1</c:v>
                </c:pt>
                <c:pt idx="1">
                  <c:v>0.87359784994756307</c:v>
                </c:pt>
                <c:pt idx="2">
                  <c:v>0.76317320343300488</c:v>
                </c:pt>
                <c:pt idx="3">
                  <c:v>0.66670646965666713</c:v>
                </c:pt>
                <c:pt idx="4">
                  <c:v>0.58243333843819467</c:v>
                </c:pt>
                <c:pt idx="5">
                  <c:v>0.50881251219738821</c:v>
                </c:pt>
                <c:pt idx="6">
                  <c:v>0.4444975166820565</c:v>
                </c:pt>
                <c:pt idx="7">
                  <c:v>0.38831207488047553</c:v>
                </c:pt>
                <c:pt idx="8">
                  <c:v>0.33922859372426056</c:v>
                </c:pt>
                <c:pt idx="9">
                  <c:v>0.29634937011824941</c:v>
                </c:pt>
                <c:pt idx="10">
                  <c:v>0.25889017256861729</c:v>
                </c:pt>
                <c:pt idx="11">
                  <c:v>0.22616589812849761</c:v>
                </c:pt>
                <c:pt idx="12">
                  <c:v>0.19757804233651508</c:v>
                </c:pt>
                <c:pt idx="13">
                  <c:v>0.17260375298202818</c:v>
                </c:pt>
                <c:pt idx="14">
                  <c:v>0.15078626749798005</c:v>
                </c:pt>
                <c:pt idx="15">
                  <c:v>0.1317265590878535</c:v>
                </c:pt>
                <c:pt idx="16">
                  <c:v>0.11507603880013943</c:v>
                </c:pt>
                <c:pt idx="17">
                  <c:v>0.10053018007628416</c:v>
                </c:pt>
                <c:pt idx="18">
                  <c:v>8.7822949169483189E-2</c:v>
                </c:pt>
                <c:pt idx="19">
                  <c:v>7.6721939570514638E-2</c:v>
                </c:pt>
                <c:pt idx="20">
                  <c:v>6.7024121452608443E-2</c:v>
                </c:pt>
                <c:pt idx="21">
                  <c:v>5.8552128395623078E-2</c:v>
                </c:pt>
                <c:pt idx="22">
                  <c:v>5.1151013476269956E-2</c:v>
                </c:pt>
                <c:pt idx="23">
                  <c:v>4.4685415395508278E-2</c:v>
                </c:pt>
                <c:pt idx="24">
                  <c:v>3.9037082813529744E-2</c:v>
                </c:pt>
                <c:pt idx="25">
                  <c:v>3.4102711614124571E-2</c:v>
                </c:pt>
                <c:pt idx="26">
                  <c:v>2.9792055543480998E-2</c:v>
                </c:pt>
                <c:pt idx="27">
                  <c:v>2.6026275668303379E-2</c:v>
                </c:pt>
                <c:pt idx="28">
                  <c:v>2.2736498465972397E-2</c:v>
                </c:pt>
                <c:pt idx="29">
                  <c:v>1.9862556175209562E-2</c:v>
                </c:pt>
                <c:pt idx="30">
                  <c:v>1.7351886369125758E-2</c:v>
                </c:pt>
                <c:pt idx="31">
                  <c:v>1.5158570624602689E-2</c:v>
                </c:pt>
                <c:pt idx="32">
                  <c:v>1.3242494705931198E-2</c:v>
                </c:pt>
                <c:pt idx="33">
                  <c:v>1.156861490304348E-2</c:v>
                </c:pt>
                <c:pt idx="34">
                  <c:v>1.010631710617012E-2</c:v>
                </c:pt>
                <c:pt idx="35">
                  <c:v>8.8288568948384945E-3</c:v>
                </c:pt>
                <c:pt idx="36">
                  <c:v>7.7128704008256272E-3</c:v>
                </c:pt>
                <c:pt idx="37">
                  <c:v>6.737946999085467E-3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632752"/>
        <c:axId val="-265627312"/>
      </c:scatterChart>
      <c:valAx>
        <c:axId val="-2656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627312"/>
        <c:crosses val="autoZero"/>
        <c:crossBetween val="midCat"/>
      </c:valAx>
      <c:valAx>
        <c:axId val="-265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63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 CURVES</a:t>
            </a:r>
            <a:br>
              <a:rPr lang="en-US"/>
            </a:br>
            <a:r>
              <a:rPr lang="en-US"/>
              <a:t>HYPERGEOMETRIC vs BINOMIAL vs POISSON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Sheet1_old!$B$1</c:f>
              <c:strCache>
                <c:ptCount val="1"/>
                <c:pt idx="0">
                  <c:v>HYPERGEOMETRIC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Sheet1_old!$B$6:$B$56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Sheet1_old!$C$6:$C$56</c:f>
              <c:numCache>
                <c:formatCode>0.0000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0.64864864864864868</c:v>
                </c:pt>
                <c:pt idx="4">
                  <c:v>0.64864864864864868</c:v>
                </c:pt>
                <c:pt idx="5">
                  <c:v>0.64864864864864868</c:v>
                </c:pt>
                <c:pt idx="6">
                  <c:v>0.41441441441441418</c:v>
                </c:pt>
                <c:pt idx="7">
                  <c:v>0.41441441441441418</c:v>
                </c:pt>
                <c:pt idx="8">
                  <c:v>0.41441441441441418</c:v>
                </c:pt>
                <c:pt idx="9">
                  <c:v>0.26048906048906045</c:v>
                </c:pt>
                <c:pt idx="10">
                  <c:v>0.26048906048906045</c:v>
                </c:pt>
                <c:pt idx="11">
                  <c:v>0.16089030206677266</c:v>
                </c:pt>
                <c:pt idx="12">
                  <c:v>0.16089030206677266</c:v>
                </c:pt>
                <c:pt idx="13">
                  <c:v>0.16089030206677266</c:v>
                </c:pt>
                <c:pt idx="14">
                  <c:v>9.7509273979862227E-2</c:v>
                </c:pt>
                <c:pt idx="15">
                  <c:v>9.7509273979862227E-2</c:v>
                </c:pt>
                <c:pt idx="16">
                  <c:v>9.7509273979862227E-2</c:v>
                </c:pt>
                <c:pt idx="17">
                  <c:v>5.7896131425543181E-2</c:v>
                </c:pt>
                <c:pt idx="18">
                  <c:v>5.7896131425543181E-2</c:v>
                </c:pt>
                <c:pt idx="19">
                  <c:v>3.361710856967022E-2</c:v>
                </c:pt>
                <c:pt idx="20">
                  <c:v>3.361710856967022E-2</c:v>
                </c:pt>
                <c:pt idx="21">
                  <c:v>3.361710856967022E-2</c:v>
                </c:pt>
                <c:pt idx="22">
                  <c:v>1.9049694856146462E-2</c:v>
                </c:pt>
                <c:pt idx="23">
                  <c:v>1.9049694856146462E-2</c:v>
                </c:pt>
                <c:pt idx="24">
                  <c:v>1.9049694856146462E-2</c:v>
                </c:pt>
                <c:pt idx="25">
                  <c:v>1.0510176472356664E-2</c:v>
                </c:pt>
                <c:pt idx="26">
                  <c:v>1.0510176472356664E-2</c:v>
                </c:pt>
                <c:pt idx="27">
                  <c:v>1.0510176472356664E-2</c:v>
                </c:pt>
                <c:pt idx="28">
                  <c:v>5.6304516816196443E-3</c:v>
                </c:pt>
                <c:pt idx="29">
                  <c:v>5.6304516816196443E-3</c:v>
                </c:pt>
                <c:pt idx="30">
                  <c:v>2.9194934645435226E-3</c:v>
                </c:pt>
                <c:pt idx="31">
                  <c:v>2.9194934645435226E-3</c:v>
                </c:pt>
                <c:pt idx="32">
                  <c:v>2.9194934645435226E-3</c:v>
                </c:pt>
                <c:pt idx="33">
                  <c:v>1.4597467322717591E-3</c:v>
                </c:pt>
                <c:pt idx="34">
                  <c:v>1.4597467322717591E-3</c:v>
                </c:pt>
                <c:pt idx="35">
                  <c:v>1.4597467322717591E-3</c:v>
                </c:pt>
                <c:pt idx="36">
                  <c:v>7.0067843149044476E-4</c:v>
                </c:pt>
                <c:pt idx="37">
                  <c:v>7.0067843149044476E-4</c:v>
                </c:pt>
                <c:pt idx="38">
                  <c:v>3.211442810997871E-4</c:v>
                </c:pt>
                <c:pt idx="39">
                  <c:v>3.211442810997871E-4</c:v>
                </c:pt>
                <c:pt idx="40">
                  <c:v>3.211442810997871E-4</c:v>
                </c:pt>
                <c:pt idx="41">
                  <c:v>1.3962794830425508E-4</c:v>
                </c:pt>
                <c:pt idx="42">
                  <c:v>1.3962794830425508E-4</c:v>
                </c:pt>
                <c:pt idx="43">
                  <c:v>1.3962794830425508E-4</c:v>
                </c:pt>
                <c:pt idx="44">
                  <c:v>5.7120524306286194E-5</c:v>
                </c:pt>
                <c:pt idx="45">
                  <c:v>5.7120524306286194E-5</c:v>
                </c:pt>
                <c:pt idx="46">
                  <c:v>2.1760199735728098E-5</c:v>
                </c:pt>
                <c:pt idx="47">
                  <c:v>2.1760199735728098E-5</c:v>
                </c:pt>
                <c:pt idx="48">
                  <c:v>2.1760199735728098E-5</c:v>
                </c:pt>
                <c:pt idx="49">
                  <c:v>7.6160699075048223E-6</c:v>
                </c:pt>
                <c:pt idx="50">
                  <c:v>7.6160699075048223E-6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Sheet1_old!$E$1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Sheet1_old!$B$6:$B$56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Sheet1_old!$F$6:$F$56</c:f>
              <c:numCache>
                <c:formatCode>General</c:formatCode>
                <c:ptCount val="51"/>
                <c:pt idx="0">
                  <c:v>1</c:v>
                </c:pt>
                <c:pt idx="1">
                  <c:v>0.87752102299896795</c:v>
                </c:pt>
                <c:pt idx="2">
                  <c:v>0.76902238926010402</c:v>
                </c:pt>
                <c:pt idx="3">
                  <c:v>0.67302709016557483</c:v>
                </c:pt>
                <c:pt idx="4">
                  <c:v>0.58820136703657666</c:v>
                </c:pt>
                <c:pt idx="5">
                  <c:v>0.51334208327950503</c:v>
                </c:pt>
                <c:pt idx="6">
                  <c:v>0.44736509592539814</c:v>
                </c:pt>
                <c:pt idx="7">
                  <c:v>0.38929455665581469</c:v>
                </c:pt>
                <c:pt idx="8">
                  <c:v>0.3382530766424916</c:v>
                </c:pt>
                <c:pt idx="9">
                  <c:v>0.29345269354638032</c:v>
                </c:pt>
                <c:pt idx="10">
                  <c:v>0.25418658283290002</c:v>
                </c:pt>
                <c:pt idx="11">
                  <c:v>0.21982145917308329</c:v>
                </c:pt>
                <c:pt idx="12">
                  <c:v>0.18979061712307929</c:v>
                </c:pt>
                <c:pt idx="13">
                  <c:v>0.16358756351530296</c:v>
                </c:pt>
                <c:pt idx="14">
                  <c:v>0.14076019706120521</c:v>
                </c:pt>
                <c:pt idx="15">
                  <c:v>0.12090549356574633</c:v>
                </c:pt>
                <c:pt idx="16">
                  <c:v>0.10366465789451196</c:v>
                </c:pt>
                <c:pt idx="17">
                  <c:v>8.8718706423088697E-2</c:v>
                </c:pt>
                <c:pt idx="18">
                  <c:v>7.5784446141645923E-2</c:v>
                </c:pt>
                <c:pt idx="19">
                  <c:v>6.4610818892266733E-2</c:v>
                </c:pt>
                <c:pt idx="20">
                  <c:v>5.4975581388799988E-2</c:v>
                </c:pt>
                <c:pt idx="21">
                  <c:v>4.6682293715022589E-2</c:v>
                </c:pt>
                <c:pt idx="22">
                  <c:v>3.955759092264801E-2</c:v>
                </c:pt>
                <c:pt idx="23">
                  <c:v>3.3448714161911967E-2</c:v>
                </c:pt>
                <c:pt idx="24">
                  <c:v>2.8221279479628603E-2</c:v>
                </c:pt>
                <c:pt idx="25">
                  <c:v>2.3757264018058787E-2</c:v>
                </c:pt>
                <c:pt idx="26">
                  <c:v>1.9953190847781382E-2</c:v>
                </c:pt>
                <c:pt idx="27">
                  <c:v>1.671849507393789E-2</c:v>
                </c:pt>
                <c:pt idx="28">
                  <c:v>1.3974055172471042E-2</c:v>
                </c:pt>
                <c:pt idx="29">
                  <c:v>1.1650874745854987E-2</c:v>
                </c:pt>
                <c:pt idx="30">
                  <c:v>9.6889010407000004E-3</c:v>
                </c:pt>
                <c:pt idx="31">
                  <c:v>8.0359676467163452E-3</c:v>
                </c:pt>
                <c:pt idx="32">
                  <c:v>6.6468498018767176E-3</c:v>
                </c:pt>
                <c:pt idx="33">
                  <c:v>5.4824216661040134E-3</c:v>
                </c:pt>
                <c:pt idx="34">
                  <c:v>4.508905799143299E-3</c:v>
                </c:pt>
                <c:pt idx="35">
                  <c:v>3.6972058910187135E-3</c:v>
                </c:pt>
                <c:pt idx="36">
                  <c:v>3.0223145490365739E-3</c:v>
                </c:pt>
                <c:pt idx="37">
                  <c:v>2.4627886469416591E-3</c:v>
                </c:pt>
                <c:pt idx="38">
                  <c:v>2.0002853926866983E-3</c:v>
                </c:pt>
                <c:pt idx="39">
                  <c:v>1.6191528743215277E-3</c:v>
                </c:pt>
                <c:pt idx="40">
                  <c:v>1.3060694015999995E-3</c:v>
                </c:pt>
                <c:pt idx="41">
                  <c:v>1.0497264767613266E-3</c:v>
                </c:pt>
                <c:pt idx="42">
                  <c:v>8.4055070416556952E-4</c:v>
                </c:pt>
                <c:pt idx="43">
                  <c:v>6.7046038752496199E-4</c:v>
                </c:pt>
                <c:pt idx="44">
                  <c:v>5.3265296773103267E-4</c:v>
                </c:pt>
                <c:pt idx="45">
                  <c:v>4.2141982597572035E-4</c:v>
                </c:pt>
                <c:pt idx="46">
                  <c:v>3.3198531813531445E-4</c:v>
                </c:pt>
                <c:pt idx="47">
                  <c:v>2.6036721925606487E-4</c:v>
                </c:pt>
                <c:pt idx="48">
                  <c:v>2.0325604337285042E-4</c:v>
                </c:pt>
                <c:pt idx="49">
                  <c:v>1.5791096563156685E-4</c:v>
                </c:pt>
                <c:pt idx="50">
                  <c:v>1.2207031250000008E-4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Sheet1_old!$H$1</c:f>
              <c:strCache>
                <c:ptCount val="1"/>
                <c:pt idx="0">
                  <c:v>POISSON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Sheet1_old!$B$6:$B$56</c:f>
              <c:numCache>
                <c:formatCode>General</c:formatCode>
                <c:ptCount val="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</c:numCache>
            </c:numRef>
          </c:xVal>
          <c:yVal>
            <c:numRef>
              <c:f>Sheet1_old!$I$6:$I$56</c:f>
              <c:numCache>
                <c:formatCode>General</c:formatCode>
                <c:ptCount val="51"/>
                <c:pt idx="0">
                  <c:v>1</c:v>
                </c:pt>
                <c:pt idx="1">
                  <c:v>0.8780954309205613</c:v>
                </c:pt>
                <c:pt idx="2">
                  <c:v>0.77105158580356625</c:v>
                </c:pt>
                <c:pt idx="3">
                  <c:v>0.67705687449816465</c:v>
                </c:pt>
                <c:pt idx="4">
                  <c:v>0.59452054797019438</c:v>
                </c:pt>
                <c:pt idx="5">
                  <c:v>0.52204577676101604</c:v>
                </c:pt>
                <c:pt idx="6">
                  <c:v>0.45840601130522352</c:v>
                </c:pt>
                <c:pt idx="7">
                  <c:v>0.40252422403363591</c:v>
                </c:pt>
                <c:pt idx="8">
                  <c:v>0.35345468195878016</c:v>
                </c:pt>
                <c:pt idx="9">
                  <c:v>0.31036694126548503</c:v>
                </c:pt>
                <c:pt idx="10">
                  <c:v>0.27253179303401259</c:v>
                </c:pt>
                <c:pt idx="11">
                  <c:v>0.23930892224375455</c:v>
                </c:pt>
                <c:pt idx="12">
                  <c:v>0.21013607120076472</c:v>
                </c:pt>
                <c:pt idx="13">
                  <c:v>0.18451952399298926</c:v>
                </c:pt>
                <c:pt idx="14">
                  <c:v>0.16202575093388072</c:v>
                </c:pt>
                <c:pt idx="15">
                  <c:v>0.14227407158651359</c:v>
                </c:pt>
                <c:pt idx="16">
                  <c:v>0.12493021219858241</c:v>
                </c:pt>
                <c:pt idx="17">
                  <c:v>0.10970064851551141</c:v>
                </c:pt>
                <c:pt idx="18">
                  <c:v>9.6327638230493035E-2</c:v>
                </c:pt>
                <c:pt idx="19">
                  <c:v>8.4584859001564691E-2</c:v>
                </c:pt>
                <c:pt idx="20">
                  <c:v>7.4273578214333877E-2</c:v>
                </c:pt>
                <c:pt idx="21">
                  <c:v>6.5219289668127525E-2</c:v>
                </c:pt>
                <c:pt idx="22">
                  <c:v>5.7268760265467358E-2</c:v>
                </c:pt>
                <c:pt idx="23">
                  <c:v>5.0287436723591865E-2</c:v>
                </c:pt>
                <c:pt idx="24">
                  <c:v>4.415716841969286E-2</c:v>
                </c:pt>
                <c:pt idx="25">
                  <c:v>3.8774207831722009E-2</c:v>
                </c:pt>
                <c:pt idx="26">
                  <c:v>3.4047454734599344E-2</c:v>
                </c:pt>
                <c:pt idx="27">
                  <c:v>2.9896914436926308E-2</c:v>
                </c:pt>
                <c:pt idx="28">
                  <c:v>2.6252343965687947E-2</c:v>
                </c:pt>
                <c:pt idx="29">
                  <c:v>2.3052063287225581E-2</c:v>
                </c:pt>
                <c:pt idx="30">
                  <c:v>2.0241911445804391E-2</c:v>
                </c:pt>
                <c:pt idx="31">
                  <c:v>1.7774329953659442E-2</c:v>
                </c:pt>
                <c:pt idx="32">
                  <c:v>1.5607557919982831E-2</c:v>
                </c:pt>
                <c:pt idx="33">
                  <c:v>1.3704925297364945E-2</c:v>
                </c:pt>
                <c:pt idx="34">
                  <c:v>1.2034232284723775E-2</c:v>
                </c:pt>
                <c:pt idx="35">
                  <c:v>1.0567204383852655E-2</c:v>
                </c:pt>
                <c:pt idx="36">
                  <c:v>9.2790138870647437E-3</c:v>
                </c:pt>
                <c:pt idx="37">
                  <c:v>8.1478596976799888E-3</c:v>
                </c:pt>
                <c:pt idx="38">
                  <c:v>7.1545983723145792E-3</c:v>
                </c:pt>
                <c:pt idx="39">
                  <c:v>6.2824201408011177E-3</c:v>
                </c:pt>
                <c:pt idx="40">
                  <c:v>5.5165644207607716E-3</c:v>
                </c:pt>
                <c:pt idx="41">
                  <c:v>4.8440700122489673E-3</c:v>
                </c:pt>
                <c:pt idx="42">
                  <c:v>4.2535557448151254E-3</c:v>
                </c:pt>
                <c:pt idx="43">
                  <c:v>3.7350278646880674E-3</c:v>
                </c:pt>
                <c:pt idx="44">
                  <c:v>3.279710902343573E-3</c:v>
                </c:pt>
                <c:pt idx="45">
                  <c:v>2.8798991580882404E-3</c:v>
                </c:pt>
                <c:pt idx="46">
                  <c:v>2.5288262922292556E-3</c:v>
                </c:pt>
                <c:pt idx="47">
                  <c:v>2.2205508127982956E-3</c:v>
                </c:pt>
                <c:pt idx="48">
                  <c:v>1.9498555228451206E-3</c:v>
                </c:pt>
                <c:pt idx="49">
                  <c:v>1.7121592255655228E-3</c:v>
                </c:pt>
                <c:pt idx="50">
                  <c:v>1.5034391929775724E-3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5622960"/>
        <c:axId val="-265619152"/>
      </c:scatterChart>
      <c:valAx>
        <c:axId val="-265622960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619152"/>
        <c:crosses val="autoZero"/>
        <c:crossBetween val="midCat"/>
      </c:valAx>
      <c:valAx>
        <c:axId val="-26561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62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 CURVES</a:t>
            </a:r>
            <a:br>
              <a:rPr lang="en-US"/>
            </a:br>
            <a:r>
              <a:rPr lang="en-US"/>
              <a:t>HYPERGEOMETRIC vs BINOMIAL vs POISSON CDF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Sheet1_new!$B$1</c:f>
              <c:strCache>
                <c:ptCount val="1"/>
                <c:pt idx="0">
                  <c:v>HYPERGEOMETRIC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Sheet1_new!$E$6:$E$43</c:f>
              <c:numCache>
                <c:formatCode>General</c:formatCode>
                <c:ptCount val="38"/>
                <c:pt idx="0">
                  <c:v>0</c:v>
                </c:pt>
                <c:pt idx="1">
                  <c:v>2.7027027027027029E-2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0.13513513513513514</c:v>
                </c:pt>
                <c:pt idx="6">
                  <c:v>0.16216216216216217</c:v>
                </c:pt>
                <c:pt idx="7">
                  <c:v>0.1891891891891892</c:v>
                </c:pt>
                <c:pt idx="8">
                  <c:v>0.21621621621621623</c:v>
                </c:pt>
                <c:pt idx="9">
                  <c:v>0.24324324324324326</c:v>
                </c:pt>
                <c:pt idx="10">
                  <c:v>0.27027027027027029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0.35135135135135137</c:v>
                </c:pt>
                <c:pt idx="14">
                  <c:v>0.3783783783783784</c:v>
                </c:pt>
                <c:pt idx="15">
                  <c:v>0.40540540540540543</c:v>
                </c:pt>
                <c:pt idx="16">
                  <c:v>0.43243243243243246</c:v>
                </c:pt>
                <c:pt idx="17">
                  <c:v>0.45945945945945948</c:v>
                </c:pt>
                <c:pt idx="18">
                  <c:v>0.48648648648648651</c:v>
                </c:pt>
                <c:pt idx="19">
                  <c:v>0.51351351351351349</c:v>
                </c:pt>
                <c:pt idx="20">
                  <c:v>0.54054054054054057</c:v>
                </c:pt>
                <c:pt idx="21">
                  <c:v>0.56756756756756754</c:v>
                </c:pt>
                <c:pt idx="22">
                  <c:v>0.59459459459459463</c:v>
                </c:pt>
                <c:pt idx="23">
                  <c:v>0.6216216216216216</c:v>
                </c:pt>
                <c:pt idx="24">
                  <c:v>0.64864864864864868</c:v>
                </c:pt>
                <c:pt idx="25">
                  <c:v>0.67567567567567566</c:v>
                </c:pt>
                <c:pt idx="26">
                  <c:v>0.70270270270270274</c:v>
                </c:pt>
                <c:pt idx="27">
                  <c:v>0.72972972972972971</c:v>
                </c:pt>
                <c:pt idx="28">
                  <c:v>0.7567567567567568</c:v>
                </c:pt>
                <c:pt idx="29">
                  <c:v>0.78378378378378377</c:v>
                </c:pt>
                <c:pt idx="30">
                  <c:v>0.81081081081081086</c:v>
                </c:pt>
                <c:pt idx="31">
                  <c:v>0.83783783783783783</c:v>
                </c:pt>
                <c:pt idx="32">
                  <c:v>0.86486486486486491</c:v>
                </c:pt>
                <c:pt idx="33">
                  <c:v>0.89189189189189189</c:v>
                </c:pt>
                <c:pt idx="34">
                  <c:v>0.91891891891891897</c:v>
                </c:pt>
                <c:pt idx="35">
                  <c:v>0.94594594594594594</c:v>
                </c:pt>
                <c:pt idx="36">
                  <c:v>0.97297297297297303</c:v>
                </c:pt>
                <c:pt idx="37">
                  <c:v>1</c:v>
                </c:pt>
              </c:numCache>
            </c:numRef>
          </c:xVal>
          <c:yVal>
            <c:numRef>
              <c:f>Sheet1_new!$C$6:$C$43</c:f>
              <c:numCache>
                <c:formatCode>0.0000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0.88288288288288297</c:v>
                </c:pt>
                <c:pt idx="3">
                  <c:v>0.72226512226512241</c:v>
                </c:pt>
                <c:pt idx="4">
                  <c:v>0.55928533575592387</c:v>
                </c:pt>
                <c:pt idx="5">
                  <c:v>0.41441441441441451</c:v>
                </c:pt>
                <c:pt idx="6">
                  <c:v>0.2955749867514576</c:v>
                </c:pt>
                <c:pt idx="7">
                  <c:v>0.20357026856078111</c:v>
                </c:pt>
                <c:pt idx="8">
                  <c:v>0.13558900456433659</c:v>
                </c:pt>
                <c:pt idx="9">
                  <c:v>8.7365841926464807E-2</c:v>
                </c:pt>
                <c:pt idx="10">
                  <c:v>5.442769958898995E-2</c:v>
                </c:pt>
                <c:pt idx="11">
                  <c:v>3.2740033852380925E-2</c:v>
                </c:pt>
                <c:pt idx="12">
                  <c:v>1.8976707519532888E-2</c:v>
                </c:pt>
                <c:pt idx="13">
                  <c:v>1.0568566341647535E-2</c:v>
                </c:pt>
                <c:pt idx="14">
                  <c:v>5.6346223865689866E-3</c:v>
                </c:pt>
                <c:pt idx="15">
                  <c:v>2.862372940237235E-3</c:v>
                </c:pt>
                <c:pt idx="16">
                  <c:v>1.3772393082737912E-3</c:v>
                </c:pt>
                <c:pt idx="17">
                  <c:v>6.2288571743521713E-4</c:v>
                </c:pt>
                <c:pt idx="18">
                  <c:v>2.6221040681552368E-4</c:v>
                </c:pt>
                <c:pt idx="19">
                  <c:v>1.0141398350519597E-4</c:v>
                </c:pt>
                <c:pt idx="20">
                  <c:v>3.5408044306820715E-5</c:v>
                </c:pt>
                <c:pt idx="21">
                  <c:v>1.0885713954483173E-5</c:v>
                </c:pt>
                <c:pt idx="22">
                  <c:v>2.8393243076224174E-6</c:v>
                </c:pt>
                <c:pt idx="23">
                  <c:v>5.914440253248095E-7</c:v>
                </c:pt>
                <c:pt idx="24">
                  <c:v>8.7860455589304793E-8</c:v>
                </c:pt>
                <c:pt idx="25">
                  <c:v>7.0176082739061206E-9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Sheet1_new!$E$1</c:f>
              <c:strCache>
                <c:ptCount val="1"/>
                <c:pt idx="0">
                  <c:v>BINOMIAL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Sheet1_new!$E$6:$E$43</c:f>
              <c:numCache>
                <c:formatCode>General</c:formatCode>
                <c:ptCount val="38"/>
                <c:pt idx="0">
                  <c:v>0</c:v>
                </c:pt>
                <c:pt idx="1">
                  <c:v>2.7027027027027029E-2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0.13513513513513514</c:v>
                </c:pt>
                <c:pt idx="6">
                  <c:v>0.16216216216216217</c:v>
                </c:pt>
                <c:pt idx="7">
                  <c:v>0.1891891891891892</c:v>
                </c:pt>
                <c:pt idx="8">
                  <c:v>0.21621621621621623</c:v>
                </c:pt>
                <c:pt idx="9">
                  <c:v>0.24324324324324326</c:v>
                </c:pt>
                <c:pt idx="10">
                  <c:v>0.27027027027027029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0.35135135135135137</c:v>
                </c:pt>
                <c:pt idx="14">
                  <c:v>0.3783783783783784</c:v>
                </c:pt>
                <c:pt idx="15">
                  <c:v>0.40540540540540543</c:v>
                </c:pt>
                <c:pt idx="16">
                  <c:v>0.43243243243243246</c:v>
                </c:pt>
                <c:pt idx="17">
                  <c:v>0.45945945945945948</c:v>
                </c:pt>
                <c:pt idx="18">
                  <c:v>0.48648648648648651</c:v>
                </c:pt>
                <c:pt idx="19">
                  <c:v>0.51351351351351349</c:v>
                </c:pt>
                <c:pt idx="20">
                  <c:v>0.54054054054054057</c:v>
                </c:pt>
                <c:pt idx="21">
                  <c:v>0.56756756756756754</c:v>
                </c:pt>
                <c:pt idx="22">
                  <c:v>0.59459459459459463</c:v>
                </c:pt>
                <c:pt idx="23">
                  <c:v>0.6216216216216216</c:v>
                </c:pt>
                <c:pt idx="24">
                  <c:v>0.64864864864864868</c:v>
                </c:pt>
                <c:pt idx="25">
                  <c:v>0.67567567567567566</c:v>
                </c:pt>
                <c:pt idx="26">
                  <c:v>0.70270270270270274</c:v>
                </c:pt>
                <c:pt idx="27">
                  <c:v>0.72972972972972971</c:v>
                </c:pt>
                <c:pt idx="28">
                  <c:v>0.7567567567567568</c:v>
                </c:pt>
                <c:pt idx="29">
                  <c:v>0.78378378378378377</c:v>
                </c:pt>
                <c:pt idx="30">
                  <c:v>0.81081081081081086</c:v>
                </c:pt>
                <c:pt idx="31">
                  <c:v>0.83783783783783783</c:v>
                </c:pt>
                <c:pt idx="32">
                  <c:v>0.86486486486486491</c:v>
                </c:pt>
                <c:pt idx="33">
                  <c:v>0.89189189189189189</c:v>
                </c:pt>
                <c:pt idx="34">
                  <c:v>0.91891891891891897</c:v>
                </c:pt>
                <c:pt idx="35">
                  <c:v>0.94594594594594594</c:v>
                </c:pt>
                <c:pt idx="36">
                  <c:v>0.97297297297297303</c:v>
                </c:pt>
                <c:pt idx="37">
                  <c:v>1</c:v>
                </c:pt>
              </c:numCache>
            </c:numRef>
          </c:xVal>
          <c:yVal>
            <c:numRef>
              <c:f>Sheet1_new!$F$6:$F$43</c:f>
              <c:numCache>
                <c:formatCode>General</c:formatCode>
                <c:ptCount val="38"/>
                <c:pt idx="0">
                  <c:v>1</c:v>
                </c:pt>
                <c:pt idx="1">
                  <c:v>0.95324311322591893</c:v>
                </c:pt>
                <c:pt idx="2">
                  <c:v>0.84629924677423796</c:v>
                </c:pt>
                <c:pt idx="3">
                  <c:v>0.71523284795228448</c:v>
                </c:pt>
                <c:pt idx="4">
                  <c:v>0.58205468785018821</c:v>
                </c:pt>
                <c:pt idx="5">
                  <c:v>0.4591441562734202</c:v>
                </c:pt>
                <c:pt idx="6">
                  <c:v>0.35248806046524922</c:v>
                </c:pt>
                <c:pt idx="7">
                  <c:v>0.26400856350781271</c:v>
                </c:pt>
                <c:pt idx="8">
                  <c:v>0.19319914622949511</c:v>
                </c:pt>
                <c:pt idx="9">
                  <c:v>0.13824262300094264</c:v>
                </c:pt>
                <c:pt idx="10">
                  <c:v>9.6748092118253026E-2</c:v>
                </c:pt>
                <c:pt idx="11">
                  <c:v>6.6213183244845611E-2</c:v>
                </c:pt>
                <c:pt idx="12">
                  <c:v>4.4293119293161543E-2</c:v>
                </c:pt>
                <c:pt idx="13">
                  <c:v>2.8938085580573761E-2</c:v>
                </c:pt>
                <c:pt idx="14">
                  <c:v>1.8444440273696752E-2</c:v>
                </c:pt>
                <c:pt idx="15">
                  <c:v>1.1452742356575197E-2</c:v>
                </c:pt>
                <c:pt idx="16">
                  <c:v>6.9158347304713605E-3</c:v>
                </c:pt>
                <c:pt idx="17">
                  <c:v>4.052794449615143E-3</c:v>
                </c:pt>
                <c:pt idx="18">
                  <c:v>2.299012431993314E-3</c:v>
                </c:pt>
                <c:pt idx="19">
                  <c:v>1.258616793909781E-3</c:v>
                </c:pt>
                <c:pt idx="20">
                  <c:v>6.6258929153327874E-4</c:v>
                </c:pt>
                <c:pt idx="21">
                  <c:v>3.3397597143559356E-4</c:v>
                </c:pt>
                <c:pt idx="22">
                  <c:v>1.6033900765078513E-4</c:v>
                </c:pt>
                <c:pt idx="23">
                  <c:v>7.2854830615731148E-5</c:v>
                </c:pt>
                <c:pt idx="24">
                  <c:v>3.1087169116607941E-5</c:v>
                </c:pt>
                <c:pt idx="25">
                  <c:v>1.2336229508193719E-5</c:v>
                </c:pt>
                <c:pt idx="26">
                  <c:v>4.4969207706796515E-6</c:v>
                </c:pt>
                <c:pt idx="27">
                  <c:v>1.4821248503864384E-6</c:v>
                </c:pt>
                <c:pt idx="28">
                  <c:v>4.3251037747673523E-7</c:v>
                </c:pt>
                <c:pt idx="29">
                  <c:v>1.0862209143421518E-7</c:v>
                </c:pt>
                <c:pt idx="30">
                  <c:v>2.256028460279582E-8</c:v>
                </c:pt>
                <c:pt idx="31">
                  <c:v>3.6552400176558049E-9</c:v>
                </c:pt>
                <c:pt idx="32">
                  <c:v>4.2198764419357021E-10</c:v>
                </c:pt>
                <c:pt idx="33">
                  <c:v>2.9825338366867344E-11</c:v>
                </c:pt>
                <c:pt idx="34">
                  <c:v>9.7094058480145193E-13</c:v>
                </c:pt>
                <c:pt idx="35">
                  <c:v>7.6851745372370062E-15</c:v>
                </c:pt>
                <c:pt idx="36">
                  <c:v>1.9255306228011582E-18</c:v>
                </c:pt>
                <c:pt idx="3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Sheet1_new!$H$1</c:f>
              <c:strCache>
                <c:ptCount val="1"/>
                <c:pt idx="0">
                  <c:v>POISSON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Sheet1_new!$E$6:$E$43</c:f>
              <c:numCache>
                <c:formatCode>General</c:formatCode>
                <c:ptCount val="38"/>
                <c:pt idx="0">
                  <c:v>0</c:v>
                </c:pt>
                <c:pt idx="1">
                  <c:v>2.7027027027027029E-2</c:v>
                </c:pt>
                <c:pt idx="2">
                  <c:v>5.4054054054054057E-2</c:v>
                </c:pt>
                <c:pt idx="3">
                  <c:v>8.1081081081081086E-2</c:v>
                </c:pt>
                <c:pt idx="4">
                  <c:v>0.10810810810810811</c:v>
                </c:pt>
                <c:pt idx="5">
                  <c:v>0.13513513513513514</c:v>
                </c:pt>
                <c:pt idx="6">
                  <c:v>0.16216216216216217</c:v>
                </c:pt>
                <c:pt idx="7">
                  <c:v>0.1891891891891892</c:v>
                </c:pt>
                <c:pt idx="8">
                  <c:v>0.21621621621621623</c:v>
                </c:pt>
                <c:pt idx="9">
                  <c:v>0.24324324324324326</c:v>
                </c:pt>
                <c:pt idx="10">
                  <c:v>0.27027027027027029</c:v>
                </c:pt>
                <c:pt idx="11">
                  <c:v>0.29729729729729731</c:v>
                </c:pt>
                <c:pt idx="12">
                  <c:v>0.32432432432432434</c:v>
                </c:pt>
                <c:pt idx="13">
                  <c:v>0.35135135135135137</c:v>
                </c:pt>
                <c:pt idx="14">
                  <c:v>0.3783783783783784</c:v>
                </c:pt>
                <c:pt idx="15">
                  <c:v>0.40540540540540543</c:v>
                </c:pt>
                <c:pt idx="16">
                  <c:v>0.43243243243243246</c:v>
                </c:pt>
                <c:pt idx="17">
                  <c:v>0.45945945945945948</c:v>
                </c:pt>
                <c:pt idx="18">
                  <c:v>0.48648648648648651</c:v>
                </c:pt>
                <c:pt idx="19">
                  <c:v>0.51351351351351349</c:v>
                </c:pt>
                <c:pt idx="20">
                  <c:v>0.54054054054054057</c:v>
                </c:pt>
                <c:pt idx="21">
                  <c:v>0.56756756756756754</c:v>
                </c:pt>
                <c:pt idx="22">
                  <c:v>0.59459459459459463</c:v>
                </c:pt>
                <c:pt idx="23">
                  <c:v>0.6216216216216216</c:v>
                </c:pt>
                <c:pt idx="24">
                  <c:v>0.64864864864864868</c:v>
                </c:pt>
                <c:pt idx="25">
                  <c:v>0.67567567567567566</c:v>
                </c:pt>
                <c:pt idx="26">
                  <c:v>0.70270270270270274</c:v>
                </c:pt>
                <c:pt idx="27">
                  <c:v>0.72972972972972971</c:v>
                </c:pt>
                <c:pt idx="28">
                  <c:v>0.7567567567567568</c:v>
                </c:pt>
                <c:pt idx="29">
                  <c:v>0.78378378378378377</c:v>
                </c:pt>
                <c:pt idx="30">
                  <c:v>0.81081081081081086</c:v>
                </c:pt>
                <c:pt idx="31">
                  <c:v>0.83783783783783783</c:v>
                </c:pt>
                <c:pt idx="32">
                  <c:v>0.86486486486486491</c:v>
                </c:pt>
                <c:pt idx="33">
                  <c:v>0.89189189189189189</c:v>
                </c:pt>
                <c:pt idx="34">
                  <c:v>0.91891891891891897</c:v>
                </c:pt>
                <c:pt idx="35">
                  <c:v>0.94594594594594594</c:v>
                </c:pt>
                <c:pt idx="36">
                  <c:v>0.97297297297297303</c:v>
                </c:pt>
                <c:pt idx="37">
                  <c:v>1</c:v>
                </c:pt>
              </c:numCache>
            </c:numRef>
          </c:xVal>
          <c:yVal>
            <c:numRef>
              <c:f>Sheet1_new!$I$6:$I$43</c:f>
              <c:numCache>
                <c:formatCode>General</c:formatCode>
                <c:ptCount val="38"/>
                <c:pt idx="0">
                  <c:v>1</c:v>
                </c:pt>
                <c:pt idx="1">
                  <c:v>0.95099520494580914</c:v>
                </c:pt>
                <c:pt idx="2">
                  <c:v>0.84325498875341887</c:v>
                </c:pt>
                <c:pt idx="3">
                  <c:v>0.71588293326774211</c:v>
                </c:pt>
                <c:pt idx="4">
                  <c:v>0.58996801918806763</c:v>
                </c:pt>
                <c:pt idx="5">
                  <c:v>0.47582656227478026</c:v>
                </c:pt>
                <c:pt idx="6">
                  <c:v>0.37753428531558725</c:v>
                </c:pt>
                <c:pt idx="7">
                  <c:v>0.2957185539650195</c:v>
                </c:pt>
                <c:pt idx="8">
                  <c:v>0.22924388707722509</c:v>
                </c:pt>
                <c:pt idx="9">
                  <c:v>0.17620142600775271</c:v>
                </c:pt>
                <c:pt idx="10">
                  <c:v>0.13446684529084668</c:v>
                </c:pt>
                <c:pt idx="11">
                  <c:v>0.10199556708238672</c:v>
                </c:pt>
                <c:pt idx="12">
                  <c:v>7.6961965019302275E-2</c:v>
                </c:pt>
                <c:pt idx="13">
                  <c:v>5.7809086404891991E-2</c:v>
                </c:pt>
                <c:pt idx="14">
                  <c:v>4.3249694822918142E-2</c:v>
                </c:pt>
                <c:pt idx="15">
                  <c:v>3.2243112925353923E-2</c:v>
                </c:pt>
                <c:pt idx="16">
                  <c:v>2.3962112934209936E-2</c:v>
                </c:pt>
                <c:pt idx="17">
                  <c:v>1.7757784413442539E-2</c:v>
                </c:pt>
                <c:pt idx="18">
                  <c:v>1.3126483923085217E-2</c:v>
                </c:pt>
                <c:pt idx="19">
                  <c:v>9.68071661306261E-3</c:v>
                </c:pt>
                <c:pt idx="20">
                  <c:v>7.1245208738172847E-3</c:v>
                </c:pt>
                <c:pt idx="21">
                  <c:v>5.2332436439403648E-3</c:v>
                </c:pt>
                <c:pt idx="22">
                  <c:v>3.8372653322214E-3</c:v>
                </c:pt>
                <c:pt idx="23">
                  <c:v>2.8091092640730978E-3</c:v>
                </c:pt>
                <c:pt idx="24">
                  <c:v>2.053358727537168E-3</c:v>
                </c:pt>
                <c:pt idx="25">
                  <c:v>1.4988494708724498E-3</c:v>
                </c:pt>
                <c:pt idx="26">
                  <c:v>1.0926743869517557E-3</c:v>
                </c:pt>
                <c:pt idx="27">
                  <c:v>7.9561189548404433E-4</c:v>
                </c:pt>
                <c:pt idx="28">
                  <c:v>5.786606649040339E-4</c:v>
                </c:pt>
                <c:pt idx="29">
                  <c:v>4.2042639814557402E-4</c:v>
                </c:pt>
                <c:pt idx="30">
                  <c:v>3.0515996606196973E-4</c:v>
                </c:pt>
                <c:pt idx="31">
                  <c:v>2.2129031463757976E-4</c:v>
                </c:pt>
                <c:pt idx="32">
                  <c:v>1.6033117624276818E-4</c:v>
                </c:pt>
                <c:pt idx="33">
                  <c:v>1.1606886570805147E-4</c:v>
                </c:pt>
                <c:pt idx="34">
                  <c:v>8.3960571083806075E-5</c:v>
                </c:pt>
                <c:pt idx="35">
                  <c:v>6.0689704116779552E-5</c:v>
                </c:pt>
                <c:pt idx="36">
                  <c:v>4.3838061583034404E-5</c:v>
                </c:pt>
                <c:pt idx="37">
                  <c:v>3.1644611697734759E-5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931952"/>
        <c:axId val="-116930320"/>
      </c:scatterChart>
      <c:valAx>
        <c:axId val="-11693195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30320"/>
        <c:crosses val="autoZero"/>
        <c:crossBetween val="midCat"/>
      </c:valAx>
      <c:valAx>
        <c:axId val="-116930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9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207283</xdr:colOff>
      <xdr:row>1</xdr:row>
      <xdr:rowOff>95249</xdr:rowOff>
    </xdr:from>
    <xdr:to>
      <xdr:col>27</xdr:col>
      <xdr:colOff>510269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93944</xdr:colOff>
      <xdr:row>1</xdr:row>
      <xdr:rowOff>47999</xdr:rowOff>
    </xdr:from>
    <xdr:to>
      <xdr:col>21</xdr:col>
      <xdr:colOff>582706</xdr:colOff>
      <xdr:row>23</xdr:row>
      <xdr:rowOff>149947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93944</xdr:colOff>
      <xdr:row>1</xdr:row>
      <xdr:rowOff>47999</xdr:rowOff>
    </xdr:from>
    <xdr:to>
      <xdr:col>21</xdr:col>
      <xdr:colOff>582706</xdr:colOff>
      <xdr:row>23</xdr:row>
      <xdr:rowOff>149947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ndfonline.com/doi/full/10.1080/10691898.2003.11910724" TargetMode="External"/><Relationship Id="rId1" Type="http://schemas.openxmlformats.org/officeDocument/2006/relationships/hyperlink" Target="https://www.investopedia.com/terms/a/acceptable-quality-level-aql.asp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tandfonline.com/doi/full/10.1080/10691898.2003.11910724" TargetMode="External"/><Relationship Id="rId1" Type="http://schemas.openxmlformats.org/officeDocument/2006/relationships/hyperlink" Target="https://www.investopedia.com/terms/a/acceptable-quality-level-aql.asp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3"/>
  <sheetViews>
    <sheetView tabSelected="1" topLeftCell="C13" zoomScaleNormal="100" workbookViewId="0">
      <selection activeCell="F21" sqref="F21"/>
    </sheetView>
  </sheetViews>
  <sheetFormatPr defaultRowHeight="14.5" x14ac:dyDescent="0.35"/>
  <cols>
    <col min="5" max="5" width="20" bestFit="1" customWidth="1"/>
    <col min="6" max="6" width="26.1796875" bestFit="1" customWidth="1"/>
    <col min="7" max="7" width="19.08984375" bestFit="1" customWidth="1"/>
    <col min="8" max="8" width="25.26953125" bestFit="1" customWidth="1"/>
    <col min="9" max="9" width="13.1796875" bestFit="1" customWidth="1"/>
    <col min="11" max="11" width="19.08984375" bestFit="1" customWidth="1"/>
    <col min="12" max="12" width="25.26953125" bestFit="1" customWidth="1"/>
    <col min="13" max="13" width="15.36328125" bestFit="1" customWidth="1"/>
    <col min="14" max="14" width="12.7265625" bestFit="1" customWidth="1"/>
    <col min="16" max="16" width="19.08984375" bestFit="1" customWidth="1"/>
    <col min="17" max="17" width="25.26953125" bestFit="1" customWidth="1"/>
    <col min="18" max="18" width="12.7265625" bestFit="1" customWidth="1"/>
    <col min="19" max="19" width="11.54296875" bestFit="1" customWidth="1"/>
  </cols>
  <sheetData>
    <row r="1" spans="2:19" ht="18.5" x14ac:dyDescent="0.45">
      <c r="B1" s="6" t="s">
        <v>1</v>
      </c>
      <c r="C1" s="6">
        <v>37</v>
      </c>
      <c r="D1" s="9"/>
    </row>
    <row r="2" spans="2:19" ht="18.5" x14ac:dyDescent="0.45">
      <c r="B2" s="6" t="s">
        <v>2</v>
      </c>
      <c r="C2" s="6">
        <v>5</v>
      </c>
      <c r="D2" s="9"/>
    </row>
    <row r="3" spans="2:19" ht="18.5" x14ac:dyDescent="0.45">
      <c r="B3" s="6" t="s">
        <v>14</v>
      </c>
      <c r="C3" s="6">
        <v>0</v>
      </c>
      <c r="D3" s="9"/>
    </row>
    <row r="4" spans="2:19" x14ac:dyDescent="0.35">
      <c r="E4" t="s">
        <v>19</v>
      </c>
      <c r="F4" t="s">
        <v>20</v>
      </c>
      <c r="G4" t="s">
        <v>21</v>
      </c>
      <c r="H4" t="s">
        <v>22</v>
      </c>
      <c r="K4" t="s">
        <v>21</v>
      </c>
      <c r="L4" t="s">
        <v>22</v>
      </c>
      <c r="P4" t="s">
        <v>21</v>
      </c>
      <c r="Q4" t="s">
        <v>22</v>
      </c>
      <c r="R4" t="s">
        <v>23</v>
      </c>
    </row>
    <row r="5" spans="2:19" x14ac:dyDescent="0.35">
      <c r="E5" t="s">
        <v>1</v>
      </c>
      <c r="F5" t="s">
        <v>13</v>
      </c>
      <c r="G5" t="s">
        <v>2</v>
      </c>
      <c r="H5" t="s">
        <v>14</v>
      </c>
      <c r="I5" s="1" t="s">
        <v>15</v>
      </c>
      <c r="K5" t="s">
        <v>2</v>
      </c>
      <c r="L5" t="s">
        <v>3</v>
      </c>
      <c r="M5" t="s">
        <v>4</v>
      </c>
      <c r="N5" s="1" t="s">
        <v>16</v>
      </c>
      <c r="P5" t="s">
        <v>2</v>
      </c>
      <c r="Q5" t="s">
        <v>3</v>
      </c>
      <c r="R5" t="s">
        <v>17</v>
      </c>
      <c r="S5" s="1" t="s">
        <v>18</v>
      </c>
    </row>
    <row r="6" spans="2:19" x14ac:dyDescent="0.35">
      <c r="E6">
        <f>$C$1</f>
        <v>37</v>
      </c>
      <c r="F6">
        <v>0</v>
      </c>
      <c r="G6">
        <f>$C$2</f>
        <v>5</v>
      </c>
      <c r="H6">
        <f>$C$3</f>
        <v>0</v>
      </c>
      <c r="I6">
        <f>_xlfn.HYPGEOM.DIST(H6,G6,F6,E6,1)</f>
        <v>1</v>
      </c>
      <c r="K6">
        <f>$C$2</f>
        <v>5</v>
      </c>
      <c r="L6">
        <f>$C$3</f>
        <v>0</v>
      </c>
      <c r="M6" s="8">
        <f>F6/E6</f>
        <v>0</v>
      </c>
      <c r="N6">
        <f>_xlfn.BINOM.DIST(L6,K6,M6,1)</f>
        <v>1</v>
      </c>
      <c r="P6">
        <f>$C$2</f>
        <v>5</v>
      </c>
      <c r="Q6">
        <f>$C$3</f>
        <v>0</v>
      </c>
      <c r="R6">
        <f>P6*M6</f>
        <v>0</v>
      </c>
      <c r="S6">
        <f>_xlfn.POISSON.DIST(Q6,R6,1)</f>
        <v>1</v>
      </c>
    </row>
    <row r="7" spans="2:19" x14ac:dyDescent="0.35">
      <c r="E7">
        <f>$C$1</f>
        <v>37</v>
      </c>
      <c r="F7">
        <f>IF(F6+1&gt;E7,"",F6+1)</f>
        <v>1</v>
      </c>
      <c r="G7">
        <f>$C$2</f>
        <v>5</v>
      </c>
      <c r="H7">
        <f>$C$3</f>
        <v>0</v>
      </c>
      <c r="I7">
        <f t="shared" ref="I7:I29" si="0">_xlfn.HYPGEOM.DIST(H7,G7,F7,E7,1)</f>
        <v>0.86486486486486502</v>
      </c>
      <c r="K7">
        <f>$C$2</f>
        <v>5</v>
      </c>
      <c r="L7">
        <f>$C$3</f>
        <v>0</v>
      </c>
      <c r="M7" s="8">
        <f t="shared" ref="M7:M43" si="1">F7/E7</f>
        <v>2.7027027027027029E-2</v>
      </c>
      <c r="N7">
        <f t="shared" ref="N7:N43" si="2">_xlfn.BINOM.DIST(L7,K7,M7,1)</f>
        <v>0.8719746985306881</v>
      </c>
      <c r="P7">
        <f>$C$2</f>
        <v>5</v>
      </c>
      <c r="Q7">
        <f>$C$3</f>
        <v>0</v>
      </c>
      <c r="R7">
        <f t="shared" ref="R7:R43" si="3">P7*M7</f>
        <v>0.13513513513513514</v>
      </c>
      <c r="S7">
        <f t="shared" ref="S7:S43" si="4">_xlfn.POISSON.DIST(Q7,R7,1)</f>
        <v>0.87359784994756307</v>
      </c>
    </row>
    <row r="8" spans="2:19" x14ac:dyDescent="0.35">
      <c r="E8">
        <f>$C$1</f>
        <v>37</v>
      </c>
      <c r="F8">
        <f t="shared" ref="F8:F43" si="5">IF(F7+1&gt;E8,"",F7+1)</f>
        <v>2</v>
      </c>
      <c r="G8">
        <f>$C$2</f>
        <v>5</v>
      </c>
      <c r="H8">
        <f>$C$3</f>
        <v>0</v>
      </c>
      <c r="I8">
        <f t="shared" si="0"/>
        <v>0.74474474474474461</v>
      </c>
      <c r="K8">
        <f>$C$2</f>
        <v>5</v>
      </c>
      <c r="L8">
        <f>$C$3</f>
        <v>0</v>
      </c>
      <c r="M8" s="8">
        <f t="shared" si="1"/>
        <v>5.4054054054054057E-2</v>
      </c>
      <c r="N8">
        <f t="shared" si="2"/>
        <v>0.75741098824227748</v>
      </c>
      <c r="P8">
        <f>$C$2</f>
        <v>5</v>
      </c>
      <c r="Q8">
        <f>$C$3</f>
        <v>0</v>
      </c>
      <c r="R8">
        <f t="shared" si="3"/>
        <v>0.27027027027027029</v>
      </c>
      <c r="S8">
        <f t="shared" si="4"/>
        <v>0.76317320343300488</v>
      </c>
    </row>
    <row r="9" spans="2:19" x14ac:dyDescent="0.35">
      <c r="E9">
        <f>$C$1</f>
        <v>37</v>
      </c>
      <c r="F9">
        <f t="shared" si="5"/>
        <v>3</v>
      </c>
      <c r="G9">
        <f>$C$2</f>
        <v>5</v>
      </c>
      <c r="H9">
        <f>$C$3</f>
        <v>0</v>
      </c>
      <c r="I9">
        <f t="shared" si="0"/>
        <v>0.63835263835263845</v>
      </c>
      <c r="K9">
        <f>$C$2</f>
        <v>5</v>
      </c>
      <c r="L9">
        <f>$C$3</f>
        <v>0</v>
      </c>
      <c r="M9" s="8">
        <f t="shared" si="1"/>
        <v>8.1081081081081086E-2</v>
      </c>
      <c r="N9">
        <f t="shared" si="2"/>
        <v>0.65521821894300025</v>
      </c>
      <c r="P9">
        <f>$C$2</f>
        <v>5</v>
      </c>
      <c r="Q9">
        <f>$C$3</f>
        <v>0</v>
      </c>
      <c r="R9">
        <f t="shared" si="3"/>
        <v>0.40540540540540543</v>
      </c>
      <c r="S9">
        <f t="shared" si="4"/>
        <v>0.66670646965666713</v>
      </c>
    </row>
    <row r="10" spans="2:19" x14ac:dyDescent="0.35">
      <c r="E10">
        <f>$C$1</f>
        <v>37</v>
      </c>
      <c r="F10">
        <f t="shared" si="5"/>
        <v>4</v>
      </c>
      <c r="G10">
        <f>$C$2</f>
        <v>5</v>
      </c>
      <c r="H10">
        <f>$C$3</f>
        <v>0</v>
      </c>
      <c r="I10">
        <f t="shared" si="0"/>
        <v>0.54447725035960348</v>
      </c>
      <c r="K10">
        <f>$C$2</f>
        <v>5</v>
      </c>
      <c r="L10">
        <f>$C$3</f>
        <v>0</v>
      </c>
      <c r="M10" s="8">
        <f t="shared" si="1"/>
        <v>0.10810810810810811</v>
      </c>
      <c r="N10">
        <f t="shared" si="2"/>
        <v>0.56436630808363009</v>
      </c>
      <c r="P10">
        <f>$C$2</f>
        <v>5</v>
      </c>
      <c r="Q10">
        <f>$C$3</f>
        <v>0</v>
      </c>
      <c r="R10">
        <f t="shared" si="3"/>
        <v>0.54054054054054057</v>
      </c>
      <c r="S10">
        <f t="shared" si="4"/>
        <v>0.58243333843819467</v>
      </c>
    </row>
    <row r="11" spans="2:19" x14ac:dyDescent="0.35">
      <c r="E11">
        <f>$C$1</f>
        <v>37</v>
      </c>
      <c r="F11">
        <f t="shared" si="5"/>
        <v>5</v>
      </c>
      <c r="G11">
        <f>$C$2</f>
        <v>5</v>
      </c>
      <c r="H11">
        <f>$C$3</f>
        <v>0</v>
      </c>
      <c r="I11">
        <f t="shared" si="0"/>
        <v>0.46198069727481506</v>
      </c>
      <c r="K11">
        <f>$C$2</f>
        <v>5</v>
      </c>
      <c r="L11">
        <f>$C$3</f>
        <v>0</v>
      </c>
      <c r="M11" s="8">
        <f t="shared" si="1"/>
        <v>0.13513513513513514</v>
      </c>
      <c r="N11">
        <f t="shared" si="2"/>
        <v>0.48388401025340971</v>
      </c>
      <c r="P11">
        <f>$C$2</f>
        <v>5</v>
      </c>
      <c r="Q11">
        <f>$C$3</f>
        <v>0</v>
      </c>
      <c r="R11">
        <f t="shared" si="3"/>
        <v>0.67567567567567566</v>
      </c>
      <c r="S11">
        <f t="shared" si="4"/>
        <v>0.50881251219738821</v>
      </c>
    </row>
    <row r="12" spans="2:19" x14ac:dyDescent="0.35">
      <c r="E12">
        <f>$C$1</f>
        <v>37</v>
      </c>
      <c r="F12">
        <f t="shared" si="5"/>
        <v>6</v>
      </c>
      <c r="G12">
        <f>$C$2</f>
        <v>5</v>
      </c>
      <c r="H12">
        <f>$C$3</f>
        <v>0</v>
      </c>
      <c r="I12">
        <f t="shared" si="0"/>
        <v>0.38979621332562514</v>
      </c>
      <c r="K12">
        <f>$C$2</f>
        <v>5</v>
      </c>
      <c r="L12">
        <f>$C$3</f>
        <v>0</v>
      </c>
      <c r="M12" s="8">
        <f t="shared" si="1"/>
        <v>0.16216216216216217</v>
      </c>
      <c r="N12">
        <f t="shared" si="2"/>
        <v>0.41285718667597809</v>
      </c>
      <c r="P12">
        <f>$C$2</f>
        <v>5</v>
      </c>
      <c r="Q12">
        <f>$C$3</f>
        <v>0</v>
      </c>
      <c r="R12">
        <f t="shared" si="3"/>
        <v>0.81081081081081086</v>
      </c>
      <c r="S12">
        <f t="shared" si="4"/>
        <v>0.4444975166820565</v>
      </c>
    </row>
    <row r="13" spans="2:19" x14ac:dyDescent="0.35">
      <c r="E13">
        <f>$C$1</f>
        <v>37</v>
      </c>
      <c r="F13">
        <f t="shared" si="5"/>
        <v>7</v>
      </c>
      <c r="G13">
        <f>$C$2</f>
        <v>5</v>
      </c>
      <c r="H13">
        <f>$C$3</f>
        <v>0</v>
      </c>
      <c r="I13">
        <f t="shared" si="0"/>
        <v>0.32692585633762111</v>
      </c>
      <c r="K13">
        <f>$C$2</f>
        <v>5</v>
      </c>
      <c r="L13">
        <f>$C$3</f>
        <v>0</v>
      </c>
      <c r="M13" s="8">
        <f t="shared" si="1"/>
        <v>0.1891891891891892</v>
      </c>
      <c r="N13">
        <f t="shared" si="2"/>
        <v>0.35042707470529844</v>
      </c>
      <c r="P13">
        <f>$C$2</f>
        <v>5</v>
      </c>
      <c r="Q13">
        <f>$C$3</f>
        <v>0</v>
      </c>
      <c r="R13">
        <f t="shared" si="3"/>
        <v>0.94594594594594605</v>
      </c>
      <c r="S13">
        <f t="shared" si="4"/>
        <v>0.38831207488047553</v>
      </c>
    </row>
    <row r="14" spans="2:19" x14ac:dyDescent="0.35">
      <c r="E14">
        <f>$C$1</f>
        <v>37</v>
      </c>
      <c r="F14">
        <f t="shared" si="5"/>
        <v>8</v>
      </c>
      <c r="G14">
        <f>$C$2</f>
        <v>5</v>
      </c>
      <c r="H14">
        <f>$C$3</f>
        <v>0</v>
      </c>
      <c r="I14">
        <f t="shared" si="0"/>
        <v>0.27243821361468423</v>
      </c>
      <c r="K14">
        <f>$C$2</f>
        <v>5</v>
      </c>
      <c r="L14">
        <f>$C$3</f>
        <v>0</v>
      </c>
      <c r="M14" s="8">
        <f t="shared" si="1"/>
        <v>0.21621621621621623</v>
      </c>
      <c r="N14">
        <f t="shared" si="2"/>
        <v>0.2957885573215846</v>
      </c>
      <c r="P14">
        <f>$C$2</f>
        <v>5</v>
      </c>
      <c r="Q14">
        <f>$C$3</f>
        <v>0</v>
      </c>
      <c r="R14">
        <f t="shared" si="3"/>
        <v>1.0810810810810811</v>
      </c>
      <c r="S14">
        <f t="shared" si="4"/>
        <v>0.33922859372426056</v>
      </c>
    </row>
    <row r="15" spans="2:19" x14ac:dyDescent="0.35">
      <c r="E15">
        <f>$C$1</f>
        <v>37</v>
      </c>
      <c r="F15">
        <f t="shared" si="5"/>
        <v>9</v>
      </c>
      <c r="G15">
        <f>$C$2</f>
        <v>5</v>
      </c>
      <c r="H15">
        <f>$C$3</f>
        <v>0</v>
      </c>
      <c r="I15">
        <f t="shared" si="0"/>
        <v>0.22546610781904905</v>
      </c>
      <c r="K15">
        <f>$C$2</f>
        <v>5</v>
      </c>
      <c r="L15">
        <f>$C$3</f>
        <v>0</v>
      </c>
      <c r="M15" s="8">
        <f t="shared" si="1"/>
        <v>0.24324324324324326</v>
      </c>
      <c r="N15">
        <f t="shared" si="2"/>
        <v>0.24818843262722948</v>
      </c>
      <c r="P15">
        <f>$C$2</f>
        <v>5</v>
      </c>
      <c r="Q15">
        <f>$C$3</f>
        <v>0</v>
      </c>
      <c r="R15">
        <f t="shared" si="3"/>
        <v>1.2162162162162162</v>
      </c>
      <c r="S15">
        <f t="shared" si="4"/>
        <v>0.29634937011824941</v>
      </c>
    </row>
    <row r="16" spans="2:19" x14ac:dyDescent="0.35">
      <c r="E16">
        <f>$C$1</f>
        <v>37</v>
      </c>
      <c r="F16">
        <f t="shared" si="5"/>
        <v>10</v>
      </c>
      <c r="G16">
        <f>$C$2</f>
        <v>5</v>
      </c>
      <c r="H16">
        <f>$C$3</f>
        <v>0</v>
      </c>
      <c r="I16">
        <f t="shared" si="0"/>
        <v>0.18520430285136166</v>
      </c>
      <c r="K16">
        <f>$C$2</f>
        <v>5</v>
      </c>
      <c r="L16">
        <f>$C$3</f>
        <v>0</v>
      </c>
      <c r="M16" s="8">
        <f t="shared" si="1"/>
        <v>0.27027027027027029</v>
      </c>
      <c r="N16">
        <f t="shared" si="2"/>
        <v>0.20692368334273162</v>
      </c>
      <c r="P16">
        <f>$C$2</f>
        <v>5</v>
      </c>
      <c r="Q16">
        <f>$C$3</f>
        <v>0</v>
      </c>
      <c r="R16">
        <f t="shared" si="3"/>
        <v>1.3513513513513513</v>
      </c>
      <c r="S16">
        <f t="shared" si="4"/>
        <v>0.25889017256861729</v>
      </c>
    </row>
    <row r="17" spans="5:19" x14ac:dyDescent="0.35">
      <c r="E17">
        <f>$C$1</f>
        <v>37</v>
      </c>
      <c r="F17">
        <f t="shared" si="5"/>
        <v>11</v>
      </c>
      <c r="G17">
        <f>$C$2</f>
        <v>5</v>
      </c>
      <c r="H17">
        <f>$C$3</f>
        <v>0</v>
      </c>
      <c r="I17">
        <f t="shared" si="0"/>
        <v>0.15090720973073921</v>
      </c>
      <c r="K17">
        <f>$C$2</f>
        <v>5</v>
      </c>
      <c r="L17">
        <f>$C$3</f>
        <v>0</v>
      </c>
      <c r="M17" s="8">
        <f t="shared" si="1"/>
        <v>0.29729729729729731</v>
      </c>
      <c r="N17">
        <f t="shared" si="2"/>
        <v>0.171339746302623</v>
      </c>
      <c r="P17">
        <f>$C$2</f>
        <v>5</v>
      </c>
      <c r="Q17">
        <f>$C$3</f>
        <v>0</v>
      </c>
      <c r="R17">
        <f t="shared" si="3"/>
        <v>1.4864864864864866</v>
      </c>
      <c r="S17">
        <f t="shared" si="4"/>
        <v>0.22616589812849761</v>
      </c>
    </row>
    <row r="18" spans="5:19" x14ac:dyDescent="0.35">
      <c r="E18">
        <f>$C$1</f>
        <v>37</v>
      </c>
      <c r="F18">
        <f t="shared" si="5"/>
        <v>12</v>
      </c>
      <c r="G18">
        <f>$C$2</f>
        <v>5</v>
      </c>
      <c r="H18">
        <f>$C$3</f>
        <v>0</v>
      </c>
      <c r="I18">
        <f t="shared" si="0"/>
        <v>0.12188659247482785</v>
      </c>
      <c r="K18">
        <f>$C$2</f>
        <v>5</v>
      </c>
      <c r="L18">
        <f>$C$3</f>
        <v>0</v>
      </c>
      <c r="M18" s="8">
        <f t="shared" si="1"/>
        <v>0.32432432432432434</v>
      </c>
      <c r="N18">
        <f t="shared" si="2"/>
        <v>0.14082878195139625</v>
      </c>
      <c r="P18">
        <f>$C$2</f>
        <v>5</v>
      </c>
      <c r="Q18">
        <f>$C$3</f>
        <v>0</v>
      </c>
      <c r="R18">
        <f t="shared" si="3"/>
        <v>1.6216216216216217</v>
      </c>
      <c r="S18">
        <f t="shared" si="4"/>
        <v>0.19757804233651508</v>
      </c>
    </row>
    <row r="19" spans="5:19" x14ac:dyDescent="0.35">
      <c r="E19">
        <f>$C$1</f>
        <v>37</v>
      </c>
      <c r="F19">
        <f t="shared" si="5"/>
        <v>13</v>
      </c>
      <c r="G19">
        <f>$C$2</f>
        <v>5</v>
      </c>
      <c r="H19">
        <f>$C$3</f>
        <v>0</v>
      </c>
      <c r="I19">
        <f t="shared" si="0"/>
        <v>9.7509273979862282E-2</v>
      </c>
      <c r="K19">
        <f>$C$2</f>
        <v>5</v>
      </c>
      <c r="L19">
        <f>$C$3</f>
        <v>0</v>
      </c>
      <c r="M19" s="8">
        <f t="shared" si="1"/>
        <v>0.35135135135135137</v>
      </c>
      <c r="N19">
        <f t="shared" si="2"/>
        <v>0.11482794383943216</v>
      </c>
      <c r="P19">
        <f>$C$2</f>
        <v>5</v>
      </c>
      <c r="Q19">
        <f>$C$3</f>
        <v>0</v>
      </c>
      <c r="R19">
        <f t="shared" si="3"/>
        <v>1.7567567567567568</v>
      </c>
      <c r="S19">
        <f t="shared" si="4"/>
        <v>0.17260375298202818</v>
      </c>
    </row>
    <row r="20" spans="5:19" x14ac:dyDescent="0.35">
      <c r="E20">
        <f>$C$1</f>
        <v>37</v>
      </c>
      <c r="F20">
        <f t="shared" si="5"/>
        <v>14</v>
      </c>
      <c r="G20">
        <f>$C$2</f>
        <v>5</v>
      </c>
      <c r="H20">
        <f>$C$3</f>
        <v>0</v>
      </c>
      <c r="I20">
        <f t="shared" si="0"/>
        <v>7.7194841900724301E-2</v>
      </c>
      <c r="K20">
        <f>$C$2</f>
        <v>5</v>
      </c>
      <c r="L20">
        <f>$C$3</f>
        <v>0</v>
      </c>
      <c r="M20" s="8">
        <f t="shared" si="1"/>
        <v>0.3783783783783784</v>
      </c>
      <c r="N20">
        <f t="shared" si="2"/>
        <v>9.2817648118926926E-2</v>
      </c>
      <c r="P20">
        <f>$C$2</f>
        <v>5</v>
      </c>
      <c r="Q20">
        <f>$C$3</f>
        <v>0</v>
      </c>
      <c r="R20">
        <f t="shared" si="3"/>
        <v>1.8918918918918921</v>
      </c>
      <c r="S20">
        <f t="shared" si="4"/>
        <v>0.15078626749798005</v>
      </c>
    </row>
    <row r="21" spans="5:19" x14ac:dyDescent="0.35">
      <c r="E21">
        <f>$C$1</f>
        <v>37</v>
      </c>
      <c r="F21">
        <f t="shared" si="5"/>
        <v>15</v>
      </c>
      <c r="G21">
        <f>$C$2</f>
        <v>5</v>
      </c>
      <c r="H21">
        <f>$C$3</f>
        <v>0</v>
      </c>
      <c r="I21">
        <f t="shared" si="0"/>
        <v>6.0413354531001592E-2</v>
      </c>
      <c r="K21">
        <f>$C$2</f>
        <v>5</v>
      </c>
      <c r="L21">
        <f>$C$3</f>
        <v>0</v>
      </c>
      <c r="M21" s="8">
        <f t="shared" si="1"/>
        <v>0.40540540540540543</v>
      </c>
      <c r="N21">
        <f t="shared" si="2"/>
        <v>7.4319843039819561E-2</v>
      </c>
      <c r="P21">
        <f>$C$2</f>
        <v>5</v>
      </c>
      <c r="Q21">
        <f>$C$3</f>
        <v>0</v>
      </c>
      <c r="R21">
        <f t="shared" si="3"/>
        <v>2.0270270270270272</v>
      </c>
      <c r="S21">
        <f t="shared" si="4"/>
        <v>0.1317265590878535</v>
      </c>
    </row>
    <row r="22" spans="5:19" x14ac:dyDescent="0.35">
      <c r="E22">
        <f>$C$1</f>
        <v>37</v>
      </c>
      <c r="F22">
        <f t="shared" si="5"/>
        <v>16</v>
      </c>
      <c r="G22">
        <f>$C$2</f>
        <v>5</v>
      </c>
      <c r="H22">
        <f>$C$3</f>
        <v>0</v>
      </c>
      <c r="I22">
        <f t="shared" si="0"/>
        <v>4.6683046683046715E-2</v>
      </c>
      <c r="K22">
        <f>$C$2</f>
        <v>5</v>
      </c>
      <c r="L22">
        <f>$C$3</f>
        <v>0</v>
      </c>
      <c r="M22" s="8">
        <f t="shared" si="1"/>
        <v>0.43243243243243246</v>
      </c>
      <c r="N22">
        <f t="shared" si="2"/>
        <v>5.8896278445719506E-2</v>
      </c>
      <c r="P22">
        <f>$C$2</f>
        <v>5</v>
      </c>
      <c r="Q22">
        <f>$C$3</f>
        <v>0</v>
      </c>
      <c r="R22">
        <f t="shared" si="3"/>
        <v>2.1621621621621623</v>
      </c>
      <c r="S22">
        <f t="shared" si="4"/>
        <v>0.11507603880013943</v>
      </c>
    </row>
    <row r="23" spans="5:19" x14ac:dyDescent="0.35">
      <c r="E23">
        <f>$C$1</f>
        <v>37</v>
      </c>
      <c r="F23">
        <f t="shared" si="5"/>
        <v>17</v>
      </c>
      <c r="G23">
        <f>$C$2</f>
        <v>5</v>
      </c>
      <c r="H23">
        <f>$C$3</f>
        <v>0</v>
      </c>
      <c r="I23">
        <f t="shared" si="0"/>
        <v>3.5568035568035568E-2</v>
      </c>
      <c r="K23">
        <f>$C$2</f>
        <v>5</v>
      </c>
      <c r="L23">
        <f>$C$3</f>
        <v>0</v>
      </c>
      <c r="M23" s="8">
        <f t="shared" si="1"/>
        <v>0.45945945945945948</v>
      </c>
      <c r="N23">
        <f t="shared" si="2"/>
        <v>4.6146775269833545E-2</v>
      </c>
      <c r="P23">
        <f>$C$2</f>
        <v>5</v>
      </c>
      <c r="Q23">
        <f>$C$3</f>
        <v>0</v>
      </c>
      <c r="R23">
        <f t="shared" si="3"/>
        <v>2.2972972972972974</v>
      </c>
      <c r="S23">
        <f t="shared" si="4"/>
        <v>0.10053018007628416</v>
      </c>
    </row>
    <row r="24" spans="5:19" x14ac:dyDescent="0.35">
      <c r="E24">
        <f>$C$1</f>
        <v>37</v>
      </c>
      <c r="F24">
        <f t="shared" si="5"/>
        <v>18</v>
      </c>
      <c r="G24">
        <f>$C$2</f>
        <v>5</v>
      </c>
      <c r="H24">
        <f>$C$3</f>
        <v>0</v>
      </c>
      <c r="I24">
        <f t="shared" si="0"/>
        <v>2.6676026676026681E-2</v>
      </c>
      <c r="K24">
        <f>$C$2</f>
        <v>5</v>
      </c>
      <c r="L24">
        <f>$C$3</f>
        <v>0</v>
      </c>
      <c r="M24" s="8">
        <f t="shared" si="1"/>
        <v>0.48648648648648651</v>
      </c>
      <c r="N24">
        <f t="shared" si="2"/>
        <v>3.5707495030893592E-2</v>
      </c>
      <c r="P24">
        <f>$C$2</f>
        <v>5</v>
      </c>
      <c r="Q24">
        <f>$C$3</f>
        <v>0</v>
      </c>
      <c r="R24">
        <f t="shared" si="3"/>
        <v>2.4324324324324325</v>
      </c>
      <c r="S24">
        <f t="shared" si="4"/>
        <v>8.7822949169483189E-2</v>
      </c>
    </row>
    <row r="25" spans="5:19" x14ac:dyDescent="0.35">
      <c r="E25">
        <f>$C$1</f>
        <v>37</v>
      </c>
      <c r="F25">
        <f t="shared" si="5"/>
        <v>19</v>
      </c>
      <c r="G25">
        <f>$C$2</f>
        <v>5</v>
      </c>
      <c r="H25">
        <f>$C$3</f>
        <v>0</v>
      </c>
      <c r="I25">
        <f t="shared" si="0"/>
        <v>1.9656019656019669E-2</v>
      </c>
      <c r="K25">
        <f>$C$2</f>
        <v>5</v>
      </c>
      <c r="L25">
        <f>$C$3</f>
        <v>0</v>
      </c>
      <c r="M25" s="8">
        <f t="shared" si="1"/>
        <v>0.51351351351351349</v>
      </c>
      <c r="N25">
        <f t="shared" si="2"/>
        <v>2.7249209329084007E-2</v>
      </c>
      <c r="P25">
        <f>$C$2</f>
        <v>5</v>
      </c>
      <c r="Q25">
        <f>$C$3</f>
        <v>0</v>
      </c>
      <c r="R25">
        <f t="shared" si="3"/>
        <v>2.5675675675675675</v>
      </c>
      <c r="S25">
        <f t="shared" si="4"/>
        <v>7.6721939570514638E-2</v>
      </c>
    </row>
    <row r="26" spans="5:19" x14ac:dyDescent="0.35">
      <c r="E26">
        <f>$C$1</f>
        <v>37</v>
      </c>
      <c r="F26">
        <f t="shared" si="5"/>
        <v>20</v>
      </c>
      <c r="G26">
        <f>$C$2</f>
        <v>5</v>
      </c>
      <c r="H26">
        <f>$C$3</f>
        <v>0</v>
      </c>
      <c r="I26">
        <f t="shared" si="0"/>
        <v>1.4196014196014198E-2</v>
      </c>
      <c r="K26">
        <f>$C$2</f>
        <v>5</v>
      </c>
      <c r="L26">
        <f>$C$3</f>
        <v>0</v>
      </c>
      <c r="M26" s="8">
        <f t="shared" si="1"/>
        <v>0.54054054054054057</v>
      </c>
      <c r="N26">
        <f t="shared" si="2"/>
        <v>2.0475569341968751E-2</v>
      </c>
      <c r="P26">
        <f>$C$2</f>
        <v>5</v>
      </c>
      <c r="Q26">
        <f>$C$3</f>
        <v>0</v>
      </c>
      <c r="R26">
        <f t="shared" si="3"/>
        <v>2.7027027027027026</v>
      </c>
      <c r="S26">
        <f t="shared" si="4"/>
        <v>6.7024121452608443E-2</v>
      </c>
    </row>
    <row r="27" spans="5:19" x14ac:dyDescent="0.35">
      <c r="E27">
        <f>$C$1</f>
        <v>37</v>
      </c>
      <c r="F27">
        <f t="shared" si="5"/>
        <v>21</v>
      </c>
      <c r="G27">
        <f>$C$2</f>
        <v>5</v>
      </c>
      <c r="H27">
        <f>$C$3</f>
        <v>0</v>
      </c>
      <c r="I27">
        <f t="shared" si="0"/>
        <v>1.002071590306884E-2</v>
      </c>
      <c r="K27">
        <f>$C$2</f>
        <v>5</v>
      </c>
      <c r="L27">
        <f>$C$3</f>
        <v>0</v>
      </c>
      <c r="M27" s="8">
        <f t="shared" si="1"/>
        <v>0.56756756756756754</v>
      </c>
      <c r="N27">
        <f t="shared" si="2"/>
        <v>1.5121375320419054E-2</v>
      </c>
      <c r="P27">
        <f>$C$2</f>
        <v>5</v>
      </c>
      <c r="Q27">
        <f>$C$3</f>
        <v>0</v>
      </c>
      <c r="R27">
        <f t="shared" si="3"/>
        <v>2.8378378378378377</v>
      </c>
      <c r="S27">
        <f t="shared" si="4"/>
        <v>5.8552128395623078E-2</v>
      </c>
    </row>
    <row r="28" spans="5:19" x14ac:dyDescent="0.35">
      <c r="E28">
        <f>$C$1</f>
        <v>37</v>
      </c>
      <c r="F28">
        <f t="shared" si="5"/>
        <v>22</v>
      </c>
      <c r="G28">
        <f>$C$2</f>
        <v>5</v>
      </c>
      <c r="H28">
        <f>$C$3</f>
        <v>0</v>
      </c>
      <c r="I28">
        <f t="shared" si="0"/>
        <v>6.8892421833598363E-3</v>
      </c>
      <c r="K28">
        <f>$C$2</f>
        <v>5</v>
      </c>
      <c r="L28">
        <f>$C$3</f>
        <v>0</v>
      </c>
      <c r="M28" s="8">
        <f t="shared" si="1"/>
        <v>0.59459459459459463</v>
      </c>
      <c r="N28">
        <f t="shared" si="2"/>
        <v>1.0950846084540571E-2</v>
      </c>
      <c r="P28">
        <f>$C$2</f>
        <v>5</v>
      </c>
      <c r="Q28">
        <f>$C$3</f>
        <v>0</v>
      </c>
      <c r="R28">
        <f t="shared" si="3"/>
        <v>2.9729729729729732</v>
      </c>
      <c r="S28">
        <f t="shared" si="4"/>
        <v>5.1151013476269956E-2</v>
      </c>
    </row>
    <row r="29" spans="5:19" x14ac:dyDescent="0.35">
      <c r="E29">
        <f>$C$1</f>
        <v>37</v>
      </c>
      <c r="F29">
        <f t="shared" si="5"/>
        <v>23</v>
      </c>
      <c r="G29">
        <f>$C$2</f>
        <v>5</v>
      </c>
      <c r="H29">
        <f>$C$3</f>
        <v>0</v>
      </c>
      <c r="I29">
        <f t="shared" si="0"/>
        <v>4.5928281222398911E-3</v>
      </c>
      <c r="K29">
        <f>$C$2</f>
        <v>5</v>
      </c>
      <c r="L29">
        <f>$C$3</f>
        <v>0</v>
      </c>
      <c r="M29" s="8">
        <f t="shared" si="1"/>
        <v>0.6216216216216216</v>
      </c>
      <c r="N29">
        <f t="shared" si="2"/>
        <v>7.7558885196009246E-3</v>
      </c>
      <c r="P29">
        <f>$C$2</f>
        <v>5</v>
      </c>
      <c r="Q29">
        <f>$C$3</f>
        <v>0</v>
      </c>
      <c r="R29">
        <f t="shared" si="3"/>
        <v>3.1081081081081079</v>
      </c>
      <c r="S29">
        <f t="shared" si="4"/>
        <v>4.4685415395508278E-2</v>
      </c>
    </row>
    <row r="30" spans="5:19" x14ac:dyDescent="0.35">
      <c r="E30">
        <f>$C$1</f>
        <v>37</v>
      </c>
      <c r="F30">
        <f t="shared" si="5"/>
        <v>24</v>
      </c>
      <c r="G30">
        <f>$C$2</f>
        <v>5</v>
      </c>
      <c r="H30">
        <f>$C$3</f>
        <v>0</v>
      </c>
      <c r="I30">
        <f t="shared" ref="I30:I43" si="6">_xlfn.HYPGEOM.DIST(H30,G30,F30,E30,1)</f>
        <v>2.9525323642970698E-3</v>
      </c>
      <c r="K30">
        <f>$C$2</f>
        <v>5</v>
      </c>
      <c r="L30">
        <f>$C$3</f>
        <v>0</v>
      </c>
      <c r="M30" s="8">
        <f t="shared" si="1"/>
        <v>0.64864864864864868</v>
      </c>
      <c r="N30">
        <f t="shared" si="2"/>
        <v>5.3543670719569678E-3</v>
      </c>
      <c r="P30">
        <f>$C$2</f>
        <v>5</v>
      </c>
      <c r="Q30">
        <f>$C$3</f>
        <v>0</v>
      </c>
      <c r="R30">
        <f t="shared" si="3"/>
        <v>3.2432432432432434</v>
      </c>
      <c r="S30">
        <f t="shared" si="4"/>
        <v>3.9037082813529744E-2</v>
      </c>
    </row>
    <row r="31" spans="5:19" x14ac:dyDescent="0.35">
      <c r="E31">
        <f>$C$1</f>
        <v>37</v>
      </c>
      <c r="F31">
        <f t="shared" si="5"/>
        <v>25</v>
      </c>
      <c r="G31">
        <f>$C$2</f>
        <v>5</v>
      </c>
      <c r="H31">
        <f>$C$3</f>
        <v>0</v>
      </c>
      <c r="I31">
        <f t="shared" si="6"/>
        <v>1.8169429934135834E-3</v>
      </c>
      <c r="K31">
        <f>$C$2</f>
        <v>5</v>
      </c>
      <c r="L31">
        <f>$C$3</f>
        <v>0</v>
      </c>
      <c r="M31" s="8">
        <f t="shared" si="1"/>
        <v>0.67567567567567566</v>
      </c>
      <c r="N31">
        <f t="shared" si="2"/>
        <v>3.5883732449822582E-3</v>
      </c>
      <c r="P31">
        <f>$C$2</f>
        <v>5</v>
      </c>
      <c r="Q31">
        <f>$C$3</f>
        <v>0</v>
      </c>
      <c r="R31">
        <f t="shared" si="3"/>
        <v>3.3783783783783781</v>
      </c>
      <c r="S31">
        <f t="shared" si="4"/>
        <v>3.4102711614124571E-2</v>
      </c>
    </row>
    <row r="32" spans="5:19" x14ac:dyDescent="0.35">
      <c r="E32">
        <f>$C$1</f>
        <v>37</v>
      </c>
      <c r="F32">
        <f t="shared" si="5"/>
        <v>26</v>
      </c>
      <c r="G32">
        <f>$C$2</f>
        <v>5</v>
      </c>
      <c r="H32">
        <f>$C$3</f>
        <v>0</v>
      </c>
      <c r="I32">
        <f t="shared" si="6"/>
        <v>1.0598834128245894E-3</v>
      </c>
      <c r="K32">
        <f>$C$2</f>
        <v>5</v>
      </c>
      <c r="L32">
        <f>$C$3</f>
        <v>0</v>
      </c>
      <c r="M32" s="8">
        <f t="shared" si="1"/>
        <v>0.70270270270270274</v>
      </c>
      <c r="N32">
        <f t="shared" si="2"/>
        <v>2.32249509499436E-3</v>
      </c>
      <c r="P32">
        <f>$C$2</f>
        <v>5</v>
      </c>
      <c r="Q32">
        <f>$C$3</f>
        <v>0</v>
      </c>
      <c r="R32">
        <f t="shared" si="3"/>
        <v>3.5135135135135136</v>
      </c>
      <c r="S32">
        <f t="shared" si="4"/>
        <v>2.9792055543480998E-2</v>
      </c>
    </row>
    <row r="33" spans="5:19" x14ac:dyDescent="0.35">
      <c r="E33">
        <f>$C$1</f>
        <v>37</v>
      </c>
      <c r="F33">
        <f t="shared" si="5"/>
        <v>27</v>
      </c>
      <c r="G33">
        <f>$C$2</f>
        <v>5</v>
      </c>
      <c r="H33">
        <f>$C$3</f>
        <v>0</v>
      </c>
      <c r="I33">
        <f t="shared" si="6"/>
        <v>5.7811822517704831E-4</v>
      </c>
      <c r="K33">
        <f>$C$2</f>
        <v>5</v>
      </c>
      <c r="L33">
        <f>$C$3</f>
        <v>0</v>
      </c>
      <c r="M33" s="8">
        <f t="shared" si="1"/>
        <v>0.72972972972972971</v>
      </c>
      <c r="N33">
        <f t="shared" si="2"/>
        <v>1.4420867271822983E-3</v>
      </c>
      <c r="P33">
        <f>$C$2</f>
        <v>5</v>
      </c>
      <c r="Q33">
        <f>$C$3</f>
        <v>0</v>
      </c>
      <c r="R33">
        <f t="shared" si="3"/>
        <v>3.6486486486486487</v>
      </c>
      <c r="S33">
        <f t="shared" si="4"/>
        <v>2.6026275668303379E-2</v>
      </c>
    </row>
    <row r="34" spans="5:19" x14ac:dyDescent="0.35">
      <c r="E34">
        <f>$C$1</f>
        <v>37</v>
      </c>
      <c r="F34">
        <f t="shared" si="5"/>
        <v>28</v>
      </c>
      <c r="G34">
        <f>$C$2</f>
        <v>5</v>
      </c>
      <c r="H34">
        <f>$C$3</f>
        <v>0</v>
      </c>
      <c r="I34">
        <f t="shared" si="6"/>
        <v>2.8905911258852459E-4</v>
      </c>
      <c r="K34">
        <f>$C$2</f>
        <v>5</v>
      </c>
      <c r="L34">
        <f>$C$3</f>
        <v>0</v>
      </c>
      <c r="M34" s="8">
        <f t="shared" si="1"/>
        <v>0.7567567567567568</v>
      </c>
      <c r="N34">
        <f t="shared" si="2"/>
        <v>8.5153779153387401E-4</v>
      </c>
      <c r="P34">
        <f>$C$2</f>
        <v>5</v>
      </c>
      <c r="Q34">
        <f>$C$3</f>
        <v>0</v>
      </c>
      <c r="R34">
        <f t="shared" si="3"/>
        <v>3.7837837837837842</v>
      </c>
      <c r="S34">
        <f t="shared" si="4"/>
        <v>2.2736498465972397E-2</v>
      </c>
    </row>
    <row r="35" spans="5:19" x14ac:dyDescent="0.35">
      <c r="E35">
        <f>$C$1</f>
        <v>37</v>
      </c>
      <c r="F35">
        <f t="shared" si="5"/>
        <v>29</v>
      </c>
      <c r="G35">
        <f>$C$2</f>
        <v>5</v>
      </c>
      <c r="H35">
        <f>$C$3</f>
        <v>0</v>
      </c>
      <c r="I35">
        <f t="shared" si="6"/>
        <v>1.284707167060107E-4</v>
      </c>
      <c r="K35">
        <f>$C$2</f>
        <v>5</v>
      </c>
      <c r="L35">
        <f>$C$3</f>
        <v>0</v>
      </c>
      <c r="M35" s="8">
        <f t="shared" si="1"/>
        <v>0.78378378378378377</v>
      </c>
      <c r="N35">
        <f t="shared" si="2"/>
        <v>4.7254297876309559E-4</v>
      </c>
      <c r="P35">
        <f>$C$2</f>
        <v>5</v>
      </c>
      <c r="Q35">
        <f>$C$3</f>
        <v>0</v>
      </c>
      <c r="R35">
        <f t="shared" si="3"/>
        <v>3.9189189189189189</v>
      </c>
      <c r="S35">
        <f t="shared" si="4"/>
        <v>1.9862556175209562E-2</v>
      </c>
    </row>
    <row r="36" spans="5:19" x14ac:dyDescent="0.35">
      <c r="E36">
        <f>$C$1</f>
        <v>37</v>
      </c>
      <c r="F36">
        <f t="shared" si="5"/>
        <v>30</v>
      </c>
      <c r="G36">
        <f>$C$2</f>
        <v>5</v>
      </c>
      <c r="H36">
        <f>$C$3</f>
        <v>0</v>
      </c>
      <c r="I36">
        <f t="shared" si="6"/>
        <v>4.8176518764754123E-5</v>
      </c>
      <c r="K36">
        <f>$C$2</f>
        <v>5</v>
      </c>
      <c r="L36">
        <f>$C$3</f>
        <v>0</v>
      </c>
      <c r="M36" s="8">
        <f t="shared" si="1"/>
        <v>0.81081081081081086</v>
      </c>
      <c r="N36">
        <f t="shared" si="2"/>
        <v>2.4237151623752879E-4</v>
      </c>
      <c r="P36">
        <f>$C$2</f>
        <v>5</v>
      </c>
      <c r="Q36">
        <f>$C$3</f>
        <v>0</v>
      </c>
      <c r="R36">
        <f t="shared" si="3"/>
        <v>4.0540540540540544</v>
      </c>
      <c r="S36">
        <f t="shared" si="4"/>
        <v>1.7351886369125758E-2</v>
      </c>
    </row>
    <row r="37" spans="5:19" x14ac:dyDescent="0.35">
      <c r="E37">
        <f>$C$1</f>
        <v>37</v>
      </c>
      <c r="F37">
        <f t="shared" si="5"/>
        <v>31</v>
      </c>
      <c r="G37">
        <f>$C$2</f>
        <v>5</v>
      </c>
      <c r="H37">
        <f>$C$3</f>
        <v>0</v>
      </c>
      <c r="I37">
        <f t="shared" si="6"/>
        <v>1.3764719647072598E-5</v>
      </c>
      <c r="K37">
        <f>$C$2</f>
        <v>5</v>
      </c>
      <c r="L37">
        <f>$C$3</f>
        <v>0</v>
      </c>
      <c r="M37" s="8">
        <f t="shared" si="1"/>
        <v>0.83783783783783783</v>
      </c>
      <c r="N37">
        <f t="shared" si="2"/>
        <v>1.1213666390569551E-4</v>
      </c>
      <c r="P37">
        <f>$C$2</f>
        <v>5</v>
      </c>
      <c r="Q37">
        <f>$C$3</f>
        <v>0</v>
      </c>
      <c r="R37">
        <f t="shared" si="3"/>
        <v>4.1891891891891895</v>
      </c>
      <c r="S37">
        <f t="shared" si="4"/>
        <v>1.5158570624602689E-2</v>
      </c>
    </row>
    <row r="38" spans="5:19" x14ac:dyDescent="0.35">
      <c r="E38">
        <f>$C$1</f>
        <v>37</v>
      </c>
      <c r="F38">
        <f t="shared" si="5"/>
        <v>32</v>
      </c>
      <c r="G38">
        <f>$C$2</f>
        <v>5</v>
      </c>
      <c r="H38">
        <f>$C$3</f>
        <v>0</v>
      </c>
      <c r="I38">
        <f t="shared" si="6"/>
        <v>2.2941199411787672E-6</v>
      </c>
      <c r="K38">
        <f>$C$2</f>
        <v>5</v>
      </c>
      <c r="L38">
        <f>$C$3</f>
        <v>0</v>
      </c>
      <c r="M38" s="8">
        <f t="shared" si="1"/>
        <v>0.86486486486486491</v>
      </c>
      <c r="N38">
        <f t="shared" si="2"/>
        <v>4.5065210224446761E-5</v>
      </c>
      <c r="P38">
        <f>$C$2</f>
        <v>5</v>
      </c>
      <c r="Q38">
        <f>$C$3</f>
        <v>0</v>
      </c>
      <c r="R38">
        <f t="shared" si="3"/>
        <v>4.3243243243243246</v>
      </c>
      <c r="S38">
        <f t="shared" si="4"/>
        <v>1.3242494705931198E-2</v>
      </c>
    </row>
    <row r="39" spans="5:19" x14ac:dyDescent="0.35">
      <c r="E39">
        <f>$C$1</f>
        <v>37</v>
      </c>
      <c r="F39">
        <f t="shared" si="5"/>
        <v>33</v>
      </c>
      <c r="G39">
        <f>$C$2</f>
        <v>5</v>
      </c>
      <c r="H39">
        <f>$C$3</f>
        <v>0</v>
      </c>
      <c r="I39">
        <f t="shared" si="6"/>
        <v>0</v>
      </c>
      <c r="K39">
        <f>$C$2</f>
        <v>5</v>
      </c>
      <c r="L39">
        <f>$C$3</f>
        <v>0</v>
      </c>
      <c r="M39" s="8">
        <f t="shared" si="1"/>
        <v>0.89189189189189189</v>
      </c>
      <c r="N39">
        <f t="shared" si="2"/>
        <v>1.4766968086346757E-5</v>
      </c>
      <c r="P39">
        <f>$C$2</f>
        <v>5</v>
      </c>
      <c r="Q39">
        <f>$C$3</f>
        <v>0</v>
      </c>
      <c r="R39">
        <f t="shared" si="3"/>
        <v>4.4594594594594597</v>
      </c>
      <c r="S39">
        <f t="shared" si="4"/>
        <v>1.156861490304348E-2</v>
      </c>
    </row>
    <row r="40" spans="5:19" x14ac:dyDescent="0.35">
      <c r="E40">
        <f>$C$1</f>
        <v>37</v>
      </c>
      <c r="F40">
        <f t="shared" si="5"/>
        <v>34</v>
      </c>
      <c r="G40">
        <f>$C$2</f>
        <v>5</v>
      </c>
      <c r="H40">
        <f>$C$3</f>
        <v>0</v>
      </c>
      <c r="I40">
        <f t="shared" si="6"/>
        <v>0</v>
      </c>
      <c r="K40">
        <f>$C$2</f>
        <v>5</v>
      </c>
      <c r="L40">
        <f>$C$3</f>
        <v>0</v>
      </c>
      <c r="M40" s="8">
        <f t="shared" si="1"/>
        <v>0.91891891891891897</v>
      </c>
      <c r="N40">
        <f t="shared" si="2"/>
        <v>3.5042707470529772E-6</v>
      </c>
      <c r="P40">
        <f>$C$2</f>
        <v>5</v>
      </c>
      <c r="Q40">
        <f>$C$3</f>
        <v>0</v>
      </c>
      <c r="R40">
        <f t="shared" si="3"/>
        <v>4.5945945945945947</v>
      </c>
      <c r="S40">
        <f t="shared" si="4"/>
        <v>1.010631710617012E-2</v>
      </c>
    </row>
    <row r="41" spans="5:19" x14ac:dyDescent="0.35">
      <c r="E41">
        <f>$C$1</f>
        <v>37</v>
      </c>
      <c r="F41">
        <f t="shared" si="5"/>
        <v>35</v>
      </c>
      <c r="G41">
        <f>$C$2</f>
        <v>5</v>
      </c>
      <c r="H41">
        <f>$C$3</f>
        <v>0</v>
      </c>
      <c r="I41">
        <f t="shared" si="6"/>
        <v>0</v>
      </c>
      <c r="K41">
        <f>$C$2</f>
        <v>5</v>
      </c>
      <c r="L41">
        <f>$C$3</f>
        <v>0</v>
      </c>
      <c r="M41" s="8">
        <f t="shared" si="1"/>
        <v>0.94594594594594594</v>
      </c>
      <c r="N41">
        <f t="shared" si="2"/>
        <v>4.6146775269833596E-7</v>
      </c>
      <c r="P41">
        <f>$C$2</f>
        <v>5</v>
      </c>
      <c r="Q41">
        <f>$C$3</f>
        <v>0</v>
      </c>
      <c r="R41">
        <f t="shared" si="3"/>
        <v>4.7297297297297298</v>
      </c>
      <c r="S41">
        <f t="shared" si="4"/>
        <v>8.8288568948384945E-3</v>
      </c>
    </row>
    <row r="42" spans="5:19" x14ac:dyDescent="0.35">
      <c r="E42">
        <f>$C$1</f>
        <v>37</v>
      </c>
      <c r="F42">
        <f t="shared" si="5"/>
        <v>36</v>
      </c>
      <c r="G42">
        <f>$C$2</f>
        <v>5</v>
      </c>
      <c r="H42">
        <f>$C$3</f>
        <v>0</v>
      </c>
      <c r="I42">
        <f t="shared" si="6"/>
        <v>0</v>
      </c>
      <c r="K42">
        <f>$C$2</f>
        <v>5</v>
      </c>
      <c r="L42">
        <f>$C$3</f>
        <v>0</v>
      </c>
      <c r="M42" s="8">
        <f t="shared" si="1"/>
        <v>0.97297297297297303</v>
      </c>
      <c r="N42">
        <f t="shared" si="2"/>
        <v>1.442086727182284E-8</v>
      </c>
      <c r="P42">
        <f>$C$2</f>
        <v>5</v>
      </c>
      <c r="Q42">
        <f>$C$3</f>
        <v>0</v>
      </c>
      <c r="R42">
        <f t="shared" si="3"/>
        <v>4.8648648648648649</v>
      </c>
      <c r="S42">
        <f t="shared" si="4"/>
        <v>7.7128704008256272E-3</v>
      </c>
    </row>
    <row r="43" spans="5:19" x14ac:dyDescent="0.35">
      <c r="E43">
        <f>$C$1</f>
        <v>37</v>
      </c>
      <c r="F43">
        <f t="shared" si="5"/>
        <v>37</v>
      </c>
      <c r="G43">
        <f>$C$2</f>
        <v>5</v>
      </c>
      <c r="H43">
        <f>$C$3</f>
        <v>0</v>
      </c>
      <c r="I43">
        <f t="shared" si="6"/>
        <v>0</v>
      </c>
      <c r="K43">
        <f>$C$2</f>
        <v>5</v>
      </c>
      <c r="L43">
        <f>$C$3</f>
        <v>0</v>
      </c>
      <c r="M43" s="8">
        <f t="shared" si="1"/>
        <v>1</v>
      </c>
      <c r="N43">
        <f t="shared" si="2"/>
        <v>0</v>
      </c>
      <c r="P43">
        <f>$C$2</f>
        <v>5</v>
      </c>
      <c r="Q43">
        <f>$C$3</f>
        <v>0</v>
      </c>
      <c r="R43">
        <f t="shared" si="3"/>
        <v>5</v>
      </c>
      <c r="S43">
        <f t="shared" si="4"/>
        <v>6.737946999085467E-3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="85" zoomScaleNormal="85" workbookViewId="0">
      <selection activeCell="C6" sqref="C6"/>
    </sheetView>
  </sheetViews>
  <sheetFormatPr defaultRowHeight="14.5" x14ac:dyDescent="0.35"/>
  <cols>
    <col min="1" max="1" width="22.1796875" customWidth="1"/>
    <col min="2" max="2" width="16.81640625" bestFit="1" customWidth="1"/>
    <col min="5" max="5" width="15.36328125" bestFit="1" customWidth="1"/>
    <col min="8" max="8" width="26.7265625" bestFit="1" customWidth="1"/>
  </cols>
  <sheetData>
    <row r="1" spans="1:9" x14ac:dyDescent="0.35">
      <c r="A1" s="7" t="s">
        <v>8</v>
      </c>
      <c r="B1" s="1" t="s">
        <v>0</v>
      </c>
      <c r="E1" s="1" t="s">
        <v>6</v>
      </c>
      <c r="H1" s="1" t="s">
        <v>5</v>
      </c>
    </row>
    <row r="2" spans="1:9" x14ac:dyDescent="0.35">
      <c r="A2" s="7" t="s">
        <v>9</v>
      </c>
      <c r="B2" t="s">
        <v>1</v>
      </c>
      <c r="C2" s="3">
        <v>37</v>
      </c>
    </row>
    <row r="3" spans="1:9" x14ac:dyDescent="0.35">
      <c r="B3" t="s">
        <v>2</v>
      </c>
      <c r="C3" s="3">
        <v>13</v>
      </c>
      <c r="E3" t="s">
        <v>10</v>
      </c>
      <c r="F3">
        <f>C3</f>
        <v>13</v>
      </c>
      <c r="H3" t="s">
        <v>2</v>
      </c>
      <c r="I3">
        <f>C3</f>
        <v>13</v>
      </c>
    </row>
    <row r="4" spans="1:9" x14ac:dyDescent="0.35">
      <c r="B4" t="s">
        <v>3</v>
      </c>
      <c r="C4" s="3">
        <v>0</v>
      </c>
      <c r="E4" t="s">
        <v>11</v>
      </c>
      <c r="F4">
        <f>C4</f>
        <v>0</v>
      </c>
      <c r="H4" t="s">
        <v>12</v>
      </c>
      <c r="I4">
        <f>C4</f>
        <v>0</v>
      </c>
    </row>
    <row r="5" spans="1:9" x14ac:dyDescent="0.35">
      <c r="B5" t="s">
        <v>4</v>
      </c>
      <c r="E5" t="s">
        <v>4</v>
      </c>
      <c r="H5" t="s">
        <v>7</v>
      </c>
    </row>
    <row r="6" spans="1:9" x14ac:dyDescent="0.35">
      <c r="B6" s="3">
        <v>0</v>
      </c>
      <c r="C6" s="2">
        <f t="shared" ref="C6:C26" si="0">_xlfn.HYPGEOM.DIST(C$4,C$3,$B6*C$2,C$2,1)</f>
        <v>1</v>
      </c>
      <c r="E6">
        <f t="shared" ref="E6:E26" si="1">B6</f>
        <v>0</v>
      </c>
      <c r="F6">
        <f t="shared" ref="F6:F26" si="2">_xlfn.BINOM.DIST(F$4,F$3,$B6,1)</f>
        <v>1</v>
      </c>
      <c r="H6">
        <f t="shared" ref="H6:H26" si="3">I$3*$B6</f>
        <v>0</v>
      </c>
      <c r="I6">
        <f t="shared" ref="I6:I26" si="4">_xlfn.POISSON.DIST(I$4,H6,1)</f>
        <v>1</v>
      </c>
    </row>
    <row r="7" spans="1:9" x14ac:dyDescent="0.35">
      <c r="B7" s="3">
        <v>0.01</v>
      </c>
      <c r="C7" s="2">
        <f t="shared" si="0"/>
        <v>1</v>
      </c>
      <c r="E7">
        <f t="shared" si="1"/>
        <v>0.01</v>
      </c>
      <c r="F7">
        <f t="shared" si="2"/>
        <v>0.87752102299896795</v>
      </c>
      <c r="G7">
        <f>1-F7</f>
        <v>0.12247897700103205</v>
      </c>
      <c r="H7">
        <f t="shared" si="3"/>
        <v>0.13</v>
      </c>
      <c r="I7">
        <f t="shared" si="4"/>
        <v>0.8780954309205613</v>
      </c>
    </row>
    <row r="8" spans="1:9" x14ac:dyDescent="0.35">
      <c r="B8" s="3">
        <v>0.02</v>
      </c>
      <c r="C8" s="2">
        <f t="shared" si="0"/>
        <v>1</v>
      </c>
      <c r="E8">
        <f t="shared" si="1"/>
        <v>0.02</v>
      </c>
      <c r="F8">
        <f t="shared" si="2"/>
        <v>0.76902238926010402</v>
      </c>
      <c r="H8">
        <f t="shared" si="3"/>
        <v>0.26</v>
      </c>
      <c r="I8">
        <f t="shared" si="4"/>
        <v>0.77105158580356625</v>
      </c>
    </row>
    <row r="9" spans="1:9" x14ac:dyDescent="0.35">
      <c r="B9" s="3">
        <v>0.03</v>
      </c>
      <c r="C9" s="2">
        <f t="shared" si="0"/>
        <v>0.64864864864864868</v>
      </c>
      <c r="E9">
        <f t="shared" si="1"/>
        <v>0.03</v>
      </c>
      <c r="F9">
        <f t="shared" si="2"/>
        <v>0.67302709016557483</v>
      </c>
      <c r="H9">
        <f t="shared" si="3"/>
        <v>0.39</v>
      </c>
      <c r="I9">
        <f t="shared" si="4"/>
        <v>0.67705687449816465</v>
      </c>
    </row>
    <row r="10" spans="1:9" x14ac:dyDescent="0.35">
      <c r="B10" s="3">
        <v>0.04</v>
      </c>
      <c r="C10" s="2">
        <f t="shared" si="0"/>
        <v>0.64864864864864868</v>
      </c>
      <c r="E10">
        <f t="shared" si="1"/>
        <v>0.04</v>
      </c>
      <c r="F10">
        <f t="shared" si="2"/>
        <v>0.58820136703657666</v>
      </c>
      <c r="H10">
        <f t="shared" si="3"/>
        <v>0.52</v>
      </c>
      <c r="I10">
        <f t="shared" si="4"/>
        <v>0.59452054797019438</v>
      </c>
    </row>
    <row r="11" spans="1:9" ht="18.5" x14ac:dyDescent="0.45">
      <c r="B11" s="4">
        <v>0.05</v>
      </c>
      <c r="C11" s="5">
        <f t="shared" si="0"/>
        <v>0.64864864864864868</v>
      </c>
      <c r="D11" s="6"/>
      <c r="E11" s="6">
        <f t="shared" si="1"/>
        <v>0.05</v>
      </c>
      <c r="F11" s="6">
        <f t="shared" si="2"/>
        <v>0.51334208327950503</v>
      </c>
      <c r="G11" s="6"/>
      <c r="H11" s="6">
        <f t="shared" si="3"/>
        <v>0.65</v>
      </c>
      <c r="I11" s="6">
        <f t="shared" si="4"/>
        <v>0.52204577676101604</v>
      </c>
    </row>
    <row r="12" spans="1:9" x14ac:dyDescent="0.35">
      <c r="B12" s="3">
        <v>0.06</v>
      </c>
      <c r="C12" s="2">
        <f t="shared" si="0"/>
        <v>0.41441441441441418</v>
      </c>
      <c r="E12">
        <f t="shared" si="1"/>
        <v>0.06</v>
      </c>
      <c r="F12">
        <f t="shared" si="2"/>
        <v>0.44736509592539814</v>
      </c>
      <c r="H12">
        <f t="shared" si="3"/>
        <v>0.78</v>
      </c>
      <c r="I12">
        <f t="shared" si="4"/>
        <v>0.45840601130522352</v>
      </c>
    </row>
    <row r="13" spans="1:9" x14ac:dyDescent="0.35">
      <c r="B13" s="3">
        <v>7.0000000000000007E-2</v>
      </c>
      <c r="C13" s="2">
        <f t="shared" si="0"/>
        <v>0.41441441441441418</v>
      </c>
      <c r="E13">
        <f t="shared" si="1"/>
        <v>7.0000000000000007E-2</v>
      </c>
      <c r="F13">
        <f t="shared" si="2"/>
        <v>0.38929455665581469</v>
      </c>
      <c r="H13">
        <f t="shared" si="3"/>
        <v>0.91000000000000014</v>
      </c>
      <c r="I13">
        <f t="shared" si="4"/>
        <v>0.40252422403363591</v>
      </c>
    </row>
    <row r="14" spans="1:9" x14ac:dyDescent="0.35">
      <c r="B14" s="3">
        <v>0.08</v>
      </c>
      <c r="C14" s="2">
        <f t="shared" si="0"/>
        <v>0.41441441441441418</v>
      </c>
      <c r="E14">
        <f t="shared" si="1"/>
        <v>0.08</v>
      </c>
      <c r="F14">
        <f t="shared" si="2"/>
        <v>0.3382530766424916</v>
      </c>
      <c r="H14">
        <f t="shared" si="3"/>
        <v>1.04</v>
      </c>
      <c r="I14">
        <f t="shared" si="4"/>
        <v>0.35345468195878016</v>
      </c>
    </row>
    <row r="15" spans="1:9" x14ac:dyDescent="0.35">
      <c r="B15" s="3">
        <v>0.09</v>
      </c>
      <c r="C15" s="2">
        <f t="shared" si="0"/>
        <v>0.26048906048906045</v>
      </c>
      <c r="E15">
        <f t="shared" si="1"/>
        <v>0.09</v>
      </c>
      <c r="F15">
        <f t="shared" si="2"/>
        <v>0.29345269354638032</v>
      </c>
      <c r="H15">
        <f t="shared" si="3"/>
        <v>1.17</v>
      </c>
      <c r="I15">
        <f t="shared" si="4"/>
        <v>0.31036694126548503</v>
      </c>
    </row>
    <row r="16" spans="1:9" x14ac:dyDescent="0.35">
      <c r="B16" s="3">
        <v>0.1</v>
      </c>
      <c r="C16" s="2">
        <f t="shared" si="0"/>
        <v>0.26048906048906045</v>
      </c>
      <c r="E16">
        <f t="shared" si="1"/>
        <v>0.1</v>
      </c>
      <c r="F16">
        <f t="shared" si="2"/>
        <v>0.25418658283290002</v>
      </c>
      <c r="H16">
        <f t="shared" si="3"/>
        <v>1.3</v>
      </c>
      <c r="I16">
        <f t="shared" si="4"/>
        <v>0.27253179303401259</v>
      </c>
    </row>
    <row r="17" spans="2:9" x14ac:dyDescent="0.35">
      <c r="B17" s="3">
        <v>0.11</v>
      </c>
      <c r="C17" s="2">
        <f t="shared" si="0"/>
        <v>0.16089030206677266</v>
      </c>
      <c r="E17">
        <f t="shared" si="1"/>
        <v>0.11</v>
      </c>
      <c r="F17">
        <f t="shared" si="2"/>
        <v>0.21982145917308329</v>
      </c>
      <c r="H17">
        <f t="shared" si="3"/>
        <v>1.43</v>
      </c>
      <c r="I17">
        <f t="shared" si="4"/>
        <v>0.23930892224375455</v>
      </c>
    </row>
    <row r="18" spans="2:9" x14ac:dyDescent="0.35">
      <c r="B18" s="3">
        <v>0.12</v>
      </c>
      <c r="C18" s="2">
        <f t="shared" si="0"/>
        <v>0.16089030206677266</v>
      </c>
      <c r="E18">
        <f t="shared" si="1"/>
        <v>0.12</v>
      </c>
      <c r="F18">
        <f t="shared" si="2"/>
        <v>0.18979061712307929</v>
      </c>
      <c r="H18">
        <f t="shared" si="3"/>
        <v>1.56</v>
      </c>
      <c r="I18">
        <f t="shared" si="4"/>
        <v>0.21013607120076472</v>
      </c>
    </row>
    <row r="19" spans="2:9" x14ac:dyDescent="0.35">
      <c r="B19" s="3">
        <v>0.13</v>
      </c>
      <c r="C19" s="2">
        <f t="shared" si="0"/>
        <v>0.16089030206677266</v>
      </c>
      <c r="E19">
        <f t="shared" si="1"/>
        <v>0.13</v>
      </c>
      <c r="F19">
        <f t="shared" si="2"/>
        <v>0.16358756351530296</v>
      </c>
      <c r="H19">
        <f t="shared" si="3"/>
        <v>1.69</v>
      </c>
      <c r="I19">
        <f t="shared" si="4"/>
        <v>0.18451952399298926</v>
      </c>
    </row>
    <row r="20" spans="2:9" x14ac:dyDescent="0.35">
      <c r="B20" s="3">
        <v>0.14000000000000001</v>
      </c>
      <c r="C20" s="2">
        <f t="shared" si="0"/>
        <v>9.7509273979862227E-2</v>
      </c>
      <c r="E20">
        <f t="shared" si="1"/>
        <v>0.14000000000000001</v>
      </c>
      <c r="F20">
        <f t="shared" si="2"/>
        <v>0.14076019706120521</v>
      </c>
      <c r="H20">
        <f t="shared" si="3"/>
        <v>1.8200000000000003</v>
      </c>
      <c r="I20">
        <f t="shared" si="4"/>
        <v>0.16202575093388072</v>
      </c>
    </row>
    <row r="21" spans="2:9" x14ac:dyDescent="0.35">
      <c r="B21" s="3">
        <v>0.15</v>
      </c>
      <c r="C21" s="2">
        <f t="shared" si="0"/>
        <v>9.7509273979862227E-2</v>
      </c>
      <c r="E21">
        <f t="shared" si="1"/>
        <v>0.15</v>
      </c>
      <c r="F21">
        <f t="shared" si="2"/>
        <v>0.12090549356574633</v>
      </c>
      <c r="H21">
        <f t="shared" si="3"/>
        <v>1.95</v>
      </c>
      <c r="I21">
        <f t="shared" si="4"/>
        <v>0.14227407158651359</v>
      </c>
    </row>
    <row r="22" spans="2:9" x14ac:dyDescent="0.35">
      <c r="B22" s="3">
        <v>0.16</v>
      </c>
      <c r="C22" s="2">
        <f t="shared" si="0"/>
        <v>9.7509273979862227E-2</v>
      </c>
      <c r="E22">
        <f t="shared" si="1"/>
        <v>0.16</v>
      </c>
      <c r="F22">
        <f t="shared" si="2"/>
        <v>0.10366465789451196</v>
      </c>
      <c r="H22">
        <f t="shared" si="3"/>
        <v>2.08</v>
      </c>
      <c r="I22">
        <f t="shared" si="4"/>
        <v>0.12493021219858241</v>
      </c>
    </row>
    <row r="23" spans="2:9" x14ac:dyDescent="0.35">
      <c r="B23" s="3">
        <v>0.17</v>
      </c>
      <c r="C23" s="2">
        <f t="shared" si="0"/>
        <v>5.7896131425543181E-2</v>
      </c>
      <c r="E23">
        <f t="shared" si="1"/>
        <v>0.17</v>
      </c>
      <c r="F23">
        <f t="shared" si="2"/>
        <v>8.8718706423088697E-2</v>
      </c>
      <c r="H23">
        <f t="shared" si="3"/>
        <v>2.21</v>
      </c>
      <c r="I23">
        <f t="shared" si="4"/>
        <v>0.10970064851551141</v>
      </c>
    </row>
    <row r="24" spans="2:9" x14ac:dyDescent="0.35">
      <c r="B24" s="3">
        <v>0.18</v>
      </c>
      <c r="C24" s="2">
        <f t="shared" si="0"/>
        <v>5.7896131425543181E-2</v>
      </c>
      <c r="E24">
        <f t="shared" si="1"/>
        <v>0.18</v>
      </c>
      <c r="F24">
        <f t="shared" si="2"/>
        <v>7.5784446141645923E-2</v>
      </c>
      <c r="H24">
        <f t="shared" si="3"/>
        <v>2.34</v>
      </c>
      <c r="I24">
        <f t="shared" si="4"/>
        <v>9.6327638230493035E-2</v>
      </c>
    </row>
    <row r="25" spans="2:9" x14ac:dyDescent="0.35">
      <c r="B25" s="3">
        <v>0.19</v>
      </c>
      <c r="C25" s="2">
        <f t="shared" si="0"/>
        <v>3.361710856967022E-2</v>
      </c>
      <c r="E25">
        <f t="shared" si="1"/>
        <v>0.19</v>
      </c>
      <c r="F25">
        <f t="shared" si="2"/>
        <v>6.4610818892266733E-2</v>
      </c>
      <c r="H25">
        <f t="shared" si="3"/>
        <v>2.4700000000000002</v>
      </c>
      <c r="I25">
        <f t="shared" si="4"/>
        <v>8.4584859001564691E-2</v>
      </c>
    </row>
    <row r="26" spans="2:9" x14ac:dyDescent="0.35">
      <c r="B26" s="3">
        <v>0.2</v>
      </c>
      <c r="C26" s="2">
        <f t="shared" si="0"/>
        <v>3.361710856967022E-2</v>
      </c>
      <c r="E26">
        <f t="shared" si="1"/>
        <v>0.2</v>
      </c>
      <c r="F26">
        <f t="shared" si="2"/>
        <v>5.4975581388799988E-2</v>
      </c>
      <c r="H26">
        <f t="shared" si="3"/>
        <v>2.6</v>
      </c>
      <c r="I26">
        <f t="shared" si="4"/>
        <v>7.4273578214333877E-2</v>
      </c>
    </row>
    <row r="27" spans="2:9" x14ac:dyDescent="0.35">
      <c r="B27" s="3">
        <v>0.21</v>
      </c>
      <c r="C27" s="2">
        <f t="shared" ref="C27:C56" si="5">_xlfn.HYPGEOM.DIST(C$4,C$3,$B27*C$2,C$2,1)</f>
        <v>3.361710856967022E-2</v>
      </c>
      <c r="E27">
        <f t="shared" ref="E27:E56" si="6">B27</f>
        <v>0.21</v>
      </c>
      <c r="F27">
        <f t="shared" ref="F27:F56" si="7">_xlfn.BINOM.DIST(F$4,F$3,$B27,1)</f>
        <v>4.6682293715022589E-2</v>
      </c>
      <c r="H27">
        <f t="shared" ref="H27:H56" si="8">I$3*$B27</f>
        <v>2.73</v>
      </c>
      <c r="I27">
        <f t="shared" ref="I27:I56" si="9">_xlfn.POISSON.DIST(I$4,H27,1)</f>
        <v>6.5219289668127525E-2</v>
      </c>
    </row>
    <row r="28" spans="2:9" x14ac:dyDescent="0.35">
      <c r="B28" s="3">
        <v>0.22</v>
      </c>
      <c r="C28" s="2">
        <f t="shared" si="5"/>
        <v>1.9049694856146462E-2</v>
      </c>
      <c r="E28">
        <f t="shared" si="6"/>
        <v>0.22</v>
      </c>
      <c r="F28">
        <f t="shared" si="7"/>
        <v>3.955759092264801E-2</v>
      </c>
      <c r="H28">
        <f t="shared" si="8"/>
        <v>2.86</v>
      </c>
      <c r="I28">
        <f t="shared" si="9"/>
        <v>5.7268760265467358E-2</v>
      </c>
    </row>
    <row r="29" spans="2:9" x14ac:dyDescent="0.35">
      <c r="B29" s="3">
        <v>0.23</v>
      </c>
      <c r="C29" s="2">
        <f t="shared" si="5"/>
        <v>1.9049694856146462E-2</v>
      </c>
      <c r="E29">
        <f t="shared" si="6"/>
        <v>0.23</v>
      </c>
      <c r="F29">
        <f t="shared" si="7"/>
        <v>3.3448714161911967E-2</v>
      </c>
      <c r="H29">
        <f t="shared" si="8"/>
        <v>2.99</v>
      </c>
      <c r="I29">
        <f t="shared" si="9"/>
        <v>5.0287436723591865E-2</v>
      </c>
    </row>
    <row r="30" spans="2:9" x14ac:dyDescent="0.35">
      <c r="B30" s="3">
        <v>0.24</v>
      </c>
      <c r="C30" s="2">
        <f t="shared" si="5"/>
        <v>1.9049694856146462E-2</v>
      </c>
      <c r="E30">
        <f t="shared" si="6"/>
        <v>0.24</v>
      </c>
      <c r="F30">
        <f t="shared" si="7"/>
        <v>2.8221279479628603E-2</v>
      </c>
      <c r="H30">
        <f t="shared" si="8"/>
        <v>3.12</v>
      </c>
      <c r="I30">
        <f t="shared" si="9"/>
        <v>4.415716841969286E-2</v>
      </c>
    </row>
    <row r="31" spans="2:9" x14ac:dyDescent="0.35">
      <c r="B31" s="3">
        <v>0.25</v>
      </c>
      <c r="C31" s="2">
        <f t="shared" si="5"/>
        <v>1.0510176472356664E-2</v>
      </c>
      <c r="E31">
        <f t="shared" si="6"/>
        <v>0.25</v>
      </c>
      <c r="F31">
        <f t="shared" si="7"/>
        <v>2.3757264018058787E-2</v>
      </c>
      <c r="H31">
        <f t="shared" si="8"/>
        <v>3.25</v>
      </c>
      <c r="I31">
        <f t="shared" si="9"/>
        <v>3.8774207831722009E-2</v>
      </c>
    </row>
    <row r="32" spans="2:9" x14ac:dyDescent="0.35">
      <c r="B32" s="3">
        <v>0.26</v>
      </c>
      <c r="C32" s="2">
        <f t="shared" si="5"/>
        <v>1.0510176472356664E-2</v>
      </c>
      <c r="E32">
        <f t="shared" si="6"/>
        <v>0.26</v>
      </c>
      <c r="F32">
        <f t="shared" si="7"/>
        <v>1.9953190847781382E-2</v>
      </c>
      <c r="H32">
        <f t="shared" si="8"/>
        <v>3.38</v>
      </c>
      <c r="I32">
        <f t="shared" si="9"/>
        <v>3.4047454734599344E-2</v>
      </c>
    </row>
    <row r="33" spans="2:9" x14ac:dyDescent="0.35">
      <c r="B33" s="3">
        <v>0.27</v>
      </c>
      <c r="C33" s="2">
        <f t="shared" si="5"/>
        <v>1.0510176472356664E-2</v>
      </c>
      <c r="E33">
        <f t="shared" si="6"/>
        <v>0.27</v>
      </c>
      <c r="F33">
        <f t="shared" si="7"/>
        <v>1.671849507393789E-2</v>
      </c>
      <c r="H33">
        <f t="shared" si="8"/>
        <v>3.5100000000000002</v>
      </c>
      <c r="I33">
        <f t="shared" si="9"/>
        <v>2.9896914436926308E-2</v>
      </c>
    </row>
    <row r="34" spans="2:9" x14ac:dyDescent="0.35">
      <c r="B34" s="3">
        <v>0.28000000000000003</v>
      </c>
      <c r="C34" s="2">
        <f t="shared" si="5"/>
        <v>5.6304516816196443E-3</v>
      </c>
      <c r="E34">
        <f t="shared" si="6"/>
        <v>0.28000000000000003</v>
      </c>
      <c r="F34">
        <f t="shared" si="7"/>
        <v>1.3974055172471042E-2</v>
      </c>
      <c r="H34">
        <f t="shared" si="8"/>
        <v>3.6400000000000006</v>
      </c>
      <c r="I34">
        <f t="shared" si="9"/>
        <v>2.6252343965687947E-2</v>
      </c>
    </row>
    <row r="35" spans="2:9" x14ac:dyDescent="0.35">
      <c r="B35" s="3">
        <v>0.28999999999999998</v>
      </c>
      <c r="C35" s="2">
        <f t="shared" si="5"/>
        <v>5.6304516816196443E-3</v>
      </c>
      <c r="E35">
        <f t="shared" si="6"/>
        <v>0.28999999999999998</v>
      </c>
      <c r="F35">
        <f t="shared" si="7"/>
        <v>1.1650874745854987E-2</v>
      </c>
      <c r="H35">
        <f t="shared" si="8"/>
        <v>3.7699999999999996</v>
      </c>
      <c r="I35">
        <f t="shared" si="9"/>
        <v>2.3052063287225581E-2</v>
      </c>
    </row>
    <row r="36" spans="2:9" x14ac:dyDescent="0.35">
      <c r="B36" s="3">
        <v>0.3</v>
      </c>
      <c r="C36" s="2">
        <f t="shared" si="5"/>
        <v>2.9194934645435226E-3</v>
      </c>
      <c r="E36">
        <f t="shared" si="6"/>
        <v>0.3</v>
      </c>
      <c r="F36">
        <f t="shared" si="7"/>
        <v>9.6889010407000004E-3</v>
      </c>
      <c r="H36">
        <f t="shared" si="8"/>
        <v>3.9</v>
      </c>
      <c r="I36">
        <f t="shared" si="9"/>
        <v>2.0241911445804391E-2</v>
      </c>
    </row>
    <row r="37" spans="2:9" x14ac:dyDescent="0.35">
      <c r="B37" s="3">
        <v>0.31</v>
      </c>
      <c r="C37" s="2">
        <f t="shared" si="5"/>
        <v>2.9194934645435226E-3</v>
      </c>
      <c r="E37">
        <f t="shared" si="6"/>
        <v>0.31</v>
      </c>
      <c r="F37">
        <f t="shared" si="7"/>
        <v>8.0359676467163452E-3</v>
      </c>
      <c r="H37">
        <f t="shared" si="8"/>
        <v>4.03</v>
      </c>
      <c r="I37">
        <f t="shared" si="9"/>
        <v>1.7774329953659442E-2</v>
      </c>
    </row>
    <row r="38" spans="2:9" x14ac:dyDescent="0.35">
      <c r="B38" s="3">
        <v>0.32</v>
      </c>
      <c r="C38" s="2">
        <f t="shared" si="5"/>
        <v>2.9194934645435226E-3</v>
      </c>
      <c r="E38">
        <f t="shared" si="6"/>
        <v>0.32</v>
      </c>
      <c r="F38">
        <f t="shared" si="7"/>
        <v>6.6468498018767176E-3</v>
      </c>
      <c r="H38">
        <f t="shared" si="8"/>
        <v>4.16</v>
      </c>
      <c r="I38">
        <f t="shared" si="9"/>
        <v>1.5607557919982831E-2</v>
      </c>
    </row>
    <row r="39" spans="2:9" x14ac:dyDescent="0.35">
      <c r="B39" s="3">
        <v>0.33</v>
      </c>
      <c r="C39" s="2">
        <f t="shared" si="5"/>
        <v>1.4597467322717591E-3</v>
      </c>
      <c r="E39">
        <f t="shared" si="6"/>
        <v>0.33</v>
      </c>
      <c r="F39">
        <f t="shared" si="7"/>
        <v>5.4824216661040134E-3</v>
      </c>
      <c r="H39">
        <f t="shared" si="8"/>
        <v>4.29</v>
      </c>
      <c r="I39">
        <f t="shared" si="9"/>
        <v>1.3704925297364945E-2</v>
      </c>
    </row>
    <row r="40" spans="2:9" x14ac:dyDescent="0.35">
      <c r="B40" s="3">
        <v>0.34</v>
      </c>
      <c r="C40" s="2">
        <f t="shared" si="5"/>
        <v>1.4597467322717591E-3</v>
      </c>
      <c r="E40">
        <f t="shared" si="6"/>
        <v>0.34</v>
      </c>
      <c r="F40">
        <f t="shared" si="7"/>
        <v>4.508905799143299E-3</v>
      </c>
      <c r="H40">
        <f t="shared" si="8"/>
        <v>4.42</v>
      </c>
      <c r="I40">
        <f t="shared" si="9"/>
        <v>1.2034232284723775E-2</v>
      </c>
    </row>
    <row r="41" spans="2:9" x14ac:dyDescent="0.35">
      <c r="B41" s="3">
        <v>0.35</v>
      </c>
      <c r="C41" s="2">
        <f t="shared" si="5"/>
        <v>1.4597467322717591E-3</v>
      </c>
      <c r="E41">
        <f t="shared" si="6"/>
        <v>0.35</v>
      </c>
      <c r="F41">
        <f t="shared" si="7"/>
        <v>3.6972058910187135E-3</v>
      </c>
      <c r="H41">
        <f t="shared" si="8"/>
        <v>4.55</v>
      </c>
      <c r="I41">
        <f t="shared" si="9"/>
        <v>1.0567204383852655E-2</v>
      </c>
    </row>
    <row r="42" spans="2:9" x14ac:dyDescent="0.35">
      <c r="B42" s="3">
        <v>0.36</v>
      </c>
      <c r="C42" s="2">
        <f t="shared" si="5"/>
        <v>7.0067843149044476E-4</v>
      </c>
      <c r="E42">
        <f t="shared" si="6"/>
        <v>0.36</v>
      </c>
      <c r="F42">
        <f t="shared" si="7"/>
        <v>3.0223145490365739E-3</v>
      </c>
      <c r="H42">
        <f t="shared" si="8"/>
        <v>4.68</v>
      </c>
      <c r="I42">
        <f t="shared" si="9"/>
        <v>9.2790138870647437E-3</v>
      </c>
    </row>
    <row r="43" spans="2:9" x14ac:dyDescent="0.35">
      <c r="B43" s="3">
        <v>0.37</v>
      </c>
      <c r="C43" s="2">
        <f t="shared" si="5"/>
        <v>7.0067843149044476E-4</v>
      </c>
      <c r="E43">
        <f t="shared" si="6"/>
        <v>0.37</v>
      </c>
      <c r="F43">
        <f t="shared" si="7"/>
        <v>2.4627886469416591E-3</v>
      </c>
      <c r="H43">
        <f t="shared" si="8"/>
        <v>4.8099999999999996</v>
      </c>
      <c r="I43">
        <f t="shared" si="9"/>
        <v>8.1478596976799888E-3</v>
      </c>
    </row>
    <row r="44" spans="2:9" x14ac:dyDescent="0.35">
      <c r="B44" s="3">
        <v>0.38</v>
      </c>
      <c r="C44" s="2">
        <f t="shared" si="5"/>
        <v>3.211442810997871E-4</v>
      </c>
      <c r="E44">
        <f t="shared" si="6"/>
        <v>0.38</v>
      </c>
      <c r="F44">
        <f t="shared" si="7"/>
        <v>2.0002853926866983E-3</v>
      </c>
      <c r="H44">
        <f t="shared" si="8"/>
        <v>4.9400000000000004</v>
      </c>
      <c r="I44">
        <f t="shared" si="9"/>
        <v>7.1545983723145792E-3</v>
      </c>
    </row>
    <row r="45" spans="2:9" x14ac:dyDescent="0.35">
      <c r="B45" s="3">
        <v>0.39</v>
      </c>
      <c r="C45" s="2">
        <f t="shared" si="5"/>
        <v>3.211442810997871E-4</v>
      </c>
      <c r="E45">
        <f t="shared" si="6"/>
        <v>0.39</v>
      </c>
      <c r="F45">
        <f t="shared" si="7"/>
        <v>1.6191528743215277E-3</v>
      </c>
      <c r="H45">
        <f t="shared" si="8"/>
        <v>5.07</v>
      </c>
      <c r="I45">
        <f t="shared" si="9"/>
        <v>6.2824201408011177E-3</v>
      </c>
    </row>
    <row r="46" spans="2:9" x14ac:dyDescent="0.35">
      <c r="B46" s="3">
        <v>0.4</v>
      </c>
      <c r="C46" s="2">
        <f t="shared" si="5"/>
        <v>3.211442810997871E-4</v>
      </c>
      <c r="E46">
        <f t="shared" si="6"/>
        <v>0.4</v>
      </c>
      <c r="F46">
        <f t="shared" si="7"/>
        <v>1.3060694015999995E-3</v>
      </c>
      <c r="H46">
        <f t="shared" si="8"/>
        <v>5.2</v>
      </c>
      <c r="I46">
        <f t="shared" si="9"/>
        <v>5.5165644207607716E-3</v>
      </c>
    </row>
    <row r="47" spans="2:9" x14ac:dyDescent="0.35">
      <c r="B47" s="3">
        <v>0.41</v>
      </c>
      <c r="C47" s="2">
        <f t="shared" si="5"/>
        <v>1.3962794830425508E-4</v>
      </c>
      <c r="E47">
        <f t="shared" si="6"/>
        <v>0.41</v>
      </c>
      <c r="F47">
        <f t="shared" si="7"/>
        <v>1.0497264767613266E-3</v>
      </c>
      <c r="H47">
        <f t="shared" si="8"/>
        <v>5.33</v>
      </c>
      <c r="I47">
        <f t="shared" si="9"/>
        <v>4.8440700122489673E-3</v>
      </c>
    </row>
    <row r="48" spans="2:9" x14ac:dyDescent="0.35">
      <c r="B48" s="3">
        <v>0.42</v>
      </c>
      <c r="C48" s="2">
        <f t="shared" si="5"/>
        <v>1.3962794830425508E-4</v>
      </c>
      <c r="E48">
        <f t="shared" si="6"/>
        <v>0.42</v>
      </c>
      <c r="F48">
        <f t="shared" si="7"/>
        <v>8.4055070416556952E-4</v>
      </c>
      <c r="H48">
        <f t="shared" si="8"/>
        <v>5.46</v>
      </c>
      <c r="I48">
        <f t="shared" si="9"/>
        <v>4.2535557448151254E-3</v>
      </c>
    </row>
    <row r="49" spans="2:9" x14ac:dyDescent="0.35">
      <c r="B49" s="3">
        <v>0.43</v>
      </c>
      <c r="C49" s="2">
        <f t="shared" si="5"/>
        <v>1.3962794830425508E-4</v>
      </c>
      <c r="E49">
        <f t="shared" si="6"/>
        <v>0.43</v>
      </c>
      <c r="F49">
        <f t="shared" si="7"/>
        <v>6.7046038752496199E-4</v>
      </c>
      <c r="H49">
        <f t="shared" si="8"/>
        <v>5.59</v>
      </c>
      <c r="I49">
        <f t="shared" si="9"/>
        <v>3.7350278646880674E-3</v>
      </c>
    </row>
    <row r="50" spans="2:9" x14ac:dyDescent="0.35">
      <c r="B50" s="3">
        <v>0.44</v>
      </c>
      <c r="C50" s="2">
        <f t="shared" si="5"/>
        <v>5.7120524306286194E-5</v>
      </c>
      <c r="E50">
        <f t="shared" si="6"/>
        <v>0.44</v>
      </c>
      <c r="F50">
        <f t="shared" si="7"/>
        <v>5.3265296773103267E-4</v>
      </c>
      <c r="H50">
        <f t="shared" si="8"/>
        <v>5.72</v>
      </c>
      <c r="I50">
        <f t="shared" si="9"/>
        <v>3.279710902343573E-3</v>
      </c>
    </row>
    <row r="51" spans="2:9" x14ac:dyDescent="0.35">
      <c r="B51" s="3">
        <v>0.45</v>
      </c>
      <c r="C51" s="2">
        <f t="shared" si="5"/>
        <v>5.7120524306286194E-5</v>
      </c>
      <c r="E51">
        <f t="shared" si="6"/>
        <v>0.45</v>
      </c>
      <c r="F51">
        <f t="shared" si="7"/>
        <v>4.2141982597572035E-4</v>
      </c>
      <c r="H51">
        <f t="shared" si="8"/>
        <v>5.8500000000000005</v>
      </c>
      <c r="I51">
        <f t="shared" si="9"/>
        <v>2.8798991580882404E-3</v>
      </c>
    </row>
    <row r="52" spans="2:9" x14ac:dyDescent="0.35">
      <c r="B52" s="3">
        <v>0.46</v>
      </c>
      <c r="C52" s="2">
        <f t="shared" si="5"/>
        <v>2.1760199735728098E-5</v>
      </c>
      <c r="E52">
        <f t="shared" si="6"/>
        <v>0.46</v>
      </c>
      <c r="F52">
        <f t="shared" si="7"/>
        <v>3.3198531813531445E-4</v>
      </c>
      <c r="H52">
        <f t="shared" si="8"/>
        <v>5.98</v>
      </c>
      <c r="I52">
        <f t="shared" si="9"/>
        <v>2.5288262922292556E-3</v>
      </c>
    </row>
    <row r="53" spans="2:9" x14ac:dyDescent="0.35">
      <c r="B53" s="3">
        <v>0.47</v>
      </c>
      <c r="C53" s="2">
        <f t="shared" si="5"/>
        <v>2.1760199735728098E-5</v>
      </c>
      <c r="E53">
        <f t="shared" si="6"/>
        <v>0.47</v>
      </c>
      <c r="F53">
        <f t="shared" si="7"/>
        <v>2.6036721925606487E-4</v>
      </c>
      <c r="H53">
        <f t="shared" si="8"/>
        <v>6.1099999999999994</v>
      </c>
      <c r="I53">
        <f t="shared" si="9"/>
        <v>2.2205508127982956E-3</v>
      </c>
    </row>
    <row r="54" spans="2:9" x14ac:dyDescent="0.35">
      <c r="B54" s="3">
        <v>0.48</v>
      </c>
      <c r="C54" s="2">
        <f t="shared" si="5"/>
        <v>2.1760199735728098E-5</v>
      </c>
      <c r="E54">
        <f t="shared" si="6"/>
        <v>0.48</v>
      </c>
      <c r="F54">
        <f t="shared" si="7"/>
        <v>2.0325604337285042E-4</v>
      </c>
      <c r="H54">
        <f t="shared" si="8"/>
        <v>6.24</v>
      </c>
      <c r="I54">
        <f t="shared" si="9"/>
        <v>1.9498555228451206E-3</v>
      </c>
    </row>
    <row r="55" spans="2:9" x14ac:dyDescent="0.35">
      <c r="B55" s="3">
        <v>0.49</v>
      </c>
      <c r="C55" s="2">
        <f t="shared" si="5"/>
        <v>7.6160699075048223E-6</v>
      </c>
      <c r="E55">
        <f t="shared" si="6"/>
        <v>0.49</v>
      </c>
      <c r="F55">
        <f t="shared" si="7"/>
        <v>1.5791096563156685E-4</v>
      </c>
      <c r="H55">
        <f t="shared" si="8"/>
        <v>6.37</v>
      </c>
      <c r="I55">
        <f t="shared" si="9"/>
        <v>1.7121592255655228E-3</v>
      </c>
    </row>
    <row r="56" spans="2:9" x14ac:dyDescent="0.35">
      <c r="B56" s="3">
        <v>0.5</v>
      </c>
      <c r="C56" s="2">
        <f t="shared" si="5"/>
        <v>7.6160699075048223E-6</v>
      </c>
      <c r="E56">
        <f t="shared" si="6"/>
        <v>0.5</v>
      </c>
      <c r="F56">
        <f t="shared" si="7"/>
        <v>1.2207031250000008E-4</v>
      </c>
      <c r="H56">
        <f t="shared" si="8"/>
        <v>6.5</v>
      </c>
      <c r="I56">
        <f t="shared" si="9"/>
        <v>1.5034391929775724E-3</v>
      </c>
    </row>
    <row r="59" spans="2:9" ht="18.5" x14ac:dyDescent="0.45">
      <c r="B59" s="3">
        <v>0.10262917991149166</v>
      </c>
      <c r="C59" s="2">
        <f t="shared" ref="C59:C60" si="10">_xlfn.HYPGEOM.DIST(C$4,C$3,$B59*C$2,C$2,1)</f>
        <v>0.26048906048906045</v>
      </c>
      <c r="E59">
        <f t="shared" ref="E59:E60" si="11">B59</f>
        <v>0.10262917991149166</v>
      </c>
      <c r="F59" s="6">
        <f t="shared" ref="F59:F60" si="12">_xlfn.BINOM.DIST(F$4,F$3,$B59,1)</f>
        <v>0.24470072973773133</v>
      </c>
      <c r="H59">
        <f t="shared" ref="H59:H60" si="13">I$3*$B59</f>
        <v>1.3341793388493917</v>
      </c>
      <c r="I59">
        <f t="shared" ref="I59:I60" si="14">_xlfn.POISSON.DIST(I$4,H59,1)</f>
        <v>0.26337422778784236</v>
      </c>
    </row>
    <row r="60" spans="2:9" ht="18.5" x14ac:dyDescent="0.45">
      <c r="B60" s="3">
        <v>0.19971882459825416</v>
      </c>
      <c r="C60" s="2">
        <f t="shared" si="10"/>
        <v>3.361710856967022E-2</v>
      </c>
      <c r="E60">
        <f t="shared" si="11"/>
        <v>0.19971882459825416</v>
      </c>
      <c r="F60" s="6">
        <f t="shared" si="12"/>
        <v>5.5227300727419278E-2</v>
      </c>
      <c r="H60">
        <f t="shared" si="13"/>
        <v>2.5963447197773042</v>
      </c>
      <c r="I60">
        <f t="shared" si="14"/>
        <v>7.4545565748339468E-2</v>
      </c>
    </row>
  </sheetData>
  <hyperlinks>
    <hyperlink ref="A1" r:id="rId1"/>
    <hyperlink ref="A2" r:id="rId2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zoomScaleNormal="70" workbookViewId="0">
      <selection activeCell="I6" sqref="I6"/>
    </sheetView>
  </sheetViews>
  <sheetFormatPr defaultRowHeight="14.5" x14ac:dyDescent="0.35"/>
  <cols>
    <col min="1" max="1" width="22.1796875" customWidth="1"/>
    <col min="2" max="2" width="16.81640625" bestFit="1" customWidth="1"/>
    <col min="5" max="5" width="15.36328125" bestFit="1" customWidth="1"/>
    <col min="8" max="8" width="26.7265625" bestFit="1" customWidth="1"/>
  </cols>
  <sheetData>
    <row r="1" spans="1:9" x14ac:dyDescent="0.35">
      <c r="A1" s="7" t="s">
        <v>8</v>
      </c>
      <c r="B1" s="1" t="s">
        <v>0</v>
      </c>
      <c r="E1" s="1" t="s">
        <v>6</v>
      </c>
      <c r="H1" s="1" t="s">
        <v>5</v>
      </c>
    </row>
    <row r="2" spans="1:9" x14ac:dyDescent="0.35">
      <c r="A2" s="7" t="s">
        <v>9</v>
      </c>
      <c r="B2" t="s">
        <v>1</v>
      </c>
      <c r="C2" s="3">
        <v>37</v>
      </c>
    </row>
    <row r="3" spans="1:9" x14ac:dyDescent="0.35">
      <c r="B3" t="s">
        <v>2</v>
      </c>
      <c r="C3" s="3">
        <v>13</v>
      </c>
      <c r="E3" t="s">
        <v>10</v>
      </c>
      <c r="F3">
        <f>C3</f>
        <v>13</v>
      </c>
      <c r="H3" t="s">
        <v>2</v>
      </c>
      <c r="I3">
        <f>C3</f>
        <v>13</v>
      </c>
    </row>
    <row r="4" spans="1:9" x14ac:dyDescent="0.35">
      <c r="B4" t="s">
        <v>3</v>
      </c>
      <c r="C4" s="3">
        <v>1</v>
      </c>
      <c r="E4" t="s">
        <v>11</v>
      </c>
      <c r="F4">
        <f>C4</f>
        <v>1</v>
      </c>
      <c r="H4" t="s">
        <v>12</v>
      </c>
      <c r="I4">
        <f>C4</f>
        <v>1</v>
      </c>
    </row>
    <row r="5" spans="1:9" x14ac:dyDescent="0.35">
      <c r="E5" t="s">
        <v>4</v>
      </c>
      <c r="H5" t="s">
        <v>7</v>
      </c>
    </row>
    <row r="6" spans="1:9" x14ac:dyDescent="0.35">
      <c r="B6" s="3">
        <v>0</v>
      </c>
      <c r="C6" s="2">
        <f>_xlfn.HYPGEOM.DIST(C$4,C$3,$B6,C$2,1)</f>
        <v>1</v>
      </c>
      <c r="E6">
        <f>B6/$C$2</f>
        <v>0</v>
      </c>
      <c r="F6">
        <f>_xlfn.BINOM.DIST(F$4,F$3,$E6,1)</f>
        <v>1</v>
      </c>
      <c r="H6">
        <f>I$3*$E6</f>
        <v>0</v>
      </c>
      <c r="I6">
        <f t="shared" ref="I6:I43" si="0">_xlfn.POISSON.DIST(I$4,H6,1)</f>
        <v>1</v>
      </c>
    </row>
    <row r="7" spans="1:9" x14ac:dyDescent="0.35">
      <c r="B7" s="3">
        <v>1</v>
      </c>
      <c r="C7" s="2">
        <f t="shared" ref="C7:C43" si="1">_xlfn.HYPGEOM.DIST(C$4,C$3,$B7,C$2,1)</f>
        <v>1</v>
      </c>
      <c r="E7">
        <f>B7/$C$2</f>
        <v>2.7027027027027029E-2</v>
      </c>
      <c r="F7">
        <f t="shared" ref="F7:F43" si="2">_xlfn.BINOM.DIST(F$4,F$3,$E7,1)</f>
        <v>0.95324311322591893</v>
      </c>
      <c r="H7">
        <f t="shared" ref="H7:H43" si="3">I$3*$E7</f>
        <v>0.35135135135135137</v>
      </c>
      <c r="I7">
        <f t="shared" si="0"/>
        <v>0.95099520494580914</v>
      </c>
    </row>
    <row r="8" spans="1:9" x14ac:dyDescent="0.35">
      <c r="B8" s="3">
        <v>2</v>
      </c>
      <c r="C8" s="2">
        <f t="shared" si="1"/>
        <v>0.88288288288288297</v>
      </c>
      <c r="E8">
        <f>B8/$C$2</f>
        <v>5.4054054054054057E-2</v>
      </c>
      <c r="F8">
        <f t="shared" si="2"/>
        <v>0.84629924677423796</v>
      </c>
      <c r="H8">
        <f t="shared" si="3"/>
        <v>0.70270270270270274</v>
      </c>
      <c r="I8">
        <f t="shared" si="0"/>
        <v>0.84325498875341887</v>
      </c>
    </row>
    <row r="9" spans="1:9" x14ac:dyDescent="0.35">
      <c r="B9" s="3">
        <v>3</v>
      </c>
      <c r="C9" s="2">
        <f t="shared" si="1"/>
        <v>0.72226512226512241</v>
      </c>
      <c r="E9">
        <f>B9/$C$2</f>
        <v>8.1081081081081086E-2</v>
      </c>
      <c r="F9">
        <f t="shared" si="2"/>
        <v>0.71523284795228448</v>
      </c>
      <c r="H9">
        <f t="shared" si="3"/>
        <v>1.0540540540540542</v>
      </c>
      <c r="I9">
        <f t="shared" si="0"/>
        <v>0.71588293326774211</v>
      </c>
    </row>
    <row r="10" spans="1:9" x14ac:dyDescent="0.35">
      <c r="B10" s="3">
        <v>4</v>
      </c>
      <c r="C10" s="2">
        <f t="shared" si="1"/>
        <v>0.55928533575592387</v>
      </c>
      <c r="E10">
        <f>B10/$C$2</f>
        <v>0.10810810810810811</v>
      </c>
      <c r="F10">
        <f t="shared" si="2"/>
        <v>0.58205468785018821</v>
      </c>
      <c r="H10">
        <f t="shared" si="3"/>
        <v>1.4054054054054055</v>
      </c>
      <c r="I10">
        <f t="shared" si="0"/>
        <v>0.58996801918806763</v>
      </c>
    </row>
    <row r="11" spans="1:9" ht="18.5" x14ac:dyDescent="0.45">
      <c r="B11" s="3">
        <v>5</v>
      </c>
      <c r="C11" s="2">
        <f t="shared" si="1"/>
        <v>0.41441441441441451</v>
      </c>
      <c r="D11" s="6"/>
      <c r="E11">
        <f>B11/$C$2</f>
        <v>0.13513513513513514</v>
      </c>
      <c r="F11">
        <f t="shared" si="2"/>
        <v>0.4591441562734202</v>
      </c>
      <c r="G11" s="6"/>
      <c r="H11">
        <f t="shared" si="3"/>
        <v>1.7567567567567568</v>
      </c>
      <c r="I11" s="6">
        <f t="shared" si="0"/>
        <v>0.47582656227478026</v>
      </c>
    </row>
    <row r="12" spans="1:9" x14ac:dyDescent="0.35">
      <c r="B12" s="3">
        <v>6</v>
      </c>
      <c r="C12" s="2">
        <f t="shared" si="1"/>
        <v>0.2955749867514576</v>
      </c>
      <c r="E12">
        <f>B12/$C$2</f>
        <v>0.16216216216216217</v>
      </c>
      <c r="F12">
        <f t="shared" si="2"/>
        <v>0.35248806046524922</v>
      </c>
      <c r="H12">
        <f t="shared" si="3"/>
        <v>2.1081081081081083</v>
      </c>
      <c r="I12">
        <f t="shared" si="0"/>
        <v>0.37753428531558725</v>
      </c>
    </row>
    <row r="13" spans="1:9" x14ac:dyDescent="0.35">
      <c r="B13" s="3">
        <v>7</v>
      </c>
      <c r="C13" s="2">
        <f t="shared" si="1"/>
        <v>0.20357026856078111</v>
      </c>
      <c r="E13">
        <f>B13/$C$2</f>
        <v>0.1891891891891892</v>
      </c>
      <c r="F13">
        <f t="shared" si="2"/>
        <v>0.26400856350781271</v>
      </c>
      <c r="H13">
        <f t="shared" si="3"/>
        <v>2.4594594594594597</v>
      </c>
      <c r="I13">
        <f t="shared" si="0"/>
        <v>0.2957185539650195</v>
      </c>
    </row>
    <row r="14" spans="1:9" x14ac:dyDescent="0.35">
      <c r="B14" s="3">
        <v>8</v>
      </c>
      <c r="C14" s="2">
        <f t="shared" si="1"/>
        <v>0.13558900456433659</v>
      </c>
      <c r="E14">
        <f>B14/$C$2</f>
        <v>0.21621621621621623</v>
      </c>
      <c r="F14">
        <f t="shared" si="2"/>
        <v>0.19319914622949511</v>
      </c>
      <c r="H14">
        <f t="shared" si="3"/>
        <v>2.810810810810811</v>
      </c>
      <c r="I14">
        <f t="shared" si="0"/>
        <v>0.22924388707722509</v>
      </c>
    </row>
    <row r="15" spans="1:9" x14ac:dyDescent="0.35">
      <c r="B15" s="3">
        <v>9</v>
      </c>
      <c r="C15" s="2">
        <f t="shared" si="1"/>
        <v>8.7365841926464807E-2</v>
      </c>
      <c r="E15">
        <f>B15/$C$2</f>
        <v>0.24324324324324326</v>
      </c>
      <c r="F15">
        <f t="shared" si="2"/>
        <v>0.13824262300094264</v>
      </c>
      <c r="H15">
        <f t="shared" si="3"/>
        <v>3.1621621621621623</v>
      </c>
      <c r="I15">
        <f t="shared" si="0"/>
        <v>0.17620142600775271</v>
      </c>
    </row>
    <row r="16" spans="1:9" x14ac:dyDescent="0.35">
      <c r="B16" s="3">
        <v>10</v>
      </c>
      <c r="C16" s="2">
        <f t="shared" si="1"/>
        <v>5.442769958898995E-2</v>
      </c>
      <c r="E16">
        <f>B16/$C$2</f>
        <v>0.27027027027027029</v>
      </c>
      <c r="F16">
        <f t="shared" si="2"/>
        <v>9.6748092118253026E-2</v>
      </c>
      <c r="H16">
        <f t="shared" si="3"/>
        <v>3.5135135135135136</v>
      </c>
      <c r="I16">
        <f t="shared" si="0"/>
        <v>0.13446684529084668</v>
      </c>
    </row>
    <row r="17" spans="2:9" x14ac:dyDescent="0.35">
      <c r="B17" s="3">
        <v>11</v>
      </c>
      <c r="C17" s="2">
        <f t="shared" si="1"/>
        <v>3.2740033852380925E-2</v>
      </c>
      <c r="E17">
        <f>B17/$C$2</f>
        <v>0.29729729729729731</v>
      </c>
      <c r="F17">
        <f t="shared" si="2"/>
        <v>6.6213183244845611E-2</v>
      </c>
      <c r="H17">
        <f t="shared" si="3"/>
        <v>3.8648648648648649</v>
      </c>
      <c r="I17">
        <f t="shared" si="0"/>
        <v>0.10199556708238672</v>
      </c>
    </row>
    <row r="18" spans="2:9" x14ac:dyDescent="0.35">
      <c r="B18" s="3">
        <v>12</v>
      </c>
      <c r="C18" s="2">
        <f t="shared" si="1"/>
        <v>1.8976707519532888E-2</v>
      </c>
      <c r="E18">
        <f>B18/$C$2</f>
        <v>0.32432432432432434</v>
      </c>
      <c r="F18">
        <f t="shared" si="2"/>
        <v>4.4293119293161543E-2</v>
      </c>
      <c r="H18">
        <f t="shared" si="3"/>
        <v>4.2162162162162167</v>
      </c>
      <c r="I18">
        <f t="shared" si="0"/>
        <v>7.6961965019302275E-2</v>
      </c>
    </row>
    <row r="19" spans="2:9" x14ac:dyDescent="0.35">
      <c r="B19" s="3">
        <v>13</v>
      </c>
      <c r="C19" s="2">
        <f t="shared" si="1"/>
        <v>1.0568566341647535E-2</v>
      </c>
      <c r="E19">
        <f>B19/$C$2</f>
        <v>0.35135135135135137</v>
      </c>
      <c r="F19">
        <f t="shared" si="2"/>
        <v>2.8938085580573761E-2</v>
      </c>
      <c r="H19">
        <f t="shared" si="3"/>
        <v>4.5675675675675675</v>
      </c>
      <c r="I19">
        <f t="shared" si="0"/>
        <v>5.7809086404891991E-2</v>
      </c>
    </row>
    <row r="20" spans="2:9" x14ac:dyDescent="0.35">
      <c r="B20" s="3">
        <v>14</v>
      </c>
      <c r="C20" s="2">
        <f t="shared" si="1"/>
        <v>5.6346223865689866E-3</v>
      </c>
      <c r="E20">
        <f>B20/$C$2</f>
        <v>0.3783783783783784</v>
      </c>
      <c r="F20">
        <f t="shared" si="2"/>
        <v>1.8444440273696752E-2</v>
      </c>
      <c r="H20">
        <f t="shared" si="3"/>
        <v>4.9189189189189193</v>
      </c>
      <c r="I20">
        <f t="shared" si="0"/>
        <v>4.3249694822918142E-2</v>
      </c>
    </row>
    <row r="21" spans="2:9" x14ac:dyDescent="0.35">
      <c r="B21" s="3">
        <v>15</v>
      </c>
      <c r="C21" s="2">
        <f t="shared" si="1"/>
        <v>2.862372940237235E-3</v>
      </c>
      <c r="E21">
        <f>B21/$C$2</f>
        <v>0.40540540540540543</v>
      </c>
      <c r="F21">
        <f t="shared" si="2"/>
        <v>1.1452742356575197E-2</v>
      </c>
      <c r="H21">
        <f t="shared" si="3"/>
        <v>5.2702702702702702</v>
      </c>
      <c r="I21">
        <f t="shared" si="0"/>
        <v>3.2243112925353923E-2</v>
      </c>
    </row>
    <row r="22" spans="2:9" x14ac:dyDescent="0.35">
      <c r="B22" s="3">
        <v>16</v>
      </c>
      <c r="C22" s="2">
        <f t="shared" si="1"/>
        <v>1.3772393082737912E-3</v>
      </c>
      <c r="E22">
        <f>B22/$C$2</f>
        <v>0.43243243243243246</v>
      </c>
      <c r="F22">
        <f t="shared" si="2"/>
        <v>6.9158347304713605E-3</v>
      </c>
      <c r="H22">
        <f t="shared" si="3"/>
        <v>5.6216216216216219</v>
      </c>
      <c r="I22">
        <f t="shared" si="0"/>
        <v>2.3962112934209936E-2</v>
      </c>
    </row>
    <row r="23" spans="2:9" x14ac:dyDescent="0.35">
      <c r="B23" s="3">
        <v>17</v>
      </c>
      <c r="C23" s="2">
        <f t="shared" si="1"/>
        <v>6.2288571743521713E-4</v>
      </c>
      <c r="E23">
        <f>B23/$C$2</f>
        <v>0.45945945945945948</v>
      </c>
      <c r="F23">
        <f t="shared" si="2"/>
        <v>4.052794449615143E-3</v>
      </c>
      <c r="H23">
        <f t="shared" si="3"/>
        <v>5.9729729729729737</v>
      </c>
      <c r="I23">
        <f t="shared" si="0"/>
        <v>1.7757784413442539E-2</v>
      </c>
    </row>
    <row r="24" spans="2:9" x14ac:dyDescent="0.35">
      <c r="B24" s="3">
        <v>18</v>
      </c>
      <c r="C24" s="2">
        <f t="shared" si="1"/>
        <v>2.6221040681552368E-4</v>
      </c>
      <c r="E24">
        <f>B24/$C$2</f>
        <v>0.48648648648648651</v>
      </c>
      <c r="F24">
        <f t="shared" si="2"/>
        <v>2.299012431993314E-3</v>
      </c>
      <c r="H24">
        <f t="shared" si="3"/>
        <v>6.3243243243243246</v>
      </c>
      <c r="I24">
        <f t="shared" si="0"/>
        <v>1.3126483923085217E-2</v>
      </c>
    </row>
    <row r="25" spans="2:9" x14ac:dyDescent="0.35">
      <c r="B25" s="3">
        <v>19</v>
      </c>
      <c r="C25" s="2">
        <f t="shared" si="1"/>
        <v>1.0141398350519597E-4</v>
      </c>
      <c r="E25">
        <f>B25/$C$2</f>
        <v>0.51351351351351349</v>
      </c>
      <c r="F25">
        <f t="shared" si="2"/>
        <v>1.258616793909781E-3</v>
      </c>
      <c r="H25">
        <f t="shared" si="3"/>
        <v>6.6756756756756754</v>
      </c>
      <c r="I25">
        <f t="shared" si="0"/>
        <v>9.68071661306261E-3</v>
      </c>
    </row>
    <row r="26" spans="2:9" x14ac:dyDescent="0.35">
      <c r="B26" s="3">
        <v>20</v>
      </c>
      <c r="C26" s="2">
        <f t="shared" si="1"/>
        <v>3.5408044306820715E-5</v>
      </c>
      <c r="E26">
        <f>B26/$C$2</f>
        <v>0.54054054054054057</v>
      </c>
      <c r="F26">
        <f t="shared" si="2"/>
        <v>6.6258929153327874E-4</v>
      </c>
      <c r="H26">
        <f t="shared" si="3"/>
        <v>7.0270270270270272</v>
      </c>
      <c r="I26">
        <f t="shared" si="0"/>
        <v>7.1245208738172847E-3</v>
      </c>
    </row>
    <row r="27" spans="2:9" x14ac:dyDescent="0.35">
      <c r="B27" s="3">
        <v>21</v>
      </c>
      <c r="C27" s="2">
        <f t="shared" si="1"/>
        <v>1.0885713954483173E-5</v>
      </c>
      <c r="E27">
        <f>B27/$C$2</f>
        <v>0.56756756756756754</v>
      </c>
      <c r="F27">
        <f t="shared" si="2"/>
        <v>3.3397597143559356E-4</v>
      </c>
      <c r="H27">
        <f t="shared" si="3"/>
        <v>7.3783783783783781</v>
      </c>
      <c r="I27">
        <f t="shared" si="0"/>
        <v>5.2332436439403648E-3</v>
      </c>
    </row>
    <row r="28" spans="2:9" x14ac:dyDescent="0.35">
      <c r="B28" s="3">
        <v>22</v>
      </c>
      <c r="C28" s="2">
        <f t="shared" si="1"/>
        <v>2.8393243076224174E-6</v>
      </c>
      <c r="E28">
        <f>B28/$C$2</f>
        <v>0.59459459459459463</v>
      </c>
      <c r="F28">
        <f t="shared" si="2"/>
        <v>1.6033900765078513E-4</v>
      </c>
      <c r="H28">
        <f t="shared" si="3"/>
        <v>7.7297297297297298</v>
      </c>
      <c r="I28">
        <f t="shared" si="0"/>
        <v>3.8372653322214E-3</v>
      </c>
    </row>
    <row r="29" spans="2:9" x14ac:dyDescent="0.35">
      <c r="B29" s="3">
        <v>23</v>
      </c>
      <c r="C29" s="2">
        <f t="shared" si="1"/>
        <v>5.914440253248095E-7</v>
      </c>
      <c r="E29">
        <f>B29/$C$2</f>
        <v>0.6216216216216216</v>
      </c>
      <c r="F29">
        <f t="shared" si="2"/>
        <v>7.2854830615731148E-5</v>
      </c>
      <c r="H29">
        <f t="shared" si="3"/>
        <v>8.0810810810810807</v>
      </c>
      <c r="I29">
        <f t="shared" si="0"/>
        <v>2.8091092640730978E-3</v>
      </c>
    </row>
    <row r="30" spans="2:9" x14ac:dyDescent="0.35">
      <c r="B30" s="3">
        <v>24</v>
      </c>
      <c r="C30" s="2">
        <f t="shared" si="1"/>
        <v>8.7860455589304793E-8</v>
      </c>
      <c r="E30">
        <f>B30/$C$2</f>
        <v>0.64864864864864868</v>
      </c>
      <c r="F30">
        <f t="shared" si="2"/>
        <v>3.1087169116607941E-5</v>
      </c>
      <c r="H30">
        <f t="shared" si="3"/>
        <v>8.4324324324324333</v>
      </c>
      <c r="I30">
        <f t="shared" si="0"/>
        <v>2.053358727537168E-3</v>
      </c>
    </row>
    <row r="31" spans="2:9" x14ac:dyDescent="0.35">
      <c r="B31" s="3">
        <v>25</v>
      </c>
      <c r="C31" s="2">
        <f t="shared" si="1"/>
        <v>7.0176082739061206E-9</v>
      </c>
      <c r="E31">
        <f>B31/$C$2</f>
        <v>0.67567567567567566</v>
      </c>
      <c r="F31">
        <f t="shared" si="2"/>
        <v>1.2336229508193719E-5</v>
      </c>
      <c r="H31">
        <f t="shared" si="3"/>
        <v>8.7837837837837842</v>
      </c>
      <c r="I31">
        <f t="shared" si="0"/>
        <v>1.4988494708724498E-3</v>
      </c>
    </row>
    <row r="32" spans="2:9" x14ac:dyDescent="0.35">
      <c r="B32" s="3">
        <v>26</v>
      </c>
      <c r="C32" s="2">
        <f t="shared" si="1"/>
        <v>0</v>
      </c>
      <c r="E32">
        <f>B32/$C$2</f>
        <v>0.70270270270270274</v>
      </c>
      <c r="F32">
        <f t="shared" si="2"/>
        <v>4.4969207706796515E-6</v>
      </c>
      <c r="H32">
        <f t="shared" si="3"/>
        <v>9.1351351351351351</v>
      </c>
      <c r="I32">
        <f t="shared" si="0"/>
        <v>1.0926743869517557E-3</v>
      </c>
    </row>
    <row r="33" spans="2:9" x14ac:dyDescent="0.35">
      <c r="B33" s="3">
        <v>27</v>
      </c>
      <c r="C33" s="2">
        <f t="shared" si="1"/>
        <v>0</v>
      </c>
      <c r="E33">
        <f>B33/$C$2</f>
        <v>0.72972972972972971</v>
      </c>
      <c r="F33">
        <f t="shared" si="2"/>
        <v>1.4821248503864384E-6</v>
      </c>
      <c r="H33">
        <f t="shared" si="3"/>
        <v>9.486486486486486</v>
      </c>
      <c r="I33">
        <f t="shared" si="0"/>
        <v>7.9561189548404433E-4</v>
      </c>
    </row>
    <row r="34" spans="2:9" x14ac:dyDescent="0.35">
      <c r="B34" s="3">
        <v>28</v>
      </c>
      <c r="C34" s="2">
        <f t="shared" si="1"/>
        <v>0</v>
      </c>
      <c r="E34">
        <f>B34/$C$2</f>
        <v>0.7567567567567568</v>
      </c>
      <c r="F34">
        <f t="shared" si="2"/>
        <v>4.3251037747673523E-7</v>
      </c>
      <c r="H34">
        <f t="shared" si="3"/>
        <v>9.8378378378378386</v>
      </c>
      <c r="I34">
        <f t="shared" si="0"/>
        <v>5.786606649040339E-4</v>
      </c>
    </row>
    <row r="35" spans="2:9" x14ac:dyDescent="0.35">
      <c r="B35" s="3">
        <v>29</v>
      </c>
      <c r="C35" s="2">
        <f t="shared" si="1"/>
        <v>0</v>
      </c>
      <c r="E35">
        <f>B35/$C$2</f>
        <v>0.78378378378378377</v>
      </c>
      <c r="F35">
        <f t="shared" si="2"/>
        <v>1.0862209143421518E-7</v>
      </c>
      <c r="H35">
        <f t="shared" si="3"/>
        <v>10.189189189189189</v>
      </c>
      <c r="I35">
        <f t="shared" si="0"/>
        <v>4.2042639814557402E-4</v>
      </c>
    </row>
    <row r="36" spans="2:9" x14ac:dyDescent="0.35">
      <c r="B36" s="3">
        <v>30</v>
      </c>
      <c r="C36" s="2">
        <f t="shared" si="1"/>
        <v>0</v>
      </c>
      <c r="E36">
        <f>B36/$C$2</f>
        <v>0.81081081081081086</v>
      </c>
      <c r="F36">
        <f t="shared" si="2"/>
        <v>2.256028460279582E-8</v>
      </c>
      <c r="H36">
        <f t="shared" si="3"/>
        <v>10.54054054054054</v>
      </c>
      <c r="I36">
        <f t="shared" si="0"/>
        <v>3.0515996606196973E-4</v>
      </c>
    </row>
    <row r="37" spans="2:9" x14ac:dyDescent="0.35">
      <c r="B37" s="3">
        <v>31</v>
      </c>
      <c r="C37" s="2">
        <f t="shared" si="1"/>
        <v>0</v>
      </c>
      <c r="E37">
        <f>B37/$C$2</f>
        <v>0.83783783783783783</v>
      </c>
      <c r="F37">
        <f t="shared" si="2"/>
        <v>3.6552400176558049E-9</v>
      </c>
      <c r="H37">
        <f t="shared" si="3"/>
        <v>10.891891891891891</v>
      </c>
      <c r="I37">
        <f t="shared" si="0"/>
        <v>2.2129031463757976E-4</v>
      </c>
    </row>
    <row r="38" spans="2:9" x14ac:dyDescent="0.35">
      <c r="B38" s="3">
        <v>32</v>
      </c>
      <c r="C38" s="2">
        <f t="shared" si="1"/>
        <v>0</v>
      </c>
      <c r="E38">
        <f>B38/$C$2</f>
        <v>0.86486486486486491</v>
      </c>
      <c r="F38">
        <f t="shared" si="2"/>
        <v>4.2198764419357021E-10</v>
      </c>
      <c r="H38">
        <f t="shared" si="3"/>
        <v>11.243243243243244</v>
      </c>
      <c r="I38">
        <f t="shared" si="0"/>
        <v>1.6033117624276818E-4</v>
      </c>
    </row>
    <row r="39" spans="2:9" x14ac:dyDescent="0.35">
      <c r="B39" s="3">
        <v>33</v>
      </c>
      <c r="C39" s="2">
        <f t="shared" si="1"/>
        <v>0</v>
      </c>
      <c r="E39">
        <f>B39/$C$2</f>
        <v>0.89189189189189189</v>
      </c>
      <c r="F39">
        <f t="shared" si="2"/>
        <v>2.9825338366867344E-11</v>
      </c>
      <c r="H39">
        <f t="shared" si="3"/>
        <v>11.594594594594595</v>
      </c>
      <c r="I39">
        <f t="shared" si="0"/>
        <v>1.1606886570805147E-4</v>
      </c>
    </row>
    <row r="40" spans="2:9" x14ac:dyDescent="0.35">
      <c r="B40" s="3">
        <v>34</v>
      </c>
      <c r="C40" s="2">
        <f t="shared" si="1"/>
        <v>0</v>
      </c>
      <c r="E40">
        <f>B40/$C$2</f>
        <v>0.91891891891891897</v>
      </c>
      <c r="F40">
        <f t="shared" si="2"/>
        <v>9.7094058480145193E-13</v>
      </c>
      <c r="H40">
        <f t="shared" si="3"/>
        <v>11.945945945945947</v>
      </c>
      <c r="I40">
        <f t="shared" si="0"/>
        <v>8.3960571083806075E-5</v>
      </c>
    </row>
    <row r="41" spans="2:9" x14ac:dyDescent="0.35">
      <c r="B41" s="3">
        <v>35</v>
      </c>
      <c r="C41" s="2">
        <f t="shared" si="1"/>
        <v>0</v>
      </c>
      <c r="E41">
        <f>B41/$C$2</f>
        <v>0.94594594594594594</v>
      </c>
      <c r="F41">
        <f t="shared" si="2"/>
        <v>7.6851745372370062E-15</v>
      </c>
      <c r="H41">
        <f t="shared" si="3"/>
        <v>12.297297297297296</v>
      </c>
      <c r="I41">
        <f t="shared" si="0"/>
        <v>6.0689704116779552E-5</v>
      </c>
    </row>
    <row r="42" spans="2:9" x14ac:dyDescent="0.35">
      <c r="B42" s="3">
        <v>36</v>
      </c>
      <c r="C42" s="2">
        <f t="shared" si="1"/>
        <v>0</v>
      </c>
      <c r="E42">
        <f>B42/$C$2</f>
        <v>0.97297297297297303</v>
      </c>
      <c r="F42">
        <f t="shared" si="2"/>
        <v>1.9255306228011582E-18</v>
      </c>
      <c r="H42">
        <f t="shared" si="3"/>
        <v>12.648648648648649</v>
      </c>
      <c r="I42">
        <f t="shared" si="0"/>
        <v>4.3838061583034404E-5</v>
      </c>
    </row>
    <row r="43" spans="2:9" x14ac:dyDescent="0.35">
      <c r="B43" s="3">
        <v>37</v>
      </c>
      <c r="C43" s="2">
        <f t="shared" si="1"/>
        <v>0</v>
      </c>
      <c r="E43">
        <f>B43/$C$2</f>
        <v>1</v>
      </c>
      <c r="F43">
        <f t="shared" si="2"/>
        <v>0</v>
      </c>
      <c r="H43">
        <f t="shared" si="3"/>
        <v>13</v>
      </c>
      <c r="I43">
        <f t="shared" si="0"/>
        <v>3.1644611697734759E-5</v>
      </c>
    </row>
    <row r="46" spans="2:9" ht="18.5" x14ac:dyDescent="0.45">
      <c r="B46" s="3">
        <v>0.10262917991149166</v>
      </c>
      <c r="C46" s="2">
        <f t="shared" ref="C46:C47" si="4">_xlfn.HYPGEOM.DIST(C$4,C$3,$B46*C$2,C$2,1)</f>
        <v>0.72226512226512241</v>
      </c>
      <c r="E46">
        <f>B46</f>
        <v>0.10262917991149166</v>
      </c>
      <c r="F46" s="6">
        <f t="shared" ref="F46:F47" si="5">_xlfn.BINOM.DIST(F$4,F$3,$B46,1)</f>
        <v>0.60851315879047174</v>
      </c>
      <c r="H46">
        <f t="shared" ref="H46:H47" si="6">I$3*$B46</f>
        <v>1.3341793388493917</v>
      </c>
      <c r="I46">
        <f t="shared" ref="I46:I47" si="7">_xlfn.POISSON.DIST(I$4,H46,1)</f>
        <v>0.61476268088779484</v>
      </c>
    </row>
    <row r="47" spans="2:9" ht="18.5" x14ac:dyDescent="0.45">
      <c r="B47" s="3">
        <v>0.19971882459825416</v>
      </c>
      <c r="C47" s="2">
        <f t="shared" si="4"/>
        <v>0.20357026856078111</v>
      </c>
      <c r="E47">
        <f>B47</f>
        <v>0.19971882459825416</v>
      </c>
      <c r="F47" s="6">
        <f t="shared" si="5"/>
        <v>0.23440071507045454</v>
      </c>
      <c r="H47">
        <f t="shared" si="6"/>
        <v>2.5963447197773042</v>
      </c>
      <c r="I47">
        <f t="shared" si="7"/>
        <v>0.26809155176185251</v>
      </c>
    </row>
  </sheetData>
  <hyperlinks>
    <hyperlink ref="A1" r:id="rId1"/>
    <hyperlink ref="A2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 vs Binom vs Poiss</vt:lpstr>
      <vt:lpstr>Sheet1_old</vt:lpstr>
      <vt:lpstr>Sheet1_new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Dodit Setiadi</dc:creator>
  <cp:lastModifiedBy>Dodit Setiadi</cp:lastModifiedBy>
  <dcterms:created xsi:type="dcterms:W3CDTF">2023-04-12T03:39:06Z</dcterms:created>
  <dcterms:modified xsi:type="dcterms:W3CDTF">2023-04-19T03:51:43Z</dcterms:modified>
</cp:coreProperties>
</file>