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0" yWindow="345" windowWidth="28605" windowHeight="12630" activeTab="4"/>
  </bookViews>
  <sheets>
    <sheet name="1. Create Structure" sheetId="4" r:id="rId1"/>
    <sheet name="2. Create Data" sheetId="6" r:id="rId2"/>
    <sheet name="Facilities vs Years" sheetId="10" r:id="rId3"/>
    <sheet name="Designs vs Years" sheetId="11" r:id="rId4"/>
    <sheet name="Price vs Calories" sheetId="12" r:id="rId5"/>
    <sheet name="Suppliers vs Years" sheetId="13" r:id="rId6"/>
    <sheet name="Country vs Sales Periods" sheetId="14" r:id="rId7"/>
  </sheets>
  <definedNames>
    <definedName name="_paloimportactive">FALSE</definedName>
    <definedName name="_palopasteviewcolwidth" localSheetId="6">14</definedName>
    <definedName name="_palopasteviewcolwidth" localSheetId="3">14</definedName>
    <definedName name="_palopasteviewcolwidth" localSheetId="2">14</definedName>
    <definedName name="_palopasteviewcolwidth" localSheetId="4">14</definedName>
    <definedName name="_palopasteviewcolwidth" localSheetId="5">14</definedName>
    <definedName name="_palopasteviewident" localSheetId="6">TRUE</definedName>
    <definedName name="_palopasteviewident" localSheetId="3">TRUE</definedName>
    <definedName name="_palopasteviewident" localSheetId="2">TRUE</definedName>
    <definedName name="_palopasteviewident" localSheetId="4">TRUE</definedName>
    <definedName name="_palopasteviewident" localSheetId="5">TRUE</definedName>
    <definedName name="_palopasteviewzerosuppression" localSheetId="6">FALSE</definedName>
    <definedName name="_palopasteviewzerosuppression" localSheetId="3">FALSE</definedName>
    <definedName name="_palopasteviewzerosuppression" localSheetId="2">FALSE</definedName>
    <definedName name="_palopasteviewzerosuppression" localSheetId="4">FALSE</definedName>
    <definedName name="_palopasteviewzerosuppression" localSheetId="5">FALSE</definedName>
    <definedName name="_palopasteviewzerosuppressionalsocalculatednull" localSheetId="6">FALSE</definedName>
    <definedName name="_palopasteviewzerosuppressionalsocalculatednull" localSheetId="3">FALSE</definedName>
    <definedName name="_palopasteviewzerosuppressionalsocalculatednull" localSheetId="2">FALSE</definedName>
    <definedName name="_palopasteviewzerosuppressionalsocalculatednull" localSheetId="4">FALSE</definedName>
    <definedName name="_palopasteviewzerosuppressionalsocalculatednull" localSheetId="5">FALSE</definedName>
  </definedNames>
  <calcPr calcId="144525"/>
</workbook>
</file>

<file path=xl/calcChain.xml><?xml version="1.0" encoding="utf-8"?>
<calcChain xmlns="http://schemas.openxmlformats.org/spreadsheetml/2006/main">
  <c r="J2" i="6" l="1"/>
  <c r="L2" i="6"/>
  <c r="F2" i="6"/>
  <c r="F2" i="4"/>
  <c r="D12" i="14"/>
  <c r="A9" i="14"/>
  <c r="A15" i="14"/>
  <c r="C12" i="14"/>
  <c r="A8" i="14"/>
  <c r="A4" i="14"/>
  <c r="A14" i="14"/>
  <c r="B12" i="14"/>
  <c r="A7" i="14"/>
  <c r="A3" i="14"/>
  <c r="A13" i="14"/>
  <c r="A10" i="14"/>
  <c r="A6" i="14"/>
  <c r="A5" i="14"/>
  <c r="A15" i="13"/>
  <c r="A7" i="13"/>
  <c r="A14" i="13"/>
  <c r="A10" i="13"/>
  <c r="A6" i="13"/>
  <c r="A17" i="13"/>
  <c r="A13" i="13"/>
  <c r="A9" i="13"/>
  <c r="A5" i="13"/>
  <c r="A16" i="13"/>
  <c r="C12" i="13"/>
  <c r="A8" i="13"/>
  <c r="A4" i="13"/>
  <c r="B12" i="13"/>
  <c r="A3" i="13"/>
  <c r="B14" i="13"/>
  <c r="A17" i="12"/>
  <c r="A13" i="12"/>
  <c r="D12" i="12"/>
  <c r="A9" i="12"/>
  <c r="A5" i="12"/>
  <c r="A14" i="12"/>
  <c r="A6" i="12"/>
  <c r="A16" i="12"/>
  <c r="G12" i="12"/>
  <c r="C12" i="12"/>
  <c r="A8" i="12"/>
  <c r="A4" i="12"/>
  <c r="A10" i="12"/>
  <c r="A19" i="12"/>
  <c r="A15" i="12"/>
  <c r="F12" i="12"/>
  <c r="B12" i="12"/>
  <c r="A7" i="12"/>
  <c r="A3" i="12"/>
  <c r="C14" i="12"/>
  <c r="G14" i="12"/>
  <c r="C16" i="12"/>
  <c r="G16" i="12"/>
  <c r="A18" i="12"/>
  <c r="G18" i="12" s="1"/>
  <c r="E12" i="12"/>
  <c r="A16" i="11"/>
  <c r="D12" i="11"/>
  <c r="A9" i="11"/>
  <c r="A5" i="11"/>
  <c r="A15" i="11"/>
  <c r="C12" i="11"/>
  <c r="A8" i="11"/>
  <c r="A4" i="11"/>
  <c r="A14" i="11"/>
  <c r="B12" i="11"/>
  <c r="A7" i="11"/>
  <c r="A3" i="11"/>
  <c r="A17" i="11"/>
  <c r="A13" i="11"/>
  <c r="A10" i="11"/>
  <c r="A6" i="11"/>
  <c r="A16" i="10"/>
  <c r="A5" i="10"/>
  <c r="A7" i="10"/>
  <c r="A15" i="10"/>
  <c r="A4" i="10"/>
  <c r="A14" i="10"/>
  <c r="A3" i="10"/>
  <c r="A17" i="10"/>
  <c r="A13" i="10"/>
  <c r="A10" i="10"/>
  <c r="A6" i="10"/>
  <c r="D12" i="10"/>
  <c r="A9" i="10"/>
  <c r="C12" i="10"/>
  <c r="A8" i="10"/>
  <c r="B12" i="10"/>
  <c r="B14" i="10" s="1"/>
  <c r="G44" i="4"/>
  <c r="G43" i="4"/>
  <c r="G42" i="4"/>
  <c r="G41" i="4"/>
  <c r="G40" i="4"/>
  <c r="G39" i="4"/>
  <c r="G38" i="4"/>
  <c r="G37" i="4"/>
  <c r="G35" i="4"/>
  <c r="G34" i="4"/>
  <c r="G33" i="4"/>
  <c r="G32" i="4"/>
  <c r="G31" i="4"/>
  <c r="G30" i="4"/>
  <c r="G29" i="4"/>
  <c r="D17" i="10"/>
  <c r="C16" i="10"/>
  <c r="B15" i="10"/>
  <c r="D13" i="10"/>
  <c r="C17" i="10"/>
  <c r="B16" i="10"/>
  <c r="D14" i="10"/>
  <c r="C13" i="10"/>
  <c r="B17" i="10"/>
  <c r="D15" i="10"/>
  <c r="C14" i="10"/>
  <c r="B13" i="10"/>
  <c r="C15" i="10"/>
  <c r="D16" i="10"/>
  <c r="D17" i="11"/>
  <c r="C16" i="11"/>
  <c r="B15" i="11"/>
  <c r="D13" i="11"/>
  <c r="C17" i="11"/>
  <c r="B16" i="11"/>
  <c r="D14" i="11"/>
  <c r="C13" i="11"/>
  <c r="B17" i="11"/>
  <c r="D15" i="11"/>
  <c r="C14" i="11"/>
  <c r="B13" i="11"/>
  <c r="D16" i="11"/>
  <c r="C15" i="11"/>
  <c r="B14" i="11"/>
  <c r="D19" i="12"/>
  <c r="F18" i="12"/>
  <c r="B18" i="12"/>
  <c r="D17" i="12"/>
  <c r="F16" i="12"/>
  <c r="B16" i="12"/>
  <c r="D15" i="12"/>
  <c r="F14" i="12"/>
  <c r="B14" i="12"/>
  <c r="D13" i="12"/>
  <c r="E19" i="12"/>
  <c r="G19" i="12"/>
  <c r="C19" i="12"/>
  <c r="E18" i="12"/>
  <c r="G17" i="12"/>
  <c r="C17" i="12"/>
  <c r="E16" i="12"/>
  <c r="G15" i="12"/>
  <c r="C15" i="12"/>
  <c r="E14" i="12"/>
  <c r="G13" i="12"/>
  <c r="C13" i="12"/>
  <c r="C18" i="12"/>
  <c r="F19" i="12"/>
  <c r="B19" i="12"/>
  <c r="D18" i="12"/>
  <c r="F17" i="12"/>
  <c r="B17" i="12"/>
  <c r="D16" i="12"/>
  <c r="F15" i="12"/>
  <c r="B15" i="12"/>
  <c r="D14" i="12"/>
  <c r="F13" i="12"/>
  <c r="B13" i="12"/>
  <c r="E17" i="12"/>
  <c r="E15" i="12"/>
  <c r="E13" i="12"/>
  <c r="C16" i="13"/>
  <c r="C14" i="13"/>
  <c r="B16" i="13"/>
  <c r="C17" i="13"/>
  <c r="C15" i="13"/>
  <c r="C13" i="13"/>
  <c r="B17" i="13"/>
  <c r="B15" i="13"/>
  <c r="B13" i="13"/>
  <c r="C13" i="14"/>
  <c r="C14" i="14"/>
  <c r="B15" i="14"/>
  <c r="B13" i="14"/>
  <c r="D13" i="14"/>
  <c r="D14" i="14"/>
  <c r="D15" i="14"/>
  <c r="C15" i="14"/>
  <c r="B14" i="14"/>
  <c r="K2" i="6" l="1"/>
  <c r="I2" i="6" l="1"/>
  <c r="H2" i="6"/>
  <c r="G2" i="6"/>
  <c r="E2" i="6"/>
  <c r="D2" i="6"/>
  <c r="C2" i="6"/>
  <c r="A2" i="6"/>
  <c r="A2" i="4"/>
  <c r="B2" i="4"/>
  <c r="C2" i="4"/>
  <c r="D2" i="4"/>
  <c r="G2" i="4"/>
  <c r="E2" i="4"/>
  <c r="H2" i="4"/>
  <c r="I2" i="4"/>
  <c r="G9" i="6"/>
  <c r="G15" i="4"/>
  <c r="G13" i="4"/>
  <c r="G10" i="4"/>
  <c r="G20" i="4"/>
  <c r="G25" i="4"/>
  <c r="G12" i="4"/>
  <c r="G23" i="4"/>
  <c r="G21" i="4"/>
  <c r="G14" i="4"/>
  <c r="G11" i="4"/>
  <c r="G22" i="4"/>
  <c r="G26" i="4"/>
  <c r="G18" i="4"/>
  <c r="G27" i="4"/>
  <c r="G16" i="4"/>
  <c r="G24" i="4"/>
  <c r="G9" i="4"/>
</calcChain>
</file>

<file path=xl/sharedStrings.xml><?xml version="1.0" encoding="utf-8"?>
<sst xmlns="http://schemas.openxmlformats.org/spreadsheetml/2006/main" count="147" uniqueCount="73">
  <si>
    <t>localhost/BurgerStore</t>
  </si>
  <si>
    <t>Config</t>
  </si>
  <si>
    <t>Database</t>
  </si>
  <si>
    <t>Stores</t>
  </si>
  <si>
    <t>Designs</t>
  </si>
  <si>
    <t>Facilities</t>
  </si>
  <si>
    <t>Years</t>
  </si>
  <si>
    <t>Combos</t>
  </si>
  <si>
    <t>Suppliers</t>
  </si>
  <si>
    <t>↑ StoreName</t>
  </si>
  <si>
    <t>↑ StoreCountry</t>
  </si>
  <si>
    <t>↑ StoreDesign</t>
  </si>
  <si>
    <t>↑ StoreFacilities</t>
  </si>
  <si>
    <t>↑ SalesYear</t>
  </si>
  <si>
    <t>↑ SalesPeriod</t>
  </si>
  <si>
    <t>↑ ComboName</t>
  </si>
  <si>
    <t>↑ ComboSupplier</t>
  </si>
  <si>
    <t>↑ ComboCalories</t>
  </si>
  <si>
    <t>← Add store to elements</t>
  </si>
  <si>
    <t>← Add design to elements</t>
  </si>
  <si>
    <t>← Add facility to elements</t>
  </si>
  <si>
    <t>Month/Number conversion</t>
  </si>
  <si>
    <t>← Add month to elements</t>
  </si>
  <si>
    <t>← Add year to elements</t>
  </si>
  <si>
    <t>← Add period to elements</t>
  </si>
  <si>
    <t>← Add combo to elements</t>
  </si>
  <si>
    <t>← Add supplier to elements</t>
  </si>
  <si>
    <t>← Original Data</t>
  </si>
  <si>
    <t>← Conversions</t>
  </si>
  <si>
    <t>Cube Name</t>
  </si>
  <si>
    <t>Sales</t>
  </si>
  <si>
    <t>↑ ComboNumSales</t>
  </si>
  <si>
    <t>← Make "All Designs"</t>
  </si>
  <si>
    <t>← Make "Any Facilities"</t>
  </si>
  <si>
    <t>← Make "All Years"</t>
  </si>
  <si>
    <t>← Make "All Periods"</t>
  </si>
  <si>
    <t>← Make "All Combos"</t>
  </si>
  <si>
    <t>← Make "All Suppliers"</t>
  </si>
  <si>
    <t>← Make "All Stores"</t>
  </si>
  <si>
    <t>← Add country to "All Stores"</t>
  </si>
  <si>
    <t>Warning: Magic</t>
  </si>
  <si>
    <t>← Add number of sales dimension</t>
  </si>
  <si>
    <t>Required Dimensions (in cube in this order)</t>
  </si>
  <si>
    <t>JanFeb</t>
  </si>
  <si>
    <t>MarApr</t>
  </si>
  <si>
    <t>MayJun</t>
  </si>
  <si>
    <t>JulAug</t>
  </si>
  <si>
    <t>SepOct</t>
  </si>
  <si>
    <t>NovDec</t>
  </si>
  <si>
    <t>↑ PromotionPeriod</t>
  </si>
  <si>
    <t>PromotionalPeriods</t>
  </si>
  <si>
    <t>SalesPeriods</t>
  </si>
  <si>
    <t>↑ ComboPrice</t>
  </si>
  <si>
    <t>Not Used</t>
  </si>
  <si>
    <t>PriceRange</t>
  </si>
  <si>
    <t>PriceRange creation</t>
  </si>
  <si>
    <t>$2 - $3.99</t>
  </si>
  <si>
    <t>$0 - $1.99</t>
  </si>
  <si>
    <t>$4 - $5.99</t>
  </si>
  <si>
    <t>$6 - $7.99</t>
  </si>
  <si>
    <t>$8 - $9.99</t>
  </si>
  <si>
    <t>$10+</t>
  </si>
  <si>
    <t>← Make "All Prices"</t>
  </si>
  <si>
    <t>0 - 249</t>
  </si>
  <si>
    <t>250 - 499</t>
  </si>
  <si>
    <t>500 - 749</t>
  </si>
  <si>
    <t>750 - 999</t>
  </si>
  <si>
    <t>1000 - 1249</t>
  </si>
  <si>
    <t>1250 - 1499</t>
  </si>
  <si>
    <t>1500+</t>
  </si>
  <si>
    <t>CalorieRange creation</t>
  </si>
  <si>
    <t>CalorieRange</t>
  </si>
  <si>
    <t>← Make "Any Calories"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</si>
</sst>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>
      <alignment horizontal="left"/>
    </xf>
    <xf numFmtId="0" fontId="18" fillId="34" borderId="0">
      <alignment horizontal="left"/>
    </xf>
    <xf numFmtId="0" fontId="19" fillId="35" borderId="0">
      <alignment horizontal="left"/>
    </xf>
    <xf numFmtId="0" fontId="18" fillId="36" borderId="0">
      <alignment horizontal="left"/>
    </xf>
    <xf numFmtId="0" fontId="18" fillId="37" borderId="0">
      <alignment horizontal="left"/>
    </xf>
    <xf numFmtId="0" fontId="20" fillId="38" borderId="0">
      <alignment horizontal="left"/>
    </xf>
    <xf numFmtId="164" fontId="18" fillId="0" borderId="0">
      <alignment horizontal="left"/>
    </xf>
    <xf numFmtId="164" fontId="21" fillId="0" borderId="0">
      <alignment horizontal="left"/>
    </xf>
    <xf numFmtId="0" fontId="18" fillId="37" borderId="0"/>
    <xf numFmtId="164" fontId="18" fillId="0" borderId="0"/>
    <xf numFmtId="164" fontId="21" fillId="0" borderId="0"/>
    <xf numFmtId="49" fontId="18" fillId="33" borderId="0">
      <alignment horizontal="left"/>
    </xf>
    <xf numFmtId="49" fontId="18" fillId="34" borderId="0">
      <alignment horizontal="left"/>
    </xf>
    <xf numFmtId="49" fontId="20" fillId="35" borderId="0">
      <alignment horizontal="left"/>
    </xf>
    <xf numFmtId="3" fontId="22" fillId="39" borderId="10"/>
    <xf numFmtId="0" fontId="18" fillId="36" borderId="0">
      <alignment horizontal="left"/>
    </xf>
    <xf numFmtId="49" fontId="18" fillId="36" borderId="0">
      <alignment horizontal="left"/>
    </xf>
    <xf numFmtId="49" fontId="18" fillId="37" borderId="0">
      <alignment horizontal="left"/>
    </xf>
    <xf numFmtId="49" fontId="20" fillId="38" borderId="0">
      <alignment horizontal="left"/>
    </xf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4">
    <xf numFmtId="0" fontId="0" fillId="0" borderId="0" xfId="0"/>
    <xf numFmtId="0" fontId="7" fillId="3" borderId="0" xfId="7"/>
    <xf numFmtId="49" fontId="20" fillId="38" borderId="0" xfId="47">
      <alignment horizontal="left"/>
    </xf>
    <xf numFmtId="0" fontId="23" fillId="0" borderId="0" xfId="0" applyFont="1"/>
    <xf numFmtId="0" fontId="20" fillId="38" borderId="0" xfId="34">
      <alignment horizontal="left"/>
    </xf>
    <xf numFmtId="0" fontId="8" fillId="4" borderId="0" xfId="8"/>
    <xf numFmtId="0" fontId="24" fillId="0" borderId="0" xfId="0" applyFont="1"/>
    <xf numFmtId="0" fontId="22" fillId="0" borderId="0" xfId="0" applyFont="1"/>
    <xf numFmtId="0" fontId="18" fillId="37" borderId="0" xfId="37"/>
    <xf numFmtId="0" fontId="25" fillId="36" borderId="0" xfId="44" applyFont="1">
      <alignment horizontal="left"/>
    </xf>
    <xf numFmtId="0" fontId="18" fillId="33" borderId="0" xfId="29" applyAlignment="1">
      <alignment wrapText="1"/>
    </xf>
    <xf numFmtId="0" fontId="18" fillId="36" borderId="0" xfId="32" applyAlignment="1">
      <alignment horizontal="left" indent="1"/>
    </xf>
    <xf numFmtId="3" fontId="22" fillId="39" borderId="10" xfId="43"/>
    <xf numFmtId="0" fontId="25" fillId="33" borderId="0" xfId="29" applyFont="1" applyAlignment="1">
      <alignment wrapText="1"/>
    </xf>
  </cellXfs>
  <cellStyles count="62">
    <cellStyle name="___col1" xfId="29"/>
    <cellStyle name="___col2" xfId="30"/>
    <cellStyle name="___col3" xfId="31"/>
    <cellStyle name="___row1" xfId="32"/>
    <cellStyle name="___row2" xfId="33"/>
    <cellStyle name="___row3" xfId="34"/>
    <cellStyle name="__col2" xfId="35"/>
    <cellStyle name="__col3" xfId="36"/>
    <cellStyle name="__page" xfId="37"/>
    <cellStyle name="__row2" xfId="38"/>
    <cellStyle name="__row3" xfId="39"/>
    <cellStyle name="_col1" xfId="40"/>
    <cellStyle name="_col2" xfId="41"/>
    <cellStyle name="_col3" xfId="42"/>
    <cellStyle name="_data" xfId="43"/>
    <cellStyle name="_page" xfId="44"/>
    <cellStyle name="_row1" xfId="45"/>
    <cellStyle name="_row2" xfId="46"/>
    <cellStyle name="_row3" xfId="47"/>
    <cellStyle name="20% - Accent1 2" xfId="50"/>
    <cellStyle name="20% - Accent2 2" xfId="52"/>
    <cellStyle name="20% - Accent3 2" xfId="54"/>
    <cellStyle name="20% - Accent4 2" xfId="56"/>
    <cellStyle name="20% - Accent5 2" xfId="58"/>
    <cellStyle name="20% - Accent6 2" xfId="60"/>
    <cellStyle name="40% - Accent1 2" xfId="51"/>
    <cellStyle name="40% - Accent2 2" xfId="53"/>
    <cellStyle name="40% - Accent3 2" xfId="55"/>
    <cellStyle name="40% - Accent4 2" xfId="57"/>
    <cellStyle name="40% - Accent5 2" xfId="59"/>
    <cellStyle name="40% - Accent6 2" xfId="61"/>
    <cellStyle name="60% - Accent1" xfId="18" builtinId="32" customBuiltin="1"/>
    <cellStyle name="60% - Accent2" xfId="20" builtinId="36" customBuiltin="1"/>
    <cellStyle name="60% - Accent3" xfId="22" builtinId="40" customBuiltin="1"/>
    <cellStyle name="60% - Accent4" xfId="24" builtinId="44" customBuiltin="1"/>
    <cellStyle name="60% - Accent5" xfId="26" builtinId="48" customBuiltin="1"/>
    <cellStyle name="60% - Accent6" xfId="28" builtinId="52" customBuiltin="1"/>
    <cellStyle name="Accent1" xfId="17" builtinId="29" customBuiltin="1"/>
    <cellStyle name="Accent2" xfId="19" builtinId="33" customBuiltin="1"/>
    <cellStyle name="Accent3" xfId="21" builtinId="37" customBuiltin="1"/>
    <cellStyle name="Accent4" xfId="23" builtinId="41" customBuiltin="1"/>
    <cellStyle name="Accent5" xfId="25" builtinId="45" customBuiltin="1"/>
    <cellStyle name="Accent6" xfId="2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8"/>
    <cellStyle name="Note 2" xfId="49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E6F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24" sqref="B24"/>
    </sheetView>
  </sheetViews>
  <sheetFormatPr defaultRowHeight="12.75" x14ac:dyDescent="0.2"/>
  <cols>
    <col min="1" max="1" width="25.85546875" customWidth="1"/>
    <col min="2" max="2" width="21.42578125" customWidth="1"/>
    <col min="3" max="3" width="15.28515625" customWidth="1"/>
    <col min="4" max="4" width="21.28515625" customWidth="1"/>
    <col min="5" max="5" width="20.140625" customWidth="1"/>
    <col min="6" max="6" width="17.42578125" customWidth="1"/>
    <col min="7" max="7" width="14.42578125" customWidth="1"/>
    <col min="8" max="8" width="32.140625" customWidth="1"/>
    <col min="9" max="9" width="16" customWidth="1"/>
    <col min="10" max="10" width="18.140625" customWidth="1"/>
    <col min="11" max="12" width="17.42578125" customWidth="1"/>
    <col min="13" max="13" width="18.28515625" customWidth="1"/>
    <col min="14" max="14" width="15.85546875" customWidth="1"/>
  </cols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27</v>
      </c>
    </row>
    <row r="2" spans="1:13" ht="15" x14ac:dyDescent="0.25">
      <c r="A2" s="1">
        <f>$A$1</f>
        <v>0</v>
      </c>
      <c r="B2" s="1">
        <f>$B$1</f>
        <v>0</v>
      </c>
      <c r="C2" s="1">
        <f>$C$1</f>
        <v>0</v>
      </c>
      <c r="D2" s="1">
        <f>$D$1</f>
        <v>0</v>
      </c>
      <c r="E2" s="1">
        <f>$E$1</f>
        <v>0</v>
      </c>
      <c r="F2" s="1" t="e">
        <f>VLOOKUP($F$1,$D$21:$E$26,2)</f>
        <v>#N/A</v>
      </c>
      <c r="G2" s="1">
        <f>$G$1</f>
        <v>0</v>
      </c>
      <c r="H2" s="1">
        <f>$H$1</f>
        <v>0</v>
      </c>
      <c r="I2" s="1">
        <f>$I$1</f>
        <v>0</v>
      </c>
      <c r="J2" s="1"/>
      <c r="K2" s="1"/>
      <c r="L2" s="1"/>
      <c r="M2" s="2" t="s">
        <v>28</v>
      </c>
    </row>
    <row r="3" spans="1:13" x14ac:dyDescent="0.2">
      <c r="A3" s="4" t="s">
        <v>9</v>
      </c>
      <c r="B3" s="4" t="s">
        <v>10</v>
      </c>
      <c r="C3" s="4" t="s">
        <v>11</v>
      </c>
      <c r="D3" s="4" t="s">
        <v>12</v>
      </c>
      <c r="E3" s="4" t="s">
        <v>14</v>
      </c>
      <c r="F3" s="4" t="s">
        <v>49</v>
      </c>
      <c r="G3" s="4" t="s">
        <v>13</v>
      </c>
      <c r="H3" s="4" t="s">
        <v>15</v>
      </c>
      <c r="I3" s="4" t="s">
        <v>16</v>
      </c>
      <c r="J3" s="4" t="s">
        <v>53</v>
      </c>
      <c r="K3" s="4" t="s">
        <v>53</v>
      </c>
      <c r="L3" s="4" t="s">
        <v>53</v>
      </c>
    </row>
    <row r="6" spans="1:13" x14ac:dyDescent="0.2">
      <c r="A6" s="3" t="s">
        <v>1</v>
      </c>
    </row>
    <row r="7" spans="1:13" x14ac:dyDescent="0.2">
      <c r="A7" s="6" t="s">
        <v>2</v>
      </c>
      <c r="B7" t="s">
        <v>0</v>
      </c>
      <c r="E7" s="3"/>
    </row>
    <row r="8" spans="1:13" x14ac:dyDescent="0.2">
      <c r="A8" s="6"/>
      <c r="B8" s="7"/>
      <c r="D8" s="3" t="s">
        <v>42</v>
      </c>
      <c r="E8" s="7"/>
      <c r="G8" s="3" t="s">
        <v>40</v>
      </c>
    </row>
    <row r="9" spans="1:13" ht="15" x14ac:dyDescent="0.25">
      <c r="A9" s="6"/>
      <c r="B9" s="7"/>
      <c r="D9" s="7" t="s">
        <v>3</v>
      </c>
      <c r="E9" s="7"/>
      <c r="G9" s="5" t="b">
        <f ca="1">_xll.PALO.EADD($B$7,$D$9,"c","All Stores")</f>
        <v>0</v>
      </c>
      <c r="H9" s="5" t="s">
        <v>38</v>
      </c>
    </row>
    <row r="10" spans="1:13" ht="15" x14ac:dyDescent="0.25">
      <c r="D10" s="7" t="s">
        <v>4</v>
      </c>
      <c r="E10" s="7"/>
      <c r="G10" s="5" t="b">
        <f ca="1">_xll.PALO.EADD($B$7,$D$10,"c","All Designs")</f>
        <v>0</v>
      </c>
      <c r="H10" s="5" t="s">
        <v>32</v>
      </c>
    </row>
    <row r="11" spans="1:13" ht="15" x14ac:dyDescent="0.25">
      <c r="D11" s="7" t="s">
        <v>5</v>
      </c>
      <c r="E11" s="7"/>
      <c r="G11" s="5" t="b">
        <f ca="1">_xll.PALO.EADD($B$7,$D$11,"c","Any Facilities")</f>
        <v>0</v>
      </c>
      <c r="H11" s="5" t="s">
        <v>33</v>
      </c>
    </row>
    <row r="12" spans="1:13" ht="15" x14ac:dyDescent="0.25">
      <c r="D12" s="7" t="s">
        <v>51</v>
      </c>
      <c r="E12" s="7"/>
      <c r="G12" s="5" t="b">
        <f ca="1">_xll.PALO.EADD($B$7,$D$13,"c","All Periods")</f>
        <v>0</v>
      </c>
      <c r="H12" s="5" t="s">
        <v>35</v>
      </c>
    </row>
    <row r="13" spans="1:13" ht="15" x14ac:dyDescent="0.25">
      <c r="D13" s="7" t="s">
        <v>50</v>
      </c>
      <c r="E13" s="7"/>
      <c r="F13" s="7"/>
      <c r="G13" s="5" t="b">
        <f ca="1">_xll.PALO.EADD($B$7,$D$14,"c","All Years")</f>
        <v>0</v>
      </c>
      <c r="H13" s="5" t="s">
        <v>34</v>
      </c>
    </row>
    <row r="14" spans="1:13" ht="15" x14ac:dyDescent="0.25">
      <c r="D14" s="7" t="s">
        <v>6</v>
      </c>
      <c r="E14" s="7"/>
      <c r="G14" s="5" t="b">
        <f ca="1">_xll.PALO.EADD($B$7,$D$12,"c","All Periods")</f>
        <v>0</v>
      </c>
      <c r="H14" s="5" t="s">
        <v>35</v>
      </c>
    </row>
    <row r="15" spans="1:13" ht="15" x14ac:dyDescent="0.25">
      <c r="D15" s="7" t="s">
        <v>7</v>
      </c>
      <c r="E15" s="7"/>
      <c r="G15" s="5" t="b">
        <f ca="1">_xll.PALO.EADD($B$7,$D$15,"c","All Combos")</f>
        <v>0</v>
      </c>
      <c r="H15" s="5" t="s">
        <v>36</v>
      </c>
    </row>
    <row r="16" spans="1:13" ht="15" x14ac:dyDescent="0.25">
      <c r="D16" s="7" t="s">
        <v>8</v>
      </c>
      <c r="E16" s="7"/>
      <c r="G16" s="5" t="b">
        <f ca="1">_xll.PALO.EADD($B$7,$D$16,"c","All Suppliers")</f>
        <v>0</v>
      </c>
      <c r="H16" s="5" t="s">
        <v>37</v>
      </c>
    </row>
    <row r="17" spans="4:8" ht="15" x14ac:dyDescent="0.25">
      <c r="D17" s="7" t="s">
        <v>54</v>
      </c>
      <c r="G17" s="5"/>
      <c r="H17" s="5"/>
    </row>
    <row r="18" spans="4:8" ht="15" x14ac:dyDescent="0.25">
      <c r="D18" s="7" t="s">
        <v>71</v>
      </c>
      <c r="G18" s="5" t="b">
        <f ca="1">_xll.PALO.EADD($B$7,$D$9,"c",$B$2,"All Stores",1)</f>
        <v>0</v>
      </c>
      <c r="H18" s="5" t="s">
        <v>39</v>
      </c>
    </row>
    <row r="19" spans="4:8" ht="15" x14ac:dyDescent="0.25">
      <c r="G19" s="5"/>
      <c r="H19" s="5"/>
    </row>
    <row r="20" spans="4:8" ht="15" x14ac:dyDescent="0.25">
      <c r="D20" s="3" t="s">
        <v>21</v>
      </c>
      <c r="E20" s="3"/>
      <c r="G20" s="5" t="b">
        <f ca="1">_xll.PALO.EADD($B$7,$D$9,"n",$A$2,$B$2,1)</f>
        <v>0</v>
      </c>
      <c r="H20" s="5" t="s">
        <v>18</v>
      </c>
    </row>
    <row r="21" spans="4:8" ht="15" x14ac:dyDescent="0.25">
      <c r="D21">
        <v>1</v>
      </c>
      <c r="E21" s="7" t="s">
        <v>43</v>
      </c>
      <c r="G21" s="5" t="b">
        <f ca="1">_xll.PALO.EADD($B$7,$D$10,"n",$C$2,"All Designs",1)</f>
        <v>0</v>
      </c>
      <c r="H21" s="5" t="s">
        <v>19</v>
      </c>
    </row>
    <row r="22" spans="4:8" ht="15" x14ac:dyDescent="0.25">
      <c r="D22">
        <v>2</v>
      </c>
      <c r="E22" s="7" t="s">
        <v>44</v>
      </c>
      <c r="G22" s="5" t="b">
        <f ca="1">_xll.PALO.EADD($B$7,$D$11,"n",$D$2,"Any Facilities", 1)</f>
        <v>0</v>
      </c>
      <c r="H22" s="5" t="s">
        <v>20</v>
      </c>
    </row>
    <row r="23" spans="4:8" ht="15" x14ac:dyDescent="0.25">
      <c r="D23">
        <v>3</v>
      </c>
      <c r="E23" s="7" t="s">
        <v>45</v>
      </c>
      <c r="G23" s="5" t="b">
        <f ca="1">_xll.PALO.EADD($B$7,$D$13,"n",$F$2,"All Periods",1)</f>
        <v>0</v>
      </c>
      <c r="H23" s="5" t="s">
        <v>22</v>
      </c>
    </row>
    <row r="24" spans="4:8" ht="15" x14ac:dyDescent="0.25">
      <c r="D24">
        <v>4</v>
      </c>
      <c r="E24" s="7" t="s">
        <v>46</v>
      </c>
      <c r="G24" s="5" t="b">
        <f ca="1">_xll.PALO.EADD($B$7,$D$14,"n",$G$2,"All Years",1)</f>
        <v>0</v>
      </c>
      <c r="H24" s="5" t="s">
        <v>23</v>
      </c>
    </row>
    <row r="25" spans="4:8" ht="15" x14ac:dyDescent="0.25">
      <c r="D25">
        <v>5</v>
      </c>
      <c r="E25" s="7" t="s">
        <v>47</v>
      </c>
      <c r="G25" s="5" t="b">
        <f ca="1">_xll.PALO.EADD($B$7,$D$12,"n",$E$2,"All Periods",1)</f>
        <v>0</v>
      </c>
      <c r="H25" s="5" t="s">
        <v>24</v>
      </c>
    </row>
    <row r="26" spans="4:8" ht="15" x14ac:dyDescent="0.25">
      <c r="D26">
        <v>6</v>
      </c>
      <c r="E26" s="7" t="s">
        <v>48</v>
      </c>
      <c r="G26" s="5" t="b">
        <f ca="1">_xll.PALO.EADD($B$7,$D$15,"n",$H$2,"All Combos",1)</f>
        <v>0</v>
      </c>
      <c r="H26" s="5" t="s">
        <v>25</v>
      </c>
    </row>
    <row r="27" spans="4:8" ht="15" x14ac:dyDescent="0.25">
      <c r="E27" s="7"/>
      <c r="G27" s="5" t="b">
        <f ca="1">_xll.PALO.EADD($B$7,$D$16,"n",$I$2,"All Suppliers",1)</f>
        <v>0</v>
      </c>
      <c r="H27" s="5" t="s">
        <v>26</v>
      </c>
    </row>
    <row r="28" spans="4:8" ht="15" x14ac:dyDescent="0.25">
      <c r="D28" s="3" t="s">
        <v>55</v>
      </c>
      <c r="E28" s="7"/>
      <c r="G28" s="5"/>
      <c r="H28" s="5"/>
    </row>
    <row r="29" spans="4:8" ht="15" x14ac:dyDescent="0.25">
      <c r="D29">
        <v>0</v>
      </c>
      <c r="E29" s="7" t="s">
        <v>57</v>
      </c>
      <c r="G29" s="5" t="b">
        <f ca="1">_xll.PALO.EADD($B$7,$D$17,"c","All Prices")</f>
        <v>0</v>
      </c>
      <c r="H29" s="5" t="s">
        <v>62</v>
      </c>
    </row>
    <row r="30" spans="4:8" ht="15" x14ac:dyDescent="0.25">
      <c r="D30">
        <v>200</v>
      </c>
      <c r="E30" s="7" t="s">
        <v>56</v>
      </c>
      <c r="G30" s="5" t="b">
        <f ca="1">_xll.PALO.EADD($B$7,$D$17,"n",$E$29,"All Prices", 1)</f>
        <v>0</v>
      </c>
      <c r="H30" s="5" t="s">
        <v>57</v>
      </c>
    </row>
    <row r="31" spans="4:8" ht="15" x14ac:dyDescent="0.25">
      <c r="D31">
        <v>400</v>
      </c>
      <c r="E31" s="7" t="s">
        <v>58</v>
      </c>
      <c r="G31" s="5" t="b">
        <f ca="1">_xll.PALO.EADD($B$7,$D$17,"n",$E$30,"All Prices", 1)</f>
        <v>0</v>
      </c>
      <c r="H31" s="5" t="s">
        <v>56</v>
      </c>
    </row>
    <row r="32" spans="4:8" ht="15" x14ac:dyDescent="0.25">
      <c r="D32">
        <v>600</v>
      </c>
      <c r="E32" s="7" t="s">
        <v>59</v>
      </c>
      <c r="G32" s="5" t="b">
        <f ca="1">_xll.PALO.EADD($B$7,$D$17,"n",$E$31,"All Prices", 1)</f>
        <v>0</v>
      </c>
      <c r="H32" s="5" t="s">
        <v>58</v>
      </c>
    </row>
    <row r="33" spans="4:8" ht="15" x14ac:dyDescent="0.25">
      <c r="D33">
        <v>800</v>
      </c>
      <c r="E33" s="7" t="s">
        <v>60</v>
      </c>
      <c r="G33" s="5" t="b">
        <f ca="1">_xll.PALO.EADD($B$7,$D$17,"n",$E$32,"All Prices", 1)</f>
        <v>0</v>
      </c>
      <c r="H33" s="5" t="s">
        <v>59</v>
      </c>
    </row>
    <row r="34" spans="4:8" ht="15" x14ac:dyDescent="0.25">
      <c r="D34">
        <v>1000</v>
      </c>
      <c r="E34" s="7" t="s">
        <v>61</v>
      </c>
      <c r="G34" s="5" t="b">
        <f ca="1">_xll.PALO.EADD($B$7,$D$17,"n",$E$33,"All Prices", 1)</f>
        <v>0</v>
      </c>
      <c r="H34" s="5" t="s">
        <v>60</v>
      </c>
    </row>
    <row r="35" spans="4:8" ht="15" x14ac:dyDescent="0.25">
      <c r="G35" s="5" t="b">
        <f ca="1">_xll.PALO.EADD($B$7,$D$17,"n",$E$34,"All Prices", 1)</f>
        <v>0</v>
      </c>
      <c r="H35" s="5" t="s">
        <v>61</v>
      </c>
    </row>
    <row r="36" spans="4:8" ht="15" x14ac:dyDescent="0.25">
      <c r="D36" s="3" t="s">
        <v>70</v>
      </c>
      <c r="E36" s="7"/>
      <c r="G36" s="5"/>
      <c r="H36" s="5"/>
    </row>
    <row r="37" spans="4:8" ht="15" x14ac:dyDescent="0.25">
      <c r="D37">
        <v>0</v>
      </c>
      <c r="E37" s="7" t="s">
        <v>63</v>
      </c>
      <c r="G37" s="5" t="b">
        <f ca="1">_xll.PALO.EADD($B$7,$D$18,"c","Any Calories")</f>
        <v>0</v>
      </c>
      <c r="H37" s="5" t="s">
        <v>72</v>
      </c>
    </row>
    <row r="38" spans="4:8" ht="15" x14ac:dyDescent="0.25">
      <c r="D38">
        <v>250</v>
      </c>
      <c r="E38" s="7" t="s">
        <v>64</v>
      </c>
      <c r="G38" s="5" t="b">
        <f ca="1">_xll.PALO.EADD($B$7,$D$18,"n",$E$37,"Any Calories", 1)</f>
        <v>0</v>
      </c>
      <c r="H38" s="5" t="s">
        <v>63</v>
      </c>
    </row>
    <row r="39" spans="4:8" ht="15" x14ac:dyDescent="0.25">
      <c r="D39">
        <v>500</v>
      </c>
      <c r="E39" s="7" t="s">
        <v>65</v>
      </c>
      <c r="G39" s="5" t="b">
        <f ca="1">_xll.PALO.EADD($B$7,$D$18,"n",$E$38,"Any Calories", 1)</f>
        <v>0</v>
      </c>
      <c r="H39" s="5" t="s">
        <v>64</v>
      </c>
    </row>
    <row r="40" spans="4:8" ht="15" x14ac:dyDescent="0.25">
      <c r="D40">
        <v>750</v>
      </c>
      <c r="E40" s="7" t="s">
        <v>66</v>
      </c>
      <c r="G40" s="5" t="b">
        <f ca="1">_xll.PALO.EADD($B$7,$D$18,"n",$E$39,"Any Calories", 1)</f>
        <v>0</v>
      </c>
      <c r="H40" s="5" t="s">
        <v>65</v>
      </c>
    </row>
    <row r="41" spans="4:8" ht="15" x14ac:dyDescent="0.25">
      <c r="D41">
        <v>1000</v>
      </c>
      <c r="E41" s="7" t="s">
        <v>67</v>
      </c>
      <c r="G41" s="5" t="b">
        <f ca="1">_xll.PALO.EADD($B$7,$D$18,"n",$E$40,"Any Calories", 1)</f>
        <v>0</v>
      </c>
      <c r="H41" s="5" t="s">
        <v>66</v>
      </c>
    </row>
    <row r="42" spans="4:8" ht="15" x14ac:dyDescent="0.25">
      <c r="D42">
        <v>1250</v>
      </c>
      <c r="E42" s="7" t="s">
        <v>68</v>
      </c>
      <c r="G42" s="5" t="b">
        <f ca="1">_xll.PALO.EADD($B$7,$D$18,"n",$E$41,"Any Calories", 1)</f>
        <v>0</v>
      </c>
      <c r="H42" s="5" t="s">
        <v>67</v>
      </c>
    </row>
    <row r="43" spans="4:8" ht="15" x14ac:dyDescent="0.25">
      <c r="D43">
        <v>1500</v>
      </c>
      <c r="E43" s="7" t="s">
        <v>69</v>
      </c>
      <c r="G43" s="5" t="b">
        <f ca="1">_xll.PALO.EADD($B$7,$D$18,"n",$E$42,"Any Calories", 1)</f>
        <v>0</v>
      </c>
      <c r="H43" s="5" t="s">
        <v>68</v>
      </c>
    </row>
    <row r="44" spans="4:8" ht="15" x14ac:dyDescent="0.25">
      <c r="G44" s="5" t="b">
        <f ca="1">_xll.PALO.EADD($B$7,$D$18,"n",$E$43,"Any Calories", 1)</f>
        <v>0</v>
      </c>
      <c r="H44" s="5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H19" sqref="H19"/>
    </sheetView>
  </sheetViews>
  <sheetFormatPr defaultRowHeight="12.75" x14ac:dyDescent="0.2"/>
  <cols>
    <col min="1" max="1" width="25.85546875" customWidth="1"/>
    <col min="2" max="2" width="21.42578125" customWidth="1"/>
    <col min="3" max="3" width="15.28515625" customWidth="1"/>
    <col min="4" max="4" width="19.5703125" customWidth="1"/>
    <col min="5" max="5" width="20.140625" customWidth="1"/>
    <col min="6" max="6" width="17.140625" customWidth="1"/>
    <col min="7" max="7" width="14.42578125" customWidth="1"/>
    <col min="8" max="8" width="32.140625" customWidth="1"/>
    <col min="9" max="9" width="16" customWidth="1"/>
    <col min="10" max="10" width="18.140625" customWidth="1"/>
    <col min="11" max="12" width="17.42578125" customWidth="1"/>
    <col min="13" max="13" width="18.28515625" customWidth="1"/>
    <col min="14" max="14" width="15.85546875" customWidth="1"/>
  </cols>
  <sheetData>
    <row r="1" spans="1:13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27</v>
      </c>
    </row>
    <row r="2" spans="1:13" ht="15" x14ac:dyDescent="0.25">
      <c r="A2" s="1">
        <f>$A$1</f>
        <v>0</v>
      </c>
      <c r="B2" s="1"/>
      <c r="C2" s="1">
        <f>$C$1</f>
        <v>0</v>
      </c>
      <c r="D2" s="1">
        <f>$D$1</f>
        <v>0</v>
      </c>
      <c r="E2" s="1">
        <f>$E$1</f>
        <v>0</v>
      </c>
      <c r="F2" s="1" t="e">
        <f>VLOOKUP($F$1,$D$21:$E$26,2)</f>
        <v>#N/A</v>
      </c>
      <c r="G2" s="1">
        <f>$G$1</f>
        <v>0</v>
      </c>
      <c r="H2" s="1">
        <f>$H$1</f>
        <v>0</v>
      </c>
      <c r="I2" s="1">
        <f>$I$1</f>
        <v>0</v>
      </c>
      <c r="J2" s="1" t="str">
        <f>VLOOKUP($J$1,$D$37:$E$43,2,TRUE)</f>
        <v>0 - 249</v>
      </c>
      <c r="K2" s="1">
        <f>$K$1</f>
        <v>0</v>
      </c>
      <c r="L2" s="1" t="str">
        <f>VLOOKUP($L$1,$D$29:$E$34,2,TRUE)</f>
        <v>$0 - $1.99</v>
      </c>
      <c r="M2" s="2" t="s">
        <v>28</v>
      </c>
    </row>
    <row r="3" spans="1:13" x14ac:dyDescent="0.2">
      <c r="A3" s="4" t="s">
        <v>9</v>
      </c>
      <c r="B3" s="4" t="s">
        <v>53</v>
      </c>
      <c r="C3" s="4" t="s">
        <v>11</v>
      </c>
      <c r="D3" s="4" t="s">
        <v>12</v>
      </c>
      <c r="E3" s="4" t="s">
        <v>14</v>
      </c>
      <c r="F3" s="4" t="s">
        <v>49</v>
      </c>
      <c r="G3" s="4" t="s">
        <v>13</v>
      </c>
      <c r="H3" s="4" t="s">
        <v>15</v>
      </c>
      <c r="I3" s="4" t="s">
        <v>16</v>
      </c>
      <c r="J3" s="4" t="s">
        <v>17</v>
      </c>
      <c r="K3" s="4" t="s">
        <v>31</v>
      </c>
      <c r="L3" s="4" t="s">
        <v>52</v>
      </c>
    </row>
    <row r="6" spans="1:13" x14ac:dyDescent="0.2">
      <c r="A6" s="3" t="s">
        <v>1</v>
      </c>
    </row>
    <row r="7" spans="1:13" x14ac:dyDescent="0.2">
      <c r="A7" s="6" t="s">
        <v>2</v>
      </c>
      <c r="B7" t="s">
        <v>0</v>
      </c>
      <c r="E7" s="3"/>
    </row>
    <row r="8" spans="1:13" x14ac:dyDescent="0.2">
      <c r="A8" s="6"/>
      <c r="B8" s="7"/>
      <c r="D8" s="3" t="s">
        <v>42</v>
      </c>
      <c r="E8" s="7"/>
      <c r="G8" s="3" t="s">
        <v>40</v>
      </c>
    </row>
    <row r="9" spans="1:13" ht="15" x14ac:dyDescent="0.25">
      <c r="A9" s="6"/>
      <c r="B9" s="7"/>
      <c r="D9" s="7" t="s">
        <v>3</v>
      </c>
      <c r="E9" s="7"/>
      <c r="G9" s="5" t="e">
        <f ca="1">_xll.PALO.SETDATA($K$2,FALSE,$B$7,$B$10,$A$2,$C$2,$D$2,$E$2,$F$2,$G$2,$H$2,$I$2,$L$2,$J$2)</f>
        <v>#VALUE!</v>
      </c>
      <c r="H9" s="5" t="s">
        <v>41</v>
      </c>
    </row>
    <row r="10" spans="1:13" x14ac:dyDescent="0.2">
      <c r="A10" s="6" t="s">
        <v>29</v>
      </c>
      <c r="B10" s="7" t="s">
        <v>30</v>
      </c>
      <c r="D10" s="7" t="s">
        <v>4</v>
      </c>
      <c r="E10" s="7"/>
    </row>
    <row r="11" spans="1:13" x14ac:dyDescent="0.2">
      <c r="D11" s="7" t="s">
        <v>5</v>
      </c>
      <c r="E11" s="7"/>
    </row>
    <row r="12" spans="1:13" x14ac:dyDescent="0.2">
      <c r="D12" s="7" t="s">
        <v>51</v>
      </c>
      <c r="E12" s="7"/>
    </row>
    <row r="13" spans="1:13" x14ac:dyDescent="0.2">
      <c r="D13" s="7" t="s">
        <v>50</v>
      </c>
      <c r="E13" s="7"/>
      <c r="F13" s="7"/>
    </row>
    <row r="14" spans="1:13" x14ac:dyDescent="0.2">
      <c r="D14" s="7" t="s">
        <v>6</v>
      </c>
      <c r="E14" s="7"/>
    </row>
    <row r="15" spans="1:13" x14ac:dyDescent="0.2">
      <c r="D15" s="7" t="s">
        <v>7</v>
      </c>
      <c r="E15" s="7"/>
    </row>
    <row r="16" spans="1:13" x14ac:dyDescent="0.2">
      <c r="D16" s="7" t="s">
        <v>8</v>
      </c>
      <c r="E16" s="7"/>
    </row>
    <row r="17" spans="4:5" x14ac:dyDescent="0.2">
      <c r="D17" s="7" t="s">
        <v>54</v>
      </c>
    </row>
    <row r="18" spans="4:5" x14ac:dyDescent="0.2">
      <c r="D18" s="7" t="s">
        <v>71</v>
      </c>
    </row>
    <row r="20" spans="4:5" x14ac:dyDescent="0.2">
      <c r="D20" s="3" t="s">
        <v>21</v>
      </c>
      <c r="E20" s="3"/>
    </row>
    <row r="21" spans="4:5" x14ac:dyDescent="0.2">
      <c r="D21">
        <v>1</v>
      </c>
      <c r="E21" s="7" t="s">
        <v>43</v>
      </c>
    </row>
    <row r="22" spans="4:5" x14ac:dyDescent="0.2">
      <c r="D22">
        <v>2</v>
      </c>
      <c r="E22" s="7" t="s">
        <v>44</v>
      </c>
    </row>
    <row r="23" spans="4:5" x14ac:dyDescent="0.2">
      <c r="D23">
        <v>3</v>
      </c>
      <c r="E23" s="7" t="s">
        <v>45</v>
      </c>
    </row>
    <row r="24" spans="4:5" x14ac:dyDescent="0.2">
      <c r="D24">
        <v>4</v>
      </c>
      <c r="E24" s="7" t="s">
        <v>46</v>
      </c>
    </row>
    <row r="25" spans="4:5" x14ac:dyDescent="0.2">
      <c r="D25">
        <v>5</v>
      </c>
      <c r="E25" s="7" t="s">
        <v>47</v>
      </c>
    </row>
    <row r="26" spans="4:5" x14ac:dyDescent="0.2">
      <c r="D26">
        <v>6</v>
      </c>
      <c r="E26" s="7" t="s">
        <v>48</v>
      </c>
    </row>
    <row r="27" spans="4:5" x14ac:dyDescent="0.2">
      <c r="E27" s="7"/>
    </row>
    <row r="28" spans="4:5" x14ac:dyDescent="0.2">
      <c r="D28" s="3" t="s">
        <v>55</v>
      </c>
      <c r="E28" s="7"/>
    </row>
    <row r="29" spans="4:5" x14ac:dyDescent="0.2">
      <c r="D29">
        <v>0</v>
      </c>
      <c r="E29" s="7" t="s">
        <v>57</v>
      </c>
    </row>
    <row r="30" spans="4:5" x14ac:dyDescent="0.2">
      <c r="D30">
        <v>200</v>
      </c>
      <c r="E30" s="7" t="s">
        <v>56</v>
      </c>
    </row>
    <row r="31" spans="4:5" x14ac:dyDescent="0.2">
      <c r="D31">
        <v>400</v>
      </c>
      <c r="E31" s="7" t="s">
        <v>58</v>
      </c>
    </row>
    <row r="32" spans="4:5" x14ac:dyDescent="0.2">
      <c r="D32">
        <v>600</v>
      </c>
      <c r="E32" s="7" t="s">
        <v>59</v>
      </c>
    </row>
    <row r="33" spans="4:5" x14ac:dyDescent="0.2">
      <c r="D33">
        <v>800</v>
      </c>
      <c r="E33" s="7" t="s">
        <v>60</v>
      </c>
    </row>
    <row r="34" spans="4:5" x14ac:dyDescent="0.2">
      <c r="D34">
        <v>1000</v>
      </c>
      <c r="E34" s="7" t="s">
        <v>61</v>
      </c>
    </row>
    <row r="36" spans="4:5" x14ac:dyDescent="0.2">
      <c r="D36" s="3" t="s">
        <v>70</v>
      </c>
      <c r="E36" s="7"/>
    </row>
    <row r="37" spans="4:5" x14ac:dyDescent="0.2">
      <c r="D37">
        <v>0</v>
      </c>
      <c r="E37" s="7" t="s">
        <v>63</v>
      </c>
    </row>
    <row r="38" spans="4:5" x14ac:dyDescent="0.2">
      <c r="D38">
        <v>250</v>
      </c>
      <c r="E38" s="7" t="s">
        <v>64</v>
      </c>
    </row>
    <row r="39" spans="4:5" x14ac:dyDescent="0.2">
      <c r="D39">
        <v>500</v>
      </c>
      <c r="E39" s="7" t="s">
        <v>65</v>
      </c>
    </row>
    <row r="40" spans="4:5" x14ac:dyDescent="0.2">
      <c r="D40">
        <v>750</v>
      </c>
      <c r="E40" s="7" t="s">
        <v>66</v>
      </c>
    </row>
    <row r="41" spans="4:5" x14ac:dyDescent="0.2">
      <c r="D41">
        <v>1000</v>
      </c>
      <c r="E41" s="7" t="s">
        <v>67</v>
      </c>
    </row>
    <row r="42" spans="4:5" x14ac:dyDescent="0.2">
      <c r="D42">
        <v>1250</v>
      </c>
      <c r="E42" s="7" t="s">
        <v>68</v>
      </c>
    </row>
    <row r="43" spans="4:5" x14ac:dyDescent="0.2">
      <c r="D43">
        <v>1500</v>
      </c>
      <c r="E43" s="7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2.75" x14ac:dyDescent="0.2"/>
  <cols>
    <col min="1" max="1" width="20.7109375" bestFit="1" customWidth="1"/>
    <col min="2" max="4" width="14.7109375" customWidth="1"/>
  </cols>
  <sheetData>
    <row r="1" spans="1:4" ht="15" x14ac:dyDescent="0.25">
      <c r="A1" s="8" t="s">
        <v>0</v>
      </c>
    </row>
    <row r="2" spans="1:4" ht="15" x14ac:dyDescent="0.25">
      <c r="A2" s="8" t="s">
        <v>30</v>
      </c>
    </row>
    <row r="3" spans="1:4" ht="15" x14ac:dyDescent="0.25">
      <c r="A3" s="9" t="str">
        <f ca="1">_xll.PALO.ENAME($A$1,"Stores","All Stores",1,"")</f>
        <v>All Stores</v>
      </c>
    </row>
    <row r="4" spans="1:4" ht="15" x14ac:dyDescent="0.25">
      <c r="A4" s="9" t="str">
        <f ca="1">_xll.PALO.ENAME($A$1,"Designs","All Designs",1,"")</f>
        <v>All Designs</v>
      </c>
    </row>
    <row r="5" spans="1:4" ht="15" x14ac:dyDescent="0.25">
      <c r="A5" s="9" t="str">
        <f ca="1">_xll.PALO.ENAME($A$1,"SalesPeriods","All Periods",1,"")</f>
        <v>All Periods</v>
      </c>
    </row>
    <row r="6" spans="1:4" ht="15" x14ac:dyDescent="0.25">
      <c r="A6" s="9" t="str">
        <f ca="1">_xll.PALO.ENAME($A$1,"PromotionalPeriods","All Periods",1,"")</f>
        <v>All Periods</v>
      </c>
    </row>
    <row r="7" spans="1:4" ht="15" x14ac:dyDescent="0.25">
      <c r="A7" s="9" t="str">
        <f ca="1">_xll.PALO.ENAME($A$1,"Combos","All Combos",1,"")</f>
        <v>All Combos</v>
      </c>
    </row>
    <row r="8" spans="1:4" ht="15" x14ac:dyDescent="0.25">
      <c r="A8" s="9" t="str">
        <f ca="1">_xll.PALO.ENAME($A$1,"Suppliers","All Suppliers",1,"")</f>
        <v>All Suppliers</v>
      </c>
    </row>
    <row r="9" spans="1:4" ht="15" x14ac:dyDescent="0.25">
      <c r="A9" s="9" t="str">
        <f ca="1">_xll.PALO.ENAME($A$1,"PriceRange","All Prices",1,"")</f>
        <v>All Prices</v>
      </c>
    </row>
    <row r="10" spans="1:4" ht="15" x14ac:dyDescent="0.25">
      <c r="A10" s="9" t="str">
        <f ca="1">_xll.PALO.ENAME($A$1,"CalorieRange","Any Calories",1,"")</f>
        <v>Any Calories</v>
      </c>
    </row>
    <row r="12" spans="1:4" ht="15" x14ac:dyDescent="0.25">
      <c r="B12" s="10" t="str">
        <f ca="1">_xll.PALO.ENAME($A$1,"Facilities","Dine-in",0,"Any Facilities\Dine-in")</f>
        <v>Dine-in</v>
      </c>
      <c r="C12" s="10" t="str">
        <f ca="1">_xll.PALO.ENAME($A$1,"Facilities","Drive-through",0,"Any Facilities\Drive-through")</f>
        <v>Drive-through</v>
      </c>
      <c r="D12" s="10" t="str">
        <f ca="1">_xll.PALO.ENAME($A$1,"Facilities","Both",0,"Any Facilities\Both")</f>
        <v>Both</v>
      </c>
    </row>
    <row r="13" spans="1:4" ht="15" x14ac:dyDescent="0.25">
      <c r="A13" s="11" t="str">
        <f ca="1">_xll.PALO.ENAME($A$1,"Years","2008",0,"All Years\2008")</f>
        <v>2008</v>
      </c>
      <c r="B13" s="12">
        <f ca="1">_xll.PALO.DATAC($A$1,$A$2,$A$3,$A$4,B$12,$A$5,$A$6,$A13,$A$7,$A$8,$A$9,$A$10)</f>
        <v>3278289</v>
      </c>
      <c r="C13" s="12">
        <f ca="1">_xll.PALO.DATAC($A$1,$A$2,$A$3,$A$4,C$12,$A$5,$A$6,$A13,$A$7,$A$8,$A$9,$A$10)</f>
        <v>3260388</v>
      </c>
      <c r="D13" s="12">
        <f ca="1">_xll.PALO.DATAC($A$1,$A$2,$A$3,$A$4,D$12,$A$5,$A$6,$A13,$A$7,$A$8,$A$9,$A$10)</f>
        <v>2082676</v>
      </c>
    </row>
    <row r="14" spans="1:4" ht="15" x14ac:dyDescent="0.25">
      <c r="A14" s="11" t="str">
        <f ca="1">_xll.PALO.ENAME($A$1,"Years","2009",0,"All Years\2009")</f>
        <v>2009</v>
      </c>
      <c r="B14" s="12">
        <f ca="1">_xll.PALO.DATAC($A$1,$A$2,$A$3,$A$4,B$12,$A$5,$A$6,$A14,$A$7,$A$8,$A$9,$A$10)</f>
        <v>3379143</v>
      </c>
      <c r="C14" s="12">
        <f ca="1">_xll.PALO.DATAC($A$1,$A$2,$A$3,$A$4,C$12,$A$5,$A$6,$A14,$A$7,$A$8,$A$9,$A$10)</f>
        <v>3319011</v>
      </c>
      <c r="D14" s="12">
        <f ca="1">_xll.PALO.DATAC($A$1,$A$2,$A$3,$A$4,D$12,$A$5,$A$6,$A14,$A$7,$A$8,$A$9,$A$10)</f>
        <v>2194353</v>
      </c>
    </row>
    <row r="15" spans="1:4" ht="15" x14ac:dyDescent="0.25">
      <c r="A15" s="11" t="str">
        <f ca="1">_xll.PALO.ENAME($A$1,"Years","2010",0,"All Years\2010")</f>
        <v>2010</v>
      </c>
      <c r="B15" s="12">
        <f ca="1">_xll.PALO.DATAC($A$1,$A$2,$A$3,$A$4,B$12,$A$5,$A$6,$A15,$A$7,$A$8,$A$9,$A$10)</f>
        <v>3362891</v>
      </c>
      <c r="C15" s="12">
        <f ca="1">_xll.PALO.DATAC($A$1,$A$2,$A$3,$A$4,C$12,$A$5,$A$6,$A15,$A$7,$A$8,$A$9,$A$10)</f>
        <v>3278076</v>
      </c>
      <c r="D15" s="12">
        <f ca="1">_xll.PALO.DATAC($A$1,$A$2,$A$3,$A$4,D$12,$A$5,$A$6,$A15,$A$7,$A$8,$A$9,$A$10)</f>
        <v>2213186</v>
      </c>
    </row>
    <row r="16" spans="1:4" ht="15" x14ac:dyDescent="0.25">
      <c r="A16" s="11" t="str">
        <f ca="1">_xll.PALO.ENAME($A$1,"Years","2011",0,"All Years\2011")</f>
        <v>2011</v>
      </c>
      <c r="B16" s="12">
        <f ca="1">_xll.PALO.DATAC($A$1,$A$2,$A$3,$A$4,B$12,$A$5,$A$6,$A16,$A$7,$A$8,$A$9,$A$10)</f>
        <v>3331692</v>
      </c>
      <c r="C16" s="12">
        <f ca="1">_xll.PALO.DATAC($A$1,$A$2,$A$3,$A$4,C$12,$A$5,$A$6,$A16,$A$7,$A$8,$A$9,$A$10)</f>
        <v>3329445</v>
      </c>
      <c r="D16" s="12">
        <f ca="1">_xll.PALO.DATAC($A$1,$A$2,$A$3,$A$4,D$12,$A$5,$A$6,$A16,$A$7,$A$8,$A$9,$A$10)</f>
        <v>2204859</v>
      </c>
    </row>
    <row r="17" spans="1:4" ht="15" x14ac:dyDescent="0.25">
      <c r="A17" s="11" t="str">
        <f ca="1">_xll.PALO.ENAME($A$1,"Years","2012",0,"All Years\2012")</f>
        <v>2012</v>
      </c>
      <c r="B17" s="12">
        <f ca="1">_xll.PALO.DATAC($A$1,$A$2,$A$3,$A$4,B$12,$A$5,$A$6,$A17,$A$7,$A$8,$A$9,$A$10)</f>
        <v>563618</v>
      </c>
      <c r="C17" s="12">
        <f ca="1">_xll.PALO.DATAC($A$1,$A$2,$A$3,$A$4,C$12,$A$5,$A$6,$A17,$A$7,$A$8,$A$9,$A$10)</f>
        <v>559616</v>
      </c>
      <c r="D17" s="12">
        <f ca="1">_xll.PALO.DATAC($A$1,$A$2,$A$3,$A$4,D$12,$A$5,$A$6,$A17,$A$7,$A$8,$A$9,$A$10)</f>
        <v>371054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0" sqref="G10"/>
    </sheetView>
  </sheetViews>
  <sheetFormatPr defaultRowHeight="12.75" x14ac:dyDescent="0.2"/>
  <cols>
    <col min="1" max="1" width="20.7109375" bestFit="1" customWidth="1"/>
    <col min="2" max="4" width="14.7109375" customWidth="1"/>
  </cols>
  <sheetData>
    <row r="1" spans="1:4" ht="15" x14ac:dyDescent="0.25">
      <c r="A1" s="8" t="s">
        <v>0</v>
      </c>
    </row>
    <row r="2" spans="1:4" ht="15" x14ac:dyDescent="0.25">
      <c r="A2" s="8" t="s">
        <v>30</v>
      </c>
    </row>
    <row r="3" spans="1:4" ht="15" x14ac:dyDescent="0.25">
      <c r="A3" s="9" t="str">
        <f ca="1">_xll.PALO.ENAME($A$1,"Stores","All Stores",1,"")</f>
        <v>All Stores</v>
      </c>
    </row>
    <row r="4" spans="1:4" ht="15" x14ac:dyDescent="0.25">
      <c r="A4" s="9" t="str">
        <f ca="1">_xll.PALO.ENAME($A$1,"Facilities","Any Facilities",1,"")</f>
        <v>Any Facilities</v>
      </c>
    </row>
    <row r="5" spans="1:4" ht="15" x14ac:dyDescent="0.25">
      <c r="A5" s="9" t="str">
        <f ca="1">_xll.PALO.ENAME($A$1,"SalesPeriods","All Periods",1,"")</f>
        <v>All Periods</v>
      </c>
    </row>
    <row r="6" spans="1:4" ht="15" x14ac:dyDescent="0.25">
      <c r="A6" s="9" t="str">
        <f ca="1">_xll.PALO.ENAME($A$1,"PromotionalPeriods","All Periods",1,"")</f>
        <v>All Periods</v>
      </c>
    </row>
    <row r="7" spans="1:4" ht="15" x14ac:dyDescent="0.25">
      <c r="A7" s="9" t="str">
        <f ca="1">_xll.PALO.ENAME($A$1,"Combos","All Combos",1,"")</f>
        <v>All Combos</v>
      </c>
    </row>
    <row r="8" spans="1:4" ht="15" x14ac:dyDescent="0.25">
      <c r="A8" s="9" t="str">
        <f ca="1">_xll.PALO.ENAME($A$1,"Suppliers","All Suppliers",1,"")</f>
        <v>All Suppliers</v>
      </c>
    </row>
    <row r="9" spans="1:4" ht="15" x14ac:dyDescent="0.25">
      <c r="A9" s="9" t="str">
        <f ca="1">_xll.PALO.ENAME($A$1,"PriceRange","All Prices",1,"")</f>
        <v>All Prices</v>
      </c>
    </row>
    <row r="10" spans="1:4" ht="15" x14ac:dyDescent="0.25">
      <c r="A10" s="9" t="str">
        <f ca="1">_xll.PALO.ENAME($A$1,"CalorieRange","Any Calories",1,"")</f>
        <v>Any Calories</v>
      </c>
    </row>
    <row r="12" spans="1:4" ht="15" x14ac:dyDescent="0.25">
      <c r="B12" s="10" t="str">
        <f ca="1">_xll.PALO.ENAME($A$1,"Designs","Avant-garde",0,"All Designs\Avant-garde")</f>
        <v>Avant-garde</v>
      </c>
      <c r="C12" s="10" t="str">
        <f ca="1">_xll.PALO.ENAME($A$1,"Designs","No roof",0,"All Designs\No roof")</f>
        <v>No roof</v>
      </c>
      <c r="D12" s="10" t="str">
        <f ca="1">_xll.PALO.ENAME($A$1,"Designs","Upside-down",0,"All Designs\Upside-down")</f>
        <v>Upside-down</v>
      </c>
    </row>
    <row r="13" spans="1:4" ht="15" x14ac:dyDescent="0.25">
      <c r="A13" s="11" t="str">
        <f ca="1">_xll.PALO.ENAME($A$1,"Years","2008",0,"All Years\2008")</f>
        <v>2008</v>
      </c>
      <c r="B13" s="12">
        <f ca="1">_xll.PALO.DATAC($A$1,$A$2,$A$3,B$12,$A$4,$A$5,$A$6,$A13,$A$7,$A$8,$A$9,$A$10)</f>
        <v>3875214</v>
      </c>
      <c r="C13" s="12">
        <f ca="1">_xll.PALO.DATAC($A$1,$A$2,$A$3,C$12,$A$4,$A$5,$A$6,$A13,$A$7,$A$8,$A$9,$A$10)</f>
        <v>3624583</v>
      </c>
      <c r="D13" s="12">
        <f ca="1">_xll.PALO.DATAC($A$1,$A$2,$A$3,D$12,$A$4,$A$5,$A$6,$A13,$A$7,$A$8,$A$9,$A$10)</f>
        <v>1121556</v>
      </c>
    </row>
    <row r="14" spans="1:4" ht="15" x14ac:dyDescent="0.25">
      <c r="A14" s="11" t="str">
        <f ca="1">_xll.PALO.ENAME($A$1,"Years","2009",0,"All Years\2009")</f>
        <v>2009</v>
      </c>
      <c r="B14" s="12">
        <f ca="1">_xll.PALO.DATAC($A$1,$A$2,$A$3,B$12,$A$4,$A$5,$A$6,$A14,$A$7,$A$8,$A$9,$A$10)</f>
        <v>3959781</v>
      </c>
      <c r="C14" s="12">
        <f ca="1">_xll.PALO.DATAC($A$1,$A$2,$A$3,C$12,$A$4,$A$5,$A$6,$A14,$A$7,$A$8,$A$9,$A$10)</f>
        <v>3794831</v>
      </c>
      <c r="D14" s="12">
        <f ca="1">_xll.PALO.DATAC($A$1,$A$2,$A$3,D$12,$A$4,$A$5,$A$6,$A14,$A$7,$A$8,$A$9,$A$10)</f>
        <v>1137895</v>
      </c>
    </row>
    <row r="15" spans="1:4" ht="15" x14ac:dyDescent="0.25">
      <c r="A15" s="11" t="str">
        <f ca="1">_xll.PALO.ENAME($A$1,"Years","2010",0,"All Years\2010")</f>
        <v>2010</v>
      </c>
      <c r="B15" s="12">
        <f ca="1">_xll.PALO.DATAC($A$1,$A$2,$A$3,B$12,$A$4,$A$5,$A$6,$A15,$A$7,$A$8,$A$9,$A$10)</f>
        <v>3906224</v>
      </c>
      <c r="C15" s="12">
        <f ca="1">_xll.PALO.DATAC($A$1,$A$2,$A$3,C$12,$A$4,$A$5,$A$6,$A15,$A$7,$A$8,$A$9,$A$10)</f>
        <v>3814124</v>
      </c>
      <c r="D15" s="12">
        <f ca="1">_xll.PALO.DATAC($A$1,$A$2,$A$3,D$12,$A$4,$A$5,$A$6,$A15,$A$7,$A$8,$A$9,$A$10)</f>
        <v>1133805</v>
      </c>
    </row>
    <row r="16" spans="1:4" ht="15" x14ac:dyDescent="0.25">
      <c r="A16" s="11" t="str">
        <f ca="1">_xll.PALO.ENAME($A$1,"Years","2011",0,"All Years\2011")</f>
        <v>2011</v>
      </c>
      <c r="B16" s="12">
        <f ca="1">_xll.PALO.DATAC($A$1,$A$2,$A$3,B$12,$A$4,$A$5,$A$6,$A16,$A$7,$A$8,$A$9,$A$10)</f>
        <v>3884370</v>
      </c>
      <c r="C16" s="12">
        <f ca="1">_xll.PALO.DATAC($A$1,$A$2,$A$3,C$12,$A$4,$A$5,$A$6,$A16,$A$7,$A$8,$A$9,$A$10)</f>
        <v>3858049</v>
      </c>
      <c r="D16" s="12">
        <f ca="1">_xll.PALO.DATAC($A$1,$A$2,$A$3,D$12,$A$4,$A$5,$A$6,$A16,$A$7,$A$8,$A$9,$A$10)</f>
        <v>1123577</v>
      </c>
    </row>
    <row r="17" spans="1:4" ht="15" x14ac:dyDescent="0.25">
      <c r="A17" s="11" t="str">
        <f ca="1">_xll.PALO.ENAME($A$1,"Years","2012",0,"All Years\2012")</f>
        <v>2012</v>
      </c>
      <c r="B17" s="12">
        <f ca="1">_xll.PALO.DATAC($A$1,$A$2,$A$3,B$12,$A$4,$A$5,$A$6,$A17,$A$7,$A$8,$A$9,$A$10)</f>
        <v>656542</v>
      </c>
      <c r="C17" s="12">
        <f ca="1">_xll.PALO.DATAC($A$1,$A$2,$A$3,C$12,$A$4,$A$5,$A$6,$A17,$A$7,$A$8,$A$9,$A$10)</f>
        <v>645577</v>
      </c>
      <c r="D17" s="12">
        <f ca="1">_xll.PALO.DATAC($A$1,$A$2,$A$3,D$12,$A$4,$A$5,$A$6,$A17,$A$7,$A$8,$A$9,$A$10)</f>
        <v>192169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8" sqref="B18"/>
    </sheetView>
  </sheetViews>
  <sheetFormatPr defaultRowHeight="12.75" x14ac:dyDescent="0.2"/>
  <cols>
    <col min="1" max="1" width="20.7109375" bestFit="1" customWidth="1"/>
    <col min="2" max="7" width="14.7109375" customWidth="1"/>
  </cols>
  <sheetData>
    <row r="1" spans="1:7" ht="15" x14ac:dyDescent="0.25">
      <c r="A1" s="8" t="s">
        <v>0</v>
      </c>
    </row>
    <row r="2" spans="1:7" ht="15" x14ac:dyDescent="0.25">
      <c r="A2" s="8" t="s">
        <v>30</v>
      </c>
    </row>
    <row r="3" spans="1:7" ht="15" x14ac:dyDescent="0.25">
      <c r="A3" s="9" t="str">
        <f ca="1">_xll.PALO.ENAME($A$1,"Stores","All Stores",1,"")</f>
        <v>All Stores</v>
      </c>
    </row>
    <row r="4" spans="1:7" ht="15" x14ac:dyDescent="0.25">
      <c r="A4" s="9" t="str">
        <f ca="1">_xll.PALO.ENAME($A$1,"Designs","All Designs",1,"")</f>
        <v>All Designs</v>
      </c>
    </row>
    <row r="5" spans="1:7" ht="15" x14ac:dyDescent="0.25">
      <c r="A5" s="9" t="str">
        <f ca="1">_xll.PALO.ENAME($A$1,"Facilities","Any Facilities",1,"")</f>
        <v>Any Facilities</v>
      </c>
    </row>
    <row r="6" spans="1:7" ht="15" x14ac:dyDescent="0.25">
      <c r="A6" s="9" t="str">
        <f ca="1">_xll.PALO.ENAME($A$1,"SalesPeriods","All Periods",1,"")</f>
        <v>All Periods</v>
      </c>
    </row>
    <row r="7" spans="1:7" ht="15" x14ac:dyDescent="0.25">
      <c r="A7" s="9" t="str">
        <f ca="1">_xll.PALO.ENAME($A$1,"PromotionalPeriods","All Periods",1,"")</f>
        <v>All Periods</v>
      </c>
    </row>
    <row r="8" spans="1:7" ht="15" x14ac:dyDescent="0.25">
      <c r="A8" s="9" t="str">
        <f ca="1">_xll.PALO.ENAME($A$1,"Years","All Years",1,"")</f>
        <v>All Years</v>
      </c>
    </row>
    <row r="9" spans="1:7" ht="15" x14ac:dyDescent="0.25">
      <c r="A9" s="9" t="str">
        <f ca="1">_xll.PALO.ENAME($A$1,"Combos","All Combos",1,"")</f>
        <v>All Combos</v>
      </c>
    </row>
    <row r="10" spans="1:7" ht="15" x14ac:dyDescent="0.25">
      <c r="A10" s="9" t="str">
        <f ca="1">_xll.PALO.ENAME($A$1,"Suppliers","All Suppliers",1,"")</f>
        <v>All Suppliers</v>
      </c>
    </row>
    <row r="12" spans="1:7" ht="15" x14ac:dyDescent="0.25">
      <c r="B12" s="10" t="str">
        <f ca="1">_xll.PALO.ENAME($A$1,"PriceRange","$0 - $1.99",0,"All Prices\$0 - $1.99")</f>
        <v>$0 - $1.99</v>
      </c>
      <c r="C12" s="10" t="str">
        <f ca="1">_xll.PALO.ENAME($A$1,"PriceRange","$2 - $3.99",0,"All Prices\$2 - $3.99")</f>
        <v>$2 - $3.99</v>
      </c>
      <c r="D12" s="10" t="str">
        <f ca="1">_xll.PALO.ENAME($A$1,"PriceRange","$4 - $5.99",0,"All Prices\$4 - $5.99")</f>
        <v>$4 - $5.99</v>
      </c>
      <c r="E12" s="10" t="str">
        <f ca="1">_xll.PALO.ENAME($A$1,"PriceRange","$6 - $7.99",0,"All Prices\$6 - $7.99")</f>
        <v>$6 - $7.99</v>
      </c>
      <c r="F12" s="10" t="str">
        <f ca="1">_xll.PALO.ENAME($A$1,"PriceRange","$8 - $9.99",0,"All Prices\$8 - $9.99")</f>
        <v>$8 - $9.99</v>
      </c>
      <c r="G12" s="10" t="str">
        <f ca="1">_xll.PALO.ENAME($A$1,"PriceRange","$10+",0,"All Prices\$10+")</f>
        <v>$10+</v>
      </c>
    </row>
    <row r="13" spans="1:7" ht="15" x14ac:dyDescent="0.25">
      <c r="A13" s="11" t="str">
        <f ca="1">_xll.PALO.ENAME($A$1,"CalorieRange","0 - 249",0,"Any Calories\0 - 249")</f>
        <v>0 - 249</v>
      </c>
      <c r="B13" s="12">
        <f ca="1">_xll.PALO.DATAC($A$1,$A$2,$A$3,$A$4,$A$5,$A$6,$A$7,$A$8,$A$9,$A$10,B$12,$A13)</f>
        <v>39659</v>
      </c>
      <c r="C13" s="12">
        <f ca="1">_xll.PALO.DATAC($A$1,$A$2,$A$3,$A$4,$A$5,$A$6,$A$7,$A$8,$A$9,$A$10,C$12,$A13)</f>
        <v>33262</v>
      </c>
      <c r="D13" s="12">
        <f ca="1">_xll.PALO.DATAC($A$1,$A$2,$A$3,$A$4,$A$5,$A$6,$A$7,$A$8,$A$9,$A$10,D$12,$A13)</f>
        <v>267120</v>
      </c>
      <c r="E13" s="12">
        <f ca="1">_xll.PALO.DATAC($A$1,$A$2,$A$3,$A$4,$A$5,$A$6,$A$7,$A$8,$A$9,$A$10,E$12,$A13)</f>
        <v>518321</v>
      </c>
      <c r="F13" s="12">
        <f ca="1">_xll.PALO.DATAC($A$1,$A$2,$A$3,$A$4,$A$5,$A$6,$A$7,$A$8,$A$9,$A$10,F$12,$A13)</f>
        <v>250830</v>
      </c>
      <c r="G13" s="12">
        <f ca="1">_xll.PALO.DATAC($A$1,$A$2,$A$3,$A$4,$A$5,$A$6,$A$7,$A$8,$A$9,$A$10,G$12,$A13)</f>
        <v>88012</v>
      </c>
    </row>
    <row r="14" spans="1:7" ht="15" x14ac:dyDescent="0.25">
      <c r="A14" s="11" t="str">
        <f ca="1">_xll.PALO.ENAME($A$1,"CalorieRange","250 - 499",0,"Any Calories\250 - 499")</f>
        <v>250 - 499</v>
      </c>
      <c r="B14" s="12">
        <f ca="1">_xll.PALO.DATAC($A$1,$A$2,$A$3,$A$4,$A$5,$A$6,$A$7,$A$8,$A$9,$A$10,B$12,$A14)</f>
        <v>215156</v>
      </c>
      <c r="C14" s="12">
        <f ca="1">_xll.PALO.DATAC($A$1,$A$2,$A$3,$A$4,$A$5,$A$6,$A$7,$A$8,$A$9,$A$10,C$12,$A14)</f>
        <v>542641</v>
      </c>
      <c r="D14" s="12">
        <f ca="1">_xll.PALO.DATAC($A$1,$A$2,$A$3,$A$4,$A$5,$A$6,$A$7,$A$8,$A$9,$A$10,D$12,$A14)</f>
        <v>1174454</v>
      </c>
      <c r="E14" s="12">
        <f ca="1">_xll.PALO.DATAC($A$1,$A$2,$A$3,$A$4,$A$5,$A$6,$A$7,$A$8,$A$9,$A$10,E$12,$A14)</f>
        <v>2285836</v>
      </c>
      <c r="F14" s="12">
        <f ca="1">_xll.PALO.DATAC($A$1,$A$2,$A$3,$A$4,$A$5,$A$6,$A$7,$A$8,$A$9,$A$10,F$12,$A14)</f>
        <v>937573</v>
      </c>
      <c r="G14" s="12">
        <f ca="1">_xll.PALO.DATAC($A$1,$A$2,$A$3,$A$4,$A$5,$A$6,$A$7,$A$8,$A$9,$A$10,G$12,$A14)</f>
        <v>736313</v>
      </c>
    </row>
    <row r="15" spans="1:7" ht="15" x14ac:dyDescent="0.25">
      <c r="A15" s="11" t="str">
        <f ca="1">_xll.PALO.ENAME($A$1,"CalorieRange","500 - 749",0,"Any Calories\500 - 749")</f>
        <v>500 - 749</v>
      </c>
      <c r="B15" s="12">
        <f ca="1">_xll.PALO.DATAC($A$1,$A$2,$A$3,$A$4,$A$5,$A$6,$A$7,$A$8,$A$9,$A$10,B$12,$A15)</f>
        <v>196531</v>
      </c>
      <c r="C15" s="12">
        <f ca="1">_xll.PALO.DATAC($A$1,$A$2,$A$3,$A$4,$A$5,$A$6,$A$7,$A$8,$A$9,$A$10,C$12,$A15)</f>
        <v>813815</v>
      </c>
      <c r="D15" s="12">
        <f ca="1">_xll.PALO.DATAC($A$1,$A$2,$A$3,$A$4,$A$5,$A$6,$A$7,$A$8,$A$9,$A$10,D$12,$A15)</f>
        <v>1892577</v>
      </c>
      <c r="E15" s="12">
        <f ca="1">_xll.PALO.DATAC($A$1,$A$2,$A$3,$A$4,$A$5,$A$6,$A$7,$A$8,$A$9,$A$10,E$12,$A15)</f>
        <v>2092180</v>
      </c>
      <c r="F15" s="12">
        <f ca="1">_xll.PALO.DATAC($A$1,$A$2,$A$3,$A$4,$A$5,$A$6,$A$7,$A$8,$A$9,$A$10,F$12,$A15)</f>
        <v>1582964</v>
      </c>
      <c r="G15" s="12">
        <f ca="1">_xll.PALO.DATAC($A$1,$A$2,$A$3,$A$4,$A$5,$A$6,$A$7,$A$8,$A$9,$A$10,G$12,$A15)</f>
        <v>465505</v>
      </c>
    </row>
    <row r="16" spans="1:7" ht="15" x14ac:dyDescent="0.25">
      <c r="A16" s="11" t="str">
        <f ca="1">_xll.PALO.ENAME($A$1,"CalorieRange","750 - 999",0,"Any Calories\750 - 999")</f>
        <v>750 - 999</v>
      </c>
      <c r="B16" s="12">
        <f ca="1">_xll.PALO.DATAC($A$1,$A$2,$A$3,$A$4,$A$5,$A$6,$A$7,$A$8,$A$9,$A$10,B$12,$A16)</f>
        <v>231538</v>
      </c>
      <c r="C16" s="12">
        <f ca="1">_xll.PALO.DATAC($A$1,$A$2,$A$3,$A$4,$A$5,$A$6,$A$7,$A$8,$A$9,$A$10,C$12,$A16)</f>
        <v>1306629</v>
      </c>
      <c r="D16" s="12">
        <f ca="1">_xll.PALO.DATAC($A$1,$A$2,$A$3,$A$4,$A$5,$A$6,$A$7,$A$8,$A$9,$A$10,D$12,$A16)</f>
        <v>2796125</v>
      </c>
      <c r="E16" s="12">
        <f ca="1">_xll.PALO.DATAC($A$1,$A$2,$A$3,$A$4,$A$5,$A$6,$A$7,$A$8,$A$9,$A$10,E$12,$A16)</f>
        <v>2073792</v>
      </c>
      <c r="F16" s="12">
        <f ca="1">_xll.PALO.DATAC($A$1,$A$2,$A$3,$A$4,$A$5,$A$6,$A$7,$A$8,$A$9,$A$10,F$12,$A16)</f>
        <v>1694113</v>
      </c>
      <c r="G16" s="12">
        <f ca="1">_xll.PALO.DATAC($A$1,$A$2,$A$3,$A$4,$A$5,$A$6,$A$7,$A$8,$A$9,$A$10,G$12,$A16)</f>
        <v>683591</v>
      </c>
    </row>
    <row r="17" spans="1:7" ht="15" x14ac:dyDescent="0.25">
      <c r="A17" s="11" t="str">
        <f ca="1">_xll.PALO.ENAME($A$1,"CalorieRange","1000 - 1249",0,"Any Calories\1000 - 1249")</f>
        <v>1000 - 1249</v>
      </c>
      <c r="B17" s="12">
        <f ca="1">_xll.PALO.DATAC($A$1,$A$2,$A$3,$A$4,$A$5,$A$6,$A$7,$A$8,$A$9,$A$10,B$12,$A17)</f>
        <v>412256</v>
      </c>
      <c r="C17" s="12">
        <f ca="1">_xll.PALO.DATAC($A$1,$A$2,$A$3,$A$4,$A$5,$A$6,$A$7,$A$8,$A$9,$A$10,C$12,$A17)</f>
        <v>1526286</v>
      </c>
      <c r="D17" s="12">
        <f ca="1">_xll.PALO.DATAC($A$1,$A$2,$A$3,$A$4,$A$5,$A$6,$A$7,$A$8,$A$9,$A$10,D$12,$A17)</f>
        <v>1952059</v>
      </c>
      <c r="E17" s="12">
        <f ca="1">_xll.PALO.DATAC($A$1,$A$2,$A$3,$A$4,$A$5,$A$6,$A$7,$A$8,$A$9,$A$10,E$12,$A17)</f>
        <v>1637293</v>
      </c>
      <c r="F17" s="12">
        <f ca="1">_xll.PALO.DATAC($A$1,$A$2,$A$3,$A$4,$A$5,$A$6,$A$7,$A$8,$A$9,$A$10,F$12,$A17)</f>
        <v>1352035</v>
      </c>
      <c r="G17" s="12">
        <f ca="1">_xll.PALO.DATAC($A$1,$A$2,$A$3,$A$4,$A$5,$A$6,$A$7,$A$8,$A$9,$A$10,G$12,$A17)</f>
        <v>720194</v>
      </c>
    </row>
    <row r="18" spans="1:7" ht="15" x14ac:dyDescent="0.25">
      <c r="A18" s="11" t="str">
        <f ca="1">_xll.PALO.ENAME($A$1,"CalorieRange","1250 - 1499",0,"Any Calories\1250 - 1499")</f>
        <v>1250 - 1499</v>
      </c>
      <c r="B18" s="12">
        <f ca="1">_xll.PALO.DATAC($A$1,$A$2,$A$3,$A$4,$A$5,$A$6,$A$7,$A$8,$A$9,$A$10,B$12,$A18)</f>
        <v>313283</v>
      </c>
      <c r="C18" s="12">
        <f ca="1">_xll.PALO.DATAC($A$1,$A$2,$A$3,$A$4,$A$5,$A$6,$A$7,$A$8,$A$9,$A$10,C$12,$A18)</f>
        <v>976590</v>
      </c>
      <c r="D18" s="12">
        <f ca="1">_xll.PALO.DATAC($A$1,$A$2,$A$3,$A$4,$A$5,$A$6,$A$7,$A$8,$A$9,$A$10,D$12,$A18)</f>
        <v>974022</v>
      </c>
      <c r="E18" s="12">
        <f ca="1">_xll.PALO.DATAC($A$1,$A$2,$A$3,$A$4,$A$5,$A$6,$A$7,$A$8,$A$9,$A$10,E$12,$A18)</f>
        <v>2053152</v>
      </c>
      <c r="F18" s="12">
        <f ca="1">_xll.PALO.DATAC($A$1,$A$2,$A$3,$A$4,$A$5,$A$6,$A$7,$A$8,$A$9,$A$10,F$12,$A18)</f>
        <v>1318660</v>
      </c>
      <c r="G18" s="12">
        <f ca="1">_xll.PALO.DATAC($A$1,$A$2,$A$3,$A$4,$A$5,$A$6,$A$7,$A$8,$A$9,$A$10,G$12,$A18)</f>
        <v>573930</v>
      </c>
    </row>
    <row r="19" spans="1:7" ht="15" x14ac:dyDescent="0.25">
      <c r="A19" s="11" t="str">
        <f ca="1">_xll.PALO.ENAME($A$1,"CalorieRange","1500+",0,"Any Calories\1500+")</f>
        <v>1500+</v>
      </c>
      <c r="B19" s="12">
        <f ca="1">_xll.PALO.DATAC($A$1,$A$2,$A$3,$A$4,$A$5,$A$6,$A$7,$A$8,$A$9,$A$10,B$12,$A19)</f>
        <v>0</v>
      </c>
      <c r="C19" s="12">
        <f ca="1">_xll.PALO.DATAC($A$1,$A$2,$A$3,$A$4,$A$5,$A$6,$A$7,$A$8,$A$9,$A$10,C$12,$A19)</f>
        <v>0</v>
      </c>
      <c r="D19" s="12">
        <f ca="1">_xll.PALO.DATAC($A$1,$A$2,$A$3,$A$4,$A$5,$A$6,$A$7,$A$8,$A$9,$A$10,D$12,$A19)</f>
        <v>0</v>
      </c>
      <c r="E19" s="12">
        <f ca="1">_xll.PALO.DATAC($A$1,$A$2,$A$3,$A$4,$A$5,$A$6,$A$7,$A$8,$A$9,$A$10,E$12,$A19)</f>
        <v>0</v>
      </c>
      <c r="F19" s="12">
        <f ca="1">_xll.PALO.DATAC($A$1,$A$2,$A$3,$A$4,$A$5,$A$6,$A$7,$A$8,$A$9,$A$10,F$12,$A19)</f>
        <v>0</v>
      </c>
      <c r="G19" s="12">
        <f ca="1">_xll.PALO.DATAC($A$1,$A$2,$A$3,$A$4,$A$5,$A$6,$A$7,$A$8,$A$9,$A$10,G$12,$A19)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4" sqref="C34"/>
    </sheetView>
  </sheetViews>
  <sheetFormatPr defaultRowHeight="12.75" x14ac:dyDescent="0.2"/>
  <cols>
    <col min="1" max="1" width="20.7109375" bestFit="1" customWidth="1"/>
    <col min="2" max="2" width="33.28515625" customWidth="1"/>
    <col min="3" max="3" width="40" customWidth="1"/>
  </cols>
  <sheetData>
    <row r="1" spans="1:3" ht="15" x14ac:dyDescent="0.25">
      <c r="A1" s="8" t="s">
        <v>0</v>
      </c>
    </row>
    <row r="2" spans="1:3" ht="15" x14ac:dyDescent="0.25">
      <c r="A2" s="8" t="s">
        <v>30</v>
      </c>
    </row>
    <row r="3" spans="1:3" ht="15" x14ac:dyDescent="0.25">
      <c r="A3" s="9" t="str">
        <f ca="1">_xll.PALO.ENAME($A$1,"Stores","All Stores",1,"")</f>
        <v>All Stores</v>
      </c>
    </row>
    <row r="4" spans="1:3" ht="15" x14ac:dyDescent="0.25">
      <c r="A4" s="9" t="str">
        <f ca="1">_xll.PALO.ENAME($A$1,"Designs","All Designs",1,"")</f>
        <v>All Designs</v>
      </c>
    </row>
    <row r="5" spans="1:3" ht="15" x14ac:dyDescent="0.25">
      <c r="A5" s="9" t="str">
        <f ca="1">_xll.PALO.ENAME($A$1,"Facilities","Any Facilities",1,"")</f>
        <v>Any Facilities</v>
      </c>
    </row>
    <row r="6" spans="1:3" ht="15" x14ac:dyDescent="0.25">
      <c r="A6" s="9" t="str">
        <f ca="1">_xll.PALO.ENAME($A$1,"SalesPeriods","All Periods",1,"")</f>
        <v>All Periods</v>
      </c>
    </row>
    <row r="7" spans="1:3" ht="15" x14ac:dyDescent="0.25">
      <c r="A7" s="9" t="str">
        <f ca="1">_xll.PALO.ENAME($A$1,"PromotionalPeriods","All Periods",1,"")</f>
        <v>All Periods</v>
      </c>
    </row>
    <row r="8" spans="1:3" ht="15" x14ac:dyDescent="0.25">
      <c r="A8" s="9" t="str">
        <f ca="1">_xll.PALO.ENAME($A$1,"Combos","All Combos",1,"")</f>
        <v>All Combos</v>
      </c>
    </row>
    <row r="9" spans="1:3" ht="15" x14ac:dyDescent="0.25">
      <c r="A9" s="9" t="str">
        <f ca="1">_xll.PALO.ENAME($A$1,"PriceRange","All Prices",1,"")</f>
        <v>All Prices</v>
      </c>
    </row>
    <row r="10" spans="1:3" ht="15" x14ac:dyDescent="0.25">
      <c r="A10" s="9" t="str">
        <f ca="1">_xll.PALO.ENAME($A$1,"CalorieRange","Any Calories",1,"")</f>
        <v>Any Calories</v>
      </c>
    </row>
    <row r="12" spans="1:3" ht="14.25" customHeight="1" x14ac:dyDescent="0.25">
      <c r="B12" s="10" t="str">
        <f ca="1">_xll.PALO.ENAME($A$1,"Suppliers","Greenham Suppliers Incorporated",0,"All Suppliers\Greenham Suppliers Incorporated")</f>
        <v>Greenham Suppliers Incorporated</v>
      </c>
      <c r="C12" s="10" t="str">
        <f ca="1">_xll.PALO.ENAME($A$1,"Suppliers","Tyndall Wholefoods and Logistics Pty Ltd",0,"All Suppliers\Tyndall Wholefoods and Logistics Pty Ltd")</f>
        <v>Tyndall Wholefoods and Logistics Pty Ltd</v>
      </c>
    </row>
    <row r="13" spans="1:3" ht="15" x14ac:dyDescent="0.25">
      <c r="A13" s="11" t="str">
        <f ca="1">_xll.PALO.ENAME($A$1,"Years","2008",0,"All Years\2008")</f>
        <v>2008</v>
      </c>
      <c r="B13" s="12">
        <f ca="1">_xll.PALO.DATAC($A$1,$A$2,$A$3,$A$4,$A$5,$A$6,$A$7,$A13,$A$8,B$12,$A$9,$A$10)</f>
        <v>4733528</v>
      </c>
      <c r="C13" s="12">
        <f ca="1">_xll.PALO.DATAC($A$1,$A$2,$A$3,$A$4,$A$5,$A$6,$A$7,$A13,$A$8,C$12,$A$9,$A$10)</f>
        <v>3887825</v>
      </c>
    </row>
    <row r="14" spans="1:3" ht="15" x14ac:dyDescent="0.25">
      <c r="A14" s="11" t="str">
        <f ca="1">_xll.PALO.ENAME($A$1,"Years","2009",0,"All Years\2009")</f>
        <v>2009</v>
      </c>
      <c r="B14" s="12">
        <f ca="1">_xll.PALO.DATAC($A$1,$A$2,$A$3,$A$4,$A$5,$A$6,$A$7,$A14,$A$8,B$12,$A$9,$A$10)</f>
        <v>3901927</v>
      </c>
      <c r="C14" s="12">
        <f ca="1">_xll.PALO.DATAC($A$1,$A$2,$A$3,$A$4,$A$5,$A$6,$A$7,$A14,$A$8,C$12,$A$9,$A$10)</f>
        <v>4990580</v>
      </c>
    </row>
    <row r="15" spans="1:3" ht="15" x14ac:dyDescent="0.25">
      <c r="A15" s="11" t="str">
        <f ca="1">_xll.PALO.ENAME($A$1,"Years","2010",0,"All Years\2010")</f>
        <v>2010</v>
      </c>
      <c r="B15" s="12">
        <f ca="1">_xll.PALO.DATAC($A$1,$A$2,$A$3,$A$4,$A$5,$A$6,$A$7,$A15,$A$8,B$12,$A$9,$A$10)</f>
        <v>4295970</v>
      </c>
      <c r="C15" s="12">
        <f ca="1">_xll.PALO.DATAC($A$1,$A$2,$A$3,$A$4,$A$5,$A$6,$A$7,$A15,$A$8,C$12,$A$9,$A$10)</f>
        <v>4558183</v>
      </c>
    </row>
    <row r="16" spans="1:3" ht="15" x14ac:dyDescent="0.25">
      <c r="A16" s="11" t="str">
        <f ca="1">_xll.PALO.ENAME($A$1,"Years","2011",0,"All Years\2011")</f>
        <v>2011</v>
      </c>
      <c r="B16" s="12">
        <f ca="1">_xll.PALO.DATAC($A$1,$A$2,$A$3,$A$4,$A$5,$A$6,$A$7,$A16,$A$8,B$12,$A$9,$A$10)</f>
        <v>3784274</v>
      </c>
      <c r="C16" s="12">
        <f ca="1">_xll.PALO.DATAC($A$1,$A$2,$A$3,$A$4,$A$5,$A$6,$A$7,$A16,$A$8,C$12,$A$9,$A$10)</f>
        <v>5081722</v>
      </c>
    </row>
    <row r="17" spans="1:3" ht="15" x14ac:dyDescent="0.25">
      <c r="A17" s="11" t="str">
        <f ca="1">_xll.PALO.ENAME($A$1,"Years","2012",0,"All Years\2012")</f>
        <v>2012</v>
      </c>
      <c r="B17" s="12">
        <f ca="1">_xll.PALO.DATAC($A$1,$A$2,$A$3,$A$4,$A$5,$A$6,$A$7,$A17,$A$8,B$12,$A$9,$A$10)</f>
        <v>803812</v>
      </c>
      <c r="C17" s="12">
        <f ca="1">_xll.PALO.DATAC($A$1,$A$2,$A$3,$A$4,$A$5,$A$6,$A$7,$A17,$A$8,C$12,$A$9,$A$10)</f>
        <v>690476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2.75" x14ac:dyDescent="0.2"/>
  <cols>
    <col min="1" max="1" width="20.7109375" bestFit="1" customWidth="1"/>
    <col min="2" max="4" width="14.7109375" customWidth="1"/>
  </cols>
  <sheetData>
    <row r="1" spans="1:4" ht="15" x14ac:dyDescent="0.25">
      <c r="A1" s="8" t="s">
        <v>0</v>
      </c>
    </row>
    <row r="2" spans="1:4" ht="15" x14ac:dyDescent="0.25">
      <c r="A2" s="8" t="s">
        <v>30</v>
      </c>
    </row>
    <row r="3" spans="1:4" ht="15" x14ac:dyDescent="0.25">
      <c r="A3" s="9" t="str">
        <f ca="1">_xll.PALO.ENAME($A$1,"Designs","All Designs",1,"")</f>
        <v>All Designs</v>
      </c>
    </row>
    <row r="4" spans="1:4" ht="15" x14ac:dyDescent="0.25">
      <c r="A4" s="9" t="str">
        <f ca="1">_xll.PALO.ENAME($A$1,"Facilities","Any Facilities",1,"")</f>
        <v>Any Facilities</v>
      </c>
    </row>
    <row r="5" spans="1:4" ht="15" x14ac:dyDescent="0.25">
      <c r="A5" s="9" t="str">
        <f ca="1">_xll.PALO.ENAME($A$1,"PromotionalPeriods","All Periods",1,"")</f>
        <v>All Periods</v>
      </c>
    </row>
    <row r="6" spans="1:4" ht="15" x14ac:dyDescent="0.25">
      <c r="A6" s="9" t="str">
        <f ca="1">_xll.PALO.ENAME($A$1,"Years","All Years",1,"")</f>
        <v>All Years</v>
      </c>
    </row>
    <row r="7" spans="1:4" ht="15" x14ac:dyDescent="0.25">
      <c r="A7" s="9" t="str">
        <f ca="1">_xll.PALO.ENAME($A$1,"Combos","All Combos",1,"")</f>
        <v>All Combos</v>
      </c>
    </row>
    <row r="8" spans="1:4" ht="15" x14ac:dyDescent="0.25">
      <c r="A8" s="9" t="str">
        <f ca="1">_xll.PALO.ENAME($A$1,"Suppliers","All Suppliers",1,"")</f>
        <v>All Suppliers</v>
      </c>
    </row>
    <row r="9" spans="1:4" ht="15" x14ac:dyDescent="0.25">
      <c r="A9" s="9" t="str">
        <f ca="1">_xll.PALO.ENAME($A$1,"PriceRange","All Prices",1,"")</f>
        <v>All Prices</v>
      </c>
    </row>
    <row r="10" spans="1:4" ht="15" x14ac:dyDescent="0.25">
      <c r="A10" s="9" t="str">
        <f ca="1">_xll.PALO.ENAME($A$1,"CalorieRange","Any Calories",1,"")</f>
        <v>Any Calories</v>
      </c>
    </row>
    <row r="12" spans="1:4" ht="15" x14ac:dyDescent="0.25">
      <c r="B12" s="13" t="str">
        <f ca="1">_xll.PALO.ENAME($A$1,"Stores","Australia",3,"All Stores\Australia")</f>
        <v>Australia</v>
      </c>
      <c r="C12" s="13" t="str">
        <f ca="1">_xll.PALO.ENAME($A$1,"Stores","New Zealand",3,"All Stores\New Zealand")</f>
        <v>New Zealand</v>
      </c>
      <c r="D12" s="13" t="str">
        <f ca="1">_xll.PALO.ENAME($A$1,"Stores","Singapore",3,"All Stores\Singapore")</f>
        <v>Singapore</v>
      </c>
    </row>
    <row r="13" spans="1:4" ht="15" x14ac:dyDescent="0.25">
      <c r="A13" s="11" t="str">
        <f ca="1">_xll.PALO.ENAME($A$1,"SalesPeriods","Breakfast",0,"All Periods\Breakfast")</f>
        <v>Breakfast</v>
      </c>
      <c r="B13" s="12">
        <f ca="1">_xll.PALO.DATAC($A$1,$A$2,B$12,$A$3,$A$4,$A13,$A$5,$A$6,$A$7,$A$8,$A$9,$A$10)</f>
        <v>2058098</v>
      </c>
      <c r="C13" s="12">
        <f ca="1">_xll.PALO.DATAC($A$1,$A$2,C$12,$A$3,$A$4,$A13,$A$5,$A$6,$A$7,$A$8,$A$9,$A$10)</f>
        <v>4912840</v>
      </c>
      <c r="D13" s="12">
        <f ca="1">_xll.PALO.DATAC($A$1,$A$2,D$12,$A$3,$A$4,$A13,$A$5,$A$6,$A$7,$A$8,$A$9,$A$10)</f>
        <v>3695538</v>
      </c>
    </row>
    <row r="14" spans="1:4" ht="15" x14ac:dyDescent="0.25">
      <c r="A14" s="11" t="str">
        <f ca="1">_xll.PALO.ENAME($A$1,"SalesPeriods","Lunch",0,"All Periods\Lunch")</f>
        <v>Lunch</v>
      </c>
      <c r="B14" s="12">
        <f ca="1">_xll.PALO.DATAC($A$1,$A$2,B$12,$A$3,$A$4,$A14,$A$5,$A$6,$A$7,$A$8,$A$9,$A$10)</f>
        <v>6497830</v>
      </c>
      <c r="C14" s="12">
        <f ca="1">_xll.PALO.DATAC($A$1,$A$2,C$12,$A$3,$A$4,$A14,$A$5,$A$6,$A$7,$A$8,$A$9,$A$10)</f>
        <v>5978464</v>
      </c>
      <c r="D14" s="12">
        <f ca="1">_xll.PALO.DATAC($A$1,$A$2,D$12,$A$3,$A$4,$A14,$A$5,$A$6,$A$7,$A$8,$A$9,$A$10)</f>
        <v>1675544</v>
      </c>
    </row>
    <row r="15" spans="1:4" ht="15" x14ac:dyDescent="0.25">
      <c r="A15" s="11" t="str">
        <f ca="1">_xll.PALO.ENAME($A$1,"SalesPeriods","Dinner",0,"All Periods\Dinner")</f>
        <v>Dinner</v>
      </c>
      <c r="B15" s="12">
        <f ca="1">_xll.PALO.DATAC($A$1,$A$2,B$12,$A$3,$A$4,$A15,$A$5,$A$6,$A$7,$A$8,$A$9,$A$10)</f>
        <v>5020201</v>
      </c>
      <c r="C15" s="12">
        <f ca="1">_xll.PALO.DATAC($A$1,$A$2,C$12,$A$3,$A$4,$A15,$A$5,$A$6,$A$7,$A$8,$A$9,$A$10)</f>
        <v>2027055</v>
      </c>
      <c r="D15" s="12">
        <f ca="1">_xll.PALO.DATAC($A$1,$A$2,D$12,$A$3,$A$4,$A15,$A$5,$A$6,$A$7,$A$8,$A$9,$A$10)</f>
        <v>4862727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Create Structure</vt:lpstr>
      <vt:lpstr>2. Create Data</vt:lpstr>
      <vt:lpstr>Facilities vs Years</vt:lpstr>
      <vt:lpstr>Designs vs Years</vt:lpstr>
      <vt:lpstr>Price vs Calories</vt:lpstr>
      <vt:lpstr>Suppliers vs Years</vt:lpstr>
      <vt:lpstr>Country vs Sales Periods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2013-04-23T03:18:23Z</dcterms:created>
  <dcterms:modified xsi:type="dcterms:W3CDTF">2013-04-25T04:01:28Z</dcterms:modified>
</cp:coreProperties>
</file>