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oua\Desktop\Projet_VSA_grp3\"/>
    </mc:Choice>
  </mc:AlternateContent>
  <xr:revisionPtr revIDLastSave="0" documentId="8_{4C35A331-A7C4-48F5-86AD-3E67A9661A15}" xr6:coauthVersionLast="47" xr6:coauthVersionMax="47" xr10:uidLastSave="{00000000-0000-0000-0000-000000000000}"/>
  <bookViews>
    <workbookView xWindow="4900" yWindow="60" windowWidth="14520" windowHeight="10080" xr2:uid="{68DADC9D-E3FD-454D-8622-8E281B76B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O13" i="1" l="1"/>
  <c r="O10" i="1"/>
  <c r="O9" i="1"/>
  <c r="N13" i="1"/>
  <c r="N10" i="1"/>
  <c r="N9" i="1"/>
  <c r="M13" i="1"/>
  <c r="M10" i="1"/>
  <c r="M9" i="1"/>
  <c r="M12" i="1"/>
  <c r="L13" i="1"/>
  <c r="L10" i="1"/>
  <c r="L9" i="1"/>
  <c r="L12" i="1"/>
  <c r="O12" i="1"/>
  <c r="N12" i="1"/>
  <c r="M11" i="1"/>
  <c r="O11" i="1"/>
  <c r="L11" i="1"/>
  <c r="O8" i="1"/>
  <c r="N8" i="1"/>
  <c r="M8" i="1"/>
  <c r="L8" i="1"/>
  <c r="O7" i="1"/>
  <c r="N7" i="1"/>
  <c r="M7" i="1"/>
  <c r="L7" i="1"/>
</calcChain>
</file>

<file path=xl/sharedStrings.xml><?xml version="1.0" encoding="utf-8"?>
<sst xmlns="http://schemas.openxmlformats.org/spreadsheetml/2006/main" count="55" uniqueCount="25">
  <si>
    <t>DataSet</t>
  </si>
  <si>
    <t>number of epoch</t>
  </si>
  <si>
    <t xml:space="preserve">Isolet </t>
  </si>
  <si>
    <t>Ucihar</t>
  </si>
  <si>
    <t>MNIST</t>
  </si>
  <si>
    <t>Fashion-MNIST</t>
  </si>
  <si>
    <t>10 epoch</t>
  </si>
  <si>
    <t>1 epoch</t>
  </si>
  <si>
    <t>RFF HDC</t>
  </si>
  <si>
    <t>Percep</t>
  </si>
  <si>
    <t>Seed = 43</t>
  </si>
  <si>
    <t>linear - HDC</t>
  </si>
  <si>
    <t xml:space="preserve">HDC </t>
  </si>
  <si>
    <t>CDC with D = 10000</t>
  </si>
  <si>
    <t>G(2^3)-VSA</t>
  </si>
  <si>
    <t>G(2^4)-VSA</t>
  </si>
  <si>
    <t>G(2^1)-VSA</t>
  </si>
  <si>
    <t>G(2^2)-VSA</t>
  </si>
  <si>
    <t>G(2^5)-VSA</t>
  </si>
  <si>
    <t>RFF-G(2^3)VSA</t>
  </si>
  <si>
    <t>RFF-G(2^4)VSA</t>
  </si>
  <si>
    <t>RFF-G(2^1)VSA</t>
  </si>
  <si>
    <t>RFF-G(2^2)VSA</t>
  </si>
  <si>
    <t>RFF-G(2^5)VSA</t>
  </si>
  <si>
    <t>Seed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</si>
</sst>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0" fontId="0" fillId="0" borderId="1" xfId="0" applyNumberFormat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1" fillId="2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1C2F-B243-4D83-AB26-23D27F79067B}">
  <dimension ref="A1:O23"/>
  <sheetViews>
    <sheetView tabSelected="1" workbookViewId="0">
      <selection activeCell="J27" sqref="J27"/>
    </sheetView>
  </sheetViews>
  <sheetFormatPr defaultRowHeight="14.5" x14ac:dyDescent="0.35"/>
  <cols>
    <col min="1" max="1" width="14.36328125" bestFit="1" customWidth="1"/>
    <col min="5" max="5" width="8.1796875" bestFit="1" customWidth="1"/>
    <col min="11" max="11" width="10.26953125" bestFit="1" customWidth="1"/>
    <col min="15" max="15" width="13" bestFit="1" customWidth="1"/>
  </cols>
  <sheetData>
    <row r="1" spans="1:15" x14ac:dyDescent="0.3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15" x14ac:dyDescent="0.35">
      <c r="A2" s="11"/>
      <c r="B2" s="11"/>
      <c r="C2" s="11"/>
      <c r="D2" s="11"/>
      <c r="E2" s="11"/>
      <c r="F2" s="11"/>
      <c r="G2" s="11"/>
      <c r="H2" s="11"/>
      <c r="I2" s="11"/>
    </row>
    <row r="3" spans="1:15" x14ac:dyDescent="0.35">
      <c r="A3" s="6" t="s">
        <v>0</v>
      </c>
      <c r="B3" s="12" t="s">
        <v>2</v>
      </c>
      <c r="C3" s="13"/>
      <c r="D3" s="13" t="s">
        <v>3</v>
      </c>
      <c r="E3" s="13"/>
      <c r="F3" s="13" t="s">
        <v>4</v>
      </c>
      <c r="G3" s="13"/>
      <c r="H3" s="13" t="s">
        <v>5</v>
      </c>
      <c r="I3" s="13"/>
    </row>
    <row r="4" spans="1:15" x14ac:dyDescent="0.35">
      <c r="A4" s="5" t="s">
        <v>1</v>
      </c>
      <c r="B4" s="4" t="s">
        <v>7</v>
      </c>
      <c r="C4" s="4" t="s">
        <v>6</v>
      </c>
      <c r="D4" s="4" t="s">
        <v>7</v>
      </c>
      <c r="E4" s="4" t="s">
        <v>6</v>
      </c>
      <c r="F4" s="4" t="s">
        <v>7</v>
      </c>
      <c r="G4" s="4" t="s">
        <v>6</v>
      </c>
      <c r="H4" s="4" t="s">
        <v>7</v>
      </c>
      <c r="I4" s="4" t="s">
        <v>6</v>
      </c>
    </row>
    <row r="5" spans="1:15" x14ac:dyDescent="0.35">
      <c r="A5" s="1" t="s">
        <v>9</v>
      </c>
      <c r="B5" s="2">
        <v>3.85E-2</v>
      </c>
      <c r="C5" s="2">
        <v>3.85E-2</v>
      </c>
      <c r="D5" s="2">
        <v>0.1666</v>
      </c>
      <c r="E5" s="2">
        <v>0.18049999999999999</v>
      </c>
      <c r="F5" s="2">
        <v>9.5799999999999996E-2</v>
      </c>
      <c r="G5" s="2">
        <v>0.1135</v>
      </c>
      <c r="H5" s="2">
        <v>0.1</v>
      </c>
      <c r="I5" s="2">
        <v>0.1</v>
      </c>
      <c r="K5" s="8" t="s">
        <v>13</v>
      </c>
      <c r="L5" s="9"/>
      <c r="M5" s="9"/>
      <c r="N5" s="9"/>
      <c r="O5" s="10"/>
    </row>
    <row r="6" spans="1:15" x14ac:dyDescent="0.35">
      <c r="A6" s="1" t="s">
        <v>11</v>
      </c>
      <c r="B6" s="2">
        <v>3.5900000000000001E-2</v>
      </c>
      <c r="C6" s="2">
        <v>3.27E-2</v>
      </c>
      <c r="D6" s="2">
        <v>0.15909999999999999</v>
      </c>
      <c r="E6" s="2">
        <v>0.1724</v>
      </c>
      <c r="F6" s="2">
        <v>0.1041</v>
      </c>
      <c r="G6" s="2">
        <v>0.1</v>
      </c>
      <c r="H6" s="2">
        <v>0.1019</v>
      </c>
      <c r="I6" s="2">
        <v>0.1003</v>
      </c>
      <c r="K6" s="7" t="s">
        <v>0</v>
      </c>
      <c r="L6" s="7" t="s">
        <v>2</v>
      </c>
      <c r="M6" s="7" t="s">
        <v>3</v>
      </c>
      <c r="N6" s="7" t="s">
        <v>4</v>
      </c>
      <c r="O6" s="7" t="s">
        <v>5</v>
      </c>
    </row>
    <row r="7" spans="1:15" x14ac:dyDescent="0.35">
      <c r="A7" s="1" t="s">
        <v>8</v>
      </c>
      <c r="B7" s="2">
        <v>0.90510000000000002</v>
      </c>
      <c r="C7" s="2">
        <v>0.91790000000000005</v>
      </c>
      <c r="D7" s="2">
        <v>0.78590000000000004</v>
      </c>
      <c r="E7" s="2">
        <v>0.95660000000000001</v>
      </c>
      <c r="F7" s="2">
        <v>0.94479999999999997</v>
      </c>
      <c r="G7" s="2">
        <v>0.9476</v>
      </c>
      <c r="H7" s="2">
        <v>0.81950000000000001</v>
      </c>
      <c r="I7" s="2">
        <v>0.82579999999999998</v>
      </c>
      <c r="K7" s="1" t="s">
        <v>9</v>
      </c>
      <c r="L7" s="3">
        <f xml:space="preserve"> 91+96 + IMLOG2(617) + (3/2)*IMLOG2(10000) * (1+IMLOG2(10000))</f>
        <v>481.04564567092325</v>
      </c>
      <c r="M7" s="3">
        <f xml:space="preserve"> 91+96 + IMLOG2(561) + (3/2)*IMLOG2(10000) * (1+IMLOG2(10000))</f>
        <v>480.90837595238258</v>
      </c>
      <c r="N7" s="3">
        <f xml:space="preserve"> 91+96 + IMLOG2(784) + (3/2)*IMLOG2(10000) * (1+IMLOG2(10000))</f>
        <v>481.39122883588902</v>
      </c>
      <c r="O7" s="3">
        <f xml:space="preserve"> 91+96 + IMLOG2(784) + (3/2)*IMLOG2(10000) * (1+IMLOG2(10000))</f>
        <v>481.39122883588902</v>
      </c>
    </row>
    <row r="8" spans="1:15" x14ac:dyDescent="0.35">
      <c r="A8" s="1" t="s">
        <v>21</v>
      </c>
      <c r="B8" s="2">
        <v>0.89929999999999999</v>
      </c>
      <c r="C8" s="2">
        <v>0.92500000000000004</v>
      </c>
      <c r="D8" s="2">
        <v>0.9264</v>
      </c>
      <c r="E8" s="2">
        <v>0.93889999999999996</v>
      </c>
      <c r="F8" s="2">
        <v>0.92549999999999999</v>
      </c>
      <c r="G8" s="2">
        <v>0.91149999999999998</v>
      </c>
      <c r="H8" s="2">
        <v>0.81289999999999996</v>
      </c>
      <c r="I8" s="2">
        <v>0.79339999999999999</v>
      </c>
      <c r="K8" s="1" t="s">
        <v>12</v>
      </c>
      <c r="L8" s="3">
        <f xml:space="preserve"> IMLOG2(617) + 1 + (3/2)*IMLOG2(10000)*(1+IMLOG2(10000))</f>
        <v>295.04564567092319</v>
      </c>
      <c r="M8" s="3">
        <f xml:space="preserve"> IMLOG2(561) + 1 + (3/2)*IMLOG2(10000)*(1+IMLOG2(10000))</f>
        <v>294.90837595238258</v>
      </c>
      <c r="N8" s="3">
        <f xml:space="preserve"> IMLOG2(784) + 1 + (3/2)*IMLOG2(10000)*(1+IMLOG2(10000))</f>
        <v>295.39122883588902</v>
      </c>
      <c r="O8" s="3">
        <f xml:space="preserve"> IMLOG2(784) + 1 + (3/2)*IMLOG2(10000)*(1+IMLOG2(10000))</f>
        <v>295.39122883588902</v>
      </c>
    </row>
    <row r="9" spans="1:15" x14ac:dyDescent="0.35">
      <c r="A9" s="1" t="s">
        <v>22</v>
      </c>
      <c r="B9" s="2">
        <v>0.86080000000000001</v>
      </c>
      <c r="C9" s="2">
        <v>0.89929999999999999</v>
      </c>
      <c r="D9" s="2">
        <v>0.90629999999999999</v>
      </c>
      <c r="E9" s="2">
        <v>0.94469999999999998</v>
      </c>
      <c r="F9" s="2">
        <v>0.91279999999999994</v>
      </c>
      <c r="G9" s="2">
        <v>0.90349999999999997</v>
      </c>
      <c r="H9" s="2">
        <v>0.79039999999999999</v>
      </c>
      <c r="I9" s="2">
        <v>0.76029999999999998</v>
      </c>
      <c r="K9" s="1" t="s">
        <v>16</v>
      </c>
      <c r="L9" s="3">
        <f xml:space="preserve"> 3*1*IMLOG2(617)+24*IMLOG2(10000)</f>
        <v>346.71247714663622</v>
      </c>
      <c r="M9" s="3">
        <f xml:space="preserve"> 3*1*IMLOG2(561)+24*IMLOG2(10000)</f>
        <v>346.30066799101434</v>
      </c>
      <c r="N9" s="3">
        <f xml:space="preserve"> 3*1*IMLOG2(784)+24*IMLOG2(10000)</f>
        <v>347.7492266415336</v>
      </c>
      <c r="O9" s="3">
        <f xml:space="preserve"> 3*1*IMLOG2(784)+24*IMLOG2(10000)</f>
        <v>347.7492266415336</v>
      </c>
    </row>
    <row r="10" spans="1:15" x14ac:dyDescent="0.35">
      <c r="A10" s="1" t="s">
        <v>23</v>
      </c>
      <c r="B10" s="2">
        <v>0.93200000000000005</v>
      </c>
      <c r="C10" s="2">
        <v>0.95640000000000003</v>
      </c>
      <c r="D10" s="2">
        <v>0.9365</v>
      </c>
      <c r="E10" s="2">
        <v>0.9637</v>
      </c>
      <c r="F10" s="2">
        <v>0.95830000000000004</v>
      </c>
      <c r="G10" s="2">
        <v>0.96909999999999996</v>
      </c>
      <c r="H10" s="2">
        <v>0.87019999999999997</v>
      </c>
      <c r="I10" s="2">
        <v>0.86860000000000004</v>
      </c>
      <c r="K10" s="1" t="s">
        <v>17</v>
      </c>
      <c r="L10" s="3">
        <f xml:space="preserve"> 3*2*IMLOG2(617)+24*IMLOG2(10000)</f>
        <v>374.51985718408451</v>
      </c>
      <c r="M10" s="3">
        <f xml:space="preserve"> 3*2*IMLOG2(561)+24*IMLOG2(10000)</f>
        <v>373.69623887284069</v>
      </c>
      <c r="N10" s="3">
        <f xml:space="preserve"> 3*2*IMLOG2(784)+24*IMLOG2(10000)</f>
        <v>376.59335617387922</v>
      </c>
      <c r="O10" s="3">
        <f xml:space="preserve"> 3*2*IMLOG2(784)+24*IMLOG2(10000)</f>
        <v>376.59335617387922</v>
      </c>
    </row>
    <row r="11" spans="1:15" x14ac:dyDescent="0.35">
      <c r="A11" s="1" t="s">
        <v>19</v>
      </c>
      <c r="B11" s="2">
        <v>0.92749999999999999</v>
      </c>
      <c r="C11" s="2">
        <v>0.94610000000000005</v>
      </c>
      <c r="D11" s="2">
        <v>0.93720000000000003</v>
      </c>
      <c r="E11" s="2">
        <v>0.94599999999999995</v>
      </c>
      <c r="F11" s="2">
        <v>0.95889999999999997</v>
      </c>
      <c r="G11" s="2">
        <v>0.96099999999999997</v>
      </c>
      <c r="H11" s="2">
        <v>0.8498</v>
      </c>
      <c r="I11" s="2">
        <v>0.83699999999999997</v>
      </c>
      <c r="K11" s="1" t="s">
        <v>14</v>
      </c>
      <c r="L11" s="3">
        <f xml:space="preserve"> 3*3*IMLOG2(617)+24*IMLOG2(10000)</f>
        <v>402.32723722153276</v>
      </c>
      <c r="M11" s="3">
        <f xml:space="preserve"> 3*3*IMLOG2(561)+24*IMLOG2(10000)</f>
        <v>401.09180975466711</v>
      </c>
      <c r="N11" s="3">
        <f xml:space="preserve"> 3*3*IMLOG2(784)+24*IMLOG2(10000)</f>
        <v>405.43748570622483</v>
      </c>
      <c r="O11" s="3">
        <f xml:space="preserve"> 3*3*IMLOG2(784)+24*IMLOG2(10000)</f>
        <v>405.43748570622483</v>
      </c>
    </row>
    <row r="12" spans="1:15" x14ac:dyDescent="0.35">
      <c r="A12" s="1" t="s">
        <v>20</v>
      </c>
      <c r="B12" s="2">
        <v>0.94159999999999999</v>
      </c>
      <c r="C12" s="2">
        <v>0.96220000000000006</v>
      </c>
      <c r="D12" s="2">
        <v>0.95009999999999994</v>
      </c>
      <c r="E12" s="2">
        <v>0.96099999999999997</v>
      </c>
      <c r="F12" s="2">
        <v>0.96519999999999995</v>
      </c>
      <c r="G12" s="2">
        <v>0.97019999999999995</v>
      </c>
      <c r="H12" s="2">
        <v>0.87090000000000001</v>
      </c>
      <c r="I12" s="2">
        <v>0.85750000000000004</v>
      </c>
      <c r="K12" s="1" t="s">
        <v>15</v>
      </c>
      <c r="L12" s="3">
        <f xml:space="preserve"> 3*4*IMLOG2(617)+24*IMLOG2(10000)</f>
        <v>430.134617258981</v>
      </c>
      <c r="M12" s="3">
        <f xml:space="preserve"> 3*4*IMLOG2(561)+24*IMLOG2(10000)</f>
        <v>428.48738063649347</v>
      </c>
      <c r="N12" s="3">
        <f xml:space="preserve"> 3*4*IMLOG2(784)+24*IMLOG2(10000)</f>
        <v>434.28161523857045</v>
      </c>
      <c r="O12" s="3">
        <f xml:space="preserve"> 3*4*IMLOG2(784)+24*IMLOG2(10000)</f>
        <v>434.28161523857045</v>
      </c>
    </row>
    <row r="13" spans="1:15" x14ac:dyDescent="0.35">
      <c r="K13" s="1" t="s">
        <v>18</v>
      </c>
      <c r="L13" s="3">
        <f xml:space="preserve"> 3*5*IMLOG2(617)+24*IMLOG2(10000)</f>
        <v>457.94199729642924</v>
      </c>
      <c r="M13" s="3">
        <f xml:space="preserve"> 3*5*IMLOG2(561)+24*IMLOG2(10000)</f>
        <v>455.88295151831983</v>
      </c>
      <c r="N13" s="3">
        <f xml:space="preserve"> 3*5*IMLOG2(784)+24*IMLOG2(10000)</f>
        <v>463.12574477091613</v>
      </c>
      <c r="O13" s="3">
        <f xml:space="preserve"> 3*5*IMLOG2(784)+24*IMLOG2(10000)</f>
        <v>463.12574477091613</v>
      </c>
    </row>
    <row r="16" spans="1:15" x14ac:dyDescent="0.35">
      <c r="A16" s="11" t="s">
        <v>24</v>
      </c>
      <c r="B16" s="11"/>
      <c r="C16" s="11"/>
      <c r="D16" s="11"/>
      <c r="E16" s="11"/>
      <c r="F16" s="11"/>
      <c r="G16" s="11"/>
      <c r="H16" s="11"/>
      <c r="I16" s="11"/>
    </row>
    <row r="17" spans="1:9" x14ac:dyDescent="0.3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35">
      <c r="A18" s="6" t="s">
        <v>0</v>
      </c>
      <c r="B18" s="12" t="s">
        <v>2</v>
      </c>
      <c r="C18" s="13"/>
      <c r="D18" s="13" t="s">
        <v>3</v>
      </c>
      <c r="E18" s="13"/>
      <c r="F18" s="13" t="s">
        <v>4</v>
      </c>
      <c r="G18" s="13"/>
      <c r="H18" s="13" t="s">
        <v>5</v>
      </c>
      <c r="I18" s="13"/>
    </row>
    <row r="19" spans="1:9" x14ac:dyDescent="0.35">
      <c r="A19" s="5" t="s">
        <v>1</v>
      </c>
      <c r="B19" s="4" t="s">
        <v>7</v>
      </c>
      <c r="C19" s="4" t="s">
        <v>6</v>
      </c>
      <c r="D19" s="4" t="s">
        <v>7</v>
      </c>
      <c r="E19" s="4" t="s">
        <v>6</v>
      </c>
      <c r="F19" s="4" t="s">
        <v>7</v>
      </c>
      <c r="G19" s="4" t="s">
        <v>6</v>
      </c>
      <c r="H19" s="4" t="s">
        <v>7</v>
      </c>
      <c r="I19" s="4" t="s">
        <v>6</v>
      </c>
    </row>
    <row r="20" spans="1:9" x14ac:dyDescent="0.35">
      <c r="A20" s="1" t="s">
        <v>9</v>
      </c>
      <c r="B20" s="2">
        <v>3.85E-2</v>
      </c>
      <c r="C20" s="2">
        <v>3.85E-2</v>
      </c>
      <c r="D20" s="2">
        <v>0.1666</v>
      </c>
      <c r="E20" s="2">
        <v>0.16830000000000001</v>
      </c>
      <c r="F20" s="2">
        <v>0.1028</v>
      </c>
      <c r="G20" s="2">
        <v>0.1028</v>
      </c>
      <c r="H20" s="2">
        <v>0.1</v>
      </c>
      <c r="I20" s="2">
        <v>0.1</v>
      </c>
    </row>
    <row r="21" spans="1:9" x14ac:dyDescent="0.35">
      <c r="A21" s="1" t="s">
        <v>11</v>
      </c>
      <c r="B21" s="2">
        <v>2.8899999999999999E-2</v>
      </c>
      <c r="C21" s="2">
        <v>3.4000000000000002E-2</v>
      </c>
      <c r="D21" s="2">
        <v>0.15509999999999999</v>
      </c>
      <c r="E21" s="2">
        <v>0.16020000000000001</v>
      </c>
      <c r="F21" s="2">
        <v>0.10199999999999999</v>
      </c>
      <c r="G21" s="2">
        <v>9.9400000000000002E-2</v>
      </c>
      <c r="H21" s="2">
        <v>9.8699999999999996E-2</v>
      </c>
      <c r="I21" s="2">
        <v>0.1012</v>
      </c>
    </row>
    <row r="22" spans="1:9" x14ac:dyDescent="0.35">
      <c r="A22" s="1" t="s">
        <v>8</v>
      </c>
      <c r="B22" s="2">
        <v>0.89990000000000003</v>
      </c>
      <c r="C22" s="2">
        <v>0.9224</v>
      </c>
      <c r="D22" s="2">
        <v>0.91139999999999999</v>
      </c>
      <c r="E22" s="2">
        <v>0.95489999999999997</v>
      </c>
      <c r="F22" s="2">
        <v>0.93569999999999998</v>
      </c>
      <c r="G22" s="2">
        <v>0.94030000000000002</v>
      </c>
      <c r="H22" s="2">
        <v>0.81579999999999997</v>
      </c>
      <c r="I22" s="2">
        <v>0.81730000000000003</v>
      </c>
    </row>
    <row r="23" spans="1:9" x14ac:dyDescent="0.35">
      <c r="A23" s="1" t="s">
        <v>21</v>
      </c>
      <c r="B23" s="2">
        <v>0.90700000000000003</v>
      </c>
      <c r="C23" s="2">
        <v>0.92300000000000004</v>
      </c>
      <c r="D23" s="2">
        <v>0.94879999999999998</v>
      </c>
      <c r="E23" s="2">
        <v>0.94640000000000002</v>
      </c>
      <c r="F23" s="2">
        <v>0.91739999999999999</v>
      </c>
      <c r="G23" s="2">
        <v>0.90920000000000001</v>
      </c>
      <c r="H23" s="2">
        <v>0.79969999999999997</v>
      </c>
      <c r="I23" s="2">
        <v>0.78439999999999999</v>
      </c>
    </row>
  </sheetData>
  <mergeCells count="11">
    <mergeCell ref="D18:E18"/>
    <mergeCell ref="F18:G18"/>
    <mergeCell ref="H18:I18"/>
    <mergeCell ref="A16:I17"/>
    <mergeCell ref="B18:C18"/>
    <mergeCell ref="K5:O5"/>
    <mergeCell ref="A1:I2"/>
    <mergeCell ref="B3:C3"/>
    <mergeCell ref="D3:E3"/>
    <mergeCell ref="F3:G3"/>
    <mergeCell ref="H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E77CB2194C554BBE19487ED79E5C70" ma:contentTypeVersion="18" ma:contentTypeDescription="Create a new document." ma:contentTypeScope="" ma:versionID="03446bf825df000b76db0b7918df4f75">
  <xsd:schema xmlns:xsd="http://www.w3.org/2001/XMLSchema" xmlns:xs="http://www.w3.org/2001/XMLSchema" xmlns:p="http://schemas.microsoft.com/office/2006/metadata/properties" xmlns:ns3="d8c1b5f0-9151-4252-8a18-713594ccd8b6" xmlns:ns4="076ce318-d0b6-449a-b696-a2be5c5b04d8" targetNamespace="http://schemas.microsoft.com/office/2006/metadata/properties" ma:root="true" ma:fieldsID="18d44cb9da2535ae3f827261598de72d" ns3:_="" ns4:_="">
    <xsd:import namespace="d8c1b5f0-9151-4252-8a18-713594ccd8b6"/>
    <xsd:import namespace="076ce318-d0b6-449a-b696-a2be5c5b04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b5f0-9151-4252-8a18-713594ccd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ce318-d0b6-449a-b696-a2be5c5b0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c1b5f0-9151-4252-8a18-713594ccd8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3BA11-9C0A-4710-A79A-14775B21D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c1b5f0-9151-4252-8a18-713594ccd8b6"/>
    <ds:schemaRef ds:uri="076ce318-d0b6-449a-b696-a2be5c5b0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FD90D5-5527-4A89-A363-C2420FB438E7}">
  <ds:schemaRefs>
    <ds:schemaRef ds:uri="http://www.w3.org/XML/1998/namespace"/>
    <ds:schemaRef ds:uri="http://schemas.microsoft.com/office/2006/documentManagement/types"/>
    <ds:schemaRef ds:uri="d8c1b5f0-9151-4252-8a18-713594ccd8b6"/>
    <ds:schemaRef ds:uri="http://purl.org/dc/dcmitype/"/>
    <ds:schemaRef ds:uri="076ce318-d0b6-449a-b696-a2be5c5b04d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E83CF7A-824D-4AA2-A9C8-CAD6FB1004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JOUAY</dc:creator>
  <cp:lastModifiedBy>Doha JOUAY</cp:lastModifiedBy>
  <dcterms:created xsi:type="dcterms:W3CDTF">2024-11-13T13:12:56Z</dcterms:created>
  <dcterms:modified xsi:type="dcterms:W3CDTF">2024-11-15T02:02:33Z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0x01010032E77CB2194C554BBE19487ED79E5C70</vt:lpwstr>
  </property>
</Properties>
</file>