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35" windowWidth="20055" windowHeight="7650"/>
  </bookViews>
  <sheets>
    <sheet name="Data Compatibility" sheetId="1" r:id="rId1"/>
  </sheets>
  <calcPr calcId="171027"/>
</workbook>
</file>

<file path=xl/calcChain.xml><?xml version="1.0" encoding="utf-8"?>
<calcChain xmlns="http://schemas.openxmlformats.org/spreadsheetml/2006/main">
  <c r="J14" i="1"/>
  <c r="B33"/>
  <c r="I15"/>
  <c r="I16"/>
  <c r="I17"/>
  <c r="I18"/>
  <c r="I19"/>
  <c r="H14" l="1"/>
  <c r="H15" l="1"/>
  <c r="H18" l="1"/>
  <c r="H16" l="1"/>
  <c r="D33" l="1"/>
  <c r="H17"/>
  <c r="H19"/>
  <c r="G18" l="1"/>
  <c r="G14" l="1"/>
  <c r="E16" l="1"/>
  <c r="E17" l="1"/>
  <c r="G17"/>
  <c r="G15"/>
  <c r="G16"/>
  <c r="G19"/>
  <c r="F14"/>
  <c r="B17" l="1"/>
  <c r="C17" l="1"/>
  <c r="F15"/>
  <c r="E19" l="1"/>
</calcChain>
</file>

<file path=xl/sharedStrings.xml><?xml version="1.0" encoding="utf-8"?>
<sst xmlns="http://schemas.openxmlformats.org/spreadsheetml/2006/main" count="205" uniqueCount="51">
  <si>
    <t>Model</t>
  </si>
  <si>
    <t>Ovaskainen 2010</t>
  </si>
  <si>
    <t>Pollock 2014</t>
  </si>
  <si>
    <t>Harris 2015</t>
  </si>
  <si>
    <t>Eucalypt</t>
  </si>
  <si>
    <t>Butterfly</t>
  </si>
  <si>
    <t>Time Required to Convert Data to Required Format</t>
  </si>
  <si>
    <t>Compatible With Data Set (Y/N)</t>
  </si>
  <si>
    <t>Birds</t>
  </si>
  <si>
    <t>Frogs</t>
  </si>
  <si>
    <t>Fungi</t>
  </si>
  <si>
    <t>Mosquito</t>
  </si>
  <si>
    <t>BayesComm 2013</t>
  </si>
  <si>
    <t>Ovaskainen 2016</t>
  </si>
  <si>
    <t>Y</t>
  </si>
  <si>
    <t>&lt; 5 min</t>
  </si>
  <si>
    <t>Number of Cores</t>
  </si>
  <si>
    <t>Model Running Duration (hours)</t>
  </si>
  <si>
    <t>1.5 hours</t>
  </si>
  <si>
    <t>3(L)</t>
  </si>
  <si>
    <t>20min</t>
  </si>
  <si>
    <t>4(L) (8L allotted)</t>
  </si>
  <si>
    <t>N (Memory)</t>
  </si>
  <si>
    <t>40min</t>
  </si>
  <si>
    <t>NULL</t>
  </si>
  <si>
    <t>4(L) (8L allotted) plus virtual memory 64gb</t>
  </si>
  <si>
    <t>&lt;1 minute</t>
  </si>
  <si>
    <t>1(L?)</t>
  </si>
  <si>
    <t>1?</t>
  </si>
  <si>
    <t>&lt;5 min</t>
  </si>
  <si>
    <t>4(L)?</t>
  </si>
  <si>
    <t>1.5hr</t>
  </si>
  <si>
    <t>&lt;5min</t>
  </si>
  <si>
    <t>Timed out (7 days)</t>
  </si>
  <si>
    <t>1hr</t>
  </si>
  <si>
    <t>30min</t>
  </si>
  <si>
    <t>20 min</t>
  </si>
  <si>
    <t>3 (L) plus virtual memory 64gb</t>
  </si>
  <si>
    <t>N (Timed out)</t>
  </si>
  <si>
    <t>3 (L)</t>
  </si>
  <si>
    <t>1(?)</t>
  </si>
  <si>
    <t>5min</t>
  </si>
  <si>
    <t>Y (can't predict, memory)</t>
  </si>
  <si>
    <t>N (not spatial)</t>
  </si>
  <si>
    <t>Ovaskainen 2016 NS</t>
  </si>
  <si>
    <t>Times out (7 days)</t>
  </si>
  <si>
    <t>65.29s</t>
  </si>
  <si>
    <t>Clark gjam</t>
  </si>
  <si>
    <t>boral</t>
  </si>
  <si>
    <t>*</t>
  </si>
  <si>
    <t>20 minutes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</si>
</sst>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8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workbookViewId="0">
      <selection activeCell="U1" sqref="U1:Y23"/>
    </sheetView>
  </sheetViews>
  <sheetFormatPr defaultRowHeight="15"/>
  <cols>
    <col min="1" max="1" width="11.7109375" bestFit="1" customWidth="1"/>
    <col min="2" max="2" width="15.85546875" bestFit="1" customWidth="1"/>
    <col min="3" max="3" width="11.85546875" bestFit="1" customWidth="1"/>
    <col min="4" max="4" width="10.5703125" bestFit="1" customWidth="1"/>
    <col min="5" max="5" width="15.85546875" bestFit="1" customWidth="1"/>
    <col min="6" max="6" width="15.85546875" customWidth="1"/>
    <col min="7" max="7" width="18.85546875" bestFit="1" customWidth="1"/>
    <col min="8" max="9" width="18.85546875" customWidth="1"/>
    <col min="11" max="11" width="11.7109375" bestFit="1" customWidth="1"/>
    <col min="12" max="12" width="15.85546875" bestFit="1" customWidth="1"/>
    <col min="13" max="13" width="11.85546875" bestFit="1" customWidth="1"/>
    <col min="14" max="14" width="10.5703125" bestFit="1" customWidth="1"/>
    <col min="15" max="15" width="15.85546875" bestFit="1" customWidth="1"/>
    <col min="16" max="16" width="15.85546875" customWidth="1"/>
    <col min="17" max="17" width="18.85546875" bestFit="1" customWidth="1"/>
    <col min="18" max="19" width="18.85546875" customWidth="1"/>
    <col min="21" max="24" width="22.7109375" customWidth="1"/>
    <col min="25" max="25" width="15.7109375" customWidth="1"/>
  </cols>
  <sheetData>
    <row r="1" spans="1:19">
      <c r="A1" s="16" t="s">
        <v>7</v>
      </c>
      <c r="B1" s="17"/>
      <c r="C1" s="17"/>
      <c r="D1" s="17"/>
      <c r="E1" s="17"/>
      <c r="F1" s="17"/>
      <c r="G1" s="6"/>
      <c r="H1" s="10"/>
      <c r="I1" s="10"/>
      <c r="K1" s="16" t="s">
        <v>6</v>
      </c>
      <c r="L1" s="17"/>
      <c r="M1" s="17"/>
      <c r="N1" s="17"/>
      <c r="O1" s="17"/>
      <c r="P1" s="17"/>
      <c r="Q1" s="6"/>
      <c r="R1" s="14"/>
      <c r="S1" s="14"/>
    </row>
    <row r="2" spans="1:19" ht="15.75" thickBot="1">
      <c r="A2" s="16"/>
      <c r="B2" s="17"/>
      <c r="C2" s="17"/>
      <c r="D2" s="17"/>
      <c r="E2" s="17"/>
      <c r="F2" s="17"/>
      <c r="G2" s="6"/>
      <c r="H2" s="10"/>
      <c r="I2" s="10"/>
      <c r="K2" s="16"/>
      <c r="L2" s="17"/>
      <c r="M2" s="17"/>
      <c r="N2" s="17"/>
      <c r="O2" s="17"/>
      <c r="P2" s="17"/>
      <c r="Q2" s="6"/>
      <c r="R2" s="14"/>
      <c r="S2" s="14"/>
    </row>
    <row r="3" spans="1:19" ht="15.75" thickBot="1">
      <c r="A3" s="7" t="s">
        <v>0</v>
      </c>
      <c r="B3" s="8" t="s">
        <v>1</v>
      </c>
      <c r="C3" s="8" t="s">
        <v>2</v>
      </c>
      <c r="D3" s="8" t="s">
        <v>3</v>
      </c>
      <c r="E3" s="8" t="s">
        <v>13</v>
      </c>
      <c r="F3" s="3" t="s">
        <v>12</v>
      </c>
      <c r="G3" s="9" t="s">
        <v>44</v>
      </c>
      <c r="H3" s="13" t="s">
        <v>47</v>
      </c>
      <c r="I3" s="11" t="s">
        <v>48</v>
      </c>
      <c r="K3" s="7" t="s">
        <v>0</v>
      </c>
      <c r="L3" s="8" t="s">
        <v>1</v>
      </c>
      <c r="M3" s="8" t="s">
        <v>2</v>
      </c>
      <c r="N3" s="8" t="s">
        <v>3</v>
      </c>
      <c r="O3" s="8" t="s">
        <v>13</v>
      </c>
      <c r="P3" s="3" t="s">
        <v>12</v>
      </c>
      <c r="Q3" s="9" t="s">
        <v>44</v>
      </c>
      <c r="R3" s="13" t="s">
        <v>47</v>
      </c>
      <c r="S3" s="11" t="s">
        <v>48</v>
      </c>
    </row>
    <row r="4" spans="1:19">
      <c r="A4" s="2" t="s">
        <v>8</v>
      </c>
      <c r="B4" s="2" t="s">
        <v>38</v>
      </c>
      <c r="C4" s="2" t="s">
        <v>22</v>
      </c>
      <c r="D4" s="2" t="s">
        <v>14</v>
      </c>
      <c r="E4" s="2" t="s">
        <v>22</v>
      </c>
      <c r="F4" s="2" t="s">
        <v>42</v>
      </c>
      <c r="G4" s="2" t="s">
        <v>14</v>
      </c>
      <c r="H4" s="15" t="s">
        <v>14</v>
      </c>
      <c r="I4" s="15" t="s">
        <v>38</v>
      </c>
      <c r="K4" s="2" t="s">
        <v>8</v>
      </c>
      <c r="L4" s="2" t="s">
        <v>34</v>
      </c>
      <c r="M4" s="2" t="s">
        <v>32</v>
      </c>
      <c r="N4" s="2" t="s">
        <v>41</v>
      </c>
      <c r="O4" s="2" t="s">
        <v>23</v>
      </c>
      <c r="P4" s="2" t="s">
        <v>41</v>
      </c>
      <c r="Q4" s="2" t="s">
        <v>49</v>
      </c>
      <c r="R4" s="2" t="s">
        <v>32</v>
      </c>
      <c r="S4" s="2" t="s">
        <v>32</v>
      </c>
    </row>
    <row r="5" spans="1:19">
      <c r="A5" s="1" t="s">
        <v>5</v>
      </c>
      <c r="B5" s="1" t="s">
        <v>38</v>
      </c>
      <c r="C5" s="1" t="s">
        <v>38</v>
      </c>
      <c r="D5" s="1" t="s">
        <v>14</v>
      </c>
      <c r="E5" s="1" t="s">
        <v>38</v>
      </c>
      <c r="F5" s="1" t="s">
        <v>14</v>
      </c>
      <c r="G5" s="1" t="s">
        <v>14</v>
      </c>
      <c r="H5" s="15" t="s">
        <v>14</v>
      </c>
      <c r="I5" s="15" t="s">
        <v>14</v>
      </c>
      <c r="K5" s="1" t="s">
        <v>5</v>
      </c>
      <c r="L5" s="1" t="s">
        <v>20</v>
      </c>
      <c r="M5" s="1" t="s">
        <v>32</v>
      </c>
      <c r="N5" s="1" t="s">
        <v>41</v>
      </c>
      <c r="O5" s="1" t="s">
        <v>35</v>
      </c>
      <c r="P5" s="1" t="s">
        <v>41</v>
      </c>
      <c r="Q5" s="1" t="s">
        <v>49</v>
      </c>
      <c r="R5" s="1" t="s">
        <v>32</v>
      </c>
      <c r="S5" s="1" t="s">
        <v>32</v>
      </c>
    </row>
    <row r="6" spans="1:19">
      <c r="A6" s="1" t="s">
        <v>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5" t="s">
        <v>14</v>
      </c>
      <c r="I6" s="15" t="s">
        <v>14</v>
      </c>
      <c r="K6" s="1" t="s">
        <v>4</v>
      </c>
      <c r="L6" s="1"/>
      <c r="M6" s="1" t="s">
        <v>29</v>
      </c>
      <c r="N6" s="1" t="s">
        <v>20</v>
      </c>
      <c r="O6" s="1" t="s">
        <v>20</v>
      </c>
      <c r="P6" s="1" t="s">
        <v>41</v>
      </c>
      <c r="Q6" s="1" t="s">
        <v>49</v>
      </c>
      <c r="R6" s="1" t="s">
        <v>29</v>
      </c>
      <c r="S6" s="1" t="s">
        <v>29</v>
      </c>
    </row>
    <row r="7" spans="1:19">
      <c r="A7" s="1" t="s">
        <v>9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5" t="s">
        <v>14</v>
      </c>
      <c r="I7" s="15" t="s">
        <v>14</v>
      </c>
      <c r="K7" s="1" t="s">
        <v>9</v>
      </c>
      <c r="L7" s="1" t="s">
        <v>35</v>
      </c>
      <c r="M7" s="1" t="s">
        <v>32</v>
      </c>
      <c r="N7" s="1" t="s">
        <v>41</v>
      </c>
      <c r="O7" s="1" t="s">
        <v>20</v>
      </c>
      <c r="P7" s="1" t="s">
        <v>41</v>
      </c>
      <c r="Q7" s="1" t="s">
        <v>49</v>
      </c>
      <c r="R7" s="1" t="s">
        <v>32</v>
      </c>
      <c r="S7" s="1" t="s">
        <v>32</v>
      </c>
    </row>
    <row r="8" spans="1:19">
      <c r="A8" s="1" t="s">
        <v>10</v>
      </c>
      <c r="B8" s="1" t="s">
        <v>38</v>
      </c>
      <c r="C8" s="1" t="s">
        <v>14</v>
      </c>
      <c r="D8" s="1" t="s">
        <v>14</v>
      </c>
      <c r="E8" s="1" t="s">
        <v>43</v>
      </c>
      <c r="F8" s="1" t="s">
        <v>14</v>
      </c>
      <c r="G8" s="1" t="s">
        <v>14</v>
      </c>
      <c r="H8" s="15" t="s">
        <v>14</v>
      </c>
      <c r="I8" s="15" t="s">
        <v>14</v>
      </c>
      <c r="K8" s="1" t="s">
        <v>10</v>
      </c>
      <c r="L8" s="1"/>
      <c r="M8" s="1" t="s">
        <v>32</v>
      </c>
      <c r="N8" s="1" t="s">
        <v>41</v>
      </c>
      <c r="O8" s="1" t="s">
        <v>24</v>
      </c>
      <c r="P8" s="1" t="s">
        <v>41</v>
      </c>
      <c r="Q8" s="1" t="s">
        <v>49</v>
      </c>
      <c r="R8" s="1" t="s">
        <v>32</v>
      </c>
      <c r="S8" s="1" t="s">
        <v>32</v>
      </c>
    </row>
    <row r="9" spans="1:19">
      <c r="A9" s="1" t="s">
        <v>11</v>
      </c>
      <c r="B9" s="1" t="s">
        <v>38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5" t="s">
        <v>14</v>
      </c>
      <c r="I9" s="15" t="s">
        <v>14</v>
      </c>
      <c r="K9" s="1" t="s">
        <v>11</v>
      </c>
      <c r="L9" s="1" t="s">
        <v>31</v>
      </c>
      <c r="M9" s="1" t="s">
        <v>15</v>
      </c>
      <c r="N9" s="1" t="s">
        <v>36</v>
      </c>
      <c r="O9" s="1" t="s">
        <v>18</v>
      </c>
      <c r="P9" s="1" t="s">
        <v>50</v>
      </c>
      <c r="Q9" s="1" t="s">
        <v>49</v>
      </c>
      <c r="R9" s="1" t="s">
        <v>15</v>
      </c>
      <c r="S9" s="1" t="s">
        <v>15</v>
      </c>
    </row>
    <row r="11" spans="1:19">
      <c r="A11" s="16" t="s">
        <v>17</v>
      </c>
      <c r="B11" s="17"/>
      <c r="C11" s="17"/>
      <c r="D11" s="17"/>
      <c r="E11" s="17"/>
      <c r="F11" s="17"/>
      <c r="G11" s="6"/>
      <c r="H11" s="10"/>
      <c r="I11" s="10"/>
      <c r="R11" s="14"/>
      <c r="S11" s="14"/>
    </row>
    <row r="12" spans="1:19" ht="15.75" thickBot="1">
      <c r="A12" s="16"/>
      <c r="B12" s="17"/>
      <c r="C12" s="17"/>
      <c r="D12" s="17"/>
      <c r="E12" s="17"/>
      <c r="F12" s="17"/>
      <c r="G12" s="6"/>
      <c r="H12" s="10"/>
      <c r="I12" s="10"/>
      <c r="R12" s="14"/>
      <c r="S12" s="14"/>
    </row>
    <row r="13" spans="1:19" ht="15.75" thickBot="1">
      <c r="A13" s="7" t="s">
        <v>0</v>
      </c>
      <c r="B13" s="8" t="s">
        <v>1</v>
      </c>
      <c r="C13" s="8" t="s">
        <v>2</v>
      </c>
      <c r="D13" s="8" t="s">
        <v>3</v>
      </c>
      <c r="E13" s="8" t="s">
        <v>13</v>
      </c>
      <c r="F13" s="3" t="s">
        <v>12</v>
      </c>
      <c r="G13" s="9" t="s">
        <v>44</v>
      </c>
      <c r="H13" s="13" t="s">
        <v>47</v>
      </c>
      <c r="I13" s="11" t="s">
        <v>48</v>
      </c>
      <c r="R13" s="11"/>
      <c r="S13" s="11"/>
    </row>
    <row r="14" spans="1:19">
      <c r="A14" s="2" t="s">
        <v>8</v>
      </c>
      <c r="B14" s="2" t="s">
        <v>33</v>
      </c>
      <c r="C14" s="2" t="s">
        <v>24</v>
      </c>
      <c r="D14" s="2">
        <v>17.837</v>
      </c>
      <c r="E14" s="2" t="s">
        <v>24</v>
      </c>
      <c r="F14" s="2">
        <f>(13696.12/60)/60</f>
        <v>3.8044777777777781</v>
      </c>
      <c r="G14">
        <f>(54768/60)/60</f>
        <v>15.213333333333333</v>
      </c>
      <c r="H14">
        <f>(98134.88  /60)/60</f>
        <v>27.259688888888888</v>
      </c>
      <c r="I14" t="s">
        <v>33</v>
      </c>
      <c r="J14">
        <f>( 433465.36/60)/60</f>
        <v>120.40704444444444</v>
      </c>
      <c r="R14" s="12"/>
      <c r="S14" s="12"/>
    </row>
    <row r="15" spans="1:19">
      <c r="A15" s="1" t="s">
        <v>5</v>
      </c>
      <c r="B15" s="1" t="s">
        <v>33</v>
      </c>
      <c r="C15" s="1" t="s">
        <v>45</v>
      </c>
      <c r="D15" s="1">
        <v>17.206959999999999</v>
      </c>
      <c r="E15" s="1" t="s">
        <v>33</v>
      </c>
      <c r="F15" s="1">
        <f>(813.14/60)/60</f>
        <v>0.22587222222222222</v>
      </c>
      <c r="G15" s="1">
        <f>(7572.858065/60)/60</f>
        <v>2.1035716847222221</v>
      </c>
      <c r="H15">
        <f>(23325.93  /60)/60</f>
        <v>6.4794250000000009</v>
      </c>
      <c r="I15">
        <f>( 49905.55/60)/60</f>
        <v>13.862652777777779</v>
      </c>
      <c r="R15" s="12"/>
      <c r="S15" s="12"/>
    </row>
    <row r="16" spans="1:19">
      <c r="A16" s="1" t="s">
        <v>4</v>
      </c>
      <c r="B16" s="1">
        <v>142.11565999999999</v>
      </c>
      <c r="C16" s="4">
        <v>7.5817730000000001</v>
      </c>
      <c r="D16" s="4">
        <v>17.02205</v>
      </c>
      <c r="E16" s="1">
        <f>(180055/60)/60</f>
        <v>50.015277777777776</v>
      </c>
      <c r="F16" s="1" t="s">
        <v>26</v>
      </c>
      <c r="G16" s="1">
        <f>(740.263761/60)/60</f>
        <v>0.2056288225</v>
      </c>
      <c r="H16">
        <f>(893.93  /60)/60</f>
        <v>0.24831388888888886</v>
      </c>
      <c r="I16">
        <f>( 1194.19/60)/60</f>
        <v>0.33171944444444446</v>
      </c>
      <c r="R16" s="12"/>
      <c r="S16" s="12"/>
    </row>
    <row r="17" spans="1:19">
      <c r="A17" s="1" t="s">
        <v>9</v>
      </c>
      <c r="B17" s="1">
        <f>(50575/60)/60</f>
        <v>14.048611111111111</v>
      </c>
      <c r="C17" s="1">
        <f>56.39077/60</f>
        <v>0.93984616666666676</v>
      </c>
      <c r="D17" s="1">
        <v>10.339309999999999</v>
      </c>
      <c r="E17" s="1">
        <f>(4863.5/60)/60</f>
        <v>1.3509722222222222</v>
      </c>
      <c r="F17" s="1" t="s">
        <v>26</v>
      </c>
      <c r="G17" s="1">
        <f>(469.9/60)/60</f>
        <v>0.13052777777777777</v>
      </c>
      <c r="H17">
        <f>(205.82 /60)/60</f>
        <v>5.7172222222222215E-2</v>
      </c>
      <c r="I17">
        <f>( 132.53/60)/60</f>
        <v>3.6813888888888889E-2</v>
      </c>
      <c r="R17" s="12"/>
      <c r="S17" s="12"/>
    </row>
    <row r="18" spans="1:19">
      <c r="A18" s="1" t="s">
        <v>10</v>
      </c>
      <c r="B18" s="1" t="s">
        <v>33</v>
      </c>
      <c r="C18" s="4">
        <v>15.787229999999999</v>
      </c>
      <c r="D18" s="1">
        <v>17.032119999999999</v>
      </c>
      <c r="E18" s="1" t="s">
        <v>24</v>
      </c>
      <c r="F18" s="1" t="s">
        <v>46</v>
      </c>
      <c r="G18">
        <f>(933.823357/60)/60</f>
        <v>0.25939537694444442</v>
      </c>
      <c r="H18">
        <f>(2407.39  /60)/60</f>
        <v>0.66871944444444442</v>
      </c>
      <c r="I18">
        <f>( 2215.57/60)/60</f>
        <v>0.61543611111111107</v>
      </c>
      <c r="R18" s="12"/>
      <c r="S18" s="12"/>
    </row>
    <row r="19" spans="1:19">
      <c r="A19" s="1" t="s">
        <v>11</v>
      </c>
      <c r="B19" s="4">
        <v>375.72500000000002</v>
      </c>
      <c r="C19" s="4">
        <v>6.4184609999999997</v>
      </c>
      <c r="D19" s="4">
        <v>17.01314</v>
      </c>
      <c r="E19" s="1">
        <f>(7128/60)/60</f>
        <v>1.98</v>
      </c>
      <c r="F19" s="1" t="s">
        <v>26</v>
      </c>
      <c r="G19" s="1">
        <f>(705.803919/60)/60</f>
        <v>0.19605664416666665</v>
      </c>
      <c r="H19">
        <f>(2617.18 /60)/60</f>
        <v>0.7269944444444445</v>
      </c>
      <c r="I19">
        <f>( 484.62/60)/60</f>
        <v>0.13461666666666666</v>
      </c>
      <c r="R19" s="12"/>
      <c r="S19" s="12"/>
    </row>
    <row r="21" spans="1:19">
      <c r="A21" s="16" t="s">
        <v>16</v>
      </c>
      <c r="B21" s="17"/>
      <c r="C21" s="17"/>
      <c r="D21" s="17"/>
      <c r="E21" s="17"/>
      <c r="F21" s="17"/>
      <c r="G21" s="6"/>
      <c r="H21" s="10"/>
      <c r="I21" s="10"/>
      <c r="R21" s="14"/>
      <c r="S21" s="14"/>
    </row>
    <row r="22" spans="1:19" ht="15.75" thickBot="1">
      <c r="A22" s="16"/>
      <c r="B22" s="17"/>
      <c r="C22" s="17"/>
      <c r="D22" s="17"/>
      <c r="E22" s="17"/>
      <c r="F22" s="17"/>
      <c r="G22" s="6"/>
      <c r="H22" s="10"/>
      <c r="I22" s="10"/>
      <c r="R22" s="14"/>
      <c r="S22" s="14"/>
    </row>
    <row r="23" spans="1:19" ht="15.75" thickBot="1">
      <c r="A23" s="7" t="s">
        <v>0</v>
      </c>
      <c r="B23" s="8" t="s">
        <v>1</v>
      </c>
      <c r="C23" s="8" t="s">
        <v>2</v>
      </c>
      <c r="D23" s="8" t="s">
        <v>3</v>
      </c>
      <c r="E23" s="8" t="s">
        <v>13</v>
      </c>
      <c r="F23" s="3" t="s">
        <v>12</v>
      </c>
      <c r="G23" s="9" t="s">
        <v>44</v>
      </c>
      <c r="H23" s="11"/>
      <c r="I23" s="11"/>
      <c r="R23" s="11"/>
      <c r="S23" s="11"/>
    </row>
    <row r="24" spans="1:19">
      <c r="A24" s="2" t="s">
        <v>8</v>
      </c>
      <c r="B24" s="2" t="s">
        <v>30</v>
      </c>
      <c r="C24" s="2" t="s">
        <v>37</v>
      </c>
      <c r="D24" s="2" t="s">
        <v>28</v>
      </c>
      <c r="E24" s="2" t="s">
        <v>25</v>
      </c>
      <c r="F24" s="2" t="s">
        <v>40</v>
      </c>
      <c r="G24" s="2" t="s">
        <v>21</v>
      </c>
      <c r="H24" s="12"/>
      <c r="I24" s="12"/>
      <c r="R24" s="12"/>
      <c r="S24" s="12"/>
    </row>
    <row r="25" spans="1:19">
      <c r="A25" s="1" t="s">
        <v>5</v>
      </c>
      <c r="B25" s="1" t="s">
        <v>30</v>
      </c>
      <c r="C25" s="1" t="s">
        <v>39</v>
      </c>
      <c r="D25" s="1" t="s">
        <v>28</v>
      </c>
      <c r="E25" s="1" t="s">
        <v>21</v>
      </c>
      <c r="F25" s="1" t="s">
        <v>40</v>
      </c>
      <c r="G25" s="1" t="s">
        <v>21</v>
      </c>
      <c r="H25" s="12"/>
      <c r="I25" s="12"/>
      <c r="R25" s="12"/>
      <c r="S25" s="12"/>
    </row>
    <row r="26" spans="1:19">
      <c r="A26" s="1" t="s">
        <v>4</v>
      </c>
      <c r="B26" s="1" t="s">
        <v>30</v>
      </c>
      <c r="C26" s="4" t="s">
        <v>19</v>
      </c>
      <c r="D26" s="1" t="s">
        <v>28</v>
      </c>
      <c r="E26" s="1" t="s">
        <v>21</v>
      </c>
      <c r="F26" s="1" t="s">
        <v>40</v>
      </c>
      <c r="G26" s="1" t="s">
        <v>21</v>
      </c>
      <c r="H26" s="12"/>
      <c r="I26" s="12"/>
      <c r="R26" s="12"/>
      <c r="S26" s="12"/>
    </row>
    <row r="27" spans="1:19">
      <c r="A27" s="1" t="s">
        <v>9</v>
      </c>
      <c r="B27" s="1" t="s">
        <v>30</v>
      </c>
      <c r="C27" s="1" t="s">
        <v>19</v>
      </c>
      <c r="D27" s="1" t="s">
        <v>28</v>
      </c>
      <c r="E27" s="1" t="s">
        <v>21</v>
      </c>
      <c r="F27" s="1" t="s">
        <v>40</v>
      </c>
      <c r="G27" s="1" t="s">
        <v>21</v>
      </c>
      <c r="H27" s="12"/>
      <c r="I27" s="12"/>
      <c r="R27" s="12"/>
      <c r="S27" s="12"/>
    </row>
    <row r="28" spans="1:19">
      <c r="A28" s="1" t="s">
        <v>10</v>
      </c>
      <c r="B28" s="1" t="s">
        <v>30</v>
      </c>
      <c r="C28" s="1" t="s">
        <v>19</v>
      </c>
      <c r="D28" s="1" t="s">
        <v>28</v>
      </c>
      <c r="E28" s="1" t="s">
        <v>24</v>
      </c>
      <c r="F28" s="1" t="s">
        <v>27</v>
      </c>
      <c r="G28" s="1" t="s">
        <v>24</v>
      </c>
      <c r="H28" s="12"/>
      <c r="I28" s="12"/>
      <c r="R28" s="12"/>
      <c r="S28" s="12"/>
    </row>
    <row r="29" spans="1:19">
      <c r="A29" s="1" t="s">
        <v>11</v>
      </c>
      <c r="B29" s="1" t="s">
        <v>30</v>
      </c>
      <c r="C29" s="1" t="s">
        <v>19</v>
      </c>
      <c r="D29" s="1" t="s">
        <v>28</v>
      </c>
      <c r="E29" s="1" t="s">
        <v>21</v>
      </c>
      <c r="F29" s="1" t="s">
        <v>27</v>
      </c>
      <c r="G29" s="1" t="s">
        <v>21</v>
      </c>
      <c r="H29" s="12"/>
      <c r="I29" s="12"/>
      <c r="R29" s="12"/>
      <c r="S29" s="12"/>
    </row>
    <row r="33" spans="2:9">
      <c r="B33">
        <f>( 433465.36/60)/60</f>
        <v>120.40704444444444</v>
      </c>
      <c r="D33">
        <f>205.82/60</f>
        <v>3.430333333333333</v>
      </c>
    </row>
    <row r="35" spans="2:9">
      <c r="F35" s="5">
        <v>15.787229999999999</v>
      </c>
      <c r="G35" s="5"/>
      <c r="H35" s="5"/>
      <c r="I35" s="5"/>
    </row>
  </sheetData>
  <mergeCells count="4">
    <mergeCell ref="A21:F22"/>
    <mergeCell ref="A1:F2"/>
    <mergeCell ref="K1:P2"/>
    <mergeCell ref="A11:F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Compatibility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Wilkinson</dc:creator>
  <cp:lastModifiedBy>David Wilkinson</cp:lastModifiedBy>
  <dcterms:created xsi:type="dcterms:W3CDTF">2016-05-24T06:05:52Z</dcterms:created>
  <dcterms:modified xsi:type="dcterms:W3CDTF">2017-11-23T05:49:10Z</dcterms:modified>
</cp:coreProperties>
</file>